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20730" windowHeight="11160" tabRatio="813" firstSheet="6" activeTab="15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" sheetId="61" r:id="rId7"/>
    <sheet name="ELLENŐRZÉS-1.sz.2.1.sz.2.2.sz." sheetId="76" r:id="rId8"/>
    <sheet name="3.1. sz. mell" sheetId="3" r:id="rId9"/>
    <sheet name="3.2. sz. mell" sheetId="113" r:id="rId10"/>
    <sheet name="3.3. sz. mell" sheetId="114" r:id="rId11"/>
    <sheet name="3.4. sz. mell" sheetId="115" r:id="rId12"/>
    <sheet name="4.1. sz. mell " sheetId="119" r:id="rId13"/>
    <sheet name="4.2. sz. mell " sheetId="121" r:id="rId14"/>
    <sheet name="4.3. sz. mell" sheetId="122" r:id="rId15"/>
    <sheet name="4.4. sz. mell " sheetId="123" r:id="rId16"/>
  </sheets>
  <externalReferences>
    <externalReference r:id="rId17"/>
  </externalReferences>
  <definedNames>
    <definedName name="_xlnm.Print_Titles" localSheetId="8">'3.1. sz. mell'!$1:$6</definedName>
    <definedName name="_xlnm.Print_Titles" localSheetId="9">'3.2. sz. mell'!$1:$6</definedName>
    <definedName name="_xlnm.Print_Titles" localSheetId="10">'3.3. sz. mell'!$1:$6</definedName>
    <definedName name="_xlnm.Print_Titles" localSheetId="11">'3.4. sz. mell'!$1:$6</definedName>
    <definedName name="_xlnm.Print_Titles" localSheetId="12">'4.1. sz. mell '!$1:$6</definedName>
    <definedName name="_xlnm.Print_Titles" localSheetId="13">'4.2. sz. mell '!$1:$6</definedName>
    <definedName name="_xlnm.Print_Titles" localSheetId="14">'4.3. sz. mell'!$1:$6</definedName>
    <definedName name="_xlnm.Print_Titles" localSheetId="15">'4.4. sz. mell '!$1:$6</definedName>
    <definedName name="_xlnm.Print_Area" localSheetId="1">'1.1.sz.mell.'!$A$1:$E$151</definedName>
    <definedName name="_xlnm.Print_Area" localSheetId="2">'1.2.sz.mell.'!$A$1:$D$151</definedName>
    <definedName name="_xlnm.Print_Area" localSheetId="3">'1.3.sz.mell.'!$A$1:$E$151</definedName>
    <definedName name="_xlnm.Print_Area" localSheetId="4">'1.4.sz.mell.'!$A$1:$E$151</definedName>
    <definedName name="_xlnm.Print_Area" localSheetId="5">'2.1.sz.mell  '!$A$1:$J$31</definedName>
  </definedNames>
  <calcPr calcId="124519"/>
</workbook>
</file>

<file path=xl/calcChain.xml><?xml version="1.0" encoding="utf-8"?>
<calcChain xmlns="http://schemas.openxmlformats.org/spreadsheetml/2006/main">
  <c r="C8" i="123"/>
  <c r="E8"/>
  <c r="C15"/>
  <c r="C63" s="1"/>
  <c r="C87" s="1"/>
  <c r="E15"/>
  <c r="C22"/>
  <c r="E22"/>
  <c r="C29"/>
  <c r="E30"/>
  <c r="E29" s="1"/>
  <c r="E63" s="1"/>
  <c r="E87" s="1"/>
  <c r="C36"/>
  <c r="E36"/>
  <c r="C47"/>
  <c r="E47"/>
  <c r="C53"/>
  <c r="E53"/>
  <c r="C58"/>
  <c r="E58"/>
  <c r="C64"/>
  <c r="E64"/>
  <c r="C68"/>
  <c r="E68"/>
  <c r="C73"/>
  <c r="E73"/>
  <c r="C76"/>
  <c r="E76"/>
  <c r="C80"/>
  <c r="E80"/>
  <c r="C86"/>
  <c r="E86"/>
  <c r="A22" i="76" l="1"/>
  <c r="A4"/>
  <c r="A10" i="75"/>
  <c r="D151" i="108" l="1"/>
  <c r="D150"/>
  <c r="C140"/>
  <c r="C130"/>
  <c r="C126"/>
  <c r="C145" s="1"/>
  <c r="C108"/>
  <c r="C92"/>
  <c r="C125" s="1"/>
  <c r="C150"/>
  <c r="C146" l="1"/>
  <c r="E150" l="1"/>
  <c r="E151"/>
  <c r="C151"/>
  <c r="E140" i="123"/>
  <c r="C140"/>
  <c r="E134"/>
  <c r="C134"/>
  <c r="E129"/>
  <c r="C129"/>
  <c r="E125"/>
  <c r="E145" s="1"/>
  <c r="C125"/>
  <c r="E121"/>
  <c r="C121"/>
  <c r="E107"/>
  <c r="C107"/>
  <c r="E91"/>
  <c r="C91"/>
  <c r="E140" i="122"/>
  <c r="C140"/>
  <c r="E134"/>
  <c r="C134"/>
  <c r="E129"/>
  <c r="C129"/>
  <c r="E125"/>
  <c r="C125"/>
  <c r="E121"/>
  <c r="C121"/>
  <c r="E107"/>
  <c r="C107"/>
  <c r="E91"/>
  <c r="E124" s="1"/>
  <c r="C91"/>
  <c r="C124" s="1"/>
  <c r="E80"/>
  <c r="C80"/>
  <c r="E76"/>
  <c r="C76"/>
  <c r="E73"/>
  <c r="C73"/>
  <c r="E68"/>
  <c r="C68"/>
  <c r="E64"/>
  <c r="C64"/>
  <c r="E58"/>
  <c r="C58"/>
  <c r="E53"/>
  <c r="C53"/>
  <c r="E47"/>
  <c r="C47"/>
  <c r="E36"/>
  <c r="C36"/>
  <c r="E30"/>
  <c r="E29"/>
  <c r="C29"/>
  <c r="E22"/>
  <c r="C22"/>
  <c r="E15"/>
  <c r="C15"/>
  <c r="E8"/>
  <c r="C8"/>
  <c r="E4" i="121"/>
  <c r="E139" i="119"/>
  <c r="C139"/>
  <c r="C134"/>
  <c r="E129"/>
  <c r="C129"/>
  <c r="E125"/>
  <c r="C125"/>
  <c r="E121"/>
  <c r="C121"/>
  <c r="C107"/>
  <c r="E91"/>
  <c r="C91"/>
  <c r="E80"/>
  <c r="C80"/>
  <c r="C76"/>
  <c r="C73"/>
  <c r="E68"/>
  <c r="C68"/>
  <c r="E64"/>
  <c r="C64"/>
  <c r="E58"/>
  <c r="C58"/>
  <c r="E53"/>
  <c r="C53"/>
  <c r="E47"/>
  <c r="C47"/>
  <c r="E36"/>
  <c r="C36"/>
  <c r="E29"/>
  <c r="C29"/>
  <c r="E22"/>
  <c r="C22"/>
  <c r="E15"/>
  <c r="C15"/>
  <c r="E8"/>
  <c r="C8"/>
  <c r="C124" i="123" l="1"/>
  <c r="C145"/>
  <c r="C146" s="1"/>
  <c r="E124"/>
  <c r="E146" s="1"/>
  <c r="C63" i="122"/>
  <c r="E63"/>
  <c r="C86"/>
  <c r="C145"/>
  <c r="C146" s="1"/>
  <c r="C124" i="119"/>
  <c r="E63"/>
  <c r="C63"/>
  <c r="C87" i="122"/>
  <c r="E145"/>
  <c r="E146" s="1"/>
  <c r="E86"/>
  <c r="E139" i="3"/>
  <c r="C139"/>
  <c r="E134"/>
  <c r="C134"/>
  <c r="E129"/>
  <c r="C129"/>
  <c r="C125"/>
  <c r="E121"/>
  <c r="E107"/>
  <c r="C107"/>
  <c r="E91"/>
  <c r="C91"/>
  <c r="E80"/>
  <c r="C80"/>
  <c r="E76"/>
  <c r="C76"/>
  <c r="E73"/>
  <c r="C73"/>
  <c r="E68"/>
  <c r="C68"/>
  <c r="E64"/>
  <c r="C64"/>
  <c r="E58"/>
  <c r="C58"/>
  <c r="E53"/>
  <c r="C53"/>
  <c r="E47"/>
  <c r="C47"/>
  <c r="E36"/>
  <c r="C36"/>
  <c r="C29"/>
  <c r="E22"/>
  <c r="C22"/>
  <c r="E15"/>
  <c r="C15"/>
  <c r="E124" l="1"/>
  <c r="C87" i="119"/>
  <c r="C124" i="3"/>
  <c r="E63"/>
  <c r="E87" i="119"/>
  <c r="C63" i="3"/>
  <c r="E87" i="122"/>
  <c r="C86" i="3"/>
  <c r="E86"/>
  <c r="C87" l="1"/>
  <c r="D144" i="1" l="1"/>
  <c r="D143"/>
  <c r="D142"/>
  <c r="D141"/>
  <c r="D136"/>
  <c r="D134"/>
  <c r="D133"/>
  <c r="D132"/>
  <c r="D131"/>
  <c r="D129"/>
  <c r="D127"/>
  <c r="D124"/>
  <c r="D121"/>
  <c r="D120"/>
  <c r="D119"/>
  <c r="D118"/>
  <c r="D117"/>
  <c r="D116"/>
  <c r="D115"/>
  <c r="D114"/>
  <c r="D113"/>
  <c r="D106"/>
  <c r="D105"/>
  <c r="D103"/>
  <c r="D101"/>
  <c r="D100"/>
  <c r="D99"/>
  <c r="D83"/>
  <c r="D82"/>
  <c r="D81"/>
  <c r="D80"/>
  <c r="D79"/>
  <c r="D76"/>
  <c r="D73"/>
  <c r="D70"/>
  <c r="D69"/>
  <c r="D68"/>
  <c r="D67"/>
  <c r="D65"/>
  <c r="D63"/>
  <c r="D60"/>
  <c r="D59"/>
  <c r="D58"/>
  <c r="D57"/>
  <c r="D55"/>
  <c r="D52"/>
  <c r="D50"/>
  <c r="D49"/>
  <c r="D48"/>
  <c r="D46"/>
  <c r="D43"/>
  <c r="D41"/>
  <c r="D32"/>
  <c r="D29"/>
  <c r="D28"/>
  <c r="D24"/>
  <c r="D23"/>
  <c r="D22"/>
  <c r="D19"/>
  <c r="D17"/>
  <c r="D16"/>
  <c r="D15"/>
  <c r="D14"/>
  <c r="D8"/>
  <c r="E17" i="61"/>
  <c r="E88" i="1"/>
  <c r="E149" s="1"/>
  <c r="E30" i="115"/>
  <c r="E29" s="1"/>
  <c r="C29"/>
  <c r="E30" i="114"/>
  <c r="E29" s="1"/>
  <c r="C29"/>
  <c r="E28" i="112"/>
  <c r="E27" s="1"/>
  <c r="C27"/>
  <c r="E28" i="111"/>
  <c r="C27"/>
  <c r="C27" i="1"/>
  <c r="E134" i="115"/>
  <c r="C134"/>
  <c r="E134" i="114"/>
  <c r="C134"/>
  <c r="E140" i="115"/>
  <c r="C140"/>
  <c r="E129"/>
  <c r="C129"/>
  <c r="E125"/>
  <c r="C125"/>
  <c r="E121"/>
  <c r="C121"/>
  <c r="E107"/>
  <c r="C107"/>
  <c r="E91"/>
  <c r="C91"/>
  <c r="E80"/>
  <c r="C80"/>
  <c r="E76"/>
  <c r="C76"/>
  <c r="E73"/>
  <c r="C73"/>
  <c r="E68"/>
  <c r="C68"/>
  <c r="E64"/>
  <c r="C64"/>
  <c r="E58"/>
  <c r="C58"/>
  <c r="E53"/>
  <c r="C53"/>
  <c r="E47"/>
  <c r="C47"/>
  <c r="E36"/>
  <c r="C36"/>
  <c r="E22"/>
  <c r="C22"/>
  <c r="E15"/>
  <c r="C15"/>
  <c r="E8"/>
  <c r="C8"/>
  <c r="E140" i="114"/>
  <c r="C140"/>
  <c r="E129"/>
  <c r="C129"/>
  <c r="E125"/>
  <c r="C125"/>
  <c r="E121"/>
  <c r="C121"/>
  <c r="E107"/>
  <c r="C107"/>
  <c r="E91"/>
  <c r="C91"/>
  <c r="E80"/>
  <c r="C80"/>
  <c r="E76"/>
  <c r="C76"/>
  <c r="E73"/>
  <c r="C73"/>
  <c r="E68"/>
  <c r="C68"/>
  <c r="E64"/>
  <c r="C64"/>
  <c r="E58"/>
  <c r="C58"/>
  <c r="E53"/>
  <c r="C53"/>
  <c r="E47"/>
  <c r="C47"/>
  <c r="E36"/>
  <c r="C36"/>
  <c r="E22"/>
  <c r="C22"/>
  <c r="E15"/>
  <c r="C15"/>
  <c r="E8"/>
  <c r="C8"/>
  <c r="C63" s="1"/>
  <c r="A34" i="75"/>
  <c r="A34" i="76" s="1"/>
  <c r="A28" i="75"/>
  <c r="A28" i="76" s="1"/>
  <c r="A22" i="75"/>
  <c r="A16"/>
  <c r="A16" i="76" s="1"/>
  <c r="A10"/>
  <c r="I30" i="61"/>
  <c r="G30"/>
  <c r="G17"/>
  <c r="G31" s="1"/>
  <c r="E24"/>
  <c r="E30" s="1"/>
  <c r="C24"/>
  <c r="C18"/>
  <c r="C17"/>
  <c r="I27" i="73"/>
  <c r="G27"/>
  <c r="D25" i="76" s="1"/>
  <c r="G18" i="73"/>
  <c r="E18"/>
  <c r="E24"/>
  <c r="C24"/>
  <c r="C18"/>
  <c r="E140" i="112"/>
  <c r="C140"/>
  <c r="E135"/>
  <c r="C135"/>
  <c r="E130"/>
  <c r="E145" s="1"/>
  <c r="C130"/>
  <c r="E126"/>
  <c r="C126"/>
  <c r="E122"/>
  <c r="C122"/>
  <c r="E108"/>
  <c r="C108"/>
  <c r="E92"/>
  <c r="E125" s="1"/>
  <c r="E146" s="1"/>
  <c r="C92"/>
  <c r="E78"/>
  <c r="C78"/>
  <c r="E74"/>
  <c r="C74"/>
  <c r="E71"/>
  <c r="C71"/>
  <c r="E66"/>
  <c r="C66"/>
  <c r="E62"/>
  <c r="C62"/>
  <c r="E56"/>
  <c r="C56"/>
  <c r="E51"/>
  <c r="C51"/>
  <c r="E45"/>
  <c r="C45"/>
  <c r="E34"/>
  <c r="C34"/>
  <c r="E20"/>
  <c r="C20"/>
  <c r="E13"/>
  <c r="C13"/>
  <c r="E6"/>
  <c r="C6"/>
  <c r="E140" i="111"/>
  <c r="C140"/>
  <c r="E135"/>
  <c r="C135"/>
  <c r="E130"/>
  <c r="C130"/>
  <c r="E126"/>
  <c r="C126"/>
  <c r="E122"/>
  <c r="C122"/>
  <c r="E108"/>
  <c r="C108"/>
  <c r="E92"/>
  <c r="C92"/>
  <c r="E78"/>
  <c r="C78"/>
  <c r="E74"/>
  <c r="C74"/>
  <c r="E71"/>
  <c r="C71"/>
  <c r="E66"/>
  <c r="C66"/>
  <c r="C84" s="1"/>
  <c r="E62"/>
  <c r="C62"/>
  <c r="E56"/>
  <c r="C56"/>
  <c r="E51"/>
  <c r="C51"/>
  <c r="E45"/>
  <c r="C45"/>
  <c r="E34"/>
  <c r="C34"/>
  <c r="E20"/>
  <c r="C20"/>
  <c r="E13"/>
  <c r="C13"/>
  <c r="E6"/>
  <c r="C6"/>
  <c r="E122" i="1"/>
  <c r="E126"/>
  <c r="E130"/>
  <c r="E140"/>
  <c r="C140"/>
  <c r="C130"/>
  <c r="C126"/>
  <c r="C108"/>
  <c r="E6"/>
  <c r="E45"/>
  <c r="E56"/>
  <c r="E62"/>
  <c r="E66"/>
  <c r="E78"/>
  <c r="C78"/>
  <c r="C74"/>
  <c r="C71"/>
  <c r="C66"/>
  <c r="C62"/>
  <c r="C56"/>
  <c r="D56" s="1"/>
  <c r="C51"/>
  <c r="C45"/>
  <c r="C34"/>
  <c r="C20"/>
  <c r="C13"/>
  <c r="C6"/>
  <c r="I4" i="73"/>
  <c r="G4"/>
  <c r="C4" i="61"/>
  <c r="G4"/>
  <c r="E4"/>
  <c r="I4"/>
  <c r="C3" i="112"/>
  <c r="C89" s="1"/>
  <c r="E4" i="113"/>
  <c r="E31" i="61" l="1"/>
  <c r="E4" i="114"/>
  <c r="E4" i="122"/>
  <c r="E84" i="112"/>
  <c r="E151" s="1"/>
  <c r="C145" i="1"/>
  <c r="B25" i="76" s="1"/>
  <c r="E25" s="1"/>
  <c r="D126" i="1"/>
  <c r="D78"/>
  <c r="E2" i="111"/>
  <c r="E2" i="112" s="1"/>
  <c r="E88" s="1"/>
  <c r="E149" s="1"/>
  <c r="C84" i="1"/>
  <c r="B7" i="76" s="1"/>
  <c r="C86" i="115"/>
  <c r="E32" i="61"/>
  <c r="D45" i="1"/>
  <c r="D66"/>
  <c r="D62"/>
  <c r="D18" i="76"/>
  <c r="C86" i="114"/>
  <c r="C145"/>
  <c r="E145" i="115"/>
  <c r="C87" i="114"/>
  <c r="G32" i="61"/>
  <c r="C145" i="112"/>
  <c r="E86" i="115"/>
  <c r="C84" i="112"/>
  <c r="E86" i="114"/>
  <c r="D140" i="1"/>
  <c r="E125" i="111"/>
  <c r="E61" i="112"/>
  <c r="C125"/>
  <c r="C146" s="1"/>
  <c r="E63" i="115"/>
  <c r="E87" s="1"/>
  <c r="C124"/>
  <c r="D31" i="76"/>
  <c r="C124" i="114"/>
  <c r="C146" s="1"/>
  <c r="I32" i="61"/>
  <c r="D19" i="76"/>
  <c r="D6"/>
  <c r="E28" i="73"/>
  <c r="D12" i="76"/>
  <c r="C28" i="73"/>
  <c r="C61" i="111"/>
  <c r="E84" i="1"/>
  <c r="B19" i="76" s="1"/>
  <c r="C61" i="1"/>
  <c r="B6" i="76" s="1"/>
  <c r="E150" i="112"/>
  <c r="E85"/>
  <c r="C125" i="111"/>
  <c r="I28" i="73"/>
  <c r="I29"/>
  <c r="D36" i="76"/>
  <c r="E29" i="73"/>
  <c r="C30" i="61"/>
  <c r="E145" i="114"/>
  <c r="E27" i="111"/>
  <c r="C85"/>
  <c r="C125" i="1"/>
  <c r="C145" i="111"/>
  <c r="C151" s="1"/>
  <c r="E63" i="114"/>
  <c r="C63" i="115"/>
  <c r="C87" s="1"/>
  <c r="C145"/>
  <c r="C146" s="1"/>
  <c r="E61" i="1"/>
  <c r="E145" i="111"/>
  <c r="D130" i="1"/>
  <c r="E145"/>
  <c r="E125"/>
  <c r="E84" i="111"/>
  <c r="C61" i="112"/>
  <c r="G28" i="73"/>
  <c r="G29"/>
  <c r="D24" i="76"/>
  <c r="I31" i="61"/>
  <c r="D37" i="76"/>
  <c r="C3" i="111"/>
  <c r="C89" s="1"/>
  <c r="E124" i="114"/>
  <c r="E124" i="115"/>
  <c r="D20" i="76" l="1"/>
  <c r="E4" i="115"/>
  <c r="E4" i="123"/>
  <c r="C151" i="112"/>
  <c r="E88" i="111"/>
  <c r="E149" s="1"/>
  <c r="C151" i="1"/>
  <c r="I2" i="73"/>
  <c r="I2" i="61" s="1"/>
  <c r="E146" i="115"/>
  <c r="D13" i="76"/>
  <c r="E19"/>
  <c r="E6"/>
  <c r="C85" i="1"/>
  <c r="B8" i="76" s="1"/>
  <c r="B37"/>
  <c r="E37" s="1"/>
  <c r="B31"/>
  <c r="E31" s="1"/>
  <c r="E87" i="114"/>
  <c r="E61" i="111"/>
  <c r="E146" i="114"/>
  <c r="D26" i="76"/>
  <c r="C31" i="61"/>
  <c r="D7" i="76"/>
  <c r="E7" s="1"/>
  <c r="D38"/>
  <c r="E151" i="111"/>
  <c r="D30" i="76"/>
  <c r="D32"/>
  <c r="B24"/>
  <c r="E24" s="1"/>
  <c r="B26"/>
  <c r="E151" i="1"/>
  <c r="E146" i="111"/>
  <c r="C150" i="112"/>
  <c r="C85"/>
  <c r="E146" i="1"/>
  <c r="B36" i="76"/>
  <c r="E36" s="1"/>
  <c r="B18"/>
  <c r="E18" s="1"/>
  <c r="E150" i="1"/>
  <c r="E85"/>
  <c r="C146" i="111"/>
  <c r="B13" i="76"/>
  <c r="C150" i="111"/>
  <c r="E13" i="76" l="1"/>
  <c r="E30"/>
  <c r="B20"/>
  <c r="E20" s="1"/>
  <c r="B14"/>
  <c r="D151" i="1"/>
  <c r="D14" i="76"/>
  <c r="E85" i="111"/>
  <c r="E150"/>
  <c r="B12" i="76"/>
  <c r="E12" s="1"/>
  <c r="D150" i="1"/>
  <c r="E32" i="76"/>
  <c r="B38"/>
  <c r="E38" s="1"/>
  <c r="E26"/>
  <c r="D8"/>
  <c r="E8" s="1"/>
  <c r="E14" l="1"/>
  <c r="D8" i="115"/>
  <c r="D8" i="123"/>
</calcChain>
</file>

<file path=xl/sharedStrings.xml><?xml version="1.0" encoding="utf-8"?>
<sst xmlns="http://schemas.openxmlformats.org/spreadsheetml/2006/main" count="3790" uniqueCount="422">
  <si>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</si>
  <si>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</si>
  <si>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</si>
  <si>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</si>
  <si>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</si>
  <si>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</si>
  <si>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</si>
  <si>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</si>
  <si>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</si>
  <si>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</si>
  <si>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</si>
  <si>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</si>
  <si>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</si>
  <si>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</si>
  <si>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</si>
  <si>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</si>
  <si>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</si>
  <si>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</si>
  <si>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</si>
  <si>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</si>
  <si>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</si>
  <si>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</si>
  <si>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</si>
  <si>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</si>
  <si>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</si>
  <si>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</si>
  <si>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</si>
  <si>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</si>
  <si>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</si>
  <si>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</si>
  <si>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</si>
  <si>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</si>
  <si>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</si>
  <si>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</si>
  <si>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</si>
  <si>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</si>
  <si>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</si>
  <si>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</si>
  <si>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</si>
  <si>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</si>
  <si>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</si>
  <si>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</si>
  <si>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</si>
  <si>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</si>
  <si>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</si>
  <si>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</si>
  <si>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</si>
  <si>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</si>
  <si>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</si>
  <si>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</si>
  <si>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</si>
  <si>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</si>
  <si>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</si>
  <si>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</si>
  <si>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</si>
  <si>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</si>
  <si>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</si>
  <si>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</si>
  <si>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</si>
  <si>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</si>
  <si>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</si>
  <si>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</si>
  <si>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</si>
  <si>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</si>
  <si>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</si>
  <si>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</si>
  <si>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</si>
  <si>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</si>
  <si>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</si>
  <si>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</si>
  <si>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</si>
  <si>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</si>
  <si>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</si>
  <si>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</si>
  <si>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</si>
  <si>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</si>
  <si>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</si>
  <si>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</si>
  <si>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</si>
  <si>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</si>
  <si>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</si>
  <si>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</si>
  <si>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</si>
  <si>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</si>
  <si>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</si>
  <si>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</si>
  <si>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</si>
  <si>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</si>
  <si>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</si>
  <si>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</si>
  <si>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</si>
  <si>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</si>
  <si>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</si>
  <si>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</si>
  <si>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</si>
  <si>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</si>
  <si>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</si>
  <si>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</si>
  <si>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</si>
  <si>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</si>
  <si>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</si>
  <si>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</si>
  <si>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</si>
  <si>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</si>
  <si>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</si>
  <si>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</si>
  <si>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</si>
  <si>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</si>
  <si>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</si>
  <si>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</si>
  <si>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</si>
  <si>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</si>
  <si>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</si>
  <si>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</si>
  <si>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</si>
  <si>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</si>
  <si>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</si>
  <si>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</si>
  <si>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</si>
  <si>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</si>
  <si>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</si>
  <si>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</si>
  <si>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</si>
  <si>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</si>
  <si>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</si>
  <si>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</si>
  <si>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</si>
  <si>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</si>
  <si>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</si>
  <si>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</si>
  <si>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</si>
  <si>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</si>
  <si>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</si>
  <si>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</si>
  <si>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</si>
  <si>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</si>
  <si>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</si>
  <si>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</si>
  <si>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</si>
  <si>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</si>
  <si>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</si>
  <si>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</si>
  <si>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</si>
  <si>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</si>
  <si>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</si>
  <si>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</si>
  <si>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</si>
  <si>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</si>
  <si>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</si>
  <si>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</si>
  <si>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</si>
  <si>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</si>
  <si>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</si>
  <si>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</si>
  <si>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</si>
  <si>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</si>
  <si>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</si>
  <si>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</si>
  <si>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</si>
  <si>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</si>
  <si>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</si>
  <si>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</si>
  <si>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</si>
  <si>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</si>
  <si>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</si>
  <si>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</si>
  <si>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</si>
  <si>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</si>
  <si>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</si>
  <si>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</si>
  <si>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</si>
  <si>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</si>
  <si>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</si>
  <si>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</si>
  <si>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</si>
  <si>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</si>
  <si>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</si>
  <si>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</si>
  <si>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</si>
  <si>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</si>
  <si>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</si>
  <si>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</si>
  <si>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</si>
  <si>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</si>
  <si>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</si>
  <si>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</si>
  <si>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</si>
  <si>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</si>
  <si>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</si>
  <si>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</si>
  <si>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</si>
  <si>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</si>
  <si>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</si>
  <si>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</si>
  <si>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</si>
  <si>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</si>
  <si>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</si>
  <si>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</si>
  <si>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</si>
  <si>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</si>
  <si>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</si>
  <si>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</si>
  <si>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</si>
  <si>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</si>
  <si>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</si>
  <si>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</si>
  <si>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</si>
  <si>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</si>
  <si>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</si>
  <si>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</si>
  <si>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</si>
  <si>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</si>
  <si>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</si>
  <si>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</si>
  <si>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</si>
  <si>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</si>
  <si>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</si>
  <si>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</si>
  <si>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</si>
  <si>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</si>
  <si>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</si>
  <si>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</si>
  <si>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</si>
  <si>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</si>
  <si>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</si>
  <si>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</si>
  <si>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</si>
  <si>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</si>
  <si>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</si>
  <si>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</si>
  <si>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</si>
  <si>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</si>
  <si>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</si>
  <si>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</si>
  <si>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</si>
  <si>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</si>
  <si>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</si>
  <si>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</si>
  <si>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</si>
  <si>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</si>
  <si>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</si>
  <si>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</si>
  <si>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</si>
  <si>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</si>
  <si>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</si>
  <si>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</si>
  <si>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</si>
  <si>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</si>
  <si>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</si>
  <si>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</si>
  <si>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</si>
  <si>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</si>
  <si>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</si>
  <si>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</si>
  <si>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</si>
  <si>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</si>
  <si>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</si>
  <si>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</si>
  <si>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</si>
  <si>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</si>
  <si>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</si>
  <si>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</si>
  <si>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</si>
  <si>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</si>
  <si>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</si>
  <si>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</si>
  <si>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</si>
  <si>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</si>
  <si>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</si>
  <si>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</si>
  <si>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</si>
  <si>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</si>
  <si>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</si>
  <si>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</si>
  <si>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</si>
  <si>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</si>
  <si>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</si>
  <si>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</si>
  <si>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</si>
  <si>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</si>
  <si>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</si>
  <si>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</si>
  <si>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</si>
  <si>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</si>
  <si>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</si>
  <si>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</si>
  <si>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</si>
  <si>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</si>
  <si>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</si>
  <si>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</si>
  <si>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</si>
  <si>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</si>
  <si>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</si>
  <si>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</si>
  <si>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</si>
  <si>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</si>
  <si>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</si>
  <si>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</si>
  <si>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</si>
  <si>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</si>
  <si>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</si>
  <si>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</si>
  <si>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</si>
  <si>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</si>
  <si>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</si>
  <si>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</si>
  <si>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</si>
  <si>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</si>
  <si>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</si>
  <si>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</si>
  <si>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</si>
  <si>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</si>
  <si>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</si>
  <si>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</si>
  <si>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</si>
  <si>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</si>
  <si>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</si>
  <si>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</si>
  <si>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</si>
  <si>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</si>
  <si>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</si>
  <si>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</si>
  <si>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</si>
  <si>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</si>
  <si>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</si>
  <si>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</si>
  <si>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</si>
  <si>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</si>
  <si>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</si>
  <si>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</si>
  <si>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</si>
  <si>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</si>
  <si>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</si>
  <si>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</si>
  <si>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</si>
  <si>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</si>
  <si>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</si>
  <si>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</si>
  <si>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</si>
  <si>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</si>
  <si>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</si>
  <si>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</si>
  <si>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</si>
  <si>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</si>
  <si>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</si>
  <si>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</si>
  <si>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</si>
  <si>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</si>
  <si>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</si>
  <si>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</si>
  <si>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</si>
  <si>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</si>
  <si>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</si>
  <si>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</si>
  <si>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</si>
  <si>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</si>
  <si>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</si>
  <si>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</si>
  <si>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</si>
  <si>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</si>
  <si>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</si>
  <si>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</si>
  <si>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</si>
  <si>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</si>
  <si>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</si>
  <si>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</si>
  <si>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</si>
  <si>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</si>
  <si>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</si>
  <si>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</si>
  <si>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</si>
  <si>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</si>
  <si>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</si>
  <si>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</si>
  <si>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</si>
  <si>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</si>
  <si>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</si>
  <si>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</si>
  <si>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</si>
  <si>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</si>
  <si>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</si>
  <si>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</si>
  <si>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</si>
  <si>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</si>
  <si>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</si>
  <si>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</si>
  <si>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</si>
  <si>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</si>
  <si>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</si>
  <si>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</si>
  <si>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</si>
  <si>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</si>
  <si>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</si>
  <si>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</si>
  <si>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</si>
  <si>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</si>
  <si>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Éven belüli lejáratú belföldi értékpapírok kibocsátása</t>
  </si>
  <si>
    <t>Éven túli lejáratú belföldi értékpapírok kibocsátása</t>
  </si>
  <si>
    <t>Lejötött betétek megszüntetése</t>
  </si>
  <si>
    <t>Gápjárműadó</t>
  </si>
  <si>
    <t>Kommunális adó</t>
  </si>
  <si>
    <t>Biztosító által fizetett kártérítés</t>
  </si>
  <si>
    <t>Gépjárműadó</t>
  </si>
  <si>
    <t>2018. évi eredeti előirányzat BEVÉTELEK</t>
  </si>
  <si>
    <t>Felhalmozási hiány finanszírozás</t>
  </si>
  <si>
    <t>2.2. melléklet a ..../2020.(....) önkormányzati rendelethez</t>
  </si>
  <si>
    <t>2.1. melléklet a .../2020. (....) önkormányzati rendelethez</t>
  </si>
  <si>
    <t>3.1. melléklet a .../2020. (.....) önkormányzati rendelethez</t>
  </si>
  <si>
    <t>3.2. melléklet a .../2020. (......) önkormányzati rendelethez</t>
  </si>
  <si>
    <t>3.3. melléklet a .../2020. (......) önkormányzati rendelethez</t>
  </si>
  <si>
    <t>3.4. melléklet a .../2020. (.....) önkormányzati rendelethez</t>
  </si>
  <si>
    <t>IDŐSEK OTTHONA TISZASZALKA</t>
  </si>
  <si>
    <t>TISZASZALKA KÖZSÉG ÖNKORMÁNYZATA</t>
  </si>
  <si>
    <t>4.1. melléklet a .../2020. (.....) önkormányzati rendelethez</t>
  </si>
  <si>
    <t>4.2. melléklet a .../2020. (......) önkormányzati rendelethez</t>
  </si>
  <si>
    <t>4.3. melléklet a .../2020. (......) önkormányzati rendelethez</t>
  </si>
  <si>
    <t>4.4. melléklet a .../2020. (.....) önkormányzati rendelethez</t>
  </si>
  <si>
    <t>Központi, irányító szervi támogatás</t>
  </si>
  <si>
    <t>Működési bevételek</t>
  </si>
  <si>
    <t>Forintban</t>
  </si>
  <si>
    <t>2020. év</t>
  </si>
  <si>
    <t>1. módosítás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</si>
</sst>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7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63">
    <xf numFmtId="0" fontId="0" fillId="0" borderId="0" xfId="0"/>
    <xf numFmtId="16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164" fontId="29" fillId="0" borderId="8" xfId="5" applyNumberFormat="1" applyFont="1" applyFill="1" applyBorder="1" applyAlignment="1" applyProtection="1">
      <alignment vertical="center"/>
    </xf>
    <xf numFmtId="164" fontId="29" fillId="0" borderId="8" xfId="5" applyNumberFormat="1" applyFont="1" applyFill="1" applyBorder="1" applyAlignment="1" applyProtection="1"/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17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" xfId="0" applyNumberFormat="1" applyFont="1" applyBorder="1" applyAlignment="1" applyProtection="1">
      <alignment horizontal="right" vertical="center" wrapText="1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0" fontId="7" fillId="0" borderId="0" xfId="0" applyFont="1" applyFill="1" applyAlignment="1" applyProtection="1">
      <alignment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4" xfId="0" applyFont="1" applyBorder="1" applyAlignment="1" applyProtection="1">
      <alignment vertical="center" wrapText="1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1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164" fontId="20" fillId="0" borderId="4" xfId="0" quotePrefix="1" applyNumberFormat="1" applyFont="1" applyBorder="1" applyAlignment="1" applyProtection="1">
      <alignment horizontal="right" vertical="center" wrapText="1" indent="1"/>
    </xf>
    <xf numFmtId="164" fontId="20" fillId="0" borderId="15" xfId="0" quotePrefix="1" applyNumberFormat="1" applyFont="1" applyBorder="1" applyAlignment="1" applyProtection="1">
      <alignment horizontal="right" vertical="center" wrapText="1" indent="1"/>
    </xf>
    <xf numFmtId="164" fontId="22" fillId="0" borderId="15" xfId="0" applyNumberFormat="1" applyFont="1" applyBorder="1" applyAlignment="1" applyProtection="1">
      <alignment horizontal="right" vertical="center" wrapText="1" indent="1"/>
    </xf>
    <xf numFmtId="164" fontId="17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5" applyNumberFormat="1" applyFont="1" applyFill="1" applyBorder="1" applyAlignment="1" applyProtection="1">
      <alignment horizontal="right" vertical="center" wrapText="1" indent="1"/>
    </xf>
    <xf numFmtId="0" fontId="17" fillId="0" borderId="7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7" fillId="0" borderId="21" xfId="5" applyFont="1" applyFill="1" applyBorder="1" applyAlignment="1" applyProtection="1">
      <alignment horizontal="left" vertical="center" wrapText="1" indent="1"/>
    </xf>
    <xf numFmtId="49" fontId="17" fillId="0" borderId="26" xfId="5" applyNumberFormat="1" applyFont="1" applyFill="1" applyBorder="1" applyAlignment="1" applyProtection="1">
      <alignment horizontal="left" vertical="center" wrapText="1" indent="1"/>
    </xf>
    <xf numFmtId="49" fontId="17" fillId="0" borderId="2" xfId="5" applyNumberFormat="1" applyFont="1" applyFill="1" applyBorder="1" applyAlignment="1" applyProtection="1">
      <alignment horizontal="left" vertical="center" wrapText="1" indent="1"/>
    </xf>
    <xf numFmtId="49" fontId="17" fillId="0" borderId="27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8" xfId="5" applyNumberFormat="1" applyFont="1" applyFill="1" applyBorder="1" applyAlignment="1" applyProtection="1">
      <alignment horizontal="left" vertical="center" wrapText="1" indent="1"/>
    </xf>
    <xf numFmtId="49" fontId="17" fillId="0" borderId="29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6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horizontal="left" vertical="center" wrapText="1" indent="1"/>
    </xf>
    <xf numFmtId="0" fontId="16" fillId="0" borderId="30" xfId="5" applyFont="1" applyFill="1" applyBorder="1" applyAlignment="1" applyProtection="1">
      <alignment horizontal="left" vertical="center" wrapText="1" indent="1"/>
    </xf>
    <xf numFmtId="0" fontId="16" fillId="0" borderId="4" xfId="5" applyFont="1" applyFill="1" applyBorder="1" applyAlignment="1" applyProtection="1">
      <alignment vertical="center" wrapText="1"/>
    </xf>
    <xf numFmtId="0" fontId="16" fillId="0" borderId="19" xfId="5" applyFont="1" applyFill="1" applyBorder="1" applyAlignment="1" applyProtection="1">
      <alignment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16" fillId="0" borderId="4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23" fillId="0" borderId="4" xfId="5" applyFont="1" applyFill="1" applyBorder="1" applyAlignment="1" applyProtection="1">
      <alignment horizontal="left" vertical="center" wrapText="1" indent="1"/>
    </xf>
    <xf numFmtId="0" fontId="4" fillId="0" borderId="8" xfId="0" applyFont="1" applyFill="1" applyBorder="1" applyAlignment="1" applyProtection="1">
      <alignment horizontal="right"/>
    </xf>
    <xf numFmtId="164" fontId="29" fillId="0" borderId="8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1" xfId="5" applyFont="1" applyFill="1" applyBorder="1" applyAlignment="1" applyProtection="1">
      <alignment horizontal="left" vertical="center" wrapText="1" indent="6"/>
    </xf>
    <xf numFmtId="0" fontId="17" fillId="0" borderId="9" xfId="5" applyFont="1" applyFill="1" applyBorder="1" applyAlignment="1" applyProtection="1">
      <alignment horizontal="left" vertical="center" wrapText="1" indent="6"/>
    </xf>
    <xf numFmtId="164" fontId="16" fillId="0" borderId="15" xfId="5" applyNumberFormat="1" applyFont="1" applyFill="1" applyBorder="1" applyAlignment="1" applyProtection="1">
      <alignment horizontal="right" vertical="center" wrapText="1" indent="1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1" xfId="0" applyFont="1" applyBorder="1" applyAlignment="1" applyProtection="1">
      <alignment horizontal="left" vertical="center" wrapText="1" indent="1"/>
    </xf>
    <xf numFmtId="0" fontId="22" fillId="0" borderId="33" xfId="0" applyFont="1" applyBorder="1" applyAlignment="1" applyProtection="1">
      <alignment horizontal="lef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right" vertical="center"/>
    </xf>
    <xf numFmtId="0" fontId="20" fillId="0" borderId="22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6" fillId="0" borderId="4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5" applyNumberFormat="1" applyFont="1" applyFill="1" applyBorder="1" applyAlignment="1" applyProtection="1">
      <alignment horizontal="righ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14" xfId="0" applyFont="1" applyBorder="1" applyAlignment="1" applyProtection="1">
      <alignment horizontal="left" wrapText="1" indent="1"/>
    </xf>
    <xf numFmtId="0" fontId="21" fillId="0" borderId="1" xfId="0" applyFont="1" applyBorder="1" applyAlignment="1" applyProtection="1">
      <alignment horizontal="left" wrapText="1" indent="1"/>
    </xf>
    <xf numFmtId="0" fontId="21" fillId="0" borderId="21" xfId="0" applyFont="1" applyBorder="1" applyAlignment="1" applyProtection="1">
      <alignment horizontal="left" wrapText="1" indent="1"/>
    </xf>
    <xf numFmtId="0" fontId="21" fillId="0" borderId="27" xfId="0" applyFont="1" applyBorder="1" applyAlignment="1" applyProtection="1">
      <alignment wrapText="1"/>
    </xf>
    <xf numFmtId="0" fontId="21" fillId="0" borderId="2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23" fillId="0" borderId="15" xfId="5" applyNumberFormat="1" applyFont="1" applyFill="1" applyBorder="1" applyAlignment="1" applyProtection="1">
      <alignment horizontal="right" vertical="center" wrapText="1" indent="1"/>
    </xf>
    <xf numFmtId="0" fontId="16" fillId="0" borderId="15" xfId="5" applyFont="1" applyFill="1" applyBorder="1" applyAlignment="1" applyProtection="1">
      <alignment horizontal="center" vertical="center" wrapText="1"/>
    </xf>
    <xf numFmtId="164" fontId="24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vertical="center" wrapText="1"/>
    </xf>
    <xf numFmtId="0" fontId="21" fillId="0" borderId="3" xfId="0" applyFont="1" applyBorder="1" applyAlignment="1" applyProtection="1">
      <alignment vertical="center" wrapText="1"/>
    </xf>
    <xf numFmtId="0" fontId="22" fillId="0" borderId="33" xfId="0" applyFont="1" applyBorder="1" applyAlignment="1" applyProtection="1">
      <alignment vertical="center" wrapText="1"/>
    </xf>
    <xf numFmtId="164" fontId="16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0" applyNumberFormat="1" applyFont="1" applyFill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0" applyNumberFormat="1" applyFont="1" applyFill="1" applyBorder="1" applyAlignment="1" applyProtection="1">
      <alignment horizontal="right" vertical="center" wrapText="1" indent="1"/>
    </xf>
    <xf numFmtId="164" fontId="2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26" fillId="0" borderId="39" xfId="0" applyNumberFormat="1" applyFont="1" applyFill="1" applyBorder="1" applyAlignment="1" applyProtection="1">
      <alignment horizontal="left" vertical="center" wrapText="1" indent="1"/>
    </xf>
    <xf numFmtId="164" fontId="13" fillId="0" borderId="40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left" vertical="center" wrapText="1" indent="1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8" fillId="0" borderId="0" xfId="0" applyFont="1" applyFill="1" applyProtection="1"/>
    <xf numFmtId="164" fontId="23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23" fillId="0" borderId="39" xfId="0" applyNumberFormat="1" applyFont="1" applyFill="1" applyBorder="1" applyAlignment="1" applyProtection="1">
      <alignment horizontal="center" vertical="center" wrapText="1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horizontal="center" vertical="center" wrapText="1"/>
    </xf>
    <xf numFmtId="164" fontId="23" fillId="0" borderId="5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2"/>
    </xf>
    <xf numFmtId="164" fontId="27" fillId="0" borderId="1" xfId="0" applyNumberFormat="1" applyFont="1" applyFill="1" applyBorder="1" applyAlignment="1" applyProtection="1">
      <alignment horizontal="left" vertical="center" wrapText="1" indent="1"/>
    </xf>
    <xf numFmtId="164" fontId="24" fillId="0" borderId="27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left" vertical="center" wrapText="1" indent="2"/>
    </xf>
    <xf numFmtId="164" fontId="17" fillId="0" borderId="3" xfId="0" applyNumberFormat="1" applyFont="1" applyFill="1" applyBorder="1" applyAlignment="1" applyProtection="1">
      <alignment horizontal="left" vertical="center" wrapText="1" indent="2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7" fillId="0" borderId="26" xfId="0" applyNumberFormat="1" applyFont="1" applyFill="1" applyBorder="1" applyAlignment="1" applyProtection="1">
      <alignment horizontal="left" vertical="center" wrapText="1" indent="1"/>
    </xf>
    <xf numFmtId="164" fontId="17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3" fillId="0" borderId="0" xfId="0" applyFont="1" applyFill="1" applyProtection="1"/>
    <xf numFmtId="0" fontId="34" fillId="0" borderId="0" xfId="0" applyFont="1" applyProtection="1"/>
    <xf numFmtId="0" fontId="28" fillId="0" borderId="0" xfId="0" applyFont="1" applyProtection="1"/>
    <xf numFmtId="0" fontId="18" fillId="0" borderId="0" xfId="0" applyFont="1" applyProtection="1"/>
    <xf numFmtId="0" fontId="19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28" fillId="0" borderId="0" xfId="0" applyFont="1" applyFill="1" applyProtection="1"/>
    <xf numFmtId="49" fontId="6" fillId="0" borderId="4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vertical="center" wrapText="1"/>
    </xf>
    <xf numFmtId="164" fontId="16" fillId="0" borderId="42" xfId="5" applyNumberFormat="1" applyFont="1" applyFill="1" applyBorder="1" applyAlignment="1" applyProtection="1">
      <alignment horizontal="right" vertical="center" wrapText="1" indent="1"/>
    </xf>
    <xf numFmtId="164" fontId="17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Border="1" applyAlignment="1" applyProtection="1">
      <alignment horizontal="right" vertical="center" wrapText="1" indent="1"/>
    </xf>
    <xf numFmtId="0" fontId="6" fillId="0" borderId="43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44" xfId="0" applyFont="1" applyFill="1" applyBorder="1" applyAlignment="1" applyProtection="1">
      <alignment horizontal="center" vertical="center" wrapText="1"/>
    </xf>
    <xf numFmtId="0" fontId="16" fillId="0" borderId="30" xfId="5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wrapText="1"/>
    </xf>
    <xf numFmtId="0" fontId="22" fillId="0" borderId="4" xfId="0" applyFont="1" applyBorder="1" applyAlignment="1" applyProtection="1">
      <alignment wrapText="1"/>
    </xf>
    <xf numFmtId="0" fontId="22" fillId="0" borderId="22" xfId="0" applyFont="1" applyBorder="1" applyAlignment="1" applyProtection="1">
      <alignment wrapText="1"/>
    </xf>
    <xf numFmtId="164" fontId="20" fillId="0" borderId="5" xfId="0" quotePrefix="1" applyNumberFormat="1" applyFont="1" applyBorder="1" applyAlignment="1" applyProtection="1">
      <alignment horizontal="right" vertical="center" wrapText="1" indent="1"/>
    </xf>
    <xf numFmtId="49" fontId="17" fillId="0" borderId="27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wrapText="1"/>
    </xf>
    <xf numFmtId="0" fontId="21" fillId="0" borderId="27" xfId="0" applyFont="1" applyBorder="1" applyAlignment="1" applyProtection="1">
      <alignment horizontal="center" wrapText="1"/>
    </xf>
    <xf numFmtId="0" fontId="21" fillId="0" borderId="2" xfId="0" applyFont="1" applyBorder="1" applyAlignment="1" applyProtection="1">
      <alignment horizontal="center" wrapText="1"/>
    </xf>
    <xf numFmtId="0" fontId="21" fillId="0" borderId="3" xfId="0" applyFont="1" applyBorder="1" applyAlignment="1" applyProtection="1">
      <alignment horizontal="center" wrapText="1"/>
    </xf>
    <xf numFmtId="0" fontId="22" fillId="0" borderId="33" xfId="0" applyFont="1" applyBorder="1" applyAlignment="1" applyProtection="1">
      <alignment horizontal="center" wrapText="1"/>
    </xf>
    <xf numFmtId="49" fontId="17" fillId="0" borderId="28" xfId="5" applyNumberFormat="1" applyFont="1" applyFill="1" applyBorder="1" applyAlignment="1" applyProtection="1">
      <alignment horizontal="center" vertical="center" wrapText="1"/>
    </xf>
    <xf numFmtId="49" fontId="17" fillId="0" borderId="26" xfId="5" applyNumberFormat="1" applyFont="1" applyFill="1" applyBorder="1" applyAlignment="1" applyProtection="1">
      <alignment horizontal="center" vertical="center" wrapText="1"/>
    </xf>
    <xf numFmtId="49" fontId="17" fillId="0" borderId="29" xfId="5" applyNumberFormat="1" applyFont="1" applyFill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3" fillId="0" borderId="46" xfId="0" applyFont="1" applyBorder="1" applyAlignment="1">
      <alignment vertical="center" wrapText="1"/>
    </xf>
    <xf numFmtId="164" fontId="25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0" fontId="21" fillId="0" borderId="14" xfId="0" applyFont="1" applyBorder="1" applyAlignment="1">
      <alignment horizontal="left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21" xfId="0" applyFont="1" applyBorder="1" applyAlignment="1">
      <alignment horizontal="left" vertical="center" wrapText="1" indent="1"/>
    </xf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0" fontId="16" fillId="0" borderId="22" xfId="5" applyFont="1" applyFill="1" applyBorder="1" applyAlignment="1" applyProtection="1">
      <alignment vertical="center" wrapText="1"/>
    </xf>
    <xf numFmtId="49" fontId="17" fillId="0" borderId="44" xfId="5" applyNumberFormat="1" applyFont="1" applyFill="1" applyBorder="1" applyAlignment="1" applyProtection="1">
      <alignment horizontal="center" vertical="center" wrapText="1"/>
    </xf>
    <xf numFmtId="49" fontId="17" fillId="0" borderId="47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45" xfId="5" applyNumberFormat="1" applyFont="1" applyFill="1" applyBorder="1" applyAlignment="1" applyProtection="1">
      <alignment horizontal="center" vertical="center" wrapText="1"/>
    </xf>
    <xf numFmtId="0" fontId="17" fillId="0" borderId="28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29" xfId="5" applyFont="1" applyFill="1" applyBorder="1" applyAlignment="1" applyProtection="1">
      <alignment horizontal="left" vertical="center" wrapText="1" indent="6"/>
    </xf>
    <xf numFmtId="164" fontId="12" fillId="0" borderId="0" xfId="5" applyNumberFormat="1" applyFont="1" applyFill="1" applyProtection="1"/>
    <xf numFmtId="164" fontId="5" fillId="0" borderId="0" xfId="0" applyNumberFormat="1" applyFont="1" applyFill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55" xfId="5" applyFont="1" applyFill="1" applyBorder="1" applyAlignment="1" applyProtection="1">
      <alignment horizontal="center" vertical="center" wrapText="1"/>
    </xf>
    <xf numFmtId="0" fontId="16" fillId="0" borderId="52" xfId="0" applyFont="1" applyFill="1" applyBorder="1" applyAlignment="1" applyProtection="1">
      <alignment horizontal="center" vertical="center" wrapText="1"/>
    </xf>
    <xf numFmtId="3" fontId="3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1" xfId="5" applyNumberFormat="1" applyFont="1" applyFill="1" applyBorder="1" applyAlignment="1" applyProtection="1">
      <alignment horizontal="right" vertical="center" wrapText="1" indent="1"/>
    </xf>
    <xf numFmtId="164" fontId="17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5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Border="1" applyAlignment="1" applyProtection="1">
      <alignment horizontal="right" vertical="center" wrapText="1" inden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35" fillId="0" borderId="66" xfId="0" applyFont="1" applyFill="1" applyBorder="1" applyAlignment="1" applyProtection="1">
      <alignment horizontal="right" vertical="center" wrapText="1" indent="1"/>
    </xf>
    <xf numFmtId="0" fontId="16" fillId="0" borderId="59" xfId="5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center" vertical="center" wrapText="1"/>
    </xf>
    <xf numFmtId="0" fontId="16" fillId="0" borderId="16" xfId="5" applyFont="1" applyFill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6" xfId="5" applyNumberFormat="1" applyFont="1" applyFill="1" applyBorder="1" applyAlignment="1" applyProtection="1">
      <alignment horizontal="right" vertical="center" wrapText="1" indent="1"/>
    </xf>
    <xf numFmtId="164" fontId="25" fillId="0" borderId="52" xfId="0" applyNumberFormat="1" applyFont="1" applyFill="1" applyBorder="1" applyAlignment="1" applyProtection="1">
      <alignment horizontal="right" vertical="center" wrapText="1" inden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23" fillId="0" borderId="59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9" xfId="5" applyFont="1" applyFill="1" applyBorder="1" applyAlignment="1" applyProtection="1">
      <alignment horizontal="center" vertical="center" wrapText="1"/>
    </xf>
    <xf numFmtId="0" fontId="36" fillId="0" borderId="22" xfId="0" applyFont="1" applyBorder="1" applyAlignment="1" applyProtection="1">
      <alignment vertical="center" wrapText="1"/>
    </xf>
    <xf numFmtId="0" fontId="20" fillId="0" borderId="22" xfId="0" applyFont="1" applyBorder="1" applyAlignment="1" applyProtection="1">
      <alignment vertical="center" wrapText="1"/>
    </xf>
    <xf numFmtId="0" fontId="21" fillId="0" borderId="21" xfId="0" applyFont="1" applyBorder="1" applyAlignment="1" applyProtection="1">
      <alignment horizontal="left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4" fontId="29" fillId="0" borderId="70" xfId="5" applyNumberFormat="1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horizontal="right" vertical="center"/>
    </xf>
    <xf numFmtId="0" fontId="13" fillId="0" borderId="0" xfId="5" applyFont="1" applyFill="1" applyProtection="1"/>
    <xf numFmtId="3" fontId="3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1" xfId="5" applyFont="1" applyFill="1" applyBorder="1" applyAlignment="1" applyProtection="1">
      <alignment vertical="center" wrapText="1"/>
    </xf>
    <xf numFmtId="0" fontId="17" fillId="0" borderId="44" xfId="5" applyFont="1" applyFill="1" applyBorder="1" applyAlignment="1" applyProtection="1">
      <alignment horizontal="left" vertical="center" wrapText="1" indent="1"/>
    </xf>
    <xf numFmtId="0" fontId="17" fillId="0" borderId="47" xfId="5" applyFont="1" applyFill="1" applyBorder="1" applyAlignment="1" applyProtection="1">
      <alignment horizontal="left" vertical="center" wrapText="1" indent="1"/>
    </xf>
    <xf numFmtId="0" fontId="17" fillId="0" borderId="47" xfId="5" applyFont="1" applyFill="1" applyBorder="1" applyAlignment="1" applyProtection="1">
      <alignment horizontal="left" indent="6"/>
    </xf>
    <xf numFmtId="0" fontId="17" fillId="0" borderId="47" xfId="5" applyFont="1" applyFill="1" applyBorder="1" applyAlignment="1" applyProtection="1">
      <alignment horizontal="left" vertical="center" wrapText="1" indent="6"/>
    </xf>
    <xf numFmtId="0" fontId="17" fillId="0" borderId="45" xfId="5" applyFont="1" applyFill="1" applyBorder="1" applyAlignment="1" applyProtection="1">
      <alignment horizontal="left" vertical="center" wrapText="1" indent="6"/>
    </xf>
    <xf numFmtId="0" fontId="16" fillId="0" borderId="72" xfId="5" applyFont="1" applyFill="1" applyBorder="1" applyAlignment="1" applyProtection="1">
      <alignment vertical="center" wrapText="1"/>
    </xf>
    <xf numFmtId="0" fontId="17" fillId="0" borderId="11" xfId="5" applyFont="1" applyFill="1" applyBorder="1" applyAlignment="1" applyProtection="1">
      <alignment horizontal="left" vertical="center" wrapText="1" indent="1"/>
    </xf>
    <xf numFmtId="0" fontId="17" fillId="0" borderId="58" xfId="5" applyFont="1" applyFill="1" applyBorder="1" applyAlignment="1" applyProtection="1">
      <alignment horizontal="left" vertical="center" wrapText="1" indent="1"/>
    </xf>
    <xf numFmtId="0" fontId="21" fillId="0" borderId="58" xfId="0" applyFont="1" applyBorder="1" applyAlignment="1" applyProtection="1">
      <alignment horizontal="left" vertical="center" wrapText="1" indent="1"/>
    </xf>
    <xf numFmtId="0" fontId="21" fillId="0" borderId="11" xfId="0" applyFont="1" applyBorder="1" applyAlignment="1" applyProtection="1">
      <alignment horizontal="left" vertical="center" wrapText="1" indent="1"/>
    </xf>
    <xf numFmtId="0" fontId="17" fillId="0" borderId="60" xfId="5" applyFont="1" applyFill="1" applyBorder="1" applyAlignment="1" applyProtection="1">
      <alignment horizontal="left" vertical="center" wrapText="1" indent="6"/>
    </xf>
    <xf numFmtId="0" fontId="17" fillId="0" borderId="11" xfId="5" applyFont="1" applyFill="1" applyBorder="1" applyAlignment="1" applyProtection="1">
      <alignment horizontal="left" vertical="center" wrapText="1" indent="6"/>
    </xf>
    <xf numFmtId="0" fontId="23" fillId="0" borderId="59" xfId="5" applyFont="1" applyFill="1" applyBorder="1" applyAlignment="1" applyProtection="1">
      <alignment horizontal="left" vertical="center" wrapText="1" indent="1"/>
    </xf>
    <xf numFmtId="0" fontId="17" fillId="0" borderId="60" xfId="5" applyFont="1" applyFill="1" applyBorder="1" applyAlignment="1" applyProtection="1">
      <alignment horizontal="left" vertical="center" wrapText="1" indent="1"/>
    </xf>
    <xf numFmtId="0" fontId="17" fillId="0" borderId="73" xfId="5" applyFont="1" applyFill="1" applyBorder="1" applyAlignment="1" applyProtection="1">
      <alignment horizontal="left" vertical="center" wrapText="1" indent="1"/>
    </xf>
    <xf numFmtId="0" fontId="20" fillId="0" borderId="72" xfId="0" applyFont="1" applyBorder="1" applyAlignment="1" applyProtection="1">
      <alignment horizontal="left" vertical="center" wrapText="1" indent="1"/>
    </xf>
    <xf numFmtId="164" fontId="16" fillId="0" borderId="30" xfId="5" applyNumberFormat="1" applyFont="1" applyFill="1" applyBorder="1" applyAlignment="1" applyProtection="1">
      <alignment horizontal="right" vertical="center" wrapText="1" indent="1"/>
    </xf>
    <xf numFmtId="164" fontId="17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164" fontId="17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" xfId="5" applyNumberFormat="1" applyFont="1" applyFill="1" applyBorder="1" applyAlignment="1" applyProtection="1">
      <alignment horizontal="right" vertical="center" wrapText="1" indent="1"/>
    </xf>
    <xf numFmtId="164" fontId="22" fillId="0" borderId="6" xfId="0" applyNumberFormat="1" applyFont="1" applyBorder="1" applyAlignment="1" applyProtection="1">
      <alignment horizontal="right" vertical="center" wrapText="1" indent="1"/>
    </xf>
    <xf numFmtId="164" fontId="20" fillId="0" borderId="6" xfId="0" quotePrefix="1" applyNumberFormat="1" applyFont="1" applyBorder="1" applyAlignment="1" applyProtection="1">
      <alignment horizontal="right" vertical="center" wrapText="1" indent="1"/>
    </xf>
    <xf numFmtId="164" fontId="20" fillId="0" borderId="39" xfId="0" quotePrefix="1" applyNumberFormat="1" applyFont="1" applyBorder="1" applyAlignment="1" applyProtection="1">
      <alignment horizontal="right" vertical="center" wrapText="1" indent="1"/>
    </xf>
    <xf numFmtId="164" fontId="25" fillId="0" borderId="59" xfId="0" applyNumberFormat="1" applyFont="1" applyFill="1" applyBorder="1" applyAlignment="1" applyProtection="1">
      <alignment horizontal="right" vertical="center" wrapText="1" indent="1"/>
    </xf>
    <xf numFmtId="164" fontId="25" fillId="0" borderId="39" xfId="0" applyNumberFormat="1" applyFont="1" applyFill="1" applyBorder="1" applyAlignment="1" applyProtection="1">
      <alignment horizontal="right" vertical="center" wrapText="1" indent="1"/>
    </xf>
    <xf numFmtId="0" fontId="18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  <protection locked="0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28" xfId="5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4" fontId="25" fillId="0" borderId="13" xfId="5" applyNumberFormat="1" applyFont="1" applyFill="1" applyBorder="1" applyAlignment="1" applyProtection="1">
      <alignment horizontal="center" vertical="center"/>
    </xf>
    <xf numFmtId="164" fontId="25" fillId="0" borderId="43" xfId="5" applyNumberFormat="1" applyFont="1" applyFill="1" applyBorder="1" applyAlignment="1" applyProtection="1">
      <alignment horizontal="center" vertical="center"/>
    </xf>
    <xf numFmtId="164" fontId="5" fillId="0" borderId="68" xfId="5" applyNumberFormat="1" applyFont="1" applyFill="1" applyBorder="1" applyAlignment="1" applyProtection="1">
      <alignment horizontal="center" vertical="center"/>
    </xf>
    <xf numFmtId="164" fontId="5" fillId="0" borderId="69" xfId="5" applyNumberFormat="1" applyFont="1" applyFill="1" applyBorder="1" applyAlignment="1" applyProtection="1">
      <alignment horizontal="center" vertical="center"/>
    </xf>
    <xf numFmtId="0" fontId="0" fillId="0" borderId="24" xfId="0" applyBorder="1" applyAlignment="1"/>
    <xf numFmtId="0" fontId="0" fillId="0" borderId="0" xfId="0" applyAlignment="1"/>
    <xf numFmtId="164" fontId="25" fillId="0" borderId="53" xfId="5" applyNumberFormat="1" applyFont="1" applyFill="1" applyBorder="1" applyAlignment="1" applyProtection="1">
      <alignment horizontal="center" vertical="center"/>
    </xf>
    <xf numFmtId="164" fontId="25" fillId="0" borderId="48" xfId="0" applyNumberFormat="1" applyFont="1" applyFill="1" applyBorder="1" applyAlignment="1" applyProtection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5" fillId="0" borderId="50" xfId="0" applyNumberFormat="1" applyFont="1" applyFill="1" applyBorder="1" applyAlignment="1" applyProtection="1">
      <alignment horizontal="center" vertical="center" wrapText="1"/>
    </xf>
    <xf numFmtId="164" fontId="25" fillId="0" borderId="51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right" vertical="top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1&#214;SSZEF&#220;GG&#201;SEK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1ÖSSZEFÜGGÉSE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F12" sqref="F12"/>
    </sheetView>
  </sheetViews>
  <sheetFormatPr defaultRowHeight="12.75"/>
  <cols>
    <col min="1" max="1" width="46.33203125" style="26" customWidth="1"/>
    <col min="2" max="2" width="66.1640625" style="26" customWidth="1"/>
    <col min="3" max="16384" width="9.33203125" style="26"/>
  </cols>
  <sheetData>
    <row r="1" spans="1:2" ht="18.75">
      <c r="A1" s="172" t="s">
        <v>77</v>
      </c>
    </row>
    <row r="3" spans="1:2">
      <c r="A3" s="173"/>
      <c r="B3" s="173"/>
    </row>
    <row r="4" spans="1:2" ht="15.75">
      <c r="A4" s="148" t="s">
        <v>403</v>
      </c>
      <c r="B4" s="174"/>
    </row>
    <row r="5" spans="1:2" s="175" customFormat="1">
      <c r="A5" s="173"/>
      <c r="B5" s="173"/>
    </row>
    <row r="6" spans="1:2">
      <c r="A6" s="173" t="s">
        <v>337</v>
      </c>
      <c r="B6" s="173" t="s">
        <v>338</v>
      </c>
    </row>
    <row r="7" spans="1:2">
      <c r="A7" s="173" t="s">
        <v>339</v>
      </c>
      <c r="B7" s="173" t="s">
        <v>340</v>
      </c>
    </row>
    <row r="8" spans="1:2">
      <c r="A8" s="173" t="s">
        <v>341</v>
      </c>
      <c r="B8" s="173" t="s">
        <v>342</v>
      </c>
    </row>
    <row r="9" spans="1:2">
      <c r="A9" s="173"/>
      <c r="B9" s="173"/>
    </row>
    <row r="10" spans="1:2" ht="15.75">
      <c r="A10" s="148" t="str">
        <f>+CONCATENATE(LEFT(A4,4),". évi módosított előirányzat BEVÉTELEK")</f>
        <v>2018. évi módosított előirányzat BEVÉTELEK</v>
      </c>
      <c r="B10" s="174"/>
    </row>
    <row r="11" spans="1:2">
      <c r="A11" s="173"/>
      <c r="B11" s="173"/>
    </row>
    <row r="12" spans="1:2" s="175" customFormat="1">
      <c r="A12" s="173" t="s">
        <v>343</v>
      </c>
      <c r="B12" s="173" t="s">
        <v>349</v>
      </c>
    </row>
    <row r="13" spans="1:2">
      <c r="A13" s="173" t="s">
        <v>344</v>
      </c>
      <c r="B13" s="173" t="s">
        <v>350</v>
      </c>
    </row>
    <row r="14" spans="1:2">
      <c r="A14" s="173" t="s">
        <v>345</v>
      </c>
      <c r="B14" s="173" t="s">
        <v>351</v>
      </c>
    </row>
    <row r="15" spans="1:2">
      <c r="A15" s="173"/>
      <c r="B15" s="173"/>
    </row>
    <row r="16" spans="1:2" ht="14.25">
      <c r="A16" s="176" t="str">
        <f>+CONCATENATE(LEFT(A4,4),". évi teljesítés BEVÉTELEK")</f>
        <v>2018. évi teljesítés BEVÉTELEK</v>
      </c>
      <c r="B16" s="174"/>
    </row>
    <row r="17" spans="1:2">
      <c r="A17" s="173"/>
      <c r="B17" s="173"/>
    </row>
    <row r="18" spans="1:2">
      <c r="A18" s="173" t="s">
        <v>346</v>
      </c>
      <c r="B18" s="173" t="s">
        <v>352</v>
      </c>
    </row>
    <row r="19" spans="1:2">
      <c r="A19" s="173" t="s">
        <v>347</v>
      </c>
      <c r="B19" s="173" t="s">
        <v>353</v>
      </c>
    </row>
    <row r="20" spans="1:2">
      <c r="A20" s="173" t="s">
        <v>348</v>
      </c>
      <c r="B20" s="173" t="s">
        <v>354</v>
      </c>
    </row>
    <row r="21" spans="1:2">
      <c r="A21" s="173"/>
      <c r="B21" s="173"/>
    </row>
    <row r="22" spans="1:2" ht="15.75">
      <c r="A22" s="148" t="str">
        <f>+CONCATENATE(LEFT(A4,4),". évi eredeti előirányzat KIADÁSOK")</f>
        <v>2018. évi eredeti előirányzat KIADÁSOK</v>
      </c>
      <c r="B22" s="174"/>
    </row>
    <row r="23" spans="1:2">
      <c r="A23" s="173"/>
      <c r="B23" s="173"/>
    </row>
    <row r="24" spans="1:2">
      <c r="A24" s="173" t="s">
        <v>355</v>
      </c>
      <c r="B24" s="173" t="s">
        <v>361</v>
      </c>
    </row>
    <row r="25" spans="1:2">
      <c r="A25" s="173" t="s">
        <v>334</v>
      </c>
      <c r="B25" s="173" t="s">
        <v>362</v>
      </c>
    </row>
    <row r="26" spans="1:2">
      <c r="A26" s="173" t="s">
        <v>356</v>
      </c>
      <c r="B26" s="173" t="s">
        <v>363</v>
      </c>
    </row>
    <row r="27" spans="1:2">
      <c r="A27" s="173"/>
      <c r="B27" s="173"/>
    </row>
    <row r="28" spans="1:2" ht="15.75">
      <c r="A28" s="148" t="str">
        <f>+CONCATENATE(LEFT(A4,4),". évi módosított előirányzat KIADÁSOK")</f>
        <v>2018. évi módosított előirányzat KIADÁSOK</v>
      </c>
      <c r="B28" s="174"/>
    </row>
    <row r="29" spans="1:2">
      <c r="A29" s="173"/>
      <c r="B29" s="173"/>
    </row>
    <row r="30" spans="1:2">
      <c r="A30" s="173" t="s">
        <v>357</v>
      </c>
      <c r="B30" s="173" t="s">
        <v>368</v>
      </c>
    </row>
    <row r="31" spans="1:2">
      <c r="A31" s="173" t="s">
        <v>335</v>
      </c>
      <c r="B31" s="173" t="s">
        <v>365</v>
      </c>
    </row>
    <row r="32" spans="1:2">
      <c r="A32" s="173" t="s">
        <v>358</v>
      </c>
      <c r="B32" s="173" t="s">
        <v>364</v>
      </c>
    </row>
    <row r="33" spans="1:2">
      <c r="A33" s="173"/>
      <c r="B33" s="173"/>
    </row>
    <row r="34" spans="1:2" ht="15.75">
      <c r="A34" s="177" t="str">
        <f>+CONCATENATE(LEFT(A4,4),". évi teljesítés KIADÁSOK")</f>
        <v>2018. évi teljesítés KIADÁSOK</v>
      </c>
      <c r="B34" s="174"/>
    </row>
    <row r="35" spans="1:2">
      <c r="A35" s="173"/>
      <c r="B35" s="173"/>
    </row>
    <row r="36" spans="1:2">
      <c r="A36" s="173" t="s">
        <v>359</v>
      </c>
      <c r="B36" s="173" t="s">
        <v>369</v>
      </c>
    </row>
    <row r="37" spans="1:2">
      <c r="A37" s="173" t="s">
        <v>336</v>
      </c>
      <c r="B37" s="173" t="s">
        <v>367</v>
      </c>
    </row>
    <row r="38" spans="1:2">
      <c r="A38" s="173" t="s">
        <v>360</v>
      </c>
      <c r="B38" s="173" t="s">
        <v>366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9"/>
  <sheetViews>
    <sheetView topLeftCell="A133" zoomScaleSheetLayoutView="100" workbookViewId="0">
      <selection activeCell="G110" sqref="G110"/>
    </sheetView>
  </sheetViews>
  <sheetFormatPr defaultRowHeight="12.75"/>
  <cols>
    <col min="1" max="1" width="14.83203125" style="208" customWidth="1"/>
    <col min="2" max="2" width="64.6640625" style="209" customWidth="1"/>
    <col min="3" max="5" width="17" style="210" customWidth="1"/>
    <col min="6" max="16384" width="9.33203125" style="7"/>
  </cols>
  <sheetData>
    <row r="1" spans="1:6" s="187" customFormat="1" ht="16.5" customHeight="1" thickBot="1">
      <c r="A1" s="244"/>
      <c r="B1" s="245"/>
      <c r="C1" s="361" t="s">
        <v>408</v>
      </c>
      <c r="D1" s="362"/>
      <c r="E1" s="362"/>
    </row>
    <row r="2" spans="1:6" s="230" customFormat="1" ht="15.75" customHeight="1">
      <c r="A2" s="211" t="s">
        <v>40</v>
      </c>
      <c r="B2" s="357" t="s">
        <v>412</v>
      </c>
      <c r="C2" s="358"/>
      <c r="D2" s="259"/>
      <c r="E2" s="204" t="s">
        <v>32</v>
      </c>
    </row>
    <row r="3" spans="1:6" s="230" customFormat="1" ht="24.75" thickBot="1">
      <c r="A3" s="229" t="s">
        <v>371</v>
      </c>
      <c r="B3" s="359" t="s">
        <v>381</v>
      </c>
      <c r="C3" s="360"/>
      <c r="D3" s="260"/>
      <c r="E3" s="183" t="s">
        <v>37</v>
      </c>
    </row>
    <row r="4" spans="1:6" s="231" customFormat="1" ht="15.95" customHeight="1" thickBot="1">
      <c r="A4" s="188"/>
      <c r="B4" s="188"/>
      <c r="C4" s="189"/>
      <c r="D4" s="189"/>
      <c r="E4" s="189" t="str">
        <f>'3.1. sz. mell'!E4</f>
        <v>Forintban!</v>
      </c>
    </row>
    <row r="5" spans="1:6" ht="24.75" thickBot="1">
      <c r="A5" s="28" t="s">
        <v>113</v>
      </c>
      <c r="B5" s="29" t="s">
        <v>392</v>
      </c>
      <c r="C5" s="15" t="s">
        <v>136</v>
      </c>
      <c r="D5" s="261" t="s">
        <v>421</v>
      </c>
      <c r="E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262" t="s">
        <v>246</v>
      </c>
      <c r="E6" s="21" t="s">
        <v>247</v>
      </c>
    </row>
    <row r="7" spans="1:6" s="232" customFormat="1" ht="15.95" customHeight="1" thickBot="1">
      <c r="A7" s="354" t="s">
        <v>33</v>
      </c>
      <c r="B7" s="355"/>
      <c r="C7" s="355"/>
      <c r="D7" s="355"/>
      <c r="E7" s="356"/>
    </row>
    <row r="8" spans="1:6" s="232" customFormat="1" ht="12" customHeight="1" thickBot="1">
      <c r="A8" s="59" t="s">
        <v>2</v>
      </c>
      <c r="B8" s="55" t="s">
        <v>138</v>
      </c>
      <c r="C8" s="86">
        <v>66289745</v>
      </c>
      <c r="D8" s="86">
        <v>4898435</v>
      </c>
      <c r="E8" s="69">
        <v>71188180</v>
      </c>
      <c r="F8" s="257"/>
    </row>
    <row r="9" spans="1:6" s="207" customFormat="1" ht="12" customHeight="1">
      <c r="A9" s="217" t="s">
        <v>54</v>
      </c>
      <c r="B9" s="97" t="s">
        <v>139</v>
      </c>
      <c r="C9" s="88">
        <v>11850465</v>
      </c>
      <c r="D9" s="88"/>
      <c r="E9" s="71">
        <v>11850465</v>
      </c>
      <c r="F9" s="257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70"/>
      <c r="F10" s="257"/>
    </row>
    <row r="11" spans="1:6" s="233" customFormat="1" ht="12" customHeight="1">
      <c r="A11" s="218" t="s">
        <v>56</v>
      </c>
      <c r="B11" s="98" t="s">
        <v>141</v>
      </c>
      <c r="C11" s="87">
        <v>34639280</v>
      </c>
      <c r="D11" s="87"/>
      <c r="E11" s="70">
        <v>34639280</v>
      </c>
      <c r="F11" s="257"/>
    </row>
    <row r="12" spans="1:6" s="233" customFormat="1" ht="12" customHeight="1">
      <c r="A12" s="218" t="s">
        <v>57</v>
      </c>
      <c r="B12" s="98" t="s">
        <v>142</v>
      </c>
      <c r="C12" s="87">
        <v>1800000</v>
      </c>
      <c r="D12" s="87">
        <v>521858</v>
      </c>
      <c r="E12" s="70">
        <v>2321858</v>
      </c>
      <c r="F12" s="257"/>
    </row>
    <row r="13" spans="1:6" s="233" customFormat="1" ht="12" customHeight="1">
      <c r="A13" s="218" t="s">
        <v>74</v>
      </c>
      <c r="B13" s="98" t="s">
        <v>143</v>
      </c>
      <c r="C13" s="87">
        <v>18000000</v>
      </c>
      <c r="D13" s="87">
        <v>4334327</v>
      </c>
      <c r="E13" s="70">
        <v>22334327</v>
      </c>
      <c r="F13" s="257"/>
    </row>
    <row r="14" spans="1:6" s="207" customFormat="1" ht="12" customHeight="1" thickBot="1">
      <c r="A14" s="219" t="s">
        <v>58</v>
      </c>
      <c r="B14" s="99" t="s">
        <v>144</v>
      </c>
      <c r="C14" s="89"/>
      <c r="D14" s="89">
        <v>42250</v>
      </c>
      <c r="E14" s="72">
        <v>42250</v>
      </c>
      <c r="F14" s="257"/>
    </row>
    <row r="15" spans="1:6" s="207" customFormat="1" ht="12" customHeight="1" thickBot="1">
      <c r="A15" s="59" t="s">
        <v>3</v>
      </c>
      <c r="B15" s="76" t="s">
        <v>145</v>
      </c>
      <c r="C15" s="86">
        <v>53275804</v>
      </c>
      <c r="D15" s="86">
        <v>-20000000</v>
      </c>
      <c r="E15" s="69">
        <v>33275804</v>
      </c>
      <c r="F15" s="257"/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71"/>
      <c r="F16" s="257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70"/>
      <c r="F17" s="257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70"/>
      <c r="F18" s="257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70"/>
      <c r="F19" s="257"/>
    </row>
    <row r="20" spans="1:6" s="207" customFormat="1" ht="12" customHeight="1">
      <c r="A20" s="218" t="s">
        <v>64</v>
      </c>
      <c r="B20" s="98" t="s">
        <v>150</v>
      </c>
      <c r="C20" s="87">
        <v>53275804</v>
      </c>
      <c r="D20" s="87">
        <v>-20000000</v>
      </c>
      <c r="E20" s="70">
        <v>33275804</v>
      </c>
      <c r="F20" s="257"/>
    </row>
    <row r="21" spans="1:6" s="233" customFormat="1" ht="12" customHeight="1" thickBot="1">
      <c r="A21" s="219" t="s">
        <v>70</v>
      </c>
      <c r="B21" s="99" t="s">
        <v>151</v>
      </c>
      <c r="C21" s="89"/>
      <c r="D21" s="89"/>
      <c r="E21" s="72"/>
      <c r="F21" s="257"/>
    </row>
    <row r="22" spans="1:6" s="233" customFormat="1" ht="12" customHeight="1" thickBot="1">
      <c r="A22" s="59" t="s">
        <v>4</v>
      </c>
      <c r="B22" s="55" t="s">
        <v>152</v>
      </c>
      <c r="C22" s="86">
        <v>60000000</v>
      </c>
      <c r="D22" s="86">
        <v>-43000000</v>
      </c>
      <c r="E22" s="69">
        <v>17000000</v>
      </c>
      <c r="F22" s="257"/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71"/>
      <c r="F23" s="257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70"/>
      <c r="F24" s="257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70"/>
      <c r="F25" s="257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70"/>
      <c r="F26" s="257"/>
    </row>
    <row r="27" spans="1:6" s="233" customFormat="1" ht="12" customHeight="1">
      <c r="A27" s="218" t="s">
        <v>88</v>
      </c>
      <c r="B27" s="98" t="s">
        <v>157</v>
      </c>
      <c r="C27" s="87">
        <v>60000000</v>
      </c>
      <c r="D27" s="87">
        <v>-43000000</v>
      </c>
      <c r="E27" s="70">
        <v>17000000</v>
      </c>
      <c r="F27" s="257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72"/>
      <c r="F28" s="257"/>
    </row>
    <row r="29" spans="1:6" s="233" customFormat="1" ht="12" customHeight="1" thickBot="1">
      <c r="A29" s="59" t="s">
        <v>90</v>
      </c>
      <c r="B29" s="55" t="s">
        <v>384</v>
      </c>
      <c r="C29" s="92">
        <v>14020000</v>
      </c>
      <c r="D29" s="92">
        <v>-4000000</v>
      </c>
      <c r="E29" s="105">
        <v>10020000</v>
      </c>
      <c r="F29" s="257"/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71"/>
      <c r="F30" s="257"/>
    </row>
    <row r="31" spans="1:6" s="233" customFormat="1" ht="12" customHeight="1">
      <c r="A31" s="218" t="s">
        <v>160</v>
      </c>
      <c r="B31" s="98" t="s">
        <v>400</v>
      </c>
      <c r="C31" s="87">
        <v>0</v>
      </c>
      <c r="D31" s="87"/>
      <c r="E31" s="70">
        <v>0</v>
      </c>
      <c r="F31" s="257"/>
    </row>
    <row r="32" spans="1:6" s="233" customFormat="1" ht="12" customHeight="1">
      <c r="A32" s="218" t="s">
        <v>161</v>
      </c>
      <c r="B32" s="98" t="s">
        <v>390</v>
      </c>
      <c r="C32" s="87">
        <v>12000000</v>
      </c>
      <c r="D32" s="87">
        <v>-2000000</v>
      </c>
      <c r="E32" s="70">
        <v>10000000</v>
      </c>
      <c r="F32" s="257"/>
    </row>
    <row r="33" spans="1:6" s="233" customFormat="1" ht="12" customHeight="1">
      <c r="A33" s="218" t="s">
        <v>385</v>
      </c>
      <c r="B33" s="98" t="s">
        <v>402</v>
      </c>
      <c r="C33" s="87">
        <v>2000000</v>
      </c>
      <c r="D33" s="87">
        <v>-2000000</v>
      </c>
      <c r="E33" s="70"/>
      <c r="F33" s="257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70"/>
      <c r="F34" s="257"/>
    </row>
    <row r="35" spans="1:6" s="233" customFormat="1" ht="12" customHeight="1" thickBot="1">
      <c r="A35" s="219" t="s">
        <v>387</v>
      </c>
      <c r="B35" s="78" t="s">
        <v>163</v>
      </c>
      <c r="C35" s="89">
        <v>20000</v>
      </c>
      <c r="D35" s="89"/>
      <c r="E35" s="72">
        <v>20000</v>
      </c>
      <c r="F35" s="257"/>
    </row>
    <row r="36" spans="1:6" s="233" customFormat="1" ht="12" customHeight="1" thickBot="1">
      <c r="A36" s="59" t="s">
        <v>6</v>
      </c>
      <c r="B36" s="55" t="s">
        <v>164</v>
      </c>
      <c r="C36" s="86">
        <v>8640270</v>
      </c>
      <c r="D36" s="86">
        <v>-3180000</v>
      </c>
      <c r="E36" s="69">
        <v>5460270</v>
      </c>
      <c r="F36" s="257"/>
    </row>
    <row r="37" spans="1:6" s="233" customFormat="1" ht="12" customHeight="1">
      <c r="A37" s="217" t="s">
        <v>47</v>
      </c>
      <c r="B37" s="97" t="s">
        <v>165</v>
      </c>
      <c r="C37" s="88">
        <v>3000270</v>
      </c>
      <c r="D37" s="88">
        <v>-1500000</v>
      </c>
      <c r="E37" s="71">
        <v>1500270</v>
      </c>
      <c r="F37" s="257"/>
    </row>
    <row r="38" spans="1:6" s="233" customFormat="1" ht="12" customHeight="1">
      <c r="A38" s="218" t="s">
        <v>48</v>
      </c>
      <c r="B38" s="98" t="s">
        <v>166</v>
      </c>
      <c r="C38" s="87">
        <v>300000</v>
      </c>
      <c r="D38" s="87">
        <v>1700000</v>
      </c>
      <c r="E38" s="70">
        <v>2000000</v>
      </c>
      <c r="F38" s="257"/>
    </row>
    <row r="39" spans="1:6" s="233" customFormat="1" ht="12" customHeight="1">
      <c r="A39" s="218" t="s">
        <v>49</v>
      </c>
      <c r="B39" s="98" t="s">
        <v>167</v>
      </c>
      <c r="C39" s="87"/>
      <c r="D39" s="87"/>
      <c r="E39" s="70"/>
      <c r="F39" s="257"/>
    </row>
    <row r="40" spans="1:6" s="233" customFormat="1" ht="12" customHeight="1">
      <c r="A40" s="218" t="s">
        <v>92</v>
      </c>
      <c r="B40" s="98" t="s">
        <v>168</v>
      </c>
      <c r="C40" s="87">
        <v>3380000</v>
      </c>
      <c r="D40" s="87">
        <v>-3380000</v>
      </c>
      <c r="E40" s="70"/>
      <c r="F40" s="257"/>
    </row>
    <row r="41" spans="1:6" s="233" customFormat="1" ht="12" customHeight="1">
      <c r="A41" s="218" t="s">
        <v>93</v>
      </c>
      <c r="B41" s="98" t="s">
        <v>169</v>
      </c>
      <c r="C41" s="87"/>
      <c r="D41" s="87"/>
      <c r="E41" s="70"/>
      <c r="F41" s="257"/>
    </row>
    <row r="42" spans="1:6" s="233" customFormat="1" ht="12" customHeight="1">
      <c r="A42" s="218" t="s">
        <v>94</v>
      </c>
      <c r="B42" s="98" t="s">
        <v>170</v>
      </c>
      <c r="C42" s="87">
        <v>1400000</v>
      </c>
      <c r="D42" s="87"/>
      <c r="E42" s="70">
        <v>1400000</v>
      </c>
      <c r="F42" s="257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70"/>
      <c r="F43" s="257"/>
    </row>
    <row r="44" spans="1:6" s="233" customFormat="1" ht="12" customHeight="1">
      <c r="A44" s="218" t="s">
        <v>96</v>
      </c>
      <c r="B44" s="98" t="s">
        <v>172</v>
      </c>
      <c r="C44" s="87">
        <v>10000</v>
      </c>
      <c r="D44" s="87"/>
      <c r="E44" s="70">
        <v>10000</v>
      </c>
      <c r="F44" s="257"/>
    </row>
    <row r="45" spans="1:6" s="233" customFormat="1" ht="12" customHeight="1">
      <c r="A45" s="218" t="s">
        <v>173</v>
      </c>
      <c r="B45" s="98" t="s">
        <v>174</v>
      </c>
      <c r="C45" s="90"/>
      <c r="D45" s="90"/>
      <c r="E45" s="73">
        <v>0</v>
      </c>
      <c r="F45" s="257"/>
    </row>
    <row r="46" spans="1:6" s="207" customFormat="1" ht="12" customHeight="1" thickBot="1">
      <c r="A46" s="219" t="s">
        <v>175</v>
      </c>
      <c r="B46" s="99" t="s">
        <v>176</v>
      </c>
      <c r="C46" s="91">
        <v>550000</v>
      </c>
      <c r="D46" s="91"/>
      <c r="E46" s="74">
        <v>550000</v>
      </c>
      <c r="F46" s="257"/>
    </row>
    <row r="47" spans="1:6" s="233" customFormat="1" ht="12" customHeight="1" thickBot="1">
      <c r="A47" s="59" t="s">
        <v>7</v>
      </c>
      <c r="B47" s="55" t="s">
        <v>177</v>
      </c>
      <c r="C47" s="86">
        <v>0</v>
      </c>
      <c r="D47" s="86"/>
      <c r="E47" s="69">
        <v>0</v>
      </c>
      <c r="F47" s="257"/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75"/>
      <c r="F48" s="257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73"/>
      <c r="F49" s="257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73"/>
      <c r="F50" s="257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73"/>
      <c r="F51" s="257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74"/>
      <c r="F52" s="257"/>
    </row>
    <row r="53" spans="1:6" s="233" customFormat="1" ht="12" customHeight="1" thickBot="1">
      <c r="A53" s="59" t="s">
        <v>97</v>
      </c>
      <c r="B53" s="55" t="s">
        <v>186</v>
      </c>
      <c r="C53" s="86">
        <v>0</v>
      </c>
      <c r="D53" s="86">
        <v>3705000</v>
      </c>
      <c r="E53" s="69">
        <v>3705000</v>
      </c>
      <c r="F53" s="257"/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71"/>
      <c r="F54" s="257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70"/>
      <c r="F55" s="257"/>
    </row>
    <row r="56" spans="1:6" s="207" customFormat="1" ht="12" customHeight="1">
      <c r="A56" s="218" t="s">
        <v>189</v>
      </c>
      <c r="B56" s="98" t="s">
        <v>190</v>
      </c>
      <c r="C56" s="87"/>
      <c r="D56" s="87">
        <v>3705000</v>
      </c>
      <c r="E56" s="70">
        <v>3705000</v>
      </c>
      <c r="F56" s="257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72"/>
      <c r="F57" s="257"/>
    </row>
    <row r="58" spans="1:6" s="233" customFormat="1" ht="12" customHeight="1" thickBot="1">
      <c r="A58" s="59" t="s">
        <v>9</v>
      </c>
      <c r="B58" s="76" t="s">
        <v>193</v>
      </c>
      <c r="C58" s="86">
        <v>0</v>
      </c>
      <c r="D58" s="86"/>
      <c r="E58" s="69">
        <v>0</v>
      </c>
      <c r="F58" s="257"/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73"/>
      <c r="F59" s="257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73"/>
      <c r="F60" s="257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73"/>
      <c r="F61" s="257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73"/>
      <c r="F62" s="257"/>
    </row>
    <row r="63" spans="1:6" s="233" customFormat="1" ht="12" customHeight="1" thickBot="1">
      <c r="A63" s="59" t="s">
        <v>10</v>
      </c>
      <c r="B63" s="55" t="s">
        <v>199</v>
      </c>
      <c r="C63" s="92">
        <v>202225819</v>
      </c>
      <c r="D63" s="92">
        <v>-61576565</v>
      </c>
      <c r="E63" s="105">
        <v>140649254</v>
      </c>
      <c r="F63" s="257"/>
    </row>
    <row r="64" spans="1:6" s="233" customFormat="1" ht="12" customHeight="1" thickBot="1">
      <c r="A64" s="220" t="s">
        <v>372</v>
      </c>
      <c r="B64" s="76" t="s">
        <v>201</v>
      </c>
      <c r="C64" s="86">
        <v>0</v>
      </c>
      <c r="D64" s="86">
        <v>15000000</v>
      </c>
      <c r="E64" s="69">
        <v>15000000</v>
      </c>
      <c r="F64" s="257"/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73"/>
      <c r="F65" s="257"/>
    </row>
    <row r="66" spans="1:6" s="233" customFormat="1" ht="12" customHeight="1">
      <c r="A66" s="218" t="s">
        <v>204</v>
      </c>
      <c r="B66" s="98" t="s">
        <v>205</v>
      </c>
      <c r="C66" s="90"/>
      <c r="D66" s="90">
        <v>15000000</v>
      </c>
      <c r="E66" s="73">
        <v>15000000</v>
      </c>
      <c r="F66" s="257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73"/>
      <c r="F67" s="257"/>
    </row>
    <row r="68" spans="1:6" s="233" customFormat="1" ht="12" customHeight="1" thickBot="1">
      <c r="A68" s="220" t="s">
        <v>208</v>
      </c>
      <c r="B68" s="76" t="s">
        <v>209</v>
      </c>
      <c r="C68" s="86">
        <v>0</v>
      </c>
      <c r="D68" s="86"/>
      <c r="E68" s="69">
        <v>0</v>
      </c>
      <c r="F68" s="257"/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73"/>
      <c r="F69" s="257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73"/>
      <c r="F70" s="257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73"/>
      <c r="F71" s="257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73"/>
      <c r="F72" s="257"/>
    </row>
    <row r="73" spans="1:6" s="233" customFormat="1" ht="12" customHeight="1" thickBot="1">
      <c r="A73" s="220" t="s">
        <v>214</v>
      </c>
      <c r="B73" s="76" t="s">
        <v>215</v>
      </c>
      <c r="C73" s="86">
        <v>142681488</v>
      </c>
      <c r="D73" s="86"/>
      <c r="E73" s="69">
        <v>142681488</v>
      </c>
      <c r="F73" s="257"/>
    </row>
    <row r="74" spans="1:6" s="233" customFormat="1" ht="12" customHeight="1">
      <c r="A74" s="217" t="s">
        <v>216</v>
      </c>
      <c r="B74" s="97" t="s">
        <v>217</v>
      </c>
      <c r="C74" s="90">
        <v>142681488</v>
      </c>
      <c r="D74" s="90"/>
      <c r="E74" s="73">
        <v>142681488</v>
      </c>
      <c r="F74" s="257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73"/>
      <c r="F75" s="257"/>
    </row>
    <row r="76" spans="1:6" s="233" customFormat="1" ht="12" customHeight="1" thickBot="1">
      <c r="A76" s="220" t="s">
        <v>220</v>
      </c>
      <c r="B76" s="76" t="s">
        <v>221</v>
      </c>
      <c r="C76" s="86">
        <v>0</v>
      </c>
      <c r="D76" s="86"/>
      <c r="E76" s="69">
        <v>0</v>
      </c>
      <c r="F76" s="257"/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73"/>
      <c r="F77" s="257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73"/>
      <c r="F78" s="257"/>
    </row>
    <row r="79" spans="1:6" s="233" customFormat="1" ht="12" customHeight="1" thickBot="1">
      <c r="A79" s="219" t="s">
        <v>226</v>
      </c>
      <c r="B79" s="243" t="s">
        <v>398</v>
      </c>
      <c r="C79" s="90"/>
      <c r="D79" s="90"/>
      <c r="E79" s="73"/>
      <c r="F79" s="257"/>
    </row>
    <row r="80" spans="1:6" s="233" customFormat="1" ht="12" customHeight="1" thickBot="1">
      <c r="A80" s="220" t="s">
        <v>227</v>
      </c>
      <c r="B80" s="76" t="s">
        <v>228</v>
      </c>
      <c r="C80" s="86">
        <v>0</v>
      </c>
      <c r="D80" s="86"/>
      <c r="E80" s="69">
        <v>0</v>
      </c>
      <c r="F80" s="257"/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73"/>
      <c r="F81" s="257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73"/>
      <c r="F82" s="257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73"/>
      <c r="F83" s="257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73"/>
      <c r="F84" s="257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2"/>
      <c r="F85" s="257"/>
    </row>
    <row r="86" spans="1:6" s="233" customFormat="1" ht="12" customHeight="1" thickBot="1">
      <c r="A86" s="220" t="s">
        <v>239</v>
      </c>
      <c r="B86" s="214" t="s">
        <v>240</v>
      </c>
      <c r="C86" s="92">
        <v>142681488</v>
      </c>
      <c r="D86" s="92">
        <v>15000000</v>
      </c>
      <c r="E86" s="105">
        <v>157681488</v>
      </c>
      <c r="F86" s="257"/>
    </row>
    <row r="87" spans="1:6" s="233" customFormat="1" ht="12" customHeight="1" thickBot="1">
      <c r="A87" s="224" t="s">
        <v>241</v>
      </c>
      <c r="B87" s="215" t="s">
        <v>373</v>
      </c>
      <c r="C87" s="92">
        <v>344907307</v>
      </c>
      <c r="D87" s="92">
        <v>-46576565</v>
      </c>
      <c r="E87" s="105">
        <v>298330742</v>
      </c>
      <c r="F87" s="257"/>
    </row>
    <row r="88" spans="1:6" s="233" customFormat="1" ht="15" customHeight="1" thickBot="1">
      <c r="A88" s="190"/>
      <c r="B88" s="191"/>
      <c r="C88" s="92">
        <v>0</v>
      </c>
      <c r="D88" s="205"/>
      <c r="E88" s="205"/>
      <c r="F88" s="257"/>
    </row>
    <row r="89" spans="1:6" ht="16.5" thickBot="1">
      <c r="A89" s="192"/>
      <c r="B89" s="193"/>
      <c r="C89" s="206"/>
      <c r="D89" s="206"/>
      <c r="E89" s="206"/>
      <c r="F89" s="257"/>
    </row>
    <row r="90" spans="1:6" s="232" customFormat="1" ht="16.5" customHeight="1" thickBot="1">
      <c r="A90" s="354" t="s">
        <v>34</v>
      </c>
      <c r="B90" s="355"/>
      <c r="C90" s="355"/>
      <c r="D90" s="355"/>
      <c r="E90" s="356"/>
      <c r="F90" s="257"/>
    </row>
    <row r="91" spans="1:6" s="27" customFormat="1" ht="12" customHeight="1" thickBot="1">
      <c r="A91" s="212" t="s">
        <v>2</v>
      </c>
      <c r="B91" s="58" t="s">
        <v>249</v>
      </c>
      <c r="C91" s="85">
        <v>184899823</v>
      </c>
      <c r="D91" s="85">
        <v>-19576565</v>
      </c>
      <c r="E91" s="40">
        <v>165323258</v>
      </c>
      <c r="F91" s="257"/>
    </row>
    <row r="92" spans="1:6" ht="12" customHeight="1">
      <c r="A92" s="225" t="s">
        <v>54</v>
      </c>
      <c r="B92" s="44" t="s">
        <v>30</v>
      </c>
      <c r="C92" s="17">
        <v>54400098</v>
      </c>
      <c r="D92" s="17"/>
      <c r="E92" s="39">
        <v>54400098</v>
      </c>
      <c r="F92" s="257"/>
    </row>
    <row r="93" spans="1:6" ht="12" customHeight="1">
      <c r="A93" s="218" t="s">
        <v>55</v>
      </c>
      <c r="B93" s="42" t="s">
        <v>100</v>
      </c>
      <c r="C93" s="87">
        <v>8608252</v>
      </c>
      <c r="D93" s="87"/>
      <c r="E93" s="70">
        <v>8608252</v>
      </c>
      <c r="F93" s="257"/>
    </row>
    <row r="94" spans="1:6" ht="12" customHeight="1">
      <c r="A94" s="218" t="s">
        <v>56</v>
      </c>
      <c r="B94" s="42" t="s">
        <v>73</v>
      </c>
      <c r="C94" s="89">
        <v>111891473</v>
      </c>
      <c r="D94" s="89">
        <v>-22576565</v>
      </c>
      <c r="E94" s="72">
        <v>89314908</v>
      </c>
      <c r="F94" s="257"/>
    </row>
    <row r="95" spans="1:6" ht="12" customHeight="1">
      <c r="A95" s="218" t="s">
        <v>57</v>
      </c>
      <c r="B95" s="45" t="s">
        <v>101</v>
      </c>
      <c r="C95" s="89">
        <v>6800000</v>
      </c>
      <c r="D95" s="89"/>
      <c r="E95" s="72">
        <v>6800000</v>
      </c>
      <c r="F95" s="257"/>
    </row>
    <row r="96" spans="1:6" ht="12" customHeight="1">
      <c r="A96" s="218" t="s">
        <v>65</v>
      </c>
      <c r="B96" s="53" t="s">
        <v>102</v>
      </c>
      <c r="C96" s="89">
        <v>3200000</v>
      </c>
      <c r="D96" s="89">
        <v>3000000</v>
      </c>
      <c r="E96" s="72">
        <v>6200000</v>
      </c>
      <c r="F96" s="257"/>
    </row>
    <row r="97" spans="1:6" ht="12" customHeight="1">
      <c r="A97" s="218" t="s">
        <v>58</v>
      </c>
      <c r="B97" s="42" t="s">
        <v>250</v>
      </c>
      <c r="C97" s="89">
        <v>200000</v>
      </c>
      <c r="D97" s="89"/>
      <c r="E97" s="72">
        <v>200000</v>
      </c>
      <c r="F97" s="257"/>
    </row>
    <row r="98" spans="1:6" ht="12" customHeight="1">
      <c r="A98" s="218" t="s">
        <v>59</v>
      </c>
      <c r="B98" s="65" t="s">
        <v>251</v>
      </c>
      <c r="C98" s="89"/>
      <c r="D98" s="89"/>
      <c r="E98" s="72"/>
      <c r="F98" s="257"/>
    </row>
    <row r="99" spans="1:6" ht="12" customHeight="1">
      <c r="A99" s="218" t="s">
        <v>66</v>
      </c>
      <c r="B99" s="66" t="s">
        <v>252</v>
      </c>
      <c r="C99" s="89"/>
      <c r="D99" s="89"/>
      <c r="E99" s="72"/>
      <c r="F99" s="257"/>
    </row>
    <row r="100" spans="1:6" ht="12" customHeight="1">
      <c r="A100" s="218" t="s">
        <v>67</v>
      </c>
      <c r="B100" s="66" t="s">
        <v>253</v>
      </c>
      <c r="C100" s="89"/>
      <c r="D100" s="89"/>
      <c r="E100" s="72"/>
      <c r="F100" s="257"/>
    </row>
    <row r="101" spans="1:6" ht="12" customHeight="1">
      <c r="A101" s="218" t="s">
        <v>68</v>
      </c>
      <c r="B101" s="65" t="s">
        <v>254</v>
      </c>
      <c r="C101" s="89">
        <v>2000000</v>
      </c>
      <c r="D101" s="89">
        <v>3300000</v>
      </c>
      <c r="E101" s="72">
        <v>5300000</v>
      </c>
      <c r="F101" s="257"/>
    </row>
    <row r="102" spans="1:6" ht="12" customHeight="1">
      <c r="A102" s="218" t="s">
        <v>69</v>
      </c>
      <c r="B102" s="65" t="s">
        <v>255</v>
      </c>
      <c r="C102" s="89"/>
      <c r="D102" s="89"/>
      <c r="E102" s="72"/>
      <c r="F102" s="257"/>
    </row>
    <row r="103" spans="1:6" ht="12" customHeight="1">
      <c r="A103" s="218" t="s">
        <v>71</v>
      </c>
      <c r="B103" s="66" t="s">
        <v>256</v>
      </c>
      <c r="C103" s="89"/>
      <c r="D103" s="89"/>
      <c r="E103" s="72"/>
      <c r="F103" s="257"/>
    </row>
    <row r="104" spans="1:6" ht="12" customHeight="1">
      <c r="A104" s="226" t="s">
        <v>103</v>
      </c>
      <c r="B104" s="67" t="s">
        <v>257</v>
      </c>
      <c r="C104" s="89"/>
      <c r="D104" s="89"/>
      <c r="E104" s="72"/>
      <c r="F104" s="257"/>
    </row>
    <row r="105" spans="1:6" ht="12" customHeight="1">
      <c r="A105" s="218" t="s">
        <v>258</v>
      </c>
      <c r="B105" s="67" t="s">
        <v>259</v>
      </c>
      <c r="C105" s="89"/>
      <c r="D105" s="89"/>
      <c r="E105" s="72"/>
      <c r="F105" s="257"/>
    </row>
    <row r="106" spans="1:6" s="27" customFormat="1" ht="12" customHeight="1" thickBot="1">
      <c r="A106" s="227" t="s">
        <v>260</v>
      </c>
      <c r="B106" s="68" t="s">
        <v>261</v>
      </c>
      <c r="C106" s="18">
        <v>1000000</v>
      </c>
      <c r="D106" s="18">
        <v>-300000</v>
      </c>
      <c r="E106" s="33">
        <v>700000</v>
      </c>
      <c r="F106" s="257"/>
    </row>
    <row r="107" spans="1:6" ht="12" customHeight="1" thickBot="1">
      <c r="A107" s="59" t="s">
        <v>3</v>
      </c>
      <c r="B107" s="57" t="s">
        <v>262</v>
      </c>
      <c r="C107" s="86">
        <v>110000000</v>
      </c>
      <c r="D107" s="86">
        <v>-40000000</v>
      </c>
      <c r="E107" s="69">
        <v>70000000</v>
      </c>
      <c r="F107" s="257"/>
    </row>
    <row r="108" spans="1:6" ht="12" customHeight="1">
      <c r="A108" s="217" t="s">
        <v>60</v>
      </c>
      <c r="B108" s="42" t="s">
        <v>116</v>
      </c>
      <c r="C108" s="88">
        <v>60000000</v>
      </c>
      <c r="D108" s="88">
        <v>-40000000</v>
      </c>
      <c r="E108" s="71">
        <v>20000000</v>
      </c>
      <c r="F108" s="257"/>
    </row>
    <row r="109" spans="1:6" ht="12" customHeight="1">
      <c r="A109" s="217" t="s">
        <v>61</v>
      </c>
      <c r="B109" s="46" t="s">
        <v>263</v>
      </c>
      <c r="C109" s="88">
        <v>60000000</v>
      </c>
      <c r="D109" s="88">
        <v>-40000000</v>
      </c>
      <c r="E109" s="71">
        <v>20000000</v>
      </c>
      <c r="F109" s="257"/>
    </row>
    <row r="110" spans="1:6" ht="12" customHeight="1">
      <c r="A110" s="217" t="s">
        <v>62</v>
      </c>
      <c r="B110" s="46" t="s">
        <v>104</v>
      </c>
      <c r="C110" s="87">
        <v>50000000</v>
      </c>
      <c r="D110" s="87"/>
      <c r="E110" s="70">
        <v>50000000</v>
      </c>
      <c r="F110" s="257"/>
    </row>
    <row r="111" spans="1:6" ht="12" customHeight="1">
      <c r="A111" s="217" t="s">
        <v>63</v>
      </c>
      <c r="B111" s="46" t="s">
        <v>264</v>
      </c>
      <c r="C111" s="87">
        <v>50000000</v>
      </c>
      <c r="D111" s="87"/>
      <c r="E111" s="70">
        <v>50000000</v>
      </c>
      <c r="F111" s="257"/>
    </row>
    <row r="112" spans="1:6" ht="12" customHeight="1">
      <c r="A112" s="217" t="s">
        <v>64</v>
      </c>
      <c r="B112" s="78" t="s">
        <v>118</v>
      </c>
      <c r="C112" s="87"/>
      <c r="D112" s="87"/>
      <c r="E112" s="70"/>
      <c r="F112" s="257"/>
    </row>
    <row r="113" spans="1:6" ht="12" customHeight="1">
      <c r="A113" s="217" t="s">
        <v>70</v>
      </c>
      <c r="B113" s="77" t="s">
        <v>265</v>
      </c>
      <c r="C113" s="87"/>
      <c r="D113" s="87"/>
      <c r="E113" s="70"/>
      <c r="F113" s="257"/>
    </row>
    <row r="114" spans="1:6" ht="12" customHeight="1">
      <c r="A114" s="217" t="s">
        <v>72</v>
      </c>
      <c r="B114" s="93" t="s">
        <v>266</v>
      </c>
      <c r="C114" s="87"/>
      <c r="D114" s="87"/>
      <c r="E114" s="70"/>
      <c r="F114" s="257"/>
    </row>
    <row r="115" spans="1:6" ht="12" customHeight="1">
      <c r="A115" s="217" t="s">
        <v>105</v>
      </c>
      <c r="B115" s="66" t="s">
        <v>253</v>
      </c>
      <c r="C115" s="87"/>
      <c r="D115" s="87"/>
      <c r="E115" s="70"/>
      <c r="F115" s="257"/>
    </row>
    <row r="116" spans="1:6" ht="12" customHeight="1">
      <c r="A116" s="217" t="s">
        <v>106</v>
      </c>
      <c r="B116" s="66" t="s">
        <v>267</v>
      </c>
      <c r="C116" s="87"/>
      <c r="D116" s="87"/>
      <c r="E116" s="70"/>
      <c r="F116" s="257"/>
    </row>
    <row r="117" spans="1:6" ht="12" customHeight="1">
      <c r="A117" s="217" t="s">
        <v>107</v>
      </c>
      <c r="B117" s="66" t="s">
        <v>268</v>
      </c>
      <c r="C117" s="87"/>
      <c r="D117" s="87"/>
      <c r="E117" s="70"/>
      <c r="F117" s="257"/>
    </row>
    <row r="118" spans="1:6" ht="12" customHeight="1">
      <c r="A118" s="217" t="s">
        <v>269</v>
      </c>
      <c r="B118" s="66" t="s">
        <v>256</v>
      </c>
      <c r="C118" s="87"/>
      <c r="D118" s="87"/>
      <c r="E118" s="70"/>
      <c r="F118" s="257"/>
    </row>
    <row r="119" spans="1:6" ht="12" customHeight="1">
      <c r="A119" s="217" t="s">
        <v>270</v>
      </c>
      <c r="B119" s="66" t="s">
        <v>271</v>
      </c>
      <c r="C119" s="87"/>
      <c r="D119" s="87"/>
      <c r="E119" s="70"/>
      <c r="F119" s="257"/>
    </row>
    <row r="120" spans="1:6" ht="12" customHeight="1" thickBot="1">
      <c r="A120" s="226" t="s">
        <v>272</v>
      </c>
      <c r="B120" s="66" t="s">
        <v>273</v>
      </c>
      <c r="C120" s="89"/>
      <c r="D120" s="89"/>
      <c r="E120" s="72"/>
      <c r="F120" s="257"/>
    </row>
    <row r="121" spans="1:6" ht="12" customHeight="1" thickBot="1">
      <c r="A121" s="59" t="s">
        <v>4</v>
      </c>
      <c r="B121" s="62" t="s">
        <v>274</v>
      </c>
      <c r="C121" s="86">
        <v>2000000</v>
      </c>
      <c r="D121" s="86">
        <v>-2000000</v>
      </c>
      <c r="E121" s="69">
        <v>0</v>
      </c>
      <c r="F121" s="257"/>
    </row>
    <row r="122" spans="1:6" ht="12" customHeight="1">
      <c r="A122" s="217" t="s">
        <v>43</v>
      </c>
      <c r="B122" s="43" t="s">
        <v>35</v>
      </c>
      <c r="C122" s="88">
        <v>2000000</v>
      </c>
      <c r="D122" s="88">
        <v>-2000000</v>
      </c>
      <c r="E122" s="71"/>
      <c r="F122" s="257"/>
    </row>
    <row r="123" spans="1:6" ht="12" customHeight="1" thickBot="1">
      <c r="A123" s="219" t="s">
        <v>44</v>
      </c>
      <c r="B123" s="46" t="s">
        <v>36</v>
      </c>
      <c r="C123" s="89"/>
      <c r="D123" s="89"/>
      <c r="E123" s="72"/>
      <c r="F123" s="257"/>
    </row>
    <row r="124" spans="1:6" ht="12" customHeight="1" thickBot="1">
      <c r="A124" s="59" t="s">
        <v>5</v>
      </c>
      <c r="B124" s="62" t="s">
        <v>275</v>
      </c>
      <c r="C124" s="86">
        <v>296899823</v>
      </c>
      <c r="D124" s="86">
        <v>-61576565</v>
      </c>
      <c r="E124" s="69">
        <v>235323258</v>
      </c>
      <c r="F124" s="257"/>
    </row>
    <row r="125" spans="1:6" ht="12" customHeight="1" thickBot="1">
      <c r="A125" s="59" t="s">
        <v>6</v>
      </c>
      <c r="B125" s="62" t="s">
        <v>375</v>
      </c>
      <c r="C125" s="86">
        <v>0</v>
      </c>
      <c r="D125" s="86">
        <v>15000000</v>
      </c>
      <c r="E125" s="69">
        <v>15000000</v>
      </c>
      <c r="F125" s="257"/>
    </row>
    <row r="126" spans="1:6" ht="12" customHeight="1">
      <c r="A126" s="217" t="s">
        <v>47</v>
      </c>
      <c r="B126" s="43" t="s">
        <v>277</v>
      </c>
      <c r="C126" s="87"/>
      <c r="D126" s="87"/>
      <c r="E126" s="70"/>
      <c r="F126" s="257"/>
    </row>
    <row r="127" spans="1:6" ht="12" customHeight="1">
      <c r="A127" s="217" t="s">
        <v>48</v>
      </c>
      <c r="B127" s="43" t="s">
        <v>278</v>
      </c>
      <c r="C127" s="87"/>
      <c r="D127" s="87">
        <v>15000000</v>
      </c>
      <c r="E127" s="70">
        <v>15000000</v>
      </c>
      <c r="F127" s="257"/>
    </row>
    <row r="128" spans="1:6" ht="12" customHeight="1" thickBot="1">
      <c r="A128" s="226" t="s">
        <v>49</v>
      </c>
      <c r="B128" s="41" t="s">
        <v>279</v>
      </c>
      <c r="C128" s="87"/>
      <c r="D128" s="87"/>
      <c r="E128" s="70"/>
      <c r="F128" s="257"/>
    </row>
    <row r="129" spans="1:6" ht="12" customHeight="1" thickBot="1">
      <c r="A129" s="59" t="s">
        <v>7</v>
      </c>
      <c r="B129" s="62" t="s">
        <v>280</v>
      </c>
      <c r="C129" s="86">
        <v>0</v>
      </c>
      <c r="D129" s="86"/>
      <c r="E129" s="69">
        <v>0</v>
      </c>
      <c r="F129" s="257"/>
    </row>
    <row r="130" spans="1:6" ht="12" customHeight="1">
      <c r="A130" s="217" t="s">
        <v>50</v>
      </c>
      <c r="B130" s="43" t="s">
        <v>281</v>
      </c>
      <c r="C130" s="87"/>
      <c r="D130" s="87"/>
      <c r="E130" s="70"/>
      <c r="F130" s="257"/>
    </row>
    <row r="131" spans="1:6" ht="12" customHeight="1">
      <c r="A131" s="217" t="s">
        <v>51</v>
      </c>
      <c r="B131" s="43" t="s">
        <v>282</v>
      </c>
      <c r="C131" s="87"/>
      <c r="D131" s="87"/>
      <c r="E131" s="70"/>
      <c r="F131" s="257"/>
    </row>
    <row r="132" spans="1:6" ht="12" customHeight="1">
      <c r="A132" s="217" t="s">
        <v>180</v>
      </c>
      <c r="B132" s="43" t="s">
        <v>283</v>
      </c>
      <c r="C132" s="87"/>
      <c r="D132" s="87"/>
      <c r="E132" s="70"/>
      <c r="F132" s="257"/>
    </row>
    <row r="133" spans="1:6" s="27" customFormat="1" ht="12" customHeight="1" thickBot="1">
      <c r="A133" s="226" t="s">
        <v>182</v>
      </c>
      <c r="B133" s="41" t="s">
        <v>284</v>
      </c>
      <c r="C133" s="87"/>
      <c r="D133" s="87"/>
      <c r="E133" s="70"/>
      <c r="F133" s="257"/>
    </row>
    <row r="134" spans="1:6" ht="16.5" thickBot="1">
      <c r="A134" s="59" t="s">
        <v>8</v>
      </c>
      <c r="B134" s="62" t="s">
        <v>380</v>
      </c>
      <c r="C134" s="92">
        <v>48007484</v>
      </c>
      <c r="D134" s="92"/>
      <c r="E134" s="105">
        <v>48007484</v>
      </c>
      <c r="F134" s="257"/>
    </row>
    <row r="135" spans="1:6" ht="15.75">
      <c r="A135" s="217" t="s">
        <v>52</v>
      </c>
      <c r="B135" s="43" t="s">
        <v>286</v>
      </c>
      <c r="C135" s="87"/>
      <c r="D135" s="87"/>
      <c r="E135" s="70"/>
      <c r="F135" s="257"/>
    </row>
    <row r="136" spans="1:6" ht="12" customHeight="1">
      <c r="A136" s="217" t="s">
        <v>53</v>
      </c>
      <c r="B136" s="43" t="s">
        <v>287</v>
      </c>
      <c r="C136" s="87">
        <v>1931590</v>
      </c>
      <c r="D136" s="87"/>
      <c r="E136" s="70">
        <v>1931590</v>
      </c>
      <c r="F136" s="257"/>
    </row>
    <row r="137" spans="1:6" ht="12" customHeight="1">
      <c r="A137" s="217" t="s">
        <v>189</v>
      </c>
      <c r="B137" s="43" t="s">
        <v>379</v>
      </c>
      <c r="C137" s="87">
        <v>46075894</v>
      </c>
      <c r="D137" s="87"/>
      <c r="E137" s="70">
        <v>46075894</v>
      </c>
      <c r="F137" s="257"/>
    </row>
    <row r="138" spans="1:6" s="27" customFormat="1" ht="12" customHeight="1" thickBot="1">
      <c r="A138" s="217" t="s">
        <v>191</v>
      </c>
      <c r="B138" s="43" t="s">
        <v>288</v>
      </c>
      <c r="C138" s="87"/>
      <c r="D138" s="87"/>
      <c r="E138" s="70"/>
      <c r="F138" s="257"/>
    </row>
    <row r="139" spans="1:6" s="27" customFormat="1" ht="12" customHeight="1" thickBot="1">
      <c r="A139" s="226" t="s">
        <v>378</v>
      </c>
      <c r="B139" s="41" t="s">
        <v>289</v>
      </c>
      <c r="C139" s="19">
        <v>0</v>
      </c>
      <c r="D139" s="19"/>
      <c r="E139" s="38">
        <v>0</v>
      </c>
      <c r="F139" s="257"/>
    </row>
    <row r="140" spans="1:6" s="27" customFormat="1" ht="12" customHeight="1" thickBot="1">
      <c r="A140" s="59" t="s">
        <v>9</v>
      </c>
      <c r="B140" s="62" t="s">
        <v>376</v>
      </c>
      <c r="C140" s="87"/>
      <c r="D140" s="87"/>
      <c r="E140" s="70"/>
      <c r="F140" s="257"/>
    </row>
    <row r="141" spans="1:6" s="27" customFormat="1" ht="12" customHeight="1">
      <c r="A141" s="217" t="s">
        <v>98</v>
      </c>
      <c r="B141" s="43" t="s">
        <v>291</v>
      </c>
      <c r="C141" s="87"/>
      <c r="D141" s="87"/>
      <c r="E141" s="70"/>
      <c r="F141" s="257"/>
    </row>
    <row r="142" spans="1:6" s="27" customFormat="1" ht="12" customHeight="1">
      <c r="A142" s="217" t="s">
        <v>99</v>
      </c>
      <c r="B142" s="43" t="s">
        <v>292</v>
      </c>
      <c r="C142" s="87"/>
      <c r="D142" s="87"/>
      <c r="E142" s="70"/>
      <c r="F142" s="257"/>
    </row>
    <row r="143" spans="1:6" s="27" customFormat="1" ht="12" customHeight="1" thickBot="1">
      <c r="A143" s="217" t="s">
        <v>117</v>
      </c>
      <c r="B143" s="43" t="s">
        <v>293</v>
      </c>
      <c r="C143" s="87"/>
      <c r="D143" s="87"/>
      <c r="E143" s="70"/>
      <c r="F143" s="257"/>
    </row>
    <row r="144" spans="1:6" ht="12.75" customHeight="1" thickBot="1">
      <c r="A144" s="217" t="s">
        <v>197</v>
      </c>
      <c r="B144" s="43" t="s">
        <v>294</v>
      </c>
      <c r="C144" s="36"/>
      <c r="D144" s="36"/>
      <c r="E144" s="37"/>
      <c r="F144" s="257"/>
    </row>
    <row r="145" spans="1:6" ht="12" customHeight="1" thickBot="1">
      <c r="A145" s="59" t="s">
        <v>10</v>
      </c>
      <c r="B145" s="62" t="s">
        <v>295</v>
      </c>
      <c r="C145" s="36">
        <v>48007484</v>
      </c>
      <c r="D145" s="36">
        <v>15000000</v>
      </c>
      <c r="E145" s="37">
        <v>63007484</v>
      </c>
      <c r="F145" s="257"/>
    </row>
    <row r="146" spans="1:6" ht="15" customHeight="1" thickBot="1">
      <c r="A146" s="228" t="s">
        <v>11</v>
      </c>
      <c r="B146" s="82" t="s">
        <v>296</v>
      </c>
      <c r="C146" s="216">
        <v>344907307</v>
      </c>
      <c r="D146" s="216">
        <v>-46576565</v>
      </c>
      <c r="E146" s="216">
        <v>298330742</v>
      </c>
      <c r="F146" s="257"/>
    </row>
    <row r="147" spans="1:6" ht="16.5" thickBot="1">
      <c r="A147" s="10"/>
      <c r="B147" s="11"/>
      <c r="C147" s="12"/>
      <c r="D147" s="12"/>
      <c r="E147" s="12"/>
      <c r="F147" s="257"/>
    </row>
    <row r="148" spans="1:6" ht="15" customHeight="1" thickBot="1">
      <c r="A148" s="234" t="s">
        <v>394</v>
      </c>
      <c r="B148" s="235"/>
      <c r="C148" s="23">
        <v>34</v>
      </c>
      <c r="D148" s="263"/>
      <c r="E148" s="22">
        <v>34</v>
      </c>
      <c r="F148" s="257"/>
    </row>
    <row r="149" spans="1:6" ht="14.25" customHeight="1" thickBot="1">
      <c r="A149" s="236" t="s">
        <v>393</v>
      </c>
      <c r="B149" s="237"/>
      <c r="C149" s="23">
        <v>20</v>
      </c>
      <c r="D149" s="263"/>
      <c r="E149" s="22">
        <v>20</v>
      </c>
      <c r="F149" s="257"/>
    </row>
  </sheetData>
  <sheetProtection formatCells="0"/>
  <mergeCells count="5">
    <mergeCell ref="B2:C2"/>
    <mergeCell ref="B3:C3"/>
    <mergeCell ref="A7:E7"/>
    <mergeCell ref="A90:E90"/>
    <mergeCell ref="C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topLeftCell="A16" zoomScaleSheetLayoutView="100" workbookViewId="0">
      <selection activeCell="F7" sqref="F7"/>
    </sheetView>
  </sheetViews>
  <sheetFormatPr defaultRowHeight="12.75"/>
  <cols>
    <col min="1" max="1" width="14.83203125" style="208" customWidth="1"/>
    <col min="2" max="2" width="65.33203125" style="209" customWidth="1"/>
    <col min="3" max="5" width="17" style="210" customWidth="1"/>
    <col min="6" max="16384" width="9.33203125" style="7"/>
  </cols>
  <sheetData>
    <row r="1" spans="1:6" s="187" customFormat="1" ht="16.5" customHeight="1" thickBot="1">
      <c r="A1" s="244"/>
      <c r="B1" s="245"/>
      <c r="C1" s="361" t="s">
        <v>409</v>
      </c>
      <c r="D1" s="362"/>
      <c r="E1" s="362"/>
    </row>
    <row r="2" spans="1:6" s="230" customFormat="1" ht="15.75" customHeight="1">
      <c r="A2" s="211" t="s">
        <v>40</v>
      </c>
      <c r="B2" s="357" t="s">
        <v>412</v>
      </c>
      <c r="C2" s="358"/>
      <c r="D2" s="259"/>
      <c r="E2" s="204" t="s">
        <v>32</v>
      </c>
    </row>
    <row r="3" spans="1:6" s="230" customFormat="1" ht="24.75" thickBot="1">
      <c r="A3" s="229" t="s">
        <v>371</v>
      </c>
      <c r="B3" s="359" t="s">
        <v>382</v>
      </c>
      <c r="C3" s="360"/>
      <c r="D3" s="260"/>
      <c r="E3" s="183" t="s">
        <v>38</v>
      </c>
    </row>
    <row r="4" spans="1:6" s="231" customFormat="1" ht="15.95" customHeight="1" thickBot="1">
      <c r="A4" s="188"/>
      <c r="B4" s="188"/>
      <c r="C4" s="189"/>
      <c r="D4" s="189"/>
      <c r="E4" s="189" t="str">
        <f>'3.2. sz. mell'!E4</f>
        <v>Forintban!</v>
      </c>
    </row>
    <row r="5" spans="1:6" ht="24.75" thickBot="1">
      <c r="A5" s="28" t="s">
        <v>113</v>
      </c>
      <c r="B5" s="29" t="s">
        <v>392</v>
      </c>
      <c r="C5" s="15" t="s">
        <v>136</v>
      </c>
      <c r="D5" s="261" t="s">
        <v>421</v>
      </c>
      <c r="E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21" t="s">
        <v>247</v>
      </c>
    </row>
    <row r="7" spans="1:6" s="232" customFormat="1" ht="15.95" customHeight="1" thickBot="1">
      <c r="A7" s="354" t="s">
        <v>33</v>
      </c>
      <c r="B7" s="355"/>
      <c r="C7" s="355"/>
      <c r="D7" s="355"/>
      <c r="E7" s="356"/>
    </row>
    <row r="8" spans="1:6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/>
      <c r="E8" s="69">
        <f>SUM(E9:E14)</f>
        <v>0</v>
      </c>
      <c r="F8" s="257"/>
    </row>
    <row r="9" spans="1:6" s="207" customFormat="1" ht="12" customHeight="1">
      <c r="A9" s="217" t="s">
        <v>54</v>
      </c>
      <c r="B9" s="97" t="s">
        <v>139</v>
      </c>
      <c r="C9" s="88"/>
      <c r="D9" s="88"/>
      <c r="E9" s="71"/>
      <c r="F9" s="257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70"/>
      <c r="F10" s="257"/>
    </row>
    <row r="11" spans="1:6" s="233" customFormat="1" ht="12" customHeight="1">
      <c r="A11" s="218" t="s">
        <v>56</v>
      </c>
      <c r="B11" s="98" t="s">
        <v>141</v>
      </c>
      <c r="C11" s="87"/>
      <c r="D11" s="87"/>
      <c r="E11" s="70"/>
      <c r="F11" s="257"/>
    </row>
    <row r="12" spans="1:6" s="233" customFormat="1" ht="12" customHeight="1">
      <c r="A12" s="218" t="s">
        <v>57</v>
      </c>
      <c r="B12" s="98" t="s">
        <v>142</v>
      </c>
      <c r="C12" s="87"/>
      <c r="D12" s="87"/>
      <c r="E12" s="70"/>
      <c r="F12" s="257"/>
    </row>
    <row r="13" spans="1:6" s="233" customFormat="1" ht="12" customHeight="1">
      <c r="A13" s="218" t="s">
        <v>74</v>
      </c>
      <c r="B13" s="98" t="s">
        <v>143</v>
      </c>
      <c r="C13" s="87"/>
      <c r="D13" s="87"/>
      <c r="E13" s="70"/>
      <c r="F13" s="257"/>
    </row>
    <row r="14" spans="1:6" s="207" customFormat="1" ht="12" customHeight="1" thickBot="1">
      <c r="A14" s="219" t="s">
        <v>58</v>
      </c>
      <c r="B14" s="99" t="s">
        <v>144</v>
      </c>
      <c r="C14" s="89"/>
      <c r="D14" s="89"/>
      <c r="E14" s="72"/>
      <c r="F14" s="257"/>
    </row>
    <row r="15" spans="1:6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69">
        <f>SUM(E16:E20)</f>
        <v>0</v>
      </c>
      <c r="F15" s="257"/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71"/>
      <c r="F16" s="257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70"/>
      <c r="F17" s="257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70"/>
      <c r="F18" s="257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70"/>
      <c r="F19" s="257"/>
    </row>
    <row r="20" spans="1:6" s="207" customFormat="1" ht="12" customHeight="1">
      <c r="A20" s="218" t="s">
        <v>64</v>
      </c>
      <c r="B20" s="98" t="s">
        <v>150</v>
      </c>
      <c r="C20" s="87">
        <v>0</v>
      </c>
      <c r="D20" s="87"/>
      <c r="E20" s="70">
        <v>0</v>
      </c>
      <c r="F20" s="257"/>
    </row>
    <row r="21" spans="1:6" s="233" customFormat="1" ht="12" customHeight="1" thickBot="1">
      <c r="A21" s="219" t="s">
        <v>70</v>
      </c>
      <c r="B21" s="99" t="s">
        <v>151</v>
      </c>
      <c r="C21" s="89"/>
      <c r="D21" s="89"/>
      <c r="E21" s="72"/>
      <c r="F21" s="257"/>
    </row>
    <row r="22" spans="1:6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69">
        <f>SUM(E23:E27)</f>
        <v>0</v>
      </c>
      <c r="F22" s="257"/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71"/>
      <c r="F23" s="257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70"/>
      <c r="F24" s="257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70"/>
      <c r="F25" s="257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70"/>
      <c r="F26" s="257"/>
    </row>
    <row r="27" spans="1:6" s="233" customFormat="1" ht="12" customHeight="1">
      <c r="A27" s="218" t="s">
        <v>88</v>
      </c>
      <c r="B27" s="98" t="s">
        <v>157</v>
      </c>
      <c r="C27" s="87">
        <v>0</v>
      </c>
      <c r="D27" s="87"/>
      <c r="E27" s="70">
        <v>0</v>
      </c>
      <c r="F27" s="257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72"/>
      <c r="F28" s="257"/>
    </row>
    <row r="29" spans="1:6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105">
        <f>SUM(E30:E35)</f>
        <v>0</v>
      </c>
      <c r="F29" s="257"/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71">
        <f>+E31+E32</f>
        <v>0</v>
      </c>
      <c r="F30" s="257"/>
    </row>
    <row r="31" spans="1:6" s="233" customFormat="1" ht="12" customHeight="1">
      <c r="A31" s="218" t="s">
        <v>160</v>
      </c>
      <c r="B31" s="98" t="s">
        <v>389</v>
      </c>
      <c r="C31" s="87"/>
      <c r="D31" s="87"/>
      <c r="E31" s="70"/>
      <c r="F31" s="257"/>
    </row>
    <row r="32" spans="1:6" s="233" customFormat="1" ht="12" customHeight="1">
      <c r="A32" s="218" t="s">
        <v>161</v>
      </c>
      <c r="B32" s="98" t="s">
        <v>390</v>
      </c>
      <c r="C32" s="87"/>
      <c r="D32" s="87"/>
      <c r="E32" s="70"/>
      <c r="F32" s="257"/>
    </row>
    <row r="33" spans="1:6" s="233" customFormat="1" ht="12" customHeight="1">
      <c r="A33" s="218" t="s">
        <v>385</v>
      </c>
      <c r="B33" s="98" t="s">
        <v>391</v>
      </c>
      <c r="C33" s="87"/>
      <c r="D33" s="87"/>
      <c r="E33" s="70"/>
      <c r="F33" s="257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70"/>
      <c r="F34" s="257"/>
    </row>
    <row r="35" spans="1:6" s="233" customFormat="1" ht="12" customHeight="1" thickBot="1">
      <c r="A35" s="219" t="s">
        <v>387</v>
      </c>
      <c r="B35" s="78" t="s">
        <v>163</v>
      </c>
      <c r="C35" s="89"/>
      <c r="D35" s="89"/>
      <c r="E35" s="72"/>
      <c r="F35" s="257"/>
    </row>
    <row r="36" spans="1:6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69">
        <f>SUM(E37:E46)</f>
        <v>0</v>
      </c>
      <c r="F36" s="257"/>
    </row>
    <row r="37" spans="1:6" s="233" customFormat="1" ht="12" customHeight="1">
      <c r="A37" s="217" t="s">
        <v>47</v>
      </c>
      <c r="B37" s="97" t="s">
        <v>165</v>
      </c>
      <c r="C37" s="88">
        <v>0</v>
      </c>
      <c r="D37" s="88"/>
      <c r="E37" s="71">
        <v>0</v>
      </c>
      <c r="F37" s="257"/>
    </row>
    <row r="38" spans="1:6" s="233" customFormat="1" ht="12" customHeight="1">
      <c r="A38" s="218" t="s">
        <v>48</v>
      </c>
      <c r="B38" s="98" t="s">
        <v>166</v>
      </c>
      <c r="C38" s="87"/>
      <c r="D38" s="87"/>
      <c r="E38" s="70"/>
      <c r="F38" s="257"/>
    </row>
    <row r="39" spans="1:6" s="233" customFormat="1" ht="12" customHeight="1">
      <c r="A39" s="218" t="s">
        <v>49</v>
      </c>
      <c r="B39" s="98" t="s">
        <v>167</v>
      </c>
      <c r="C39" s="87"/>
      <c r="D39" s="87"/>
      <c r="E39" s="70"/>
      <c r="F39" s="257"/>
    </row>
    <row r="40" spans="1:6" s="233" customFormat="1" ht="12" customHeight="1">
      <c r="A40" s="218" t="s">
        <v>92</v>
      </c>
      <c r="B40" s="98" t="s">
        <v>168</v>
      </c>
      <c r="C40" s="87"/>
      <c r="D40" s="87"/>
      <c r="E40" s="70"/>
      <c r="F40" s="257"/>
    </row>
    <row r="41" spans="1:6" s="233" customFormat="1" ht="12" customHeight="1">
      <c r="A41" s="218" t="s">
        <v>93</v>
      </c>
      <c r="B41" s="98" t="s">
        <v>169</v>
      </c>
      <c r="C41" s="87"/>
      <c r="D41" s="87"/>
      <c r="E41" s="70"/>
      <c r="F41" s="257"/>
    </row>
    <row r="42" spans="1:6" s="233" customFormat="1" ht="12" customHeight="1">
      <c r="A42" s="218" t="s">
        <v>94</v>
      </c>
      <c r="B42" s="98" t="s">
        <v>170</v>
      </c>
      <c r="C42" s="87">
        <v>0</v>
      </c>
      <c r="D42" s="87"/>
      <c r="E42" s="70">
        <v>0</v>
      </c>
      <c r="F42" s="257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70"/>
      <c r="F43" s="257"/>
    </row>
    <row r="44" spans="1:6" s="233" customFormat="1" ht="12" customHeight="1">
      <c r="A44" s="218" t="s">
        <v>96</v>
      </c>
      <c r="B44" s="98" t="s">
        <v>172</v>
      </c>
      <c r="C44" s="87"/>
      <c r="D44" s="87"/>
      <c r="E44" s="70"/>
      <c r="F44" s="257"/>
    </row>
    <row r="45" spans="1:6" s="233" customFormat="1" ht="12" customHeight="1">
      <c r="A45" s="218" t="s">
        <v>173</v>
      </c>
      <c r="B45" s="98" t="s">
        <v>174</v>
      </c>
      <c r="C45" s="90"/>
      <c r="D45" s="90"/>
      <c r="E45" s="73"/>
      <c r="F45" s="257"/>
    </row>
    <row r="46" spans="1:6" s="207" customFormat="1" ht="12" customHeight="1" thickBot="1">
      <c r="A46" s="219" t="s">
        <v>175</v>
      </c>
      <c r="B46" s="99" t="s">
        <v>176</v>
      </c>
      <c r="C46" s="91"/>
      <c r="D46" s="91"/>
      <c r="E46" s="74"/>
      <c r="F46" s="257"/>
    </row>
    <row r="47" spans="1:6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69">
        <f>SUM(E48:E52)</f>
        <v>0</v>
      </c>
      <c r="F47" s="257"/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75"/>
      <c r="F48" s="257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73"/>
      <c r="F49" s="257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73"/>
      <c r="F50" s="257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73"/>
      <c r="F51" s="257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74"/>
      <c r="F52" s="257"/>
    </row>
    <row r="53" spans="1:6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69">
        <f>SUM(E54:E56)</f>
        <v>0</v>
      </c>
      <c r="F53" s="257"/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71"/>
      <c r="F54" s="257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70"/>
      <c r="F55" s="257"/>
    </row>
    <row r="56" spans="1:6" s="207" customFormat="1" ht="12" customHeight="1">
      <c r="A56" s="218" t="s">
        <v>189</v>
      </c>
      <c r="B56" s="98" t="s">
        <v>190</v>
      </c>
      <c r="C56" s="87"/>
      <c r="D56" s="87"/>
      <c r="E56" s="70"/>
      <c r="F56" s="257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72"/>
      <c r="F57" s="257"/>
    </row>
    <row r="58" spans="1:6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69">
        <f>SUM(E59:E61)</f>
        <v>0</v>
      </c>
      <c r="F58" s="257"/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73"/>
      <c r="F59" s="257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73"/>
      <c r="F60" s="257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73"/>
      <c r="F61" s="257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73"/>
      <c r="F62" s="257"/>
    </row>
    <row r="63" spans="1:6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105">
        <f>+E8+E15+E22+E29+E36+E47+E53+E58</f>
        <v>0</v>
      </c>
      <c r="F63" s="257"/>
    </row>
    <row r="64" spans="1:6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69">
        <f>SUM(E65:E67)</f>
        <v>0</v>
      </c>
      <c r="F64" s="257"/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73"/>
      <c r="F65" s="257"/>
    </row>
    <row r="66" spans="1:6" s="233" customFormat="1" ht="12" customHeight="1">
      <c r="A66" s="218" t="s">
        <v>204</v>
      </c>
      <c r="B66" s="98" t="s">
        <v>205</v>
      </c>
      <c r="C66" s="90"/>
      <c r="D66" s="90"/>
      <c r="E66" s="73"/>
      <c r="F66" s="257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73"/>
      <c r="F67" s="257"/>
    </row>
    <row r="68" spans="1:6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69">
        <f>SUM(E69:E72)</f>
        <v>0</v>
      </c>
      <c r="F68" s="257"/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73"/>
      <c r="F69" s="257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73"/>
      <c r="F70" s="257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73"/>
      <c r="F71" s="257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73"/>
      <c r="F72" s="257"/>
    </row>
    <row r="73" spans="1:6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69">
        <f>SUM(E74:E75)</f>
        <v>0</v>
      </c>
      <c r="F73" s="257"/>
    </row>
    <row r="74" spans="1:6" s="233" customFormat="1" ht="12" customHeight="1">
      <c r="A74" s="217" t="s">
        <v>216</v>
      </c>
      <c r="B74" s="97" t="s">
        <v>217</v>
      </c>
      <c r="C74" s="90"/>
      <c r="D74" s="90"/>
      <c r="E74" s="73"/>
      <c r="F74" s="257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73"/>
      <c r="F75" s="257"/>
    </row>
    <row r="76" spans="1:6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69">
        <f>SUM(E77:E79)</f>
        <v>0</v>
      </c>
      <c r="F76" s="257"/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73"/>
      <c r="F77" s="257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73"/>
      <c r="F78" s="257"/>
    </row>
    <row r="79" spans="1:6" s="233" customFormat="1" ht="12" customHeight="1" thickBot="1">
      <c r="A79" s="219" t="s">
        <v>226</v>
      </c>
      <c r="B79" s="243" t="s">
        <v>398</v>
      </c>
      <c r="C79" s="90"/>
      <c r="D79" s="90"/>
      <c r="E79" s="73"/>
      <c r="F79" s="257"/>
    </row>
    <row r="80" spans="1:6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69">
        <f>SUM(E81:E84)</f>
        <v>0</v>
      </c>
      <c r="F80" s="257"/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73"/>
      <c r="F81" s="257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73"/>
      <c r="F82" s="257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73"/>
      <c r="F83" s="257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73"/>
      <c r="F84" s="257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2"/>
      <c r="F85" s="257"/>
    </row>
    <row r="86" spans="1:6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105">
        <f>+E64+E68+E73+E76+E80+E85</f>
        <v>0</v>
      </c>
      <c r="F86" s="257"/>
    </row>
    <row r="87" spans="1:6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105">
        <f>+E63+E86</f>
        <v>0</v>
      </c>
      <c r="F87" s="257"/>
    </row>
    <row r="88" spans="1:6" s="233" customFormat="1" ht="15" customHeight="1">
      <c r="A88" s="190"/>
      <c r="B88" s="191"/>
      <c r="C88" s="205"/>
      <c r="D88" s="205"/>
      <c r="E88" s="205"/>
      <c r="F88" s="257"/>
    </row>
    <row r="89" spans="1:6" ht="16.5" thickBot="1">
      <c r="A89" s="192"/>
      <c r="B89" s="193"/>
      <c r="C89" s="206"/>
      <c r="D89" s="206"/>
      <c r="E89" s="206"/>
      <c r="F89" s="257"/>
    </row>
    <row r="90" spans="1:6" s="232" customFormat="1" ht="16.5" customHeight="1" thickBot="1">
      <c r="A90" s="354" t="s">
        <v>34</v>
      </c>
      <c r="B90" s="355"/>
      <c r="C90" s="355"/>
      <c r="D90" s="355"/>
      <c r="E90" s="356"/>
      <c r="F90" s="257"/>
    </row>
    <row r="91" spans="1:6" s="27" customFormat="1" ht="12" customHeight="1" thickBot="1">
      <c r="A91" s="212" t="s">
        <v>2</v>
      </c>
      <c r="B91" s="58" t="s">
        <v>249</v>
      </c>
      <c r="C91" s="196">
        <f>SUM(C92:C96)</f>
        <v>0</v>
      </c>
      <c r="D91" s="196"/>
      <c r="E91" s="196">
        <f>SUM(E92:E96)</f>
        <v>0</v>
      </c>
      <c r="F91" s="257"/>
    </row>
    <row r="92" spans="1:6" ht="12" customHeight="1">
      <c r="A92" s="225" t="s">
        <v>54</v>
      </c>
      <c r="B92" s="44" t="s">
        <v>30</v>
      </c>
      <c r="C92" s="197">
        <v>0</v>
      </c>
      <c r="D92" s="197"/>
      <c r="E92" s="197">
        <v>0</v>
      </c>
      <c r="F92" s="257"/>
    </row>
    <row r="93" spans="1:6" ht="12" customHeight="1">
      <c r="A93" s="218" t="s">
        <v>55</v>
      </c>
      <c r="B93" s="42" t="s">
        <v>100</v>
      </c>
      <c r="C93" s="198">
        <v>0</v>
      </c>
      <c r="D93" s="198"/>
      <c r="E93" s="198">
        <v>0</v>
      </c>
      <c r="F93" s="257"/>
    </row>
    <row r="94" spans="1:6" ht="12" customHeight="1">
      <c r="A94" s="218" t="s">
        <v>56</v>
      </c>
      <c r="B94" s="42" t="s">
        <v>73</v>
      </c>
      <c r="C94" s="200">
        <v>0</v>
      </c>
      <c r="D94" s="200"/>
      <c r="E94" s="200">
        <v>0</v>
      </c>
      <c r="F94" s="257"/>
    </row>
    <row r="95" spans="1:6" ht="12" customHeight="1">
      <c r="A95" s="218" t="s">
        <v>57</v>
      </c>
      <c r="B95" s="45" t="s">
        <v>101</v>
      </c>
      <c r="C95" s="200"/>
      <c r="D95" s="200"/>
      <c r="E95" s="200"/>
      <c r="F95" s="257"/>
    </row>
    <row r="96" spans="1:6" ht="12" customHeight="1">
      <c r="A96" s="218" t="s">
        <v>65</v>
      </c>
      <c r="B96" s="53" t="s">
        <v>102</v>
      </c>
      <c r="C96" s="200">
        <v>0</v>
      </c>
      <c r="D96" s="200"/>
      <c r="E96" s="200">
        <v>0</v>
      </c>
      <c r="F96" s="257"/>
    </row>
    <row r="97" spans="1:6" ht="12" customHeight="1">
      <c r="A97" s="218" t="s">
        <v>58</v>
      </c>
      <c r="B97" s="42" t="s">
        <v>250</v>
      </c>
      <c r="C97" s="200"/>
      <c r="D97" s="200"/>
      <c r="E97" s="200"/>
      <c r="F97" s="257"/>
    </row>
    <row r="98" spans="1:6" ht="12" customHeight="1">
      <c r="A98" s="218" t="s">
        <v>59</v>
      </c>
      <c r="B98" s="65" t="s">
        <v>251</v>
      </c>
      <c r="C98" s="200"/>
      <c r="D98" s="200"/>
      <c r="E98" s="200"/>
      <c r="F98" s="257"/>
    </row>
    <row r="99" spans="1:6" ht="12" customHeight="1">
      <c r="A99" s="218" t="s">
        <v>66</v>
      </c>
      <c r="B99" s="66" t="s">
        <v>252</v>
      </c>
      <c r="C99" s="200"/>
      <c r="D99" s="200"/>
      <c r="E99" s="200"/>
      <c r="F99" s="257"/>
    </row>
    <row r="100" spans="1:6" ht="12" customHeight="1">
      <c r="A100" s="218" t="s">
        <v>67</v>
      </c>
      <c r="B100" s="66" t="s">
        <v>253</v>
      </c>
      <c r="C100" s="200"/>
      <c r="D100" s="200"/>
      <c r="E100" s="200"/>
      <c r="F100" s="257"/>
    </row>
    <row r="101" spans="1:6" ht="12" customHeight="1">
      <c r="A101" s="218" t="s">
        <v>68</v>
      </c>
      <c r="B101" s="65" t="s">
        <v>254</v>
      </c>
      <c r="C101" s="200"/>
      <c r="D101" s="200"/>
      <c r="E101" s="200"/>
      <c r="F101" s="257"/>
    </row>
    <row r="102" spans="1:6" ht="12" customHeight="1">
      <c r="A102" s="218" t="s">
        <v>69</v>
      </c>
      <c r="B102" s="65" t="s">
        <v>255</v>
      </c>
      <c r="C102" s="200"/>
      <c r="D102" s="200"/>
      <c r="E102" s="200"/>
      <c r="F102" s="257"/>
    </row>
    <row r="103" spans="1:6" ht="12" customHeight="1">
      <c r="A103" s="218" t="s">
        <v>71</v>
      </c>
      <c r="B103" s="66" t="s">
        <v>256</v>
      </c>
      <c r="C103" s="200"/>
      <c r="D103" s="200"/>
      <c r="E103" s="200"/>
      <c r="F103" s="257"/>
    </row>
    <row r="104" spans="1:6" ht="12" customHeight="1">
      <c r="A104" s="226" t="s">
        <v>103</v>
      </c>
      <c r="B104" s="67" t="s">
        <v>257</v>
      </c>
      <c r="C104" s="200"/>
      <c r="D104" s="200"/>
      <c r="E104" s="200"/>
      <c r="F104" s="257"/>
    </row>
    <row r="105" spans="1:6" ht="12" customHeight="1">
      <c r="A105" s="218" t="s">
        <v>258</v>
      </c>
      <c r="B105" s="67" t="s">
        <v>259</v>
      </c>
      <c r="C105" s="200"/>
      <c r="D105" s="200"/>
      <c r="E105" s="200"/>
      <c r="F105" s="257"/>
    </row>
    <row r="106" spans="1:6" s="27" customFormat="1" ht="12" customHeight="1" thickBot="1">
      <c r="A106" s="227" t="s">
        <v>260</v>
      </c>
      <c r="B106" s="68" t="s">
        <v>261</v>
      </c>
      <c r="C106" s="202">
        <v>0</v>
      </c>
      <c r="D106" s="202"/>
      <c r="E106" s="202">
        <v>0</v>
      </c>
      <c r="F106" s="257"/>
    </row>
    <row r="107" spans="1:6" ht="12" customHeight="1" thickBot="1">
      <c r="A107" s="59" t="s">
        <v>3</v>
      </c>
      <c r="B107" s="57" t="s">
        <v>262</v>
      </c>
      <c r="C107" s="80">
        <f>+C108+C110+C112</f>
        <v>0</v>
      </c>
      <c r="D107" s="80"/>
      <c r="E107" s="80">
        <f>+E108+E110+E112</f>
        <v>0</v>
      </c>
      <c r="F107" s="257"/>
    </row>
    <row r="108" spans="1:6" ht="12" customHeight="1">
      <c r="A108" s="217" t="s">
        <v>60</v>
      </c>
      <c r="B108" s="42" t="s">
        <v>116</v>
      </c>
      <c r="C108" s="199">
        <v>0</v>
      </c>
      <c r="D108" s="199"/>
      <c r="E108" s="199">
        <v>0</v>
      </c>
      <c r="F108" s="257"/>
    </row>
    <row r="109" spans="1:6" ht="12" customHeight="1">
      <c r="A109" s="217" t="s">
        <v>61</v>
      </c>
      <c r="B109" s="46" t="s">
        <v>263</v>
      </c>
      <c r="C109" s="199">
        <v>0</v>
      </c>
      <c r="D109" s="199"/>
      <c r="E109" s="199"/>
      <c r="F109" s="257"/>
    </row>
    <row r="110" spans="1:6" ht="12" customHeight="1">
      <c r="A110" s="217" t="s">
        <v>62</v>
      </c>
      <c r="B110" s="46" t="s">
        <v>104</v>
      </c>
      <c r="C110" s="198"/>
      <c r="D110" s="198"/>
      <c r="E110" s="198">
        <v>0</v>
      </c>
      <c r="F110" s="257"/>
    </row>
    <row r="111" spans="1:6" ht="12" customHeight="1">
      <c r="A111" s="217" t="s">
        <v>63</v>
      </c>
      <c r="B111" s="46" t="s">
        <v>264</v>
      </c>
      <c r="C111" s="70"/>
      <c r="D111" s="70"/>
      <c r="E111" s="70"/>
      <c r="F111" s="257"/>
    </row>
    <row r="112" spans="1:6" ht="12" customHeight="1">
      <c r="A112" s="217" t="s">
        <v>64</v>
      </c>
      <c r="B112" s="78" t="s">
        <v>118</v>
      </c>
      <c r="C112" s="70"/>
      <c r="D112" s="70"/>
      <c r="E112" s="70"/>
      <c r="F112" s="257"/>
    </row>
    <row r="113" spans="1:6" ht="12" customHeight="1">
      <c r="A113" s="217" t="s">
        <v>70</v>
      </c>
      <c r="B113" s="77" t="s">
        <v>265</v>
      </c>
      <c r="C113" s="70"/>
      <c r="D113" s="70"/>
      <c r="E113" s="70"/>
      <c r="F113" s="257"/>
    </row>
    <row r="114" spans="1:6" ht="12" customHeight="1">
      <c r="A114" s="217" t="s">
        <v>72</v>
      </c>
      <c r="B114" s="93" t="s">
        <v>266</v>
      </c>
      <c r="C114" s="70"/>
      <c r="D114" s="70"/>
      <c r="E114" s="70"/>
      <c r="F114" s="257"/>
    </row>
    <row r="115" spans="1:6" ht="12" customHeight="1">
      <c r="A115" s="217" t="s">
        <v>105</v>
      </c>
      <c r="B115" s="66" t="s">
        <v>253</v>
      </c>
      <c r="C115" s="70"/>
      <c r="D115" s="70"/>
      <c r="E115" s="70"/>
      <c r="F115" s="257"/>
    </row>
    <row r="116" spans="1:6" ht="12" customHeight="1">
      <c r="A116" s="217" t="s">
        <v>106</v>
      </c>
      <c r="B116" s="66" t="s">
        <v>267</v>
      </c>
      <c r="C116" s="70"/>
      <c r="D116" s="70"/>
      <c r="E116" s="70"/>
      <c r="F116" s="257"/>
    </row>
    <row r="117" spans="1:6" ht="12" customHeight="1">
      <c r="A117" s="217" t="s">
        <v>107</v>
      </c>
      <c r="B117" s="66" t="s">
        <v>268</v>
      </c>
      <c r="C117" s="70"/>
      <c r="D117" s="70"/>
      <c r="E117" s="70"/>
      <c r="F117" s="257"/>
    </row>
    <row r="118" spans="1:6" ht="12" customHeight="1">
      <c r="A118" s="217" t="s">
        <v>269</v>
      </c>
      <c r="B118" s="66" t="s">
        <v>256</v>
      </c>
      <c r="C118" s="70"/>
      <c r="D118" s="70"/>
      <c r="E118" s="70"/>
      <c r="F118" s="257"/>
    </row>
    <row r="119" spans="1:6" ht="12" customHeight="1">
      <c r="A119" s="217" t="s">
        <v>270</v>
      </c>
      <c r="B119" s="66" t="s">
        <v>271</v>
      </c>
      <c r="C119" s="70"/>
      <c r="D119" s="70"/>
      <c r="E119" s="70"/>
      <c r="F119" s="257"/>
    </row>
    <row r="120" spans="1:6" ht="12" customHeight="1" thickBot="1">
      <c r="A120" s="226" t="s">
        <v>272</v>
      </c>
      <c r="B120" s="66" t="s">
        <v>273</v>
      </c>
      <c r="C120" s="72"/>
      <c r="D120" s="72"/>
      <c r="E120" s="72"/>
      <c r="F120" s="257"/>
    </row>
    <row r="121" spans="1:6" ht="12" customHeight="1" thickBot="1">
      <c r="A121" s="59" t="s">
        <v>4</v>
      </c>
      <c r="B121" s="62" t="s">
        <v>274</v>
      </c>
      <c r="C121" s="80">
        <f>+C122+C123</f>
        <v>0</v>
      </c>
      <c r="D121" s="80"/>
      <c r="E121" s="80">
        <f>+E122+E123</f>
        <v>0</v>
      </c>
      <c r="F121" s="257"/>
    </row>
    <row r="122" spans="1:6" ht="12" customHeight="1">
      <c r="A122" s="217" t="s">
        <v>43</v>
      </c>
      <c r="B122" s="43" t="s">
        <v>35</v>
      </c>
      <c r="C122" s="199"/>
      <c r="D122" s="199"/>
      <c r="E122" s="199"/>
      <c r="F122" s="257"/>
    </row>
    <row r="123" spans="1:6" ht="12" customHeight="1" thickBot="1">
      <c r="A123" s="219" t="s">
        <v>44</v>
      </c>
      <c r="B123" s="46" t="s">
        <v>36</v>
      </c>
      <c r="C123" s="200"/>
      <c r="D123" s="200"/>
      <c r="E123" s="200"/>
      <c r="F123" s="257"/>
    </row>
    <row r="124" spans="1:6" ht="12" customHeight="1" thickBot="1">
      <c r="A124" s="59" t="s">
        <v>5</v>
      </c>
      <c r="B124" s="62" t="s">
        <v>275</v>
      </c>
      <c r="C124" s="80">
        <f>+C91+C107+C121</f>
        <v>0</v>
      </c>
      <c r="D124" s="80"/>
      <c r="E124" s="80">
        <f>+E91+E107+E121</f>
        <v>0</v>
      </c>
      <c r="F124" s="257"/>
    </row>
    <row r="125" spans="1:6" ht="12" customHeight="1" thickBot="1">
      <c r="A125" s="59" t="s">
        <v>6</v>
      </c>
      <c r="B125" s="62" t="s">
        <v>375</v>
      </c>
      <c r="C125" s="80">
        <f>+C126+C127+C128</f>
        <v>0</v>
      </c>
      <c r="D125" s="80"/>
      <c r="E125" s="80">
        <f>+E126+E127+E128</f>
        <v>0</v>
      </c>
      <c r="F125" s="257"/>
    </row>
    <row r="126" spans="1:6" ht="12" customHeight="1">
      <c r="A126" s="217" t="s">
        <v>47</v>
      </c>
      <c r="B126" s="43" t="s">
        <v>277</v>
      </c>
      <c r="C126" s="70"/>
      <c r="D126" s="70"/>
      <c r="E126" s="70"/>
      <c r="F126" s="257"/>
    </row>
    <row r="127" spans="1:6" ht="12" customHeight="1">
      <c r="A127" s="217" t="s">
        <v>48</v>
      </c>
      <c r="B127" s="43" t="s">
        <v>278</v>
      </c>
      <c r="C127" s="70"/>
      <c r="D127" s="70"/>
      <c r="E127" s="70"/>
      <c r="F127" s="257"/>
    </row>
    <row r="128" spans="1:6" ht="12" customHeight="1" thickBot="1">
      <c r="A128" s="226" t="s">
        <v>49</v>
      </c>
      <c r="B128" s="41" t="s">
        <v>279</v>
      </c>
      <c r="C128" s="70"/>
      <c r="D128" s="70"/>
      <c r="E128" s="70"/>
      <c r="F128" s="257"/>
    </row>
    <row r="129" spans="1:11" ht="12" customHeight="1" thickBot="1">
      <c r="A129" s="59" t="s">
        <v>7</v>
      </c>
      <c r="B129" s="62" t="s">
        <v>280</v>
      </c>
      <c r="C129" s="80">
        <f>+C130+C131+C132+C133</f>
        <v>0</v>
      </c>
      <c r="D129" s="80"/>
      <c r="E129" s="80">
        <f>+E130+E131+E132+E133</f>
        <v>0</v>
      </c>
      <c r="F129" s="257"/>
    </row>
    <row r="130" spans="1:11" ht="12" customHeight="1">
      <c r="A130" s="217" t="s">
        <v>50</v>
      </c>
      <c r="B130" s="43" t="s">
        <v>281</v>
      </c>
      <c r="C130" s="70"/>
      <c r="D130" s="70"/>
      <c r="E130" s="70"/>
      <c r="F130" s="257"/>
    </row>
    <row r="131" spans="1:11" ht="12" customHeight="1">
      <c r="A131" s="217" t="s">
        <v>51</v>
      </c>
      <c r="B131" s="43" t="s">
        <v>282</v>
      </c>
      <c r="C131" s="70"/>
      <c r="D131" s="70"/>
      <c r="E131" s="70"/>
      <c r="F131" s="257"/>
    </row>
    <row r="132" spans="1:11" ht="12" customHeight="1">
      <c r="A132" s="217" t="s">
        <v>180</v>
      </c>
      <c r="B132" s="43" t="s">
        <v>283</v>
      </c>
      <c r="C132" s="70"/>
      <c r="D132" s="70"/>
      <c r="E132" s="70"/>
      <c r="F132" s="257"/>
    </row>
    <row r="133" spans="1:11" s="27" customFormat="1" ht="12" customHeight="1" thickBot="1">
      <c r="A133" s="226" t="s">
        <v>182</v>
      </c>
      <c r="B133" s="41" t="s">
        <v>284</v>
      </c>
      <c r="C133" s="70"/>
      <c r="D133" s="70"/>
      <c r="E133" s="70"/>
      <c r="F133" s="257"/>
    </row>
    <row r="134" spans="1:11" ht="16.5" thickBot="1">
      <c r="A134" s="59" t="s">
        <v>8</v>
      </c>
      <c r="B134" s="62" t="s">
        <v>380</v>
      </c>
      <c r="C134" s="201">
        <f>+C135+C136+C138+C139+C137</f>
        <v>0</v>
      </c>
      <c r="D134" s="201"/>
      <c r="E134" s="201">
        <f>+E135+E136+E138+E139+E137</f>
        <v>0</v>
      </c>
      <c r="F134" s="257"/>
      <c r="K134" s="184"/>
    </row>
    <row r="135" spans="1:11" ht="15.75">
      <c r="A135" s="217" t="s">
        <v>52</v>
      </c>
      <c r="B135" s="43" t="s">
        <v>286</v>
      </c>
      <c r="C135" s="70"/>
      <c r="D135" s="70"/>
      <c r="E135" s="70"/>
      <c r="F135" s="257"/>
    </row>
    <row r="136" spans="1:11" ht="12" customHeight="1">
      <c r="A136" s="217" t="s">
        <v>53</v>
      </c>
      <c r="B136" s="43" t="s">
        <v>287</v>
      </c>
      <c r="C136" s="70"/>
      <c r="D136" s="70"/>
      <c r="E136" s="70"/>
      <c r="F136" s="257"/>
    </row>
    <row r="137" spans="1:11" ht="12" customHeight="1">
      <c r="A137" s="217" t="s">
        <v>189</v>
      </c>
      <c r="B137" s="43" t="s">
        <v>379</v>
      </c>
      <c r="C137" s="70"/>
      <c r="D137" s="70"/>
      <c r="E137" s="70"/>
      <c r="F137" s="257"/>
    </row>
    <row r="138" spans="1:11" s="27" customFormat="1" ht="12" customHeight="1">
      <c r="A138" s="217" t="s">
        <v>191</v>
      </c>
      <c r="B138" s="43" t="s">
        <v>288</v>
      </c>
      <c r="C138" s="70"/>
      <c r="D138" s="70"/>
      <c r="E138" s="70"/>
      <c r="F138" s="257"/>
    </row>
    <row r="139" spans="1:11" s="27" customFormat="1" ht="12" customHeight="1" thickBot="1">
      <c r="A139" s="226" t="s">
        <v>378</v>
      </c>
      <c r="B139" s="41" t="s">
        <v>289</v>
      </c>
      <c r="C139" s="70"/>
      <c r="D139" s="70"/>
      <c r="E139" s="70"/>
      <c r="F139" s="257"/>
    </row>
    <row r="140" spans="1:11" s="27" customFormat="1" ht="12" customHeight="1" thickBot="1">
      <c r="A140" s="59" t="s">
        <v>9</v>
      </c>
      <c r="B140" s="62" t="s">
        <v>376</v>
      </c>
      <c r="C140" s="203">
        <f>+C141+C142+C143+C144</f>
        <v>0</v>
      </c>
      <c r="D140" s="203"/>
      <c r="E140" s="203">
        <f>+E141+E142+E143+E144</f>
        <v>0</v>
      </c>
      <c r="F140" s="257"/>
    </row>
    <row r="141" spans="1:11" s="27" customFormat="1" ht="12" customHeight="1">
      <c r="A141" s="217" t="s">
        <v>98</v>
      </c>
      <c r="B141" s="43" t="s">
        <v>291</v>
      </c>
      <c r="C141" s="70"/>
      <c r="D141" s="70"/>
      <c r="E141" s="70"/>
      <c r="F141" s="257"/>
    </row>
    <row r="142" spans="1:11" s="27" customFormat="1" ht="12" customHeight="1">
      <c r="A142" s="217" t="s">
        <v>99</v>
      </c>
      <c r="B142" s="43" t="s">
        <v>292</v>
      </c>
      <c r="C142" s="70"/>
      <c r="D142" s="70"/>
      <c r="E142" s="70"/>
      <c r="F142" s="257"/>
    </row>
    <row r="143" spans="1:11" s="27" customFormat="1" ht="12" customHeight="1">
      <c r="A143" s="217" t="s">
        <v>117</v>
      </c>
      <c r="B143" s="43" t="s">
        <v>293</v>
      </c>
      <c r="C143" s="70"/>
      <c r="D143" s="70"/>
      <c r="E143" s="70"/>
      <c r="F143" s="257"/>
    </row>
    <row r="144" spans="1:11" ht="12.75" customHeight="1" thickBot="1">
      <c r="A144" s="217" t="s">
        <v>197</v>
      </c>
      <c r="B144" s="43" t="s">
        <v>294</v>
      </c>
      <c r="C144" s="70"/>
      <c r="D144" s="70"/>
      <c r="E144" s="70"/>
      <c r="F144" s="257"/>
    </row>
    <row r="145" spans="1:6" ht="12" customHeight="1" thickBot="1">
      <c r="A145" s="59" t="s">
        <v>10</v>
      </c>
      <c r="B145" s="62" t="s">
        <v>295</v>
      </c>
      <c r="C145" s="216">
        <f>+C125+C129+C134+C140</f>
        <v>0</v>
      </c>
      <c r="D145" s="216"/>
      <c r="E145" s="216">
        <f>+E125+E129+E134+E140</f>
        <v>0</v>
      </c>
      <c r="F145" s="257"/>
    </row>
    <row r="146" spans="1:6" ht="15" customHeight="1" thickBot="1">
      <c r="A146" s="228" t="s">
        <v>11</v>
      </c>
      <c r="B146" s="82" t="s">
        <v>296</v>
      </c>
      <c r="C146" s="216">
        <f>+C124+C145</f>
        <v>0</v>
      </c>
      <c r="D146" s="216"/>
      <c r="E146" s="216">
        <f>+E124+E145</f>
        <v>0</v>
      </c>
      <c r="F146" s="257"/>
    </row>
    <row r="147" spans="1:6" ht="16.5" thickBot="1">
      <c r="A147" s="10"/>
      <c r="B147" s="11"/>
      <c r="C147" s="12"/>
      <c r="D147" s="12"/>
      <c r="E147" s="12"/>
      <c r="F147" s="257"/>
    </row>
    <row r="148" spans="1:6" ht="15" customHeight="1" thickBot="1">
      <c r="A148" s="234" t="s">
        <v>394</v>
      </c>
      <c r="B148" s="235"/>
      <c r="C148" s="23"/>
      <c r="D148" s="263"/>
      <c r="E148" s="22"/>
      <c r="F148" s="257"/>
    </row>
    <row r="149" spans="1:6" ht="14.25" customHeight="1" thickBot="1">
      <c r="A149" s="236" t="s">
        <v>393</v>
      </c>
      <c r="B149" s="237"/>
      <c r="C149" s="23"/>
      <c r="D149" s="263"/>
      <c r="E149" s="22"/>
      <c r="F149" s="257"/>
    </row>
  </sheetData>
  <sheetProtection formatCells="0"/>
  <mergeCells count="5">
    <mergeCell ref="B2:C2"/>
    <mergeCell ref="B3:C3"/>
    <mergeCell ref="A7:E7"/>
    <mergeCell ref="A90:E90"/>
    <mergeCell ref="C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SheetLayoutView="100" workbookViewId="0">
      <selection activeCell="H7" sqref="H7"/>
    </sheetView>
  </sheetViews>
  <sheetFormatPr defaultRowHeight="12.75"/>
  <cols>
    <col min="1" max="1" width="14.83203125" style="208" customWidth="1"/>
    <col min="2" max="2" width="65.33203125" style="209" customWidth="1"/>
    <col min="3" max="5" width="17" style="210" customWidth="1"/>
    <col min="6" max="16384" width="9.33203125" style="7"/>
  </cols>
  <sheetData>
    <row r="1" spans="1:5" s="187" customFormat="1" ht="16.5" customHeight="1" thickBot="1">
      <c r="A1" s="244"/>
      <c r="B1" s="245"/>
      <c r="C1" s="361" t="s">
        <v>410</v>
      </c>
      <c r="D1" s="362"/>
      <c r="E1" s="362"/>
    </row>
    <row r="2" spans="1:5" s="230" customFormat="1" ht="15.75" customHeight="1">
      <c r="A2" s="211" t="s">
        <v>40</v>
      </c>
      <c r="B2" s="357" t="s">
        <v>412</v>
      </c>
      <c r="C2" s="358"/>
      <c r="D2" s="259"/>
      <c r="E2" s="204" t="s">
        <v>32</v>
      </c>
    </row>
    <row r="3" spans="1:5" s="230" customFormat="1" ht="24.75" thickBot="1">
      <c r="A3" s="229" t="s">
        <v>371</v>
      </c>
      <c r="B3" s="359" t="s">
        <v>383</v>
      </c>
      <c r="C3" s="360"/>
      <c r="D3" s="260"/>
      <c r="E3" s="183" t="s">
        <v>39</v>
      </c>
    </row>
    <row r="4" spans="1:5" s="231" customFormat="1" ht="15.95" customHeight="1" thickBot="1">
      <c r="A4" s="188"/>
      <c r="B4" s="188"/>
      <c r="C4" s="189"/>
      <c r="D4" s="189"/>
      <c r="E4" s="189" t="str">
        <f>'3.3. sz. mell'!E4</f>
        <v>Forintban!</v>
      </c>
    </row>
    <row r="5" spans="1:5" ht="24.75" thickBot="1">
      <c r="A5" s="28" t="s">
        <v>113</v>
      </c>
      <c r="B5" s="29" t="s">
        <v>392</v>
      </c>
      <c r="C5" s="15" t="s">
        <v>136</v>
      </c>
      <c r="D5" s="261" t="s">
        <v>421</v>
      </c>
      <c r="E5" s="16" t="s">
        <v>137</v>
      </c>
    </row>
    <row r="6" spans="1:5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21" t="s">
        <v>247</v>
      </c>
    </row>
    <row r="7" spans="1:5" s="232" customFormat="1" ht="15.95" customHeight="1" thickBot="1">
      <c r="A7" s="354" t="s">
        <v>33</v>
      </c>
      <c r="B7" s="355"/>
      <c r="C7" s="355"/>
      <c r="D7" s="355"/>
      <c r="E7" s="356"/>
    </row>
    <row r="8" spans="1:5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>
        <f ca="1">+D8:ED79</f>
        <v>0</v>
      </c>
      <c r="E8" s="69">
        <f>SUM(E9:E14)</f>
        <v>0</v>
      </c>
    </row>
    <row r="9" spans="1:5" s="207" customFormat="1" ht="12" customHeight="1">
      <c r="A9" s="217" t="s">
        <v>54</v>
      </c>
      <c r="B9" s="97" t="s">
        <v>139</v>
      </c>
      <c r="C9" s="88"/>
      <c r="D9" s="88"/>
      <c r="E9" s="71"/>
    </row>
    <row r="10" spans="1:5" s="233" customFormat="1" ht="12" customHeight="1">
      <c r="A10" s="218" t="s">
        <v>55</v>
      </c>
      <c r="B10" s="98" t="s">
        <v>140</v>
      </c>
      <c r="C10" s="87"/>
      <c r="D10" s="87"/>
      <c r="E10" s="70"/>
    </row>
    <row r="11" spans="1:5" s="233" customFormat="1" ht="12" customHeight="1">
      <c r="A11" s="218" t="s">
        <v>56</v>
      </c>
      <c r="B11" s="98" t="s">
        <v>141</v>
      </c>
      <c r="C11" s="87"/>
      <c r="D11" s="87"/>
      <c r="E11" s="70"/>
    </row>
    <row r="12" spans="1:5" s="233" customFormat="1" ht="12" customHeight="1">
      <c r="A12" s="218" t="s">
        <v>57</v>
      </c>
      <c r="B12" s="98" t="s">
        <v>142</v>
      </c>
      <c r="C12" s="87"/>
      <c r="D12" s="87"/>
      <c r="E12" s="70"/>
    </row>
    <row r="13" spans="1:5" s="233" customFormat="1" ht="12" customHeight="1">
      <c r="A13" s="218" t="s">
        <v>74</v>
      </c>
      <c r="B13" s="98" t="s">
        <v>143</v>
      </c>
      <c r="C13" s="87"/>
      <c r="D13" s="87"/>
      <c r="E13" s="70"/>
    </row>
    <row r="14" spans="1:5" s="207" customFormat="1" ht="12" customHeight="1" thickBot="1">
      <c r="A14" s="219" t="s">
        <v>58</v>
      </c>
      <c r="B14" s="99" t="s">
        <v>144</v>
      </c>
      <c r="C14" s="89"/>
      <c r="D14" s="89"/>
      <c r="E14" s="72"/>
    </row>
    <row r="15" spans="1:5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69">
        <f>SUM(E16:E20)</f>
        <v>0</v>
      </c>
    </row>
    <row r="16" spans="1:5" s="207" customFormat="1" ht="12" customHeight="1">
      <c r="A16" s="217" t="s">
        <v>60</v>
      </c>
      <c r="B16" s="97" t="s">
        <v>146</v>
      </c>
      <c r="C16" s="88"/>
      <c r="D16" s="88"/>
      <c r="E16" s="71"/>
    </row>
    <row r="17" spans="1:5" s="207" customFormat="1" ht="12" customHeight="1">
      <c r="A17" s="218" t="s">
        <v>61</v>
      </c>
      <c r="B17" s="98" t="s">
        <v>147</v>
      </c>
      <c r="C17" s="87"/>
      <c r="D17" s="87"/>
      <c r="E17" s="70"/>
    </row>
    <row r="18" spans="1:5" s="207" customFormat="1" ht="12" customHeight="1">
      <c r="A18" s="218" t="s">
        <v>62</v>
      </c>
      <c r="B18" s="98" t="s">
        <v>148</v>
      </c>
      <c r="C18" s="87"/>
      <c r="D18" s="87"/>
      <c r="E18" s="70"/>
    </row>
    <row r="19" spans="1:5" s="207" customFormat="1" ht="12" customHeight="1">
      <c r="A19" s="218" t="s">
        <v>63</v>
      </c>
      <c r="B19" s="98" t="s">
        <v>149</v>
      </c>
      <c r="C19" s="87"/>
      <c r="D19" s="87"/>
      <c r="E19" s="70"/>
    </row>
    <row r="20" spans="1:5" s="207" customFormat="1" ht="12" customHeight="1">
      <c r="A20" s="218" t="s">
        <v>64</v>
      </c>
      <c r="B20" s="98" t="s">
        <v>150</v>
      </c>
      <c r="C20" s="87"/>
      <c r="D20" s="87"/>
      <c r="E20" s="70"/>
    </row>
    <row r="21" spans="1:5" s="233" customFormat="1" ht="12" customHeight="1" thickBot="1">
      <c r="A21" s="219" t="s">
        <v>70</v>
      </c>
      <c r="B21" s="99" t="s">
        <v>151</v>
      </c>
      <c r="C21" s="89"/>
      <c r="D21" s="89"/>
      <c r="E21" s="72"/>
    </row>
    <row r="22" spans="1:5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69">
        <f>SUM(E23:E27)</f>
        <v>0</v>
      </c>
    </row>
    <row r="23" spans="1:5" s="233" customFormat="1" ht="12" customHeight="1">
      <c r="A23" s="217" t="s">
        <v>43</v>
      </c>
      <c r="B23" s="97" t="s">
        <v>153</v>
      </c>
      <c r="C23" s="88"/>
      <c r="D23" s="88"/>
      <c r="E23" s="71"/>
    </row>
    <row r="24" spans="1:5" s="207" customFormat="1" ht="12" customHeight="1">
      <c r="A24" s="218" t="s">
        <v>44</v>
      </c>
      <c r="B24" s="98" t="s">
        <v>154</v>
      </c>
      <c r="C24" s="87"/>
      <c r="D24" s="87"/>
      <c r="E24" s="70"/>
    </row>
    <row r="25" spans="1:5" s="233" customFormat="1" ht="12" customHeight="1">
      <c r="A25" s="218" t="s">
        <v>45</v>
      </c>
      <c r="B25" s="98" t="s">
        <v>155</v>
      </c>
      <c r="C25" s="87"/>
      <c r="D25" s="87"/>
      <c r="E25" s="70"/>
    </row>
    <row r="26" spans="1:5" s="233" customFormat="1" ht="12" customHeight="1">
      <c r="A26" s="218" t="s">
        <v>46</v>
      </c>
      <c r="B26" s="98" t="s">
        <v>156</v>
      </c>
      <c r="C26" s="87"/>
      <c r="D26" s="87"/>
      <c r="E26" s="70"/>
    </row>
    <row r="27" spans="1:5" s="233" customFormat="1" ht="12" customHeight="1">
      <c r="A27" s="218" t="s">
        <v>88</v>
      </c>
      <c r="B27" s="98" t="s">
        <v>157</v>
      </c>
      <c r="C27" s="87"/>
      <c r="D27" s="87"/>
      <c r="E27" s="70"/>
    </row>
    <row r="28" spans="1:5" s="233" customFormat="1" ht="12" customHeight="1" thickBot="1">
      <c r="A28" s="219" t="s">
        <v>89</v>
      </c>
      <c r="B28" s="99" t="s">
        <v>158</v>
      </c>
      <c r="C28" s="89"/>
      <c r="D28" s="89"/>
      <c r="E28" s="72"/>
    </row>
    <row r="29" spans="1:5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105">
        <f>SUM(E30:E35)</f>
        <v>0</v>
      </c>
    </row>
    <row r="30" spans="1:5" s="233" customFormat="1" ht="12" customHeight="1">
      <c r="A30" s="217" t="s">
        <v>159</v>
      </c>
      <c r="B30" s="97" t="s">
        <v>388</v>
      </c>
      <c r="C30" s="88"/>
      <c r="D30" s="88"/>
      <c r="E30" s="71">
        <f>+E31+E32</f>
        <v>0</v>
      </c>
    </row>
    <row r="31" spans="1:5" s="233" customFormat="1" ht="12" customHeight="1">
      <c r="A31" s="218" t="s">
        <v>160</v>
      </c>
      <c r="B31" s="98" t="s">
        <v>389</v>
      </c>
      <c r="C31" s="87"/>
      <c r="D31" s="87"/>
      <c r="E31" s="70"/>
    </row>
    <row r="32" spans="1:5" s="233" customFormat="1" ht="12" customHeight="1">
      <c r="A32" s="218" t="s">
        <v>161</v>
      </c>
      <c r="B32" s="98" t="s">
        <v>390</v>
      </c>
      <c r="C32" s="87"/>
      <c r="D32" s="87"/>
      <c r="E32" s="70"/>
    </row>
    <row r="33" spans="1:5" s="233" customFormat="1" ht="12" customHeight="1">
      <c r="A33" s="218" t="s">
        <v>385</v>
      </c>
      <c r="B33" s="98" t="s">
        <v>391</v>
      </c>
      <c r="C33" s="87"/>
      <c r="D33" s="87"/>
      <c r="E33" s="70"/>
    </row>
    <row r="34" spans="1:5" s="233" customFormat="1" ht="12" customHeight="1">
      <c r="A34" s="218" t="s">
        <v>386</v>
      </c>
      <c r="B34" s="98" t="s">
        <v>162</v>
      </c>
      <c r="C34" s="87"/>
      <c r="D34" s="87"/>
      <c r="E34" s="70"/>
    </row>
    <row r="35" spans="1:5" s="233" customFormat="1" ht="12" customHeight="1" thickBot="1">
      <c r="A35" s="219" t="s">
        <v>387</v>
      </c>
      <c r="B35" s="78" t="s">
        <v>163</v>
      </c>
      <c r="C35" s="89"/>
      <c r="D35" s="89"/>
      <c r="E35" s="72"/>
    </row>
    <row r="36" spans="1:5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69">
        <f>SUM(E37:E46)</f>
        <v>0</v>
      </c>
    </row>
    <row r="37" spans="1:5" s="233" customFormat="1" ht="12" customHeight="1">
      <c r="A37" s="217" t="s">
        <v>47</v>
      </c>
      <c r="B37" s="97" t="s">
        <v>165</v>
      </c>
      <c r="C37" s="88"/>
      <c r="D37" s="88"/>
      <c r="E37" s="71"/>
    </row>
    <row r="38" spans="1:5" s="233" customFormat="1" ht="12" customHeight="1">
      <c r="A38" s="218" t="s">
        <v>48</v>
      </c>
      <c r="B38" s="98" t="s">
        <v>166</v>
      </c>
      <c r="C38" s="87"/>
      <c r="D38" s="87"/>
      <c r="E38" s="70"/>
    </row>
    <row r="39" spans="1:5" s="233" customFormat="1" ht="12" customHeight="1">
      <c r="A39" s="218" t="s">
        <v>49</v>
      </c>
      <c r="B39" s="98" t="s">
        <v>167</v>
      </c>
      <c r="C39" s="87"/>
      <c r="D39" s="87"/>
      <c r="E39" s="70"/>
    </row>
    <row r="40" spans="1:5" s="233" customFormat="1" ht="12" customHeight="1">
      <c r="A40" s="218" t="s">
        <v>92</v>
      </c>
      <c r="B40" s="98" t="s">
        <v>168</v>
      </c>
      <c r="C40" s="87"/>
      <c r="D40" s="87"/>
      <c r="E40" s="70"/>
    </row>
    <row r="41" spans="1:5" s="233" customFormat="1" ht="12" customHeight="1">
      <c r="A41" s="218" t="s">
        <v>93</v>
      </c>
      <c r="B41" s="98" t="s">
        <v>169</v>
      </c>
      <c r="C41" s="87"/>
      <c r="D41" s="87"/>
      <c r="E41" s="70"/>
    </row>
    <row r="42" spans="1:5" s="233" customFormat="1" ht="12" customHeight="1">
      <c r="A42" s="218" t="s">
        <v>94</v>
      </c>
      <c r="B42" s="98" t="s">
        <v>170</v>
      </c>
      <c r="C42" s="87"/>
      <c r="D42" s="87"/>
      <c r="E42" s="70"/>
    </row>
    <row r="43" spans="1:5" s="233" customFormat="1" ht="12" customHeight="1">
      <c r="A43" s="218" t="s">
        <v>95</v>
      </c>
      <c r="B43" s="98" t="s">
        <v>171</v>
      </c>
      <c r="C43" s="87"/>
      <c r="D43" s="87"/>
      <c r="E43" s="70"/>
    </row>
    <row r="44" spans="1:5" s="233" customFormat="1" ht="12" customHeight="1">
      <c r="A44" s="218" t="s">
        <v>96</v>
      </c>
      <c r="B44" s="98" t="s">
        <v>172</v>
      </c>
      <c r="C44" s="87"/>
      <c r="D44" s="87"/>
      <c r="E44" s="70"/>
    </row>
    <row r="45" spans="1:5" s="233" customFormat="1" ht="12" customHeight="1">
      <c r="A45" s="218" t="s">
        <v>173</v>
      </c>
      <c r="B45" s="98" t="s">
        <v>174</v>
      </c>
      <c r="C45" s="90"/>
      <c r="D45" s="90"/>
      <c r="E45" s="73"/>
    </row>
    <row r="46" spans="1:5" s="207" customFormat="1" ht="12" customHeight="1" thickBot="1">
      <c r="A46" s="219" t="s">
        <v>175</v>
      </c>
      <c r="B46" s="99" t="s">
        <v>176</v>
      </c>
      <c r="C46" s="91"/>
      <c r="D46" s="91"/>
      <c r="E46" s="74"/>
    </row>
    <row r="47" spans="1:5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69">
        <f>SUM(E48:E52)</f>
        <v>0</v>
      </c>
    </row>
    <row r="48" spans="1:5" s="233" customFormat="1" ht="12" customHeight="1">
      <c r="A48" s="217" t="s">
        <v>50</v>
      </c>
      <c r="B48" s="97" t="s">
        <v>178</v>
      </c>
      <c r="C48" s="107"/>
      <c r="D48" s="107"/>
      <c r="E48" s="75"/>
    </row>
    <row r="49" spans="1:5" s="233" customFormat="1" ht="12" customHeight="1">
      <c r="A49" s="218" t="s">
        <v>51</v>
      </c>
      <c r="B49" s="98" t="s">
        <v>179</v>
      </c>
      <c r="C49" s="90"/>
      <c r="D49" s="90"/>
      <c r="E49" s="73"/>
    </row>
    <row r="50" spans="1:5" s="233" customFormat="1" ht="12" customHeight="1">
      <c r="A50" s="218" t="s">
        <v>180</v>
      </c>
      <c r="B50" s="98" t="s">
        <v>181</v>
      </c>
      <c r="C50" s="90"/>
      <c r="D50" s="90"/>
      <c r="E50" s="73"/>
    </row>
    <row r="51" spans="1:5" s="233" customFormat="1" ht="12" customHeight="1">
      <c r="A51" s="218" t="s">
        <v>182</v>
      </c>
      <c r="B51" s="98" t="s">
        <v>183</v>
      </c>
      <c r="C51" s="90"/>
      <c r="D51" s="90"/>
      <c r="E51" s="73"/>
    </row>
    <row r="52" spans="1:5" s="233" customFormat="1" ht="12" customHeight="1" thickBot="1">
      <c r="A52" s="219" t="s">
        <v>184</v>
      </c>
      <c r="B52" s="99" t="s">
        <v>185</v>
      </c>
      <c r="C52" s="91"/>
      <c r="D52" s="91"/>
      <c r="E52" s="74"/>
    </row>
    <row r="53" spans="1:5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69">
        <f>SUM(E54:E56)</f>
        <v>0</v>
      </c>
    </row>
    <row r="54" spans="1:5" s="207" customFormat="1" ht="12" customHeight="1">
      <c r="A54" s="217" t="s">
        <v>52</v>
      </c>
      <c r="B54" s="97" t="s">
        <v>187</v>
      </c>
      <c r="C54" s="88"/>
      <c r="D54" s="88"/>
      <c r="E54" s="71"/>
    </row>
    <row r="55" spans="1:5" s="207" customFormat="1" ht="12" customHeight="1">
      <c r="A55" s="218" t="s">
        <v>53</v>
      </c>
      <c r="B55" s="98" t="s">
        <v>188</v>
      </c>
      <c r="C55" s="87"/>
      <c r="D55" s="87"/>
      <c r="E55" s="70"/>
    </row>
    <row r="56" spans="1:5" s="207" customFormat="1" ht="12" customHeight="1">
      <c r="A56" s="218" t="s">
        <v>189</v>
      </c>
      <c r="B56" s="98" t="s">
        <v>190</v>
      </c>
      <c r="C56" s="87"/>
      <c r="D56" s="87"/>
      <c r="E56" s="70"/>
    </row>
    <row r="57" spans="1:5" s="207" customFormat="1" ht="12" customHeight="1" thickBot="1">
      <c r="A57" s="219" t="s">
        <v>191</v>
      </c>
      <c r="B57" s="99" t="s">
        <v>192</v>
      </c>
      <c r="C57" s="89"/>
      <c r="D57" s="89"/>
      <c r="E57" s="72"/>
    </row>
    <row r="58" spans="1:5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69">
        <f>SUM(E59:E61)</f>
        <v>0</v>
      </c>
    </row>
    <row r="59" spans="1:5" s="233" customFormat="1" ht="12" customHeight="1">
      <c r="A59" s="217" t="s">
        <v>98</v>
      </c>
      <c r="B59" s="97" t="s">
        <v>194</v>
      </c>
      <c r="C59" s="90"/>
      <c r="D59" s="90"/>
      <c r="E59" s="73"/>
    </row>
    <row r="60" spans="1:5" s="233" customFormat="1" ht="12" customHeight="1">
      <c r="A60" s="218" t="s">
        <v>99</v>
      </c>
      <c r="B60" s="98" t="s">
        <v>374</v>
      </c>
      <c r="C60" s="90"/>
      <c r="D60" s="90"/>
      <c r="E60" s="73"/>
    </row>
    <row r="61" spans="1:5" s="233" customFormat="1" ht="12" customHeight="1">
      <c r="A61" s="218" t="s">
        <v>117</v>
      </c>
      <c r="B61" s="98" t="s">
        <v>196</v>
      </c>
      <c r="C61" s="90"/>
      <c r="D61" s="90"/>
      <c r="E61" s="73"/>
    </row>
    <row r="62" spans="1:5" s="233" customFormat="1" ht="12" customHeight="1" thickBot="1">
      <c r="A62" s="219" t="s">
        <v>197</v>
      </c>
      <c r="B62" s="99" t="s">
        <v>198</v>
      </c>
      <c r="C62" s="90"/>
      <c r="D62" s="90"/>
      <c r="E62" s="73"/>
    </row>
    <row r="63" spans="1:5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105">
        <f>+E8+E15+E22+E29+E36+E47+E53+E58</f>
        <v>0</v>
      </c>
    </row>
    <row r="64" spans="1:5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69">
        <f>SUM(E65:E67)</f>
        <v>0</v>
      </c>
    </row>
    <row r="65" spans="1:5" s="233" customFormat="1" ht="12" customHeight="1">
      <c r="A65" s="217" t="s">
        <v>202</v>
      </c>
      <c r="B65" s="97" t="s">
        <v>203</v>
      </c>
      <c r="C65" s="90"/>
      <c r="D65" s="90"/>
      <c r="E65" s="73"/>
    </row>
    <row r="66" spans="1:5" s="233" customFormat="1" ht="12" customHeight="1">
      <c r="A66" s="218" t="s">
        <v>204</v>
      </c>
      <c r="B66" s="98" t="s">
        <v>205</v>
      </c>
      <c r="C66" s="90"/>
      <c r="D66" s="90"/>
      <c r="E66" s="73"/>
    </row>
    <row r="67" spans="1:5" s="233" customFormat="1" ht="12" customHeight="1" thickBot="1">
      <c r="A67" s="219" t="s">
        <v>206</v>
      </c>
      <c r="B67" s="213" t="s">
        <v>207</v>
      </c>
      <c r="C67" s="90"/>
      <c r="D67" s="90"/>
      <c r="E67" s="73"/>
    </row>
    <row r="68" spans="1:5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69">
        <f>SUM(E69:E72)</f>
        <v>0</v>
      </c>
    </row>
    <row r="69" spans="1:5" s="233" customFormat="1" ht="12" customHeight="1">
      <c r="A69" s="217" t="s">
        <v>75</v>
      </c>
      <c r="B69" s="241" t="s">
        <v>210</v>
      </c>
      <c r="C69" s="90"/>
      <c r="D69" s="90"/>
      <c r="E69" s="73"/>
    </row>
    <row r="70" spans="1:5" s="233" customFormat="1" ht="12" customHeight="1">
      <c r="A70" s="218" t="s">
        <v>76</v>
      </c>
      <c r="B70" s="241" t="s">
        <v>396</v>
      </c>
      <c r="C70" s="90"/>
      <c r="D70" s="90"/>
      <c r="E70" s="73"/>
    </row>
    <row r="71" spans="1:5" s="233" customFormat="1" ht="12" customHeight="1">
      <c r="A71" s="218" t="s">
        <v>211</v>
      </c>
      <c r="B71" s="241" t="s">
        <v>212</v>
      </c>
      <c r="C71" s="90"/>
      <c r="D71" s="90"/>
      <c r="E71" s="73"/>
    </row>
    <row r="72" spans="1:5" s="233" customFormat="1" ht="12" customHeight="1" thickBot="1">
      <c r="A72" s="219" t="s">
        <v>213</v>
      </c>
      <c r="B72" s="242" t="s">
        <v>397</v>
      </c>
      <c r="C72" s="90"/>
      <c r="D72" s="90"/>
      <c r="E72" s="73"/>
    </row>
    <row r="73" spans="1:5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69">
        <f>SUM(E74:E75)</f>
        <v>0</v>
      </c>
    </row>
    <row r="74" spans="1:5" s="233" customFormat="1" ht="12" customHeight="1">
      <c r="A74" s="217" t="s">
        <v>216</v>
      </c>
      <c r="B74" s="97" t="s">
        <v>217</v>
      </c>
      <c r="C74" s="90"/>
      <c r="D74" s="90"/>
      <c r="E74" s="73"/>
    </row>
    <row r="75" spans="1:5" s="233" customFormat="1" ht="12" customHeight="1" thickBot="1">
      <c r="A75" s="219" t="s">
        <v>218</v>
      </c>
      <c r="B75" s="99" t="s">
        <v>219</v>
      </c>
      <c r="C75" s="90"/>
      <c r="D75" s="90"/>
      <c r="E75" s="73"/>
    </row>
    <row r="76" spans="1:5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69">
        <f>SUM(E77:E79)</f>
        <v>0</v>
      </c>
    </row>
    <row r="77" spans="1:5" s="233" customFormat="1" ht="12" customHeight="1">
      <c r="A77" s="217" t="s">
        <v>222</v>
      </c>
      <c r="B77" s="97" t="s">
        <v>223</v>
      </c>
      <c r="C77" s="90"/>
      <c r="D77" s="90"/>
      <c r="E77" s="73"/>
    </row>
    <row r="78" spans="1:5" s="233" customFormat="1" ht="12" customHeight="1">
      <c r="A78" s="218" t="s">
        <v>224</v>
      </c>
      <c r="B78" s="98" t="s">
        <v>225</v>
      </c>
      <c r="C78" s="90"/>
      <c r="D78" s="90"/>
      <c r="E78" s="73"/>
    </row>
    <row r="79" spans="1:5" s="233" customFormat="1" ht="12" customHeight="1" thickBot="1">
      <c r="A79" s="219" t="s">
        <v>226</v>
      </c>
      <c r="B79" s="243" t="s">
        <v>398</v>
      </c>
      <c r="C79" s="90"/>
      <c r="D79" s="90"/>
      <c r="E79" s="73"/>
    </row>
    <row r="80" spans="1:5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69">
        <f>SUM(E81:E84)</f>
        <v>0</v>
      </c>
    </row>
    <row r="81" spans="1:5" s="233" customFormat="1" ht="12" customHeight="1">
      <c r="A81" s="221" t="s">
        <v>229</v>
      </c>
      <c r="B81" s="97" t="s">
        <v>230</v>
      </c>
      <c r="C81" s="90"/>
      <c r="D81" s="90"/>
      <c r="E81" s="73"/>
    </row>
    <row r="82" spans="1:5" s="233" customFormat="1" ht="12" customHeight="1">
      <c r="A82" s="222" t="s">
        <v>231</v>
      </c>
      <c r="B82" s="98" t="s">
        <v>232</v>
      </c>
      <c r="C82" s="90"/>
      <c r="D82" s="90"/>
      <c r="E82" s="73"/>
    </row>
    <row r="83" spans="1:5" s="233" customFormat="1" ht="12" customHeight="1">
      <c r="A83" s="222" t="s">
        <v>233</v>
      </c>
      <c r="B83" s="98" t="s">
        <v>234</v>
      </c>
      <c r="C83" s="90"/>
      <c r="D83" s="90"/>
      <c r="E83" s="73"/>
    </row>
    <row r="84" spans="1:5" s="233" customFormat="1" ht="12" customHeight="1" thickBot="1">
      <c r="A84" s="223" t="s">
        <v>235</v>
      </c>
      <c r="B84" s="99" t="s">
        <v>236</v>
      </c>
      <c r="C84" s="90"/>
      <c r="D84" s="90"/>
      <c r="E84" s="73"/>
    </row>
    <row r="85" spans="1:5" s="233" customFormat="1" ht="12" customHeight="1" thickBot="1">
      <c r="A85" s="220" t="s">
        <v>237</v>
      </c>
      <c r="B85" s="76" t="s">
        <v>238</v>
      </c>
      <c r="C85" s="111"/>
      <c r="D85" s="111"/>
      <c r="E85" s="112"/>
    </row>
    <row r="86" spans="1:5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105">
        <f>+E64+E68+E73+E76+E80+E85</f>
        <v>0</v>
      </c>
    </row>
    <row r="87" spans="1:5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105">
        <f>+E63+E86</f>
        <v>0</v>
      </c>
    </row>
    <row r="88" spans="1:5" s="233" customFormat="1" ht="15" customHeight="1">
      <c r="A88" s="190"/>
      <c r="B88" s="191"/>
      <c r="C88" s="205"/>
      <c r="D88" s="205"/>
      <c r="E88" s="205"/>
    </row>
    <row r="89" spans="1:5" ht="13.5" thickBot="1">
      <c r="A89" s="192"/>
      <c r="B89" s="193"/>
      <c r="C89" s="206"/>
      <c r="D89" s="206"/>
      <c r="E89" s="206"/>
    </row>
    <row r="90" spans="1:5" s="232" customFormat="1" ht="16.5" customHeight="1" thickBot="1">
      <c r="A90" s="354" t="s">
        <v>34</v>
      </c>
      <c r="B90" s="355"/>
      <c r="C90" s="355"/>
      <c r="D90" s="355"/>
      <c r="E90" s="356"/>
    </row>
    <row r="91" spans="1:5" s="27" customFormat="1" ht="12" customHeight="1" thickBot="1">
      <c r="A91" s="212" t="s">
        <v>2</v>
      </c>
      <c r="B91" s="58" t="s">
        <v>249</v>
      </c>
      <c r="C91" s="85">
        <f>SUM(C92:C96)</f>
        <v>0</v>
      </c>
      <c r="D91" s="264"/>
      <c r="E91" s="40">
        <f>SUM(E92:E96)</f>
        <v>0</v>
      </c>
    </row>
    <row r="92" spans="1:5" ht="12" customHeight="1">
      <c r="A92" s="225" t="s">
        <v>54</v>
      </c>
      <c r="B92" s="44" t="s">
        <v>30</v>
      </c>
      <c r="C92" s="17"/>
      <c r="D92" s="265"/>
      <c r="E92" s="39"/>
    </row>
    <row r="93" spans="1:5" ht="12" customHeight="1">
      <c r="A93" s="218" t="s">
        <v>55</v>
      </c>
      <c r="B93" s="42" t="s">
        <v>100</v>
      </c>
      <c r="C93" s="87"/>
      <c r="D93" s="266"/>
      <c r="E93" s="70"/>
    </row>
    <row r="94" spans="1:5" ht="12" customHeight="1">
      <c r="A94" s="218" t="s">
        <v>56</v>
      </c>
      <c r="B94" s="42" t="s">
        <v>73</v>
      </c>
      <c r="C94" s="89"/>
      <c r="D94" s="267"/>
      <c r="E94" s="72"/>
    </row>
    <row r="95" spans="1:5" ht="12" customHeight="1">
      <c r="A95" s="218" t="s">
        <v>57</v>
      </c>
      <c r="B95" s="45" t="s">
        <v>101</v>
      </c>
      <c r="C95" s="89"/>
      <c r="D95" s="267"/>
      <c r="E95" s="72"/>
    </row>
    <row r="96" spans="1:5" ht="12" customHeight="1">
      <c r="A96" s="218" t="s">
        <v>65</v>
      </c>
      <c r="B96" s="53" t="s">
        <v>102</v>
      </c>
      <c r="C96" s="89"/>
      <c r="D96" s="267"/>
      <c r="E96" s="72"/>
    </row>
    <row r="97" spans="1:5" ht="12" customHeight="1">
      <c r="A97" s="218" t="s">
        <v>58</v>
      </c>
      <c r="B97" s="42" t="s">
        <v>250</v>
      </c>
      <c r="C97" s="89"/>
      <c r="D97" s="267"/>
      <c r="E97" s="72"/>
    </row>
    <row r="98" spans="1:5" ht="12" customHeight="1">
      <c r="A98" s="218" t="s">
        <v>59</v>
      </c>
      <c r="B98" s="65" t="s">
        <v>251</v>
      </c>
      <c r="C98" s="89"/>
      <c r="D98" s="267"/>
      <c r="E98" s="72"/>
    </row>
    <row r="99" spans="1:5" ht="12" customHeight="1">
      <c r="A99" s="218" t="s">
        <v>66</v>
      </c>
      <c r="B99" s="66" t="s">
        <v>252</v>
      </c>
      <c r="C99" s="89"/>
      <c r="D99" s="267"/>
      <c r="E99" s="72"/>
    </row>
    <row r="100" spans="1:5" ht="12" customHeight="1">
      <c r="A100" s="218" t="s">
        <v>67</v>
      </c>
      <c r="B100" s="66" t="s">
        <v>253</v>
      </c>
      <c r="C100" s="89"/>
      <c r="D100" s="267"/>
      <c r="E100" s="72"/>
    </row>
    <row r="101" spans="1:5" ht="12" customHeight="1">
      <c r="A101" s="218" t="s">
        <v>68</v>
      </c>
      <c r="B101" s="65" t="s">
        <v>254</v>
      </c>
      <c r="C101" s="89"/>
      <c r="D101" s="267"/>
      <c r="E101" s="72"/>
    </row>
    <row r="102" spans="1:5" ht="12" customHeight="1">
      <c r="A102" s="218" t="s">
        <v>69</v>
      </c>
      <c r="B102" s="65" t="s">
        <v>255</v>
      </c>
      <c r="C102" s="89"/>
      <c r="D102" s="267"/>
      <c r="E102" s="72"/>
    </row>
    <row r="103" spans="1:5" ht="12" customHeight="1">
      <c r="A103" s="218" t="s">
        <v>71</v>
      </c>
      <c r="B103" s="66" t="s">
        <v>256</v>
      </c>
      <c r="C103" s="89"/>
      <c r="D103" s="267"/>
      <c r="E103" s="72"/>
    </row>
    <row r="104" spans="1:5" ht="12" customHeight="1">
      <c r="A104" s="226" t="s">
        <v>103</v>
      </c>
      <c r="B104" s="67" t="s">
        <v>257</v>
      </c>
      <c r="C104" s="89"/>
      <c r="D104" s="267"/>
      <c r="E104" s="72"/>
    </row>
    <row r="105" spans="1:5" ht="12" customHeight="1">
      <c r="A105" s="218" t="s">
        <v>258</v>
      </c>
      <c r="B105" s="67" t="s">
        <v>259</v>
      </c>
      <c r="C105" s="89"/>
      <c r="D105" s="267"/>
      <c r="E105" s="72"/>
    </row>
    <row r="106" spans="1:5" s="27" customFormat="1" ht="12" customHeight="1" thickBot="1">
      <c r="A106" s="227" t="s">
        <v>260</v>
      </c>
      <c r="B106" s="68" t="s">
        <v>261</v>
      </c>
      <c r="C106" s="18"/>
      <c r="D106" s="268"/>
      <c r="E106" s="33"/>
    </row>
    <row r="107" spans="1:5" ht="12" customHeight="1" thickBot="1">
      <c r="A107" s="59" t="s">
        <v>3</v>
      </c>
      <c r="B107" s="57" t="s">
        <v>262</v>
      </c>
      <c r="C107" s="86">
        <f>+C108+C110+C112</f>
        <v>0</v>
      </c>
      <c r="D107" s="269"/>
      <c r="E107" s="69">
        <f>+E108+E110+E112</f>
        <v>0</v>
      </c>
    </row>
    <row r="108" spans="1:5" ht="12" customHeight="1">
      <c r="A108" s="217" t="s">
        <v>60</v>
      </c>
      <c r="B108" s="42" t="s">
        <v>116</v>
      </c>
      <c r="C108" s="88"/>
      <c r="D108" s="270"/>
      <c r="E108" s="71"/>
    </row>
    <row r="109" spans="1:5" ht="12" customHeight="1">
      <c r="A109" s="217" t="s">
        <v>61</v>
      </c>
      <c r="B109" s="46" t="s">
        <v>263</v>
      </c>
      <c r="C109" s="88"/>
      <c r="D109" s="270"/>
      <c r="E109" s="71"/>
    </row>
    <row r="110" spans="1:5" ht="12" customHeight="1">
      <c r="A110" s="217" t="s">
        <v>62</v>
      </c>
      <c r="B110" s="46" t="s">
        <v>104</v>
      </c>
      <c r="C110" s="87"/>
      <c r="D110" s="266"/>
      <c r="E110" s="70"/>
    </row>
    <row r="111" spans="1:5" ht="12" customHeight="1">
      <c r="A111" s="217" t="s">
        <v>63</v>
      </c>
      <c r="B111" s="46" t="s">
        <v>264</v>
      </c>
      <c r="C111" s="87"/>
      <c r="D111" s="266"/>
      <c r="E111" s="70"/>
    </row>
    <row r="112" spans="1:5" ht="12" customHeight="1">
      <c r="A112" s="217" t="s">
        <v>64</v>
      </c>
      <c r="B112" s="78" t="s">
        <v>118</v>
      </c>
      <c r="C112" s="87"/>
      <c r="D112" s="266"/>
      <c r="E112" s="70"/>
    </row>
    <row r="113" spans="1:5" ht="12" customHeight="1">
      <c r="A113" s="217" t="s">
        <v>70</v>
      </c>
      <c r="B113" s="77" t="s">
        <v>265</v>
      </c>
      <c r="C113" s="87"/>
      <c r="D113" s="266"/>
      <c r="E113" s="70"/>
    </row>
    <row r="114" spans="1:5" ht="12" customHeight="1">
      <c r="A114" s="217" t="s">
        <v>72</v>
      </c>
      <c r="B114" s="93" t="s">
        <v>266</v>
      </c>
      <c r="C114" s="87"/>
      <c r="D114" s="266"/>
      <c r="E114" s="70"/>
    </row>
    <row r="115" spans="1:5" ht="12" customHeight="1">
      <c r="A115" s="217" t="s">
        <v>105</v>
      </c>
      <c r="B115" s="66" t="s">
        <v>253</v>
      </c>
      <c r="C115" s="87"/>
      <c r="D115" s="266"/>
      <c r="E115" s="70"/>
    </row>
    <row r="116" spans="1:5" ht="12" customHeight="1">
      <c r="A116" s="217" t="s">
        <v>106</v>
      </c>
      <c r="B116" s="66" t="s">
        <v>267</v>
      </c>
      <c r="C116" s="87"/>
      <c r="D116" s="266"/>
      <c r="E116" s="70"/>
    </row>
    <row r="117" spans="1:5" ht="12" customHeight="1">
      <c r="A117" s="217" t="s">
        <v>107</v>
      </c>
      <c r="B117" s="66" t="s">
        <v>268</v>
      </c>
      <c r="C117" s="87"/>
      <c r="D117" s="266"/>
      <c r="E117" s="70"/>
    </row>
    <row r="118" spans="1:5" ht="12" customHeight="1">
      <c r="A118" s="217" t="s">
        <v>269</v>
      </c>
      <c r="B118" s="66" t="s">
        <v>256</v>
      </c>
      <c r="C118" s="87"/>
      <c r="D118" s="266"/>
      <c r="E118" s="70"/>
    </row>
    <row r="119" spans="1:5" ht="12" customHeight="1">
      <c r="A119" s="217" t="s">
        <v>270</v>
      </c>
      <c r="B119" s="66" t="s">
        <v>271</v>
      </c>
      <c r="C119" s="87"/>
      <c r="D119" s="266"/>
      <c r="E119" s="70"/>
    </row>
    <row r="120" spans="1:5" ht="12" customHeight="1" thickBot="1">
      <c r="A120" s="226" t="s">
        <v>272</v>
      </c>
      <c r="B120" s="66" t="s">
        <v>273</v>
      </c>
      <c r="C120" s="89"/>
      <c r="D120" s="267"/>
      <c r="E120" s="72"/>
    </row>
    <row r="121" spans="1:5" ht="12" customHeight="1" thickBot="1">
      <c r="A121" s="59" t="s">
        <v>4</v>
      </c>
      <c r="B121" s="62" t="s">
        <v>274</v>
      </c>
      <c r="C121" s="86">
        <f>+C122+C123</f>
        <v>0</v>
      </c>
      <c r="D121" s="269"/>
      <c r="E121" s="69">
        <f>+E122+E123</f>
        <v>0</v>
      </c>
    </row>
    <row r="122" spans="1:5" ht="12" customHeight="1">
      <c r="A122" s="217" t="s">
        <v>43</v>
      </c>
      <c r="B122" s="43" t="s">
        <v>35</v>
      </c>
      <c r="C122" s="88"/>
      <c r="D122" s="270"/>
      <c r="E122" s="71"/>
    </row>
    <row r="123" spans="1:5" ht="12" customHeight="1" thickBot="1">
      <c r="A123" s="219" t="s">
        <v>44</v>
      </c>
      <c r="B123" s="46" t="s">
        <v>36</v>
      </c>
      <c r="C123" s="89"/>
      <c r="D123" s="267"/>
      <c r="E123" s="72"/>
    </row>
    <row r="124" spans="1:5" ht="12" customHeight="1" thickBot="1">
      <c r="A124" s="59" t="s">
        <v>5</v>
      </c>
      <c r="B124" s="62" t="s">
        <v>275</v>
      </c>
      <c r="C124" s="86">
        <f>+C91+C107+C121</f>
        <v>0</v>
      </c>
      <c r="D124" s="269"/>
      <c r="E124" s="69">
        <f>+E91+E107+E121</f>
        <v>0</v>
      </c>
    </row>
    <row r="125" spans="1:5" ht="12" customHeight="1" thickBot="1">
      <c r="A125" s="59" t="s">
        <v>6</v>
      </c>
      <c r="B125" s="62" t="s">
        <v>375</v>
      </c>
      <c r="C125" s="86">
        <f>+C126+C127+C128</f>
        <v>0</v>
      </c>
      <c r="D125" s="269"/>
      <c r="E125" s="69">
        <f>+E126+E127+E128</f>
        <v>0</v>
      </c>
    </row>
    <row r="126" spans="1:5" ht="12" customHeight="1">
      <c r="A126" s="217" t="s">
        <v>47</v>
      </c>
      <c r="B126" s="43" t="s">
        <v>277</v>
      </c>
      <c r="C126" s="87"/>
      <c r="D126" s="266"/>
      <c r="E126" s="70"/>
    </row>
    <row r="127" spans="1:5" ht="12" customHeight="1">
      <c r="A127" s="217" t="s">
        <v>48</v>
      </c>
      <c r="B127" s="43" t="s">
        <v>278</v>
      </c>
      <c r="C127" s="87"/>
      <c r="D127" s="266"/>
      <c r="E127" s="70"/>
    </row>
    <row r="128" spans="1:5" ht="12" customHeight="1" thickBot="1">
      <c r="A128" s="226" t="s">
        <v>49</v>
      </c>
      <c r="B128" s="41" t="s">
        <v>279</v>
      </c>
      <c r="C128" s="87"/>
      <c r="D128" s="266"/>
      <c r="E128" s="70"/>
    </row>
    <row r="129" spans="1:11" ht="12" customHeight="1" thickBot="1">
      <c r="A129" s="59" t="s">
        <v>7</v>
      </c>
      <c r="B129" s="62" t="s">
        <v>280</v>
      </c>
      <c r="C129" s="86">
        <f>+C130+C131+C132+C133</f>
        <v>0</v>
      </c>
      <c r="D129" s="269"/>
      <c r="E129" s="69">
        <f>+E130+E131+E132+E133</f>
        <v>0</v>
      </c>
    </row>
    <row r="130" spans="1:11" ht="12" customHeight="1">
      <c r="A130" s="217" t="s">
        <v>50</v>
      </c>
      <c r="B130" s="43" t="s">
        <v>281</v>
      </c>
      <c r="C130" s="87"/>
      <c r="D130" s="266"/>
      <c r="E130" s="70"/>
    </row>
    <row r="131" spans="1:11" ht="12" customHeight="1">
      <c r="A131" s="217" t="s">
        <v>51</v>
      </c>
      <c r="B131" s="43" t="s">
        <v>282</v>
      </c>
      <c r="C131" s="87"/>
      <c r="D131" s="266"/>
      <c r="E131" s="70"/>
    </row>
    <row r="132" spans="1:11" ht="12" customHeight="1">
      <c r="A132" s="217" t="s">
        <v>180</v>
      </c>
      <c r="B132" s="43" t="s">
        <v>283</v>
      </c>
      <c r="C132" s="87"/>
      <c r="D132" s="266"/>
      <c r="E132" s="70"/>
    </row>
    <row r="133" spans="1:11" s="27" customFormat="1" ht="12" customHeight="1" thickBot="1">
      <c r="A133" s="226" t="s">
        <v>182</v>
      </c>
      <c r="B133" s="41" t="s">
        <v>284</v>
      </c>
      <c r="C133" s="87"/>
      <c r="D133" s="266"/>
      <c r="E133" s="70"/>
    </row>
    <row r="134" spans="1:11" ht="13.5" thickBot="1">
      <c r="A134" s="59" t="s">
        <v>8</v>
      </c>
      <c r="B134" s="62" t="s">
        <v>380</v>
      </c>
      <c r="C134" s="92">
        <f>+C135+C136+C138+C139+C137</f>
        <v>0</v>
      </c>
      <c r="D134" s="271"/>
      <c r="E134" s="105">
        <f>+E135+E136+E138+E139+E137</f>
        <v>0</v>
      </c>
      <c r="K134" s="184"/>
    </row>
    <row r="135" spans="1:11">
      <c r="A135" s="217" t="s">
        <v>52</v>
      </c>
      <c r="B135" s="43" t="s">
        <v>286</v>
      </c>
      <c r="C135" s="87"/>
      <c r="D135" s="266"/>
      <c r="E135" s="70"/>
    </row>
    <row r="136" spans="1:11" ht="12" customHeight="1">
      <c r="A136" s="217" t="s">
        <v>53</v>
      </c>
      <c r="B136" s="43" t="s">
        <v>287</v>
      </c>
      <c r="C136" s="87"/>
      <c r="D136" s="266"/>
      <c r="E136" s="70"/>
    </row>
    <row r="137" spans="1:11" ht="12" customHeight="1">
      <c r="A137" s="217" t="s">
        <v>189</v>
      </c>
      <c r="B137" s="43" t="s">
        <v>379</v>
      </c>
      <c r="C137" s="87"/>
      <c r="D137" s="266"/>
      <c r="E137" s="70"/>
    </row>
    <row r="138" spans="1:11" s="27" customFormat="1" ht="12" customHeight="1">
      <c r="A138" s="217" t="s">
        <v>191</v>
      </c>
      <c r="B138" s="43" t="s">
        <v>288</v>
      </c>
      <c r="C138" s="87"/>
      <c r="D138" s="266"/>
      <c r="E138" s="70"/>
    </row>
    <row r="139" spans="1:11" s="27" customFormat="1" ht="12" customHeight="1" thickBot="1">
      <c r="A139" s="226" t="s">
        <v>378</v>
      </c>
      <c r="B139" s="41" t="s">
        <v>289</v>
      </c>
      <c r="C139" s="87"/>
      <c r="D139" s="266"/>
      <c r="E139" s="70"/>
    </row>
    <row r="140" spans="1:11" s="27" customFormat="1" ht="12" customHeight="1" thickBot="1">
      <c r="A140" s="59" t="s">
        <v>9</v>
      </c>
      <c r="B140" s="62" t="s">
        <v>376</v>
      </c>
      <c r="C140" s="19">
        <f>+C141+C142+C143+C144</f>
        <v>0</v>
      </c>
      <c r="D140" s="272"/>
      <c r="E140" s="38">
        <f>+E141+E142+E143+E144</f>
        <v>0</v>
      </c>
    </row>
    <row r="141" spans="1:11" s="27" customFormat="1" ht="12" customHeight="1">
      <c r="A141" s="217" t="s">
        <v>98</v>
      </c>
      <c r="B141" s="43" t="s">
        <v>291</v>
      </c>
      <c r="C141" s="87"/>
      <c r="D141" s="266"/>
      <c r="E141" s="70"/>
    </row>
    <row r="142" spans="1:11" s="27" customFormat="1" ht="12" customHeight="1">
      <c r="A142" s="217" t="s">
        <v>99</v>
      </c>
      <c r="B142" s="43" t="s">
        <v>292</v>
      </c>
      <c r="C142" s="87"/>
      <c r="D142" s="266"/>
      <c r="E142" s="70"/>
    </row>
    <row r="143" spans="1:11" s="27" customFormat="1" ht="12" customHeight="1">
      <c r="A143" s="217" t="s">
        <v>117</v>
      </c>
      <c r="B143" s="43" t="s">
        <v>293</v>
      </c>
      <c r="C143" s="87"/>
      <c r="D143" s="266"/>
      <c r="E143" s="70"/>
    </row>
    <row r="144" spans="1:11" ht="12.75" customHeight="1" thickBot="1">
      <c r="A144" s="217" t="s">
        <v>197</v>
      </c>
      <c r="B144" s="43" t="s">
        <v>294</v>
      </c>
      <c r="C144" s="87"/>
      <c r="D144" s="266"/>
      <c r="E144" s="70"/>
    </row>
    <row r="145" spans="1:5" ht="12" customHeight="1" thickBot="1">
      <c r="A145" s="59" t="s">
        <v>10</v>
      </c>
      <c r="B145" s="62" t="s">
        <v>295</v>
      </c>
      <c r="C145" s="36">
        <f>+C125+C129+C134+C140</f>
        <v>0</v>
      </c>
      <c r="D145" s="273"/>
      <c r="E145" s="37">
        <f>+E125+E129+E134+E140</f>
        <v>0</v>
      </c>
    </row>
    <row r="146" spans="1:5" ht="15" customHeight="1" thickBot="1">
      <c r="A146" s="228" t="s">
        <v>11</v>
      </c>
      <c r="B146" s="82" t="s">
        <v>296</v>
      </c>
      <c r="C146" s="36">
        <f>+C124+C145</f>
        <v>0</v>
      </c>
      <c r="D146" s="273"/>
      <c r="E146" s="37">
        <f>+E124+E145</f>
        <v>0</v>
      </c>
    </row>
    <row r="147" spans="1:5" ht="13.5" thickBot="1">
      <c r="A147" s="10"/>
      <c r="B147" s="11"/>
      <c r="C147" s="12"/>
      <c r="D147" s="274"/>
      <c r="E147" s="12"/>
    </row>
    <row r="148" spans="1:5" ht="15" customHeight="1" thickBot="1">
      <c r="A148" s="234" t="s">
        <v>394</v>
      </c>
      <c r="B148" s="235"/>
      <c r="C148" s="23"/>
      <c r="D148" s="24"/>
      <c r="E148" s="22"/>
    </row>
    <row r="149" spans="1:5" ht="14.25" customHeight="1" thickBot="1">
      <c r="A149" s="236" t="s">
        <v>393</v>
      </c>
      <c r="B149" s="237"/>
      <c r="C149" s="23"/>
      <c r="D149" s="24"/>
      <c r="E149" s="22"/>
    </row>
  </sheetData>
  <sheetProtection formatCells="0"/>
  <mergeCells count="5">
    <mergeCell ref="B2:C2"/>
    <mergeCell ref="B3:C3"/>
    <mergeCell ref="A7:E7"/>
    <mergeCell ref="A90:E90"/>
    <mergeCell ref="C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view="pageBreakPreview" topLeftCell="A124" zoomScaleSheetLayoutView="100" workbookViewId="0">
      <selection activeCell="H95" sqref="H95"/>
    </sheetView>
  </sheetViews>
  <sheetFormatPr defaultRowHeight="12.75"/>
  <cols>
    <col min="1" max="1" width="14.83203125" style="208" customWidth="1"/>
    <col min="2" max="2" width="65.33203125" style="209" customWidth="1"/>
    <col min="3" max="5" width="17" style="210" customWidth="1"/>
    <col min="6" max="16384" width="9.33203125" style="7"/>
  </cols>
  <sheetData>
    <row r="1" spans="1:6" s="187" customFormat="1" ht="16.5" customHeight="1" thickBot="1">
      <c r="A1" s="244"/>
      <c r="B1" s="245"/>
      <c r="C1" s="361" t="s">
        <v>413</v>
      </c>
      <c r="D1" s="362"/>
      <c r="E1" s="362"/>
    </row>
    <row r="2" spans="1:6" s="230" customFormat="1" ht="15.75" customHeight="1">
      <c r="A2" s="211" t="s">
        <v>40</v>
      </c>
      <c r="B2" s="357" t="s">
        <v>411</v>
      </c>
      <c r="C2" s="358"/>
      <c r="D2" s="294"/>
      <c r="E2" s="204" t="s">
        <v>32</v>
      </c>
    </row>
    <row r="3" spans="1:6" s="230" customFormat="1" ht="24.75" thickBot="1">
      <c r="A3" s="229" t="s">
        <v>371</v>
      </c>
      <c r="B3" s="359" t="s">
        <v>370</v>
      </c>
      <c r="C3" s="360"/>
      <c r="D3" s="260"/>
      <c r="E3" s="183" t="s">
        <v>32</v>
      </c>
    </row>
    <row r="4" spans="1:6" s="231" customFormat="1" ht="15.95" customHeight="1" thickBot="1">
      <c r="A4" s="188"/>
      <c r="B4" s="188"/>
      <c r="C4" s="189"/>
      <c r="D4" s="189"/>
      <c r="E4" s="189" t="s">
        <v>395</v>
      </c>
    </row>
    <row r="5" spans="1:6" ht="24.75" thickBot="1">
      <c r="A5" s="293" t="s">
        <v>113</v>
      </c>
      <c r="B5" s="29" t="s">
        <v>392</v>
      </c>
      <c r="C5" s="292" t="s">
        <v>136</v>
      </c>
      <c r="D5" s="261" t="s">
        <v>421</v>
      </c>
      <c r="E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262" t="s">
        <v>246</v>
      </c>
      <c r="E6" s="21" t="s">
        <v>247</v>
      </c>
    </row>
    <row r="7" spans="1:6" s="232" customFormat="1" ht="15.95" customHeight="1" thickBot="1">
      <c r="A7" s="354" t="s">
        <v>33</v>
      </c>
      <c r="B7" s="355"/>
      <c r="C7" s="355"/>
      <c r="D7" s="355"/>
      <c r="E7" s="356"/>
    </row>
    <row r="8" spans="1:6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/>
      <c r="E8" s="69">
        <f>SUM(E9:E14)</f>
        <v>0</v>
      </c>
      <c r="F8" s="257"/>
    </row>
    <row r="9" spans="1:6" s="207" customFormat="1" ht="12" customHeight="1">
      <c r="A9" s="217" t="s">
        <v>54</v>
      </c>
      <c r="B9" s="97" t="s">
        <v>139</v>
      </c>
      <c r="C9" s="88"/>
      <c r="D9" s="88"/>
      <c r="E9" s="71"/>
      <c r="F9" s="257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70"/>
      <c r="F10" s="257"/>
    </row>
    <row r="11" spans="1:6" s="233" customFormat="1" ht="12" customHeight="1">
      <c r="A11" s="218" t="s">
        <v>56</v>
      </c>
      <c r="B11" s="98" t="s">
        <v>141</v>
      </c>
      <c r="C11" s="87"/>
      <c r="D11" s="87"/>
      <c r="E11" s="70"/>
      <c r="F11" s="257"/>
    </row>
    <row r="12" spans="1:6" s="233" customFormat="1" ht="12" customHeight="1">
      <c r="A12" s="218" t="s">
        <v>57</v>
      </c>
      <c r="B12" s="98" t="s">
        <v>142</v>
      </c>
      <c r="C12" s="87"/>
      <c r="D12" s="87"/>
      <c r="E12" s="70"/>
      <c r="F12" s="257"/>
    </row>
    <row r="13" spans="1:6" s="233" customFormat="1" ht="12" customHeight="1">
      <c r="A13" s="218" t="s">
        <v>74</v>
      </c>
      <c r="B13" s="98" t="s">
        <v>143</v>
      </c>
      <c r="C13" s="87"/>
      <c r="D13" s="87"/>
      <c r="E13" s="70"/>
      <c r="F13" s="257"/>
    </row>
    <row r="14" spans="1:6" s="207" customFormat="1" ht="12" customHeight="1" thickBot="1">
      <c r="A14" s="219" t="s">
        <v>58</v>
      </c>
      <c r="B14" s="78" t="s">
        <v>144</v>
      </c>
      <c r="C14" s="89"/>
      <c r="D14" s="89"/>
      <c r="E14" s="72">
        <v>0</v>
      </c>
      <c r="F14" s="257"/>
    </row>
    <row r="15" spans="1:6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69">
        <f>SUM(E16:E20)</f>
        <v>0</v>
      </c>
      <c r="F15" s="257"/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71"/>
      <c r="F16" s="257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70"/>
      <c r="F17" s="257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70"/>
      <c r="F18" s="257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70"/>
      <c r="F19" s="257"/>
    </row>
    <row r="20" spans="1:6" s="207" customFormat="1" ht="12" customHeight="1">
      <c r="A20" s="218" t="s">
        <v>64</v>
      </c>
      <c r="B20" s="98" t="s">
        <v>150</v>
      </c>
      <c r="C20" s="87"/>
      <c r="D20" s="87"/>
      <c r="E20" s="70"/>
      <c r="F20" s="257"/>
    </row>
    <row r="21" spans="1:6" s="233" customFormat="1" ht="12" customHeight="1" thickBot="1">
      <c r="A21" s="219" t="s">
        <v>70</v>
      </c>
      <c r="B21" s="78" t="s">
        <v>151</v>
      </c>
      <c r="C21" s="89"/>
      <c r="D21" s="89"/>
      <c r="E21" s="72"/>
      <c r="F21" s="257"/>
    </row>
    <row r="22" spans="1:6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69">
        <f>SUM(E23:E27)</f>
        <v>0</v>
      </c>
      <c r="F22" s="257"/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71"/>
      <c r="F23" s="257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70"/>
      <c r="F24" s="257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70"/>
      <c r="F25" s="257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70"/>
      <c r="F26" s="257"/>
    </row>
    <row r="27" spans="1:6" s="233" customFormat="1" ht="12" customHeight="1">
      <c r="A27" s="218" t="s">
        <v>88</v>
      </c>
      <c r="B27" s="98" t="s">
        <v>157</v>
      </c>
      <c r="C27" s="87"/>
      <c r="D27" s="87"/>
      <c r="E27" s="70"/>
      <c r="F27" s="257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72"/>
      <c r="F28" s="257"/>
    </row>
    <row r="29" spans="1:6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105">
        <f>SUM(E30:E35)</f>
        <v>0</v>
      </c>
      <c r="F29" s="257"/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71"/>
      <c r="F30" s="257"/>
    </row>
    <row r="31" spans="1:6" s="233" customFormat="1" ht="12" customHeight="1">
      <c r="A31" s="218" t="s">
        <v>160</v>
      </c>
      <c r="B31" s="98" t="s">
        <v>400</v>
      </c>
      <c r="C31" s="87">
        <v>0</v>
      </c>
      <c r="D31" s="87"/>
      <c r="E31" s="70">
        <v>0</v>
      </c>
      <c r="F31" s="257"/>
    </row>
    <row r="32" spans="1:6" s="233" customFormat="1" ht="12" customHeight="1">
      <c r="A32" s="218" t="s">
        <v>161</v>
      </c>
      <c r="B32" s="98" t="s">
        <v>390</v>
      </c>
      <c r="C32" s="87"/>
      <c r="D32" s="87"/>
      <c r="E32" s="70"/>
      <c r="F32" s="257"/>
    </row>
    <row r="33" spans="1:6" s="233" customFormat="1" ht="12" customHeight="1">
      <c r="A33" s="218" t="s">
        <v>385</v>
      </c>
      <c r="B33" s="98" t="s">
        <v>402</v>
      </c>
      <c r="C33" s="87"/>
      <c r="D33" s="87"/>
      <c r="E33" s="70"/>
      <c r="F33" s="257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70"/>
      <c r="F34" s="257"/>
    </row>
    <row r="35" spans="1:6" s="233" customFormat="1" ht="12" customHeight="1" thickBot="1">
      <c r="A35" s="219" t="s">
        <v>387</v>
      </c>
      <c r="B35" s="78" t="s">
        <v>163</v>
      </c>
      <c r="C35" s="89"/>
      <c r="D35" s="89"/>
      <c r="E35" s="72"/>
      <c r="F35" s="257"/>
    </row>
    <row r="36" spans="1:6" s="233" customFormat="1" ht="12" customHeight="1" thickBot="1">
      <c r="A36" s="59" t="s">
        <v>6</v>
      </c>
      <c r="B36" s="55" t="s">
        <v>164</v>
      </c>
      <c r="C36" s="86">
        <f>SUM(C37:C46)</f>
        <v>60180000</v>
      </c>
      <c r="D36" s="86"/>
      <c r="E36" s="69">
        <f>SUM(E37:E46)</f>
        <v>60180000</v>
      </c>
      <c r="F36" s="257"/>
    </row>
    <row r="37" spans="1:6" s="233" customFormat="1" ht="12" customHeight="1">
      <c r="A37" s="217" t="s">
        <v>47</v>
      </c>
      <c r="B37" s="97" t="s">
        <v>165</v>
      </c>
      <c r="C37" s="88">
        <v>30769900</v>
      </c>
      <c r="D37" s="88"/>
      <c r="E37" s="71">
        <v>30769900</v>
      </c>
      <c r="F37" s="257"/>
    </row>
    <row r="38" spans="1:6" s="233" customFormat="1" ht="12" customHeight="1">
      <c r="A38" s="218" t="s">
        <v>48</v>
      </c>
      <c r="B38" s="98" t="s">
        <v>166</v>
      </c>
      <c r="C38" s="87">
        <v>300000</v>
      </c>
      <c r="D38" s="87"/>
      <c r="E38" s="70">
        <v>300000</v>
      </c>
      <c r="F38" s="257"/>
    </row>
    <row r="39" spans="1:6" s="233" customFormat="1" ht="12" customHeight="1">
      <c r="A39" s="218" t="s">
        <v>49</v>
      </c>
      <c r="B39" s="98" t="s">
        <v>167</v>
      </c>
      <c r="C39" s="87">
        <v>10000</v>
      </c>
      <c r="D39" s="87"/>
      <c r="E39" s="70">
        <v>10000</v>
      </c>
      <c r="F39" s="257"/>
    </row>
    <row r="40" spans="1:6" s="233" customFormat="1" ht="12" customHeight="1">
      <c r="A40" s="218" t="s">
        <v>92</v>
      </c>
      <c r="B40" s="98" t="s">
        <v>168</v>
      </c>
      <c r="C40" s="87"/>
      <c r="D40" s="87"/>
      <c r="E40" s="70"/>
      <c r="F40" s="257"/>
    </row>
    <row r="41" spans="1:6" s="233" customFormat="1" ht="12" customHeight="1">
      <c r="A41" s="218" t="s">
        <v>93</v>
      </c>
      <c r="B41" s="98" t="s">
        <v>169</v>
      </c>
      <c r="C41" s="87">
        <v>20000000</v>
      </c>
      <c r="D41" s="87"/>
      <c r="E41" s="70">
        <v>20000000</v>
      </c>
      <c r="F41" s="257"/>
    </row>
    <row r="42" spans="1:6" s="233" customFormat="1" ht="12" customHeight="1">
      <c r="A42" s="218" t="s">
        <v>94</v>
      </c>
      <c r="B42" s="98" t="s">
        <v>170</v>
      </c>
      <c r="C42" s="87">
        <v>9000000</v>
      </c>
      <c r="D42" s="87"/>
      <c r="E42" s="70">
        <v>9000000</v>
      </c>
      <c r="F42" s="257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70"/>
      <c r="F43" s="257"/>
    </row>
    <row r="44" spans="1:6" s="233" customFormat="1" ht="12" customHeight="1">
      <c r="A44" s="218" t="s">
        <v>96</v>
      </c>
      <c r="B44" s="98" t="s">
        <v>172</v>
      </c>
      <c r="C44" s="87">
        <v>100</v>
      </c>
      <c r="D44" s="87"/>
      <c r="E44" s="70">
        <v>100</v>
      </c>
      <c r="F44" s="257"/>
    </row>
    <row r="45" spans="1:6" s="233" customFormat="1" ht="12" customHeight="1">
      <c r="A45" s="218" t="s">
        <v>173</v>
      </c>
      <c r="B45" s="98" t="s">
        <v>401</v>
      </c>
      <c r="C45" s="90"/>
      <c r="D45" s="90"/>
      <c r="E45" s="73">
        <v>0</v>
      </c>
      <c r="F45" s="257"/>
    </row>
    <row r="46" spans="1:6" s="207" customFormat="1" ht="12" customHeight="1" thickBot="1">
      <c r="A46" s="219" t="s">
        <v>175</v>
      </c>
      <c r="B46" s="99" t="s">
        <v>176</v>
      </c>
      <c r="C46" s="91">
        <v>100000</v>
      </c>
      <c r="D46" s="91"/>
      <c r="E46" s="74">
        <v>100000</v>
      </c>
      <c r="F46" s="257"/>
    </row>
    <row r="47" spans="1:6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69">
        <f>SUM(E48:E52)</f>
        <v>0</v>
      </c>
      <c r="F47" s="257"/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75"/>
      <c r="F48" s="257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73"/>
      <c r="F49" s="257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73"/>
      <c r="F50" s="257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73"/>
      <c r="F51" s="257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74"/>
      <c r="F52" s="257"/>
    </row>
    <row r="53" spans="1:6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69">
        <f>SUM(E54:E56)</f>
        <v>0</v>
      </c>
      <c r="F53" s="257"/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71"/>
      <c r="F54" s="257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70"/>
      <c r="F55" s="257"/>
    </row>
    <row r="56" spans="1:6" s="207" customFormat="1" ht="12" customHeight="1">
      <c r="A56" s="218" t="s">
        <v>189</v>
      </c>
      <c r="B56" s="98" t="s">
        <v>190</v>
      </c>
      <c r="C56" s="87"/>
      <c r="D56" s="87"/>
      <c r="E56" s="70"/>
      <c r="F56" s="257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72"/>
      <c r="F57" s="257"/>
    </row>
    <row r="58" spans="1:6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69">
        <f>SUM(E59:E61)</f>
        <v>0</v>
      </c>
      <c r="F58" s="257"/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73"/>
      <c r="F59" s="257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73"/>
      <c r="F60" s="257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73"/>
      <c r="F61" s="257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73"/>
      <c r="F62" s="257"/>
    </row>
    <row r="63" spans="1:6" s="233" customFormat="1" ht="12" customHeight="1" thickBot="1">
      <c r="A63" s="59" t="s">
        <v>10</v>
      </c>
      <c r="B63" s="55" t="s">
        <v>199</v>
      </c>
      <c r="C63" s="92">
        <f>+C8+C15+C22+C29+C36+C47+C53+C58</f>
        <v>60180000</v>
      </c>
      <c r="D63" s="92"/>
      <c r="E63" s="105">
        <f>+E8+E15+E22+E29+E36+E47+E53+E58</f>
        <v>60180000</v>
      </c>
      <c r="F63" s="257"/>
    </row>
    <row r="64" spans="1:6" s="233" customFormat="1" ht="12" customHeight="1" thickBot="1">
      <c r="A64" s="220" t="s">
        <v>372</v>
      </c>
      <c r="B64" s="76" t="s">
        <v>201</v>
      </c>
      <c r="C64" s="86">
        <f>+C65+C66+C67</f>
        <v>0</v>
      </c>
      <c r="D64" s="86"/>
      <c r="E64" s="69">
        <f>+E65+E66+E67</f>
        <v>0</v>
      </c>
      <c r="F64" s="257"/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73"/>
      <c r="F65" s="257"/>
    </row>
    <row r="66" spans="1:6" s="233" customFormat="1" ht="12" customHeight="1">
      <c r="A66" s="218" t="s">
        <v>204</v>
      </c>
      <c r="B66" s="98" t="s">
        <v>205</v>
      </c>
      <c r="C66" s="90"/>
      <c r="D66" s="90"/>
      <c r="E66" s="73"/>
      <c r="F66" s="257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73"/>
      <c r="F67" s="257"/>
    </row>
    <row r="68" spans="1:6" s="233" customFormat="1" ht="12" customHeight="1" thickBot="1">
      <c r="A68" s="220" t="s">
        <v>208</v>
      </c>
      <c r="B68" s="76" t="s">
        <v>209</v>
      </c>
      <c r="C68" s="86">
        <f>+C69+C70+C71+C72</f>
        <v>0</v>
      </c>
      <c r="D68" s="86"/>
      <c r="E68" s="69">
        <f>+E69+E70+E71+E72</f>
        <v>0</v>
      </c>
      <c r="F68" s="257"/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73"/>
      <c r="F69" s="257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73"/>
      <c r="F70" s="257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73"/>
      <c r="F71" s="257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73"/>
      <c r="F72" s="257"/>
    </row>
    <row r="73" spans="1:6" s="233" customFormat="1" ht="12" customHeight="1" thickBot="1">
      <c r="A73" s="220" t="s">
        <v>214</v>
      </c>
      <c r="B73" s="76" t="s">
        <v>215</v>
      </c>
      <c r="C73" s="86">
        <f>+C74+C75</f>
        <v>3214609</v>
      </c>
      <c r="D73" s="86"/>
      <c r="E73" s="69">
        <v>3214609</v>
      </c>
      <c r="F73" s="257"/>
    </row>
    <row r="74" spans="1:6" s="233" customFormat="1" ht="12" customHeight="1">
      <c r="A74" s="217" t="s">
        <v>216</v>
      </c>
      <c r="B74" s="97" t="s">
        <v>217</v>
      </c>
      <c r="C74" s="90">
        <v>3214609</v>
      </c>
      <c r="D74" s="90"/>
      <c r="E74" s="73">
        <v>3214609</v>
      </c>
      <c r="F74" s="257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73"/>
      <c r="F75" s="257"/>
    </row>
    <row r="76" spans="1:6" s="233" customFormat="1" ht="12" customHeight="1" thickBot="1">
      <c r="A76" s="220" t="s">
        <v>220</v>
      </c>
      <c r="B76" s="76" t="s">
        <v>221</v>
      </c>
      <c r="C76" s="86">
        <f>+C77+C78+C79</f>
        <v>46075894</v>
      </c>
      <c r="D76" s="86"/>
      <c r="E76" s="69">
        <v>46075894</v>
      </c>
      <c r="F76" s="257"/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73"/>
      <c r="F77" s="257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73"/>
      <c r="F78" s="257"/>
    </row>
    <row r="79" spans="1:6" s="233" customFormat="1" ht="12" customHeight="1" thickBot="1">
      <c r="A79" s="219" t="s">
        <v>226</v>
      </c>
      <c r="B79" s="99" t="s">
        <v>417</v>
      </c>
      <c r="C79" s="90">
        <v>46075894</v>
      </c>
      <c r="D79" s="90"/>
      <c r="E79" s="73">
        <v>46075894</v>
      </c>
      <c r="F79" s="257"/>
    </row>
    <row r="80" spans="1:6" s="233" customFormat="1" ht="12" customHeight="1" thickBot="1">
      <c r="A80" s="220" t="s">
        <v>227</v>
      </c>
      <c r="B80" s="76" t="s">
        <v>228</v>
      </c>
      <c r="C80" s="86">
        <f>+C81+C82+C83+C84</f>
        <v>0</v>
      </c>
      <c r="D80" s="86"/>
      <c r="E80" s="69">
        <f>+E81+E82+E83+E84</f>
        <v>0</v>
      </c>
      <c r="F80" s="257"/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73"/>
      <c r="F81" s="257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73"/>
      <c r="F82" s="257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73"/>
      <c r="F83" s="257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73"/>
      <c r="F84" s="257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2"/>
      <c r="F85" s="257"/>
    </row>
    <row r="86" spans="1:6" s="233" customFormat="1" ht="12" customHeight="1" thickBot="1">
      <c r="A86" s="220" t="s">
        <v>239</v>
      </c>
      <c r="B86" s="214" t="s">
        <v>240</v>
      </c>
      <c r="C86" s="92">
        <v>49290503</v>
      </c>
      <c r="D86" s="92"/>
      <c r="E86" s="105">
        <v>49290503</v>
      </c>
      <c r="F86" s="257"/>
    </row>
    <row r="87" spans="1:6" s="233" customFormat="1" ht="12" customHeight="1" thickBot="1">
      <c r="A87" s="224" t="s">
        <v>241</v>
      </c>
      <c r="B87" s="215" t="s">
        <v>373</v>
      </c>
      <c r="C87" s="92">
        <f>+C63+C86</f>
        <v>109470503</v>
      </c>
      <c r="D87" s="92"/>
      <c r="E87" s="105">
        <f>+E63+E86</f>
        <v>109470503</v>
      </c>
      <c r="F87" s="257"/>
    </row>
    <row r="88" spans="1:6" s="233" customFormat="1" ht="15" customHeight="1">
      <c r="A88" s="190"/>
      <c r="B88" s="191"/>
      <c r="C88" s="205"/>
      <c r="D88" s="205"/>
      <c r="E88" s="205"/>
      <c r="F88" s="257"/>
    </row>
    <row r="89" spans="1:6" ht="16.5" thickBot="1">
      <c r="A89" s="192"/>
      <c r="B89" s="193"/>
      <c r="C89" s="206"/>
      <c r="D89" s="206"/>
      <c r="E89" s="206"/>
      <c r="F89" s="257"/>
    </row>
    <row r="90" spans="1:6" s="232" customFormat="1" ht="16.5" customHeight="1" thickBot="1">
      <c r="A90" s="354" t="s">
        <v>34</v>
      </c>
      <c r="B90" s="355"/>
      <c r="C90" s="355"/>
      <c r="D90" s="355"/>
      <c r="E90" s="356"/>
      <c r="F90" s="257"/>
    </row>
    <row r="91" spans="1:6" s="27" customFormat="1" ht="12" customHeight="1" thickBot="1">
      <c r="A91" s="212" t="s">
        <v>2</v>
      </c>
      <c r="B91" s="305" t="s">
        <v>249</v>
      </c>
      <c r="C91" s="322">
        <f>SUM(C92:C96)</f>
        <v>107970503</v>
      </c>
      <c r="D91" s="85"/>
      <c r="E91" s="40">
        <f>SUM(E92:E96)</f>
        <v>107970503</v>
      </c>
      <c r="F91" s="257"/>
    </row>
    <row r="92" spans="1:6" ht="12" customHeight="1">
      <c r="A92" s="247" t="s">
        <v>54</v>
      </c>
      <c r="B92" s="306" t="s">
        <v>30</v>
      </c>
      <c r="C92" s="323">
        <v>55225421</v>
      </c>
      <c r="D92" s="17"/>
      <c r="E92" s="39">
        <v>55225421</v>
      </c>
      <c r="F92" s="257"/>
    </row>
    <row r="93" spans="1:6" ht="12" customHeight="1">
      <c r="A93" s="248" t="s">
        <v>55</v>
      </c>
      <c r="B93" s="307" t="s">
        <v>100</v>
      </c>
      <c r="C93" s="324">
        <v>10745082</v>
      </c>
      <c r="D93" s="87"/>
      <c r="E93" s="70">
        <v>10745082</v>
      </c>
      <c r="F93" s="257"/>
    </row>
    <row r="94" spans="1:6" ht="12" customHeight="1">
      <c r="A94" s="248" t="s">
        <v>56</v>
      </c>
      <c r="B94" s="307" t="s">
        <v>73</v>
      </c>
      <c r="C94" s="325">
        <v>42000000</v>
      </c>
      <c r="D94" s="89"/>
      <c r="E94" s="72">
        <v>42000000</v>
      </c>
      <c r="F94" s="257"/>
    </row>
    <row r="95" spans="1:6" ht="12" customHeight="1">
      <c r="A95" s="248" t="s">
        <v>57</v>
      </c>
      <c r="B95" s="307" t="s">
        <v>101</v>
      </c>
      <c r="C95" s="325"/>
      <c r="D95" s="89"/>
      <c r="E95" s="72"/>
      <c r="F95" s="257"/>
    </row>
    <row r="96" spans="1:6" ht="12" customHeight="1">
      <c r="A96" s="248" t="s">
        <v>65</v>
      </c>
      <c r="B96" s="307" t="s">
        <v>102</v>
      </c>
      <c r="C96" s="325"/>
      <c r="D96" s="89"/>
      <c r="E96" s="72"/>
      <c r="F96" s="257"/>
    </row>
    <row r="97" spans="1:6" ht="12" customHeight="1">
      <c r="A97" s="248" t="s">
        <v>58</v>
      </c>
      <c r="B97" s="307" t="s">
        <v>250</v>
      </c>
      <c r="C97" s="325"/>
      <c r="D97" s="89"/>
      <c r="E97" s="72"/>
      <c r="F97" s="257"/>
    </row>
    <row r="98" spans="1:6" ht="12" customHeight="1">
      <c r="A98" s="248" t="s">
        <v>59</v>
      </c>
      <c r="B98" s="308" t="s">
        <v>251</v>
      </c>
      <c r="C98" s="325"/>
      <c r="D98" s="89"/>
      <c r="E98" s="72"/>
      <c r="F98" s="257"/>
    </row>
    <row r="99" spans="1:6" ht="12" customHeight="1">
      <c r="A99" s="248" t="s">
        <v>66</v>
      </c>
      <c r="B99" s="309" t="s">
        <v>252</v>
      </c>
      <c r="C99" s="325"/>
      <c r="D99" s="89"/>
      <c r="E99" s="72"/>
      <c r="F99" s="257"/>
    </row>
    <row r="100" spans="1:6" ht="12" customHeight="1">
      <c r="A100" s="248" t="s">
        <v>67</v>
      </c>
      <c r="B100" s="309" t="s">
        <v>253</v>
      </c>
      <c r="C100" s="325"/>
      <c r="D100" s="89"/>
      <c r="E100" s="72"/>
      <c r="F100" s="257"/>
    </row>
    <row r="101" spans="1:6" ht="12" customHeight="1">
      <c r="A101" s="248" t="s">
        <v>68</v>
      </c>
      <c r="B101" s="308" t="s">
        <v>254</v>
      </c>
      <c r="C101" s="325"/>
      <c r="D101" s="89"/>
      <c r="E101" s="72"/>
      <c r="F101" s="257"/>
    </row>
    <row r="102" spans="1:6" ht="12" customHeight="1">
      <c r="A102" s="248" t="s">
        <v>69</v>
      </c>
      <c r="B102" s="308" t="s">
        <v>255</v>
      </c>
      <c r="C102" s="325"/>
      <c r="D102" s="89"/>
      <c r="E102" s="72"/>
      <c r="F102" s="257"/>
    </row>
    <row r="103" spans="1:6" ht="12" customHeight="1">
      <c r="A103" s="248" t="s">
        <v>71</v>
      </c>
      <c r="B103" s="309" t="s">
        <v>256</v>
      </c>
      <c r="C103" s="325"/>
      <c r="D103" s="89"/>
      <c r="E103" s="72"/>
      <c r="F103" s="257"/>
    </row>
    <row r="104" spans="1:6" ht="12" customHeight="1">
      <c r="A104" s="249" t="s">
        <v>103</v>
      </c>
      <c r="B104" s="309" t="s">
        <v>257</v>
      </c>
      <c r="C104" s="325"/>
      <c r="D104" s="89"/>
      <c r="E104" s="72"/>
      <c r="F104" s="257"/>
    </row>
    <row r="105" spans="1:6" ht="12" customHeight="1">
      <c r="A105" s="248" t="s">
        <v>258</v>
      </c>
      <c r="B105" s="309" t="s">
        <v>259</v>
      </c>
      <c r="C105" s="325"/>
      <c r="D105" s="89"/>
      <c r="E105" s="72"/>
      <c r="F105" s="257"/>
    </row>
    <row r="106" spans="1:6" s="27" customFormat="1" ht="12" customHeight="1" thickBot="1">
      <c r="A106" s="250" t="s">
        <v>260</v>
      </c>
      <c r="B106" s="310" t="s">
        <v>261</v>
      </c>
      <c r="C106" s="326">
        <v>0</v>
      </c>
      <c r="D106" s="18"/>
      <c r="E106" s="33"/>
      <c r="F106" s="257"/>
    </row>
    <row r="107" spans="1:6" ht="12" customHeight="1" thickBot="1">
      <c r="A107" s="59" t="s">
        <v>3</v>
      </c>
      <c r="B107" s="311" t="s">
        <v>262</v>
      </c>
      <c r="C107" s="327">
        <f>+C108+C110+C112</f>
        <v>1500000</v>
      </c>
      <c r="D107" s="86"/>
      <c r="E107" s="69">
        <v>1500000</v>
      </c>
      <c r="F107" s="257"/>
    </row>
    <row r="108" spans="1:6" ht="12" customHeight="1">
      <c r="A108" s="217" t="s">
        <v>60</v>
      </c>
      <c r="B108" s="312" t="s">
        <v>116</v>
      </c>
      <c r="C108" s="328">
        <v>1500000</v>
      </c>
      <c r="D108" s="88"/>
      <c r="E108" s="71">
        <v>1500000</v>
      </c>
      <c r="F108" s="257"/>
    </row>
    <row r="109" spans="1:6" ht="12" customHeight="1">
      <c r="A109" s="217" t="s">
        <v>61</v>
      </c>
      <c r="B109" s="313" t="s">
        <v>263</v>
      </c>
      <c r="C109" s="328"/>
      <c r="D109" s="88"/>
      <c r="E109" s="71"/>
      <c r="F109" s="257"/>
    </row>
    <row r="110" spans="1:6" ht="12" customHeight="1">
      <c r="A110" s="217" t="s">
        <v>62</v>
      </c>
      <c r="B110" s="313" t="s">
        <v>104</v>
      </c>
      <c r="C110" s="324"/>
      <c r="D110" s="87"/>
      <c r="E110" s="70"/>
      <c r="F110" s="257"/>
    </row>
    <row r="111" spans="1:6" ht="12" customHeight="1">
      <c r="A111" s="217" t="s">
        <v>63</v>
      </c>
      <c r="B111" s="313" t="s">
        <v>264</v>
      </c>
      <c r="C111" s="324"/>
      <c r="D111" s="87"/>
      <c r="E111" s="70"/>
      <c r="F111" s="257"/>
    </row>
    <row r="112" spans="1:6" ht="12" customHeight="1">
      <c r="A112" s="217" t="s">
        <v>64</v>
      </c>
      <c r="B112" s="314" t="s">
        <v>118</v>
      </c>
      <c r="C112" s="324"/>
      <c r="D112" s="87"/>
      <c r="E112" s="70"/>
      <c r="F112" s="257"/>
    </row>
    <row r="113" spans="1:6" ht="12" customHeight="1">
      <c r="A113" s="217" t="s">
        <v>70</v>
      </c>
      <c r="B113" s="315" t="s">
        <v>265</v>
      </c>
      <c r="C113" s="324"/>
      <c r="D113" s="87"/>
      <c r="E113" s="70"/>
      <c r="F113" s="257"/>
    </row>
    <row r="114" spans="1:6" ht="12" customHeight="1">
      <c r="A114" s="217" t="s">
        <v>72</v>
      </c>
      <c r="B114" s="316" t="s">
        <v>266</v>
      </c>
      <c r="C114" s="324"/>
      <c r="D114" s="87"/>
      <c r="E114" s="70"/>
      <c r="F114" s="257"/>
    </row>
    <row r="115" spans="1:6" ht="12" customHeight="1">
      <c r="A115" s="217" t="s">
        <v>105</v>
      </c>
      <c r="B115" s="317" t="s">
        <v>253</v>
      </c>
      <c r="C115" s="324"/>
      <c r="D115" s="87"/>
      <c r="E115" s="70"/>
      <c r="F115" s="257"/>
    </row>
    <row r="116" spans="1:6" ht="12" customHeight="1">
      <c r="A116" s="217" t="s">
        <v>106</v>
      </c>
      <c r="B116" s="317" t="s">
        <v>267</v>
      </c>
      <c r="C116" s="324"/>
      <c r="D116" s="87"/>
      <c r="E116" s="70"/>
      <c r="F116" s="257"/>
    </row>
    <row r="117" spans="1:6" ht="12" customHeight="1">
      <c r="A117" s="217" t="s">
        <v>107</v>
      </c>
      <c r="B117" s="317" t="s">
        <v>268</v>
      </c>
      <c r="C117" s="324"/>
      <c r="D117" s="87"/>
      <c r="E117" s="70"/>
      <c r="F117" s="257"/>
    </row>
    <row r="118" spans="1:6" ht="12" customHeight="1">
      <c r="A118" s="217" t="s">
        <v>269</v>
      </c>
      <c r="B118" s="317" t="s">
        <v>256</v>
      </c>
      <c r="C118" s="324"/>
      <c r="D118" s="87"/>
      <c r="E118" s="70"/>
      <c r="F118" s="257"/>
    </row>
    <row r="119" spans="1:6" ht="12" customHeight="1">
      <c r="A119" s="217" t="s">
        <v>270</v>
      </c>
      <c r="B119" s="317" t="s">
        <v>271</v>
      </c>
      <c r="C119" s="324"/>
      <c r="D119" s="87"/>
      <c r="E119" s="70"/>
      <c r="F119" s="257"/>
    </row>
    <row r="120" spans="1:6" ht="12" customHeight="1" thickBot="1">
      <c r="A120" s="226" t="s">
        <v>272</v>
      </c>
      <c r="B120" s="317" t="s">
        <v>273</v>
      </c>
      <c r="C120" s="325"/>
      <c r="D120" s="89"/>
      <c r="E120" s="72"/>
      <c r="F120" s="257"/>
    </row>
    <row r="121" spans="1:6" ht="12" customHeight="1" thickBot="1">
      <c r="A121" s="59" t="s">
        <v>4</v>
      </c>
      <c r="B121" s="318" t="s">
        <v>274</v>
      </c>
      <c r="C121" s="327">
        <f>+C122+C123</f>
        <v>0</v>
      </c>
      <c r="D121" s="86"/>
      <c r="E121" s="69">
        <f>+E122+E123</f>
        <v>0</v>
      </c>
      <c r="F121" s="257"/>
    </row>
    <row r="122" spans="1:6" ht="12" customHeight="1">
      <c r="A122" s="217" t="s">
        <v>43</v>
      </c>
      <c r="B122" s="319" t="s">
        <v>35</v>
      </c>
      <c r="C122" s="328"/>
      <c r="D122" s="88"/>
      <c r="E122" s="71"/>
      <c r="F122" s="257"/>
    </row>
    <row r="123" spans="1:6" ht="12" customHeight="1" thickBot="1">
      <c r="A123" s="219" t="s">
        <v>44</v>
      </c>
      <c r="B123" s="313" t="s">
        <v>36</v>
      </c>
      <c r="C123" s="325"/>
      <c r="D123" s="89"/>
      <c r="E123" s="72"/>
      <c r="F123" s="257"/>
    </row>
    <row r="124" spans="1:6" ht="12" customHeight="1" thickBot="1">
      <c r="A124" s="59" t="s">
        <v>5</v>
      </c>
      <c r="B124" s="318" t="s">
        <v>275</v>
      </c>
      <c r="C124" s="327">
        <f>+C91+C107+C121</f>
        <v>109470503</v>
      </c>
      <c r="D124" s="86"/>
      <c r="E124" s="69">
        <v>109470503</v>
      </c>
      <c r="F124" s="257"/>
    </row>
    <row r="125" spans="1:6" ht="12" customHeight="1" thickBot="1">
      <c r="A125" s="59" t="s">
        <v>6</v>
      </c>
      <c r="B125" s="318" t="s">
        <v>375</v>
      </c>
      <c r="C125" s="327">
        <f>+C126+C127+C128</f>
        <v>0</v>
      </c>
      <c r="D125" s="86"/>
      <c r="E125" s="69">
        <f>+E126+E127+E128</f>
        <v>0</v>
      </c>
      <c r="F125" s="257"/>
    </row>
    <row r="126" spans="1:6" ht="12" customHeight="1">
      <c r="A126" s="217" t="s">
        <v>47</v>
      </c>
      <c r="B126" s="319" t="s">
        <v>277</v>
      </c>
      <c r="C126" s="324"/>
      <c r="D126" s="87"/>
      <c r="E126" s="70"/>
      <c r="F126" s="257"/>
    </row>
    <row r="127" spans="1:6" ht="12" customHeight="1">
      <c r="A127" s="217" t="s">
        <v>48</v>
      </c>
      <c r="B127" s="319" t="s">
        <v>278</v>
      </c>
      <c r="C127" s="324"/>
      <c r="D127" s="87"/>
      <c r="E127" s="70"/>
      <c r="F127" s="257"/>
    </row>
    <row r="128" spans="1:6" ht="12" customHeight="1" thickBot="1">
      <c r="A128" s="226" t="s">
        <v>49</v>
      </c>
      <c r="B128" s="320" t="s">
        <v>279</v>
      </c>
      <c r="C128" s="324"/>
      <c r="D128" s="87"/>
      <c r="E128" s="70"/>
      <c r="F128" s="257"/>
    </row>
    <row r="129" spans="1:11" ht="12" customHeight="1" thickBot="1">
      <c r="A129" s="59" t="s">
        <v>7</v>
      </c>
      <c r="B129" s="318" t="s">
        <v>280</v>
      </c>
      <c r="C129" s="327">
        <f>+C130+C131+C133+C132</f>
        <v>0</v>
      </c>
      <c r="D129" s="86"/>
      <c r="E129" s="69">
        <f>+E130+E131+E133+E132</f>
        <v>0</v>
      </c>
      <c r="F129" s="257"/>
    </row>
    <row r="130" spans="1:11" ht="12" customHeight="1">
      <c r="A130" s="217" t="s">
        <v>50</v>
      </c>
      <c r="B130" s="319" t="s">
        <v>281</v>
      </c>
      <c r="C130" s="324"/>
      <c r="D130" s="87"/>
      <c r="E130" s="70"/>
      <c r="F130" s="257"/>
    </row>
    <row r="131" spans="1:11" ht="12" customHeight="1">
      <c r="A131" s="217" t="s">
        <v>51</v>
      </c>
      <c r="B131" s="319" t="s">
        <v>282</v>
      </c>
      <c r="C131" s="324"/>
      <c r="D131" s="87"/>
      <c r="E131" s="70"/>
      <c r="F131" s="257"/>
    </row>
    <row r="132" spans="1:11" ht="12" customHeight="1">
      <c r="A132" s="217" t="s">
        <v>180</v>
      </c>
      <c r="B132" s="319" t="s">
        <v>283</v>
      </c>
      <c r="C132" s="324"/>
      <c r="D132" s="87"/>
      <c r="E132" s="70"/>
      <c r="F132" s="257"/>
    </row>
    <row r="133" spans="1:11" s="27" customFormat="1" ht="12" customHeight="1" thickBot="1">
      <c r="A133" s="226" t="s">
        <v>182</v>
      </c>
      <c r="B133" s="320" t="s">
        <v>284</v>
      </c>
      <c r="C133" s="324"/>
      <c r="D133" s="87"/>
      <c r="E133" s="70"/>
      <c r="F133" s="257"/>
    </row>
    <row r="134" spans="1:11" ht="16.5" thickBot="1">
      <c r="A134" s="59" t="s">
        <v>8</v>
      </c>
      <c r="B134" s="318" t="s">
        <v>380</v>
      </c>
      <c r="C134" s="329">
        <f>+C135+C136+C137+C138</f>
        <v>0</v>
      </c>
      <c r="D134" s="92"/>
      <c r="E134" s="105"/>
      <c r="F134" s="257"/>
      <c r="K134" s="184"/>
    </row>
    <row r="135" spans="1:11" ht="15.75">
      <c r="A135" s="217" t="s">
        <v>52</v>
      </c>
      <c r="B135" s="319" t="s">
        <v>286</v>
      </c>
      <c r="C135" s="324"/>
      <c r="D135" s="87"/>
      <c r="E135" s="70"/>
      <c r="F135" s="257"/>
    </row>
    <row r="136" spans="1:11" ht="12" customHeight="1">
      <c r="A136" s="217" t="s">
        <v>53</v>
      </c>
      <c r="B136" s="319" t="s">
        <v>287</v>
      </c>
      <c r="C136" s="324"/>
      <c r="D136" s="87"/>
      <c r="E136" s="70"/>
      <c r="F136" s="257"/>
    </row>
    <row r="137" spans="1:11" s="27" customFormat="1" ht="12" customHeight="1">
      <c r="A137" s="217" t="s">
        <v>189</v>
      </c>
      <c r="B137" s="319" t="s">
        <v>379</v>
      </c>
      <c r="C137" s="324"/>
      <c r="D137" s="87"/>
      <c r="E137" s="70"/>
      <c r="F137" s="257"/>
    </row>
    <row r="138" spans="1:11" s="27" customFormat="1" ht="12" customHeight="1" thickBot="1">
      <c r="A138" s="217" t="s">
        <v>191</v>
      </c>
      <c r="B138" s="319" t="s">
        <v>288</v>
      </c>
      <c r="C138" s="324"/>
      <c r="D138" s="87"/>
      <c r="E138" s="70"/>
      <c r="F138" s="257"/>
    </row>
    <row r="139" spans="1:11" s="27" customFormat="1" ht="12" customHeight="1" thickBot="1">
      <c r="A139" s="226" t="s">
        <v>378</v>
      </c>
      <c r="B139" s="320" t="s">
        <v>289</v>
      </c>
      <c r="C139" s="330">
        <f>+C140+C141+C142+C143</f>
        <v>0</v>
      </c>
      <c r="D139" s="19"/>
      <c r="E139" s="38">
        <f>+E140+E141+E142+E143</f>
        <v>0</v>
      </c>
      <c r="F139" s="257"/>
    </row>
    <row r="140" spans="1:11" s="27" customFormat="1" ht="12" customHeight="1" thickBot="1">
      <c r="A140" s="59" t="s">
        <v>9</v>
      </c>
      <c r="B140" s="318" t="s">
        <v>376</v>
      </c>
      <c r="C140" s="324"/>
      <c r="D140" s="87"/>
      <c r="E140" s="70"/>
      <c r="F140" s="257"/>
    </row>
    <row r="141" spans="1:11" s="27" customFormat="1" ht="12" customHeight="1">
      <c r="A141" s="217" t="s">
        <v>98</v>
      </c>
      <c r="B141" s="319" t="s">
        <v>291</v>
      </c>
      <c r="C141" s="324"/>
      <c r="D141" s="87"/>
      <c r="E141" s="70"/>
      <c r="F141" s="257"/>
    </row>
    <row r="142" spans="1:11" s="27" customFormat="1" ht="12" customHeight="1">
      <c r="A142" s="217" t="s">
        <v>99</v>
      </c>
      <c r="B142" s="319" t="s">
        <v>292</v>
      </c>
      <c r="C142" s="324"/>
      <c r="D142" s="87"/>
      <c r="E142" s="70"/>
      <c r="F142" s="257"/>
    </row>
    <row r="143" spans="1:11" s="27" customFormat="1" ht="12" customHeight="1" thickBot="1">
      <c r="A143" s="217" t="s">
        <v>117</v>
      </c>
      <c r="B143" s="319" t="s">
        <v>293</v>
      </c>
      <c r="C143" s="324"/>
      <c r="D143" s="87"/>
      <c r="E143" s="70"/>
      <c r="F143" s="257"/>
    </row>
    <row r="144" spans="1:11" ht="12.75" customHeight="1" thickBot="1">
      <c r="A144" s="217" t="s">
        <v>197</v>
      </c>
      <c r="B144" s="319" t="s">
        <v>294</v>
      </c>
      <c r="C144" s="331"/>
      <c r="D144" s="36"/>
      <c r="E144" s="37"/>
      <c r="F144" s="257"/>
    </row>
    <row r="145" spans="1:6" ht="12" customHeight="1" thickBot="1">
      <c r="A145" s="59" t="s">
        <v>10</v>
      </c>
      <c r="B145" s="318" t="s">
        <v>295</v>
      </c>
      <c r="C145" s="331"/>
      <c r="D145" s="36"/>
      <c r="E145" s="37"/>
      <c r="F145" s="257"/>
    </row>
    <row r="146" spans="1:6" ht="15" customHeight="1" thickBot="1">
      <c r="A146" s="228" t="s">
        <v>11</v>
      </c>
      <c r="B146" s="321" t="s">
        <v>296</v>
      </c>
      <c r="C146" s="332">
        <v>109470503</v>
      </c>
      <c r="D146" s="216"/>
      <c r="E146" s="216">
        <v>109470503</v>
      </c>
      <c r="F146" s="257"/>
    </row>
    <row r="147" spans="1:6" ht="16.5" thickBot="1">
      <c r="A147" s="10"/>
      <c r="B147" s="11"/>
      <c r="C147" s="12"/>
      <c r="D147" s="12"/>
      <c r="E147" s="12"/>
      <c r="F147" s="257"/>
    </row>
    <row r="148" spans="1:6" ht="15" customHeight="1" thickBot="1">
      <c r="A148" s="194" t="s">
        <v>394</v>
      </c>
      <c r="B148" s="195"/>
      <c r="C148" s="303">
        <v>18</v>
      </c>
      <c r="D148" s="304"/>
      <c r="E148" s="22">
        <v>18</v>
      </c>
      <c r="F148" s="257"/>
    </row>
    <row r="149" spans="1:6" ht="14.25" customHeight="1" thickBot="1">
      <c r="A149" s="194" t="s">
        <v>393</v>
      </c>
      <c r="B149" s="195"/>
      <c r="C149" s="303"/>
      <c r="D149" s="304"/>
      <c r="E149" s="22"/>
      <c r="F149" s="257"/>
    </row>
  </sheetData>
  <sheetProtection formatCells="0"/>
  <mergeCells count="5">
    <mergeCell ref="C1:E1"/>
    <mergeCell ref="B2:C2"/>
    <mergeCell ref="B3:C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9"/>
  <sheetViews>
    <sheetView topLeftCell="A127" zoomScaleSheetLayoutView="100" workbookViewId="0">
      <selection activeCell="H82" sqref="H82"/>
    </sheetView>
  </sheetViews>
  <sheetFormatPr defaultRowHeight="12.75"/>
  <cols>
    <col min="1" max="1" width="14.83203125" style="208" customWidth="1"/>
    <col min="2" max="2" width="64.6640625" style="209" customWidth="1"/>
    <col min="3" max="5" width="17" style="210" customWidth="1"/>
    <col min="6" max="16384" width="9.33203125" style="7"/>
  </cols>
  <sheetData>
    <row r="1" spans="1:6" s="187" customFormat="1" ht="16.5" customHeight="1" thickBot="1">
      <c r="A1" s="244"/>
      <c r="B1" s="245"/>
      <c r="C1" s="361" t="s">
        <v>414</v>
      </c>
      <c r="D1" s="362"/>
      <c r="E1" s="362"/>
    </row>
    <row r="2" spans="1:6" s="230" customFormat="1" ht="15.75" customHeight="1">
      <c r="A2" s="211" t="s">
        <v>40</v>
      </c>
      <c r="B2" s="357" t="s">
        <v>411</v>
      </c>
      <c r="C2" s="358"/>
      <c r="D2" s="294"/>
      <c r="E2" s="204" t="s">
        <v>32</v>
      </c>
    </row>
    <row r="3" spans="1:6" s="230" customFormat="1" ht="24.75" thickBot="1">
      <c r="A3" s="229" t="s">
        <v>371</v>
      </c>
      <c r="B3" s="359" t="s">
        <v>381</v>
      </c>
      <c r="C3" s="360"/>
      <c r="D3" s="260"/>
      <c r="E3" s="183" t="s">
        <v>37</v>
      </c>
    </row>
    <row r="4" spans="1:6" s="231" customFormat="1" ht="15.95" customHeight="1" thickBot="1">
      <c r="A4" s="188"/>
      <c r="B4" s="188"/>
      <c r="C4" s="189"/>
      <c r="D4" s="189"/>
      <c r="E4" s="189" t="str">
        <f>'3.1. sz. mell'!E4</f>
        <v>Forintban!</v>
      </c>
    </row>
    <row r="5" spans="1:6" ht="24.75" thickBot="1">
      <c r="A5" s="293" t="s">
        <v>113</v>
      </c>
      <c r="B5" s="29" t="s">
        <v>392</v>
      </c>
      <c r="C5" s="292" t="s">
        <v>136</v>
      </c>
      <c r="D5" s="261" t="s">
        <v>421</v>
      </c>
      <c r="E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262" t="s">
        <v>246</v>
      </c>
      <c r="E6" s="21" t="s">
        <v>247</v>
      </c>
    </row>
    <row r="7" spans="1:6" s="232" customFormat="1" ht="15.95" customHeight="1" thickBot="1">
      <c r="A7" s="354" t="s">
        <v>33</v>
      </c>
      <c r="B7" s="355"/>
      <c r="C7" s="355"/>
      <c r="D7" s="355"/>
      <c r="E7" s="356"/>
    </row>
    <row r="8" spans="1:6" s="232" customFormat="1" ht="12" customHeight="1" thickBot="1">
      <c r="A8" s="59" t="s">
        <v>2</v>
      </c>
      <c r="B8" s="55" t="s">
        <v>138</v>
      </c>
      <c r="C8" s="86">
        <v>0</v>
      </c>
      <c r="D8" s="86"/>
      <c r="E8" s="69">
        <v>0</v>
      </c>
      <c r="F8" s="257"/>
    </row>
    <row r="9" spans="1:6" s="207" customFormat="1" ht="12" customHeight="1">
      <c r="A9" s="217" t="s">
        <v>54</v>
      </c>
      <c r="B9" s="97" t="s">
        <v>139</v>
      </c>
      <c r="C9" s="88"/>
      <c r="D9" s="88"/>
      <c r="E9" s="71"/>
      <c r="F9" s="257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70"/>
      <c r="F10" s="257"/>
    </row>
    <row r="11" spans="1:6" s="233" customFormat="1" ht="12" customHeight="1">
      <c r="A11" s="218" t="s">
        <v>56</v>
      </c>
      <c r="B11" s="98" t="s">
        <v>141</v>
      </c>
      <c r="C11" s="87"/>
      <c r="D11" s="87"/>
      <c r="E11" s="70"/>
      <c r="F11" s="257"/>
    </row>
    <row r="12" spans="1:6" s="233" customFormat="1" ht="12" customHeight="1">
      <c r="A12" s="218" t="s">
        <v>57</v>
      </c>
      <c r="B12" s="98" t="s">
        <v>142</v>
      </c>
      <c r="C12" s="87"/>
      <c r="D12" s="87"/>
      <c r="E12" s="70"/>
      <c r="F12" s="257"/>
    </row>
    <row r="13" spans="1:6" s="233" customFormat="1" ht="12" customHeight="1">
      <c r="A13" s="218" t="s">
        <v>74</v>
      </c>
      <c r="B13" s="98" t="s">
        <v>143</v>
      </c>
      <c r="C13" s="87"/>
      <c r="D13" s="87"/>
      <c r="E13" s="70"/>
      <c r="F13" s="257"/>
    </row>
    <row r="14" spans="1:6" s="207" customFormat="1" ht="12" customHeight="1" thickBot="1">
      <c r="A14" s="219" t="s">
        <v>58</v>
      </c>
      <c r="B14" s="99" t="s">
        <v>144</v>
      </c>
      <c r="C14" s="89"/>
      <c r="D14" s="89"/>
      <c r="E14" s="72">
        <v>0</v>
      </c>
      <c r="F14" s="257"/>
    </row>
    <row r="15" spans="1:6" s="207" customFormat="1" ht="12" customHeight="1" thickBot="1">
      <c r="A15" s="59" t="s">
        <v>3</v>
      </c>
      <c r="B15" s="76" t="s">
        <v>145</v>
      </c>
      <c r="C15" s="86">
        <v>0</v>
      </c>
      <c r="D15" s="86"/>
      <c r="E15" s="69">
        <v>0</v>
      </c>
      <c r="F15" s="257"/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71"/>
      <c r="F16" s="257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70"/>
      <c r="F17" s="257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70"/>
      <c r="F18" s="257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70"/>
      <c r="F19" s="257"/>
    </row>
    <row r="20" spans="1:6" s="207" customFormat="1" ht="12" customHeight="1">
      <c r="A20" s="218" t="s">
        <v>64</v>
      </c>
      <c r="B20" s="98" t="s">
        <v>150</v>
      </c>
      <c r="C20" s="87"/>
      <c r="D20" s="87"/>
      <c r="E20" s="70"/>
      <c r="F20" s="257"/>
    </row>
    <row r="21" spans="1:6" s="233" customFormat="1" ht="12" customHeight="1" thickBot="1">
      <c r="A21" s="219" t="s">
        <v>70</v>
      </c>
      <c r="B21" s="99" t="s">
        <v>151</v>
      </c>
      <c r="C21" s="89"/>
      <c r="D21" s="89"/>
      <c r="E21" s="72"/>
      <c r="F21" s="257"/>
    </row>
    <row r="22" spans="1:6" s="233" customFormat="1" ht="12" customHeight="1" thickBot="1">
      <c r="A22" s="59" t="s">
        <v>4</v>
      </c>
      <c r="B22" s="55" t="s">
        <v>152</v>
      </c>
      <c r="C22" s="86">
        <v>0</v>
      </c>
      <c r="D22" s="86"/>
      <c r="E22" s="69">
        <v>0</v>
      </c>
      <c r="F22" s="257"/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71"/>
      <c r="F23" s="257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70"/>
      <c r="F24" s="257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70"/>
      <c r="F25" s="257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70"/>
      <c r="F26" s="257"/>
    </row>
    <row r="27" spans="1:6" s="233" customFormat="1" ht="12" customHeight="1">
      <c r="A27" s="218" t="s">
        <v>88</v>
      </c>
      <c r="B27" s="98" t="s">
        <v>157</v>
      </c>
      <c r="C27" s="87"/>
      <c r="D27" s="87"/>
      <c r="E27" s="70"/>
      <c r="F27" s="257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72"/>
      <c r="F28" s="257"/>
    </row>
    <row r="29" spans="1:6" s="233" customFormat="1" ht="12" customHeight="1" thickBot="1">
      <c r="A29" s="59" t="s">
        <v>90</v>
      </c>
      <c r="B29" s="55" t="s">
        <v>384</v>
      </c>
      <c r="C29" s="92">
        <v>0</v>
      </c>
      <c r="D29" s="92"/>
      <c r="E29" s="105">
        <v>0</v>
      </c>
      <c r="F29" s="257"/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71"/>
      <c r="F30" s="257"/>
    </row>
    <row r="31" spans="1:6" s="233" customFormat="1" ht="12" customHeight="1">
      <c r="A31" s="218" t="s">
        <v>160</v>
      </c>
      <c r="B31" s="98" t="s">
        <v>400</v>
      </c>
      <c r="C31" s="87">
        <v>0</v>
      </c>
      <c r="D31" s="87"/>
      <c r="E31" s="70">
        <v>0</v>
      </c>
      <c r="F31" s="257"/>
    </row>
    <row r="32" spans="1:6" s="233" customFormat="1" ht="12" customHeight="1">
      <c r="A32" s="218" t="s">
        <v>161</v>
      </c>
      <c r="B32" s="98" t="s">
        <v>390</v>
      </c>
      <c r="C32" s="87"/>
      <c r="D32" s="87"/>
      <c r="E32" s="70"/>
      <c r="F32" s="257"/>
    </row>
    <row r="33" spans="1:6" s="233" customFormat="1" ht="12" customHeight="1">
      <c r="A33" s="218" t="s">
        <v>385</v>
      </c>
      <c r="B33" s="98" t="s">
        <v>402</v>
      </c>
      <c r="C33" s="87"/>
      <c r="D33" s="87"/>
      <c r="E33" s="70"/>
      <c r="F33" s="257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70"/>
      <c r="F34" s="257"/>
    </row>
    <row r="35" spans="1:6" s="233" customFormat="1" ht="12" customHeight="1" thickBot="1">
      <c r="A35" s="219" t="s">
        <v>387</v>
      </c>
      <c r="B35" s="78" t="s">
        <v>163</v>
      </c>
      <c r="C35" s="89"/>
      <c r="D35" s="89"/>
      <c r="E35" s="72"/>
      <c r="F35" s="257"/>
    </row>
    <row r="36" spans="1:6" s="233" customFormat="1" ht="12" customHeight="1" thickBot="1">
      <c r="A36" s="59" t="s">
        <v>6</v>
      </c>
      <c r="B36" s="55" t="s">
        <v>164</v>
      </c>
      <c r="C36" s="86">
        <v>60180000</v>
      </c>
      <c r="D36" s="86"/>
      <c r="E36" s="69">
        <v>60180000</v>
      </c>
      <c r="F36" s="257"/>
    </row>
    <row r="37" spans="1:6" s="233" customFormat="1" ht="12" customHeight="1">
      <c r="A37" s="217" t="s">
        <v>47</v>
      </c>
      <c r="B37" s="97" t="s">
        <v>165</v>
      </c>
      <c r="C37" s="88">
        <v>30769900</v>
      </c>
      <c r="D37" s="88"/>
      <c r="E37" s="71">
        <v>30769900</v>
      </c>
      <c r="F37" s="257"/>
    </row>
    <row r="38" spans="1:6" s="233" customFormat="1" ht="12" customHeight="1">
      <c r="A38" s="218" t="s">
        <v>48</v>
      </c>
      <c r="B38" s="98" t="s">
        <v>166</v>
      </c>
      <c r="C38" s="87">
        <v>300000</v>
      </c>
      <c r="D38" s="87"/>
      <c r="E38" s="70">
        <v>300000</v>
      </c>
      <c r="F38" s="257"/>
    </row>
    <row r="39" spans="1:6" s="233" customFormat="1" ht="12" customHeight="1">
      <c r="A39" s="218" t="s">
        <v>49</v>
      </c>
      <c r="B39" s="98" t="s">
        <v>167</v>
      </c>
      <c r="C39" s="87">
        <v>10000</v>
      </c>
      <c r="D39" s="87"/>
      <c r="E39" s="70">
        <v>10000</v>
      </c>
      <c r="F39" s="257"/>
    </row>
    <row r="40" spans="1:6" s="233" customFormat="1" ht="12" customHeight="1">
      <c r="A40" s="218" t="s">
        <v>92</v>
      </c>
      <c r="B40" s="98" t="s">
        <v>168</v>
      </c>
      <c r="C40" s="87"/>
      <c r="D40" s="87"/>
      <c r="E40" s="70"/>
      <c r="F40" s="257"/>
    </row>
    <row r="41" spans="1:6" s="233" customFormat="1" ht="12" customHeight="1">
      <c r="A41" s="218" t="s">
        <v>93</v>
      </c>
      <c r="B41" s="98" t="s">
        <v>169</v>
      </c>
      <c r="C41" s="87">
        <v>20000000</v>
      </c>
      <c r="D41" s="87"/>
      <c r="E41" s="70">
        <v>20000000</v>
      </c>
      <c r="F41" s="257"/>
    </row>
    <row r="42" spans="1:6" s="233" customFormat="1" ht="12" customHeight="1">
      <c r="A42" s="218" t="s">
        <v>94</v>
      </c>
      <c r="B42" s="98" t="s">
        <v>170</v>
      </c>
      <c r="C42" s="87">
        <v>9000000</v>
      </c>
      <c r="D42" s="87"/>
      <c r="E42" s="70">
        <v>9000000</v>
      </c>
      <c r="F42" s="257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70"/>
      <c r="F43" s="257"/>
    </row>
    <row r="44" spans="1:6" s="233" customFormat="1" ht="12" customHeight="1">
      <c r="A44" s="218" t="s">
        <v>96</v>
      </c>
      <c r="B44" s="98" t="s">
        <v>172</v>
      </c>
      <c r="C44" s="87">
        <v>100</v>
      </c>
      <c r="D44" s="87"/>
      <c r="E44" s="70">
        <v>100</v>
      </c>
      <c r="F44" s="257"/>
    </row>
    <row r="45" spans="1:6" s="233" customFormat="1" ht="12" customHeight="1">
      <c r="A45" s="218" t="s">
        <v>173</v>
      </c>
      <c r="B45" s="98" t="s">
        <v>174</v>
      </c>
      <c r="C45" s="90"/>
      <c r="D45" s="90"/>
      <c r="E45" s="73">
        <v>0</v>
      </c>
      <c r="F45" s="257"/>
    </row>
    <row r="46" spans="1:6" s="207" customFormat="1" ht="12" customHeight="1" thickBot="1">
      <c r="A46" s="219" t="s">
        <v>175</v>
      </c>
      <c r="B46" s="99" t="s">
        <v>176</v>
      </c>
      <c r="C46" s="91">
        <v>100000</v>
      </c>
      <c r="D46" s="91"/>
      <c r="E46" s="74">
        <v>100000</v>
      </c>
      <c r="F46" s="257"/>
    </row>
    <row r="47" spans="1:6" s="233" customFormat="1" ht="12" customHeight="1" thickBot="1">
      <c r="A47" s="59" t="s">
        <v>7</v>
      </c>
      <c r="B47" s="55" t="s">
        <v>177</v>
      </c>
      <c r="C47" s="86">
        <v>0</v>
      </c>
      <c r="D47" s="86"/>
      <c r="E47" s="69">
        <v>0</v>
      </c>
      <c r="F47" s="257"/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75"/>
      <c r="F48" s="257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73"/>
      <c r="F49" s="257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73"/>
      <c r="F50" s="257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73"/>
      <c r="F51" s="257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74"/>
      <c r="F52" s="257"/>
    </row>
    <row r="53" spans="1:6" s="233" customFormat="1" ht="12" customHeight="1" thickBot="1">
      <c r="A53" s="59" t="s">
        <v>97</v>
      </c>
      <c r="B53" s="55" t="s">
        <v>186</v>
      </c>
      <c r="C53" s="86">
        <v>0</v>
      </c>
      <c r="D53" s="86"/>
      <c r="E53" s="69">
        <v>0</v>
      </c>
      <c r="F53" s="257"/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71"/>
      <c r="F54" s="257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70"/>
      <c r="F55" s="257"/>
    </row>
    <row r="56" spans="1:6" s="207" customFormat="1" ht="12" customHeight="1">
      <c r="A56" s="218" t="s">
        <v>189</v>
      </c>
      <c r="B56" s="98" t="s">
        <v>190</v>
      </c>
      <c r="C56" s="87"/>
      <c r="D56" s="87"/>
      <c r="E56" s="70"/>
      <c r="F56" s="257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72"/>
      <c r="F57" s="257"/>
    </row>
    <row r="58" spans="1:6" s="233" customFormat="1" ht="12" customHeight="1" thickBot="1">
      <c r="A58" s="59" t="s">
        <v>9</v>
      </c>
      <c r="B58" s="76" t="s">
        <v>193</v>
      </c>
      <c r="C58" s="86">
        <v>0</v>
      </c>
      <c r="D58" s="86"/>
      <c r="E58" s="69">
        <v>0</v>
      </c>
      <c r="F58" s="257"/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73"/>
      <c r="F59" s="257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73"/>
      <c r="F60" s="257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73"/>
      <c r="F61" s="257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73"/>
      <c r="F62" s="257"/>
    </row>
    <row r="63" spans="1:6" s="233" customFormat="1" ht="12" customHeight="1" thickBot="1">
      <c r="A63" s="59" t="s">
        <v>10</v>
      </c>
      <c r="B63" s="55" t="s">
        <v>199</v>
      </c>
      <c r="C63" s="92">
        <v>60180000</v>
      </c>
      <c r="D63" s="92"/>
      <c r="E63" s="105">
        <v>60180000</v>
      </c>
      <c r="F63" s="257"/>
    </row>
    <row r="64" spans="1:6" s="233" customFormat="1" ht="12" customHeight="1" thickBot="1">
      <c r="A64" s="220" t="s">
        <v>372</v>
      </c>
      <c r="B64" s="76" t="s">
        <v>201</v>
      </c>
      <c r="C64" s="86">
        <v>0</v>
      </c>
      <c r="D64" s="86"/>
      <c r="E64" s="69">
        <v>0</v>
      </c>
      <c r="F64" s="257"/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73"/>
      <c r="F65" s="257"/>
    </row>
    <row r="66" spans="1:6" s="233" customFormat="1" ht="12" customHeight="1">
      <c r="A66" s="218" t="s">
        <v>204</v>
      </c>
      <c r="B66" s="98" t="s">
        <v>205</v>
      </c>
      <c r="C66" s="90"/>
      <c r="D66" s="90"/>
      <c r="E66" s="73"/>
      <c r="F66" s="257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73"/>
      <c r="F67" s="257"/>
    </row>
    <row r="68" spans="1:6" s="233" customFormat="1" ht="12" customHeight="1" thickBot="1">
      <c r="A68" s="220" t="s">
        <v>208</v>
      </c>
      <c r="B68" s="76" t="s">
        <v>209</v>
      </c>
      <c r="C68" s="86">
        <v>0</v>
      </c>
      <c r="D68" s="86"/>
      <c r="E68" s="69">
        <v>0</v>
      </c>
      <c r="F68" s="257"/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73"/>
      <c r="F69" s="257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73"/>
      <c r="F70" s="257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73"/>
      <c r="F71" s="257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73"/>
      <c r="F72" s="257"/>
    </row>
    <row r="73" spans="1:6" s="233" customFormat="1" ht="12" customHeight="1" thickBot="1">
      <c r="A73" s="220" t="s">
        <v>214</v>
      </c>
      <c r="B73" s="76" t="s">
        <v>215</v>
      </c>
      <c r="C73" s="86">
        <v>3214609</v>
      </c>
      <c r="D73" s="86"/>
      <c r="E73" s="69">
        <v>3214609</v>
      </c>
      <c r="F73" s="257"/>
    </row>
    <row r="74" spans="1:6" s="233" customFormat="1" ht="12" customHeight="1">
      <c r="A74" s="217" t="s">
        <v>216</v>
      </c>
      <c r="B74" s="97" t="s">
        <v>217</v>
      </c>
      <c r="C74" s="90">
        <v>3214609</v>
      </c>
      <c r="D74" s="90"/>
      <c r="E74" s="73">
        <v>3214609</v>
      </c>
      <c r="F74" s="257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73"/>
      <c r="F75" s="257"/>
    </row>
    <row r="76" spans="1:6" s="233" customFormat="1" ht="12" customHeight="1" thickBot="1">
      <c r="A76" s="220" t="s">
        <v>220</v>
      </c>
      <c r="B76" s="76" t="s">
        <v>221</v>
      </c>
      <c r="C76" s="86">
        <v>46075894</v>
      </c>
      <c r="D76" s="86"/>
      <c r="E76" s="69">
        <v>46075894</v>
      </c>
      <c r="F76" s="257"/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73"/>
      <c r="F77" s="257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73"/>
      <c r="F78" s="257"/>
    </row>
    <row r="79" spans="1:6" s="233" customFormat="1" ht="12" customHeight="1" thickBot="1">
      <c r="A79" s="219" t="s">
        <v>226</v>
      </c>
      <c r="B79" s="99" t="s">
        <v>417</v>
      </c>
      <c r="C79" s="90">
        <v>46075894</v>
      </c>
      <c r="D79" s="90"/>
      <c r="E79" s="73">
        <v>46075894</v>
      </c>
      <c r="F79" s="257"/>
    </row>
    <row r="80" spans="1:6" s="233" customFormat="1" ht="12" customHeight="1" thickBot="1">
      <c r="A80" s="220" t="s">
        <v>227</v>
      </c>
      <c r="B80" s="76" t="s">
        <v>228</v>
      </c>
      <c r="C80" s="86">
        <v>0</v>
      </c>
      <c r="D80" s="86"/>
      <c r="E80" s="69">
        <v>0</v>
      </c>
      <c r="F80" s="257"/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73"/>
      <c r="F81" s="257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73"/>
      <c r="F82" s="257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73"/>
      <c r="F83" s="257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73"/>
      <c r="F84" s="257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2"/>
      <c r="F85" s="257"/>
    </row>
    <row r="86" spans="1:6" s="233" customFormat="1" ht="12" customHeight="1" thickBot="1">
      <c r="A86" s="220" t="s">
        <v>239</v>
      </c>
      <c r="B86" s="214" t="s">
        <v>240</v>
      </c>
      <c r="C86" s="92">
        <v>49290503</v>
      </c>
      <c r="D86" s="92"/>
      <c r="E86" s="105">
        <v>49290503</v>
      </c>
      <c r="F86" s="257"/>
    </row>
    <row r="87" spans="1:6" s="233" customFormat="1" ht="12" customHeight="1" thickBot="1">
      <c r="A87" s="224" t="s">
        <v>241</v>
      </c>
      <c r="B87" s="215" t="s">
        <v>373</v>
      </c>
      <c r="C87" s="92">
        <v>109470503</v>
      </c>
      <c r="D87" s="92"/>
      <c r="E87" s="105">
        <v>109470503</v>
      </c>
      <c r="F87" s="257"/>
    </row>
    <row r="88" spans="1:6" s="233" customFormat="1" ht="15" customHeight="1" thickBot="1">
      <c r="A88" s="190"/>
      <c r="B88" s="191"/>
      <c r="C88" s="92">
        <v>0</v>
      </c>
      <c r="D88" s="205"/>
      <c r="E88" s="205"/>
      <c r="F88" s="257"/>
    </row>
    <row r="89" spans="1:6" ht="16.5" thickBot="1">
      <c r="A89" s="192"/>
      <c r="B89" s="193"/>
      <c r="C89" s="206"/>
      <c r="D89" s="206"/>
      <c r="E89" s="206"/>
      <c r="F89" s="257"/>
    </row>
    <row r="90" spans="1:6" s="232" customFormat="1" ht="16.5" customHeight="1" thickBot="1">
      <c r="A90" s="354" t="s">
        <v>34</v>
      </c>
      <c r="B90" s="355"/>
      <c r="C90" s="355"/>
      <c r="D90" s="355"/>
      <c r="E90" s="356"/>
      <c r="F90" s="257"/>
    </row>
    <row r="91" spans="1:6" s="27" customFormat="1" ht="12" customHeight="1" thickBot="1">
      <c r="A91" s="212" t="s">
        <v>2</v>
      </c>
      <c r="B91" s="58" t="s">
        <v>249</v>
      </c>
      <c r="C91" s="85">
        <v>107970503</v>
      </c>
      <c r="D91" s="85"/>
      <c r="E91" s="40">
        <v>107970503</v>
      </c>
      <c r="F91" s="257"/>
    </row>
    <row r="92" spans="1:6" ht="12" customHeight="1">
      <c r="A92" s="225" t="s">
        <v>54</v>
      </c>
      <c r="B92" s="44" t="s">
        <v>30</v>
      </c>
      <c r="C92" s="17">
        <v>55225421</v>
      </c>
      <c r="D92" s="17"/>
      <c r="E92" s="39">
        <v>55225421</v>
      </c>
      <c r="F92" s="257"/>
    </row>
    <row r="93" spans="1:6" ht="12" customHeight="1">
      <c r="A93" s="218" t="s">
        <v>55</v>
      </c>
      <c r="B93" s="42" t="s">
        <v>100</v>
      </c>
      <c r="C93" s="87">
        <v>10745082</v>
      </c>
      <c r="D93" s="87"/>
      <c r="E93" s="70">
        <v>10745082</v>
      </c>
      <c r="F93" s="257"/>
    </row>
    <row r="94" spans="1:6" ht="12" customHeight="1">
      <c r="A94" s="218" t="s">
        <v>56</v>
      </c>
      <c r="B94" s="42" t="s">
        <v>73</v>
      </c>
      <c r="C94" s="89">
        <v>42000000</v>
      </c>
      <c r="D94" s="89"/>
      <c r="E94" s="72">
        <v>42000000</v>
      </c>
      <c r="F94" s="257"/>
    </row>
    <row r="95" spans="1:6" ht="12" customHeight="1">
      <c r="A95" s="218" t="s">
        <v>57</v>
      </c>
      <c r="B95" s="45" t="s">
        <v>101</v>
      </c>
      <c r="C95" s="89"/>
      <c r="D95" s="89"/>
      <c r="E95" s="72"/>
      <c r="F95" s="257"/>
    </row>
    <row r="96" spans="1:6" ht="12" customHeight="1">
      <c r="A96" s="218" t="s">
        <v>65</v>
      </c>
      <c r="B96" s="53" t="s">
        <v>102</v>
      </c>
      <c r="C96" s="89"/>
      <c r="D96" s="89"/>
      <c r="E96" s="72"/>
      <c r="F96" s="257"/>
    </row>
    <row r="97" spans="1:6" ht="12" customHeight="1">
      <c r="A97" s="218" t="s">
        <v>58</v>
      </c>
      <c r="B97" s="42" t="s">
        <v>250</v>
      </c>
      <c r="C97" s="89"/>
      <c r="D97" s="89"/>
      <c r="E97" s="72"/>
      <c r="F97" s="257"/>
    </row>
    <row r="98" spans="1:6" ht="12" customHeight="1">
      <c r="A98" s="218" t="s">
        <v>59</v>
      </c>
      <c r="B98" s="65" t="s">
        <v>251</v>
      </c>
      <c r="C98" s="89"/>
      <c r="D98" s="89"/>
      <c r="E98" s="72"/>
      <c r="F98" s="257"/>
    </row>
    <row r="99" spans="1:6" ht="12" customHeight="1">
      <c r="A99" s="218" t="s">
        <v>66</v>
      </c>
      <c r="B99" s="66" t="s">
        <v>252</v>
      </c>
      <c r="C99" s="89"/>
      <c r="D99" s="89"/>
      <c r="E99" s="72"/>
      <c r="F99" s="257"/>
    </row>
    <row r="100" spans="1:6" ht="12" customHeight="1">
      <c r="A100" s="218" t="s">
        <v>67</v>
      </c>
      <c r="B100" s="66" t="s">
        <v>253</v>
      </c>
      <c r="C100" s="89"/>
      <c r="D100" s="89"/>
      <c r="E100" s="72"/>
      <c r="F100" s="257"/>
    </row>
    <row r="101" spans="1:6" ht="12" customHeight="1">
      <c r="A101" s="218" t="s">
        <v>68</v>
      </c>
      <c r="B101" s="65" t="s">
        <v>254</v>
      </c>
      <c r="C101" s="89"/>
      <c r="D101" s="89"/>
      <c r="E101" s="72"/>
      <c r="F101" s="257"/>
    </row>
    <row r="102" spans="1:6" ht="12" customHeight="1">
      <c r="A102" s="218" t="s">
        <v>69</v>
      </c>
      <c r="B102" s="65" t="s">
        <v>255</v>
      </c>
      <c r="C102" s="89"/>
      <c r="D102" s="89"/>
      <c r="E102" s="72"/>
      <c r="F102" s="257"/>
    </row>
    <row r="103" spans="1:6" ht="12" customHeight="1">
      <c r="A103" s="218" t="s">
        <v>71</v>
      </c>
      <c r="B103" s="66" t="s">
        <v>256</v>
      </c>
      <c r="C103" s="89"/>
      <c r="D103" s="89"/>
      <c r="E103" s="72"/>
      <c r="F103" s="257"/>
    </row>
    <row r="104" spans="1:6" ht="12" customHeight="1">
      <c r="A104" s="226" t="s">
        <v>103</v>
      </c>
      <c r="B104" s="67" t="s">
        <v>257</v>
      </c>
      <c r="C104" s="89"/>
      <c r="D104" s="89"/>
      <c r="E104" s="72"/>
      <c r="F104" s="257"/>
    </row>
    <row r="105" spans="1:6" ht="12" customHeight="1">
      <c r="A105" s="218" t="s">
        <v>258</v>
      </c>
      <c r="B105" s="67" t="s">
        <v>259</v>
      </c>
      <c r="C105" s="89"/>
      <c r="D105" s="89"/>
      <c r="E105" s="72"/>
      <c r="F105" s="257"/>
    </row>
    <row r="106" spans="1:6" s="27" customFormat="1" ht="12" customHeight="1" thickBot="1">
      <c r="A106" s="227" t="s">
        <v>260</v>
      </c>
      <c r="B106" s="68" t="s">
        <v>261</v>
      </c>
      <c r="C106" s="18">
        <v>0</v>
      </c>
      <c r="D106" s="18"/>
      <c r="E106" s="33"/>
      <c r="F106" s="257"/>
    </row>
    <row r="107" spans="1:6" ht="12" customHeight="1" thickBot="1">
      <c r="A107" s="59" t="s">
        <v>3</v>
      </c>
      <c r="B107" s="57" t="s">
        <v>262</v>
      </c>
      <c r="C107" s="86">
        <v>1500000</v>
      </c>
      <c r="D107" s="86"/>
      <c r="E107" s="69">
        <v>1500000</v>
      </c>
      <c r="F107" s="257"/>
    </row>
    <row r="108" spans="1:6" ht="12" customHeight="1">
      <c r="A108" s="217" t="s">
        <v>60</v>
      </c>
      <c r="B108" s="42" t="s">
        <v>116</v>
      </c>
      <c r="C108" s="88">
        <v>1500000</v>
      </c>
      <c r="D108" s="88"/>
      <c r="E108" s="71">
        <v>1500000</v>
      </c>
      <c r="F108" s="257"/>
    </row>
    <row r="109" spans="1:6" ht="12" customHeight="1">
      <c r="A109" s="217" t="s">
        <v>61</v>
      </c>
      <c r="B109" s="46" t="s">
        <v>263</v>
      </c>
      <c r="C109" s="88"/>
      <c r="D109" s="88"/>
      <c r="E109" s="71"/>
      <c r="F109" s="257"/>
    </row>
    <row r="110" spans="1:6" ht="12" customHeight="1">
      <c r="A110" s="217" t="s">
        <v>62</v>
      </c>
      <c r="B110" s="46" t="s">
        <v>104</v>
      </c>
      <c r="C110" s="87"/>
      <c r="D110" s="87"/>
      <c r="E110" s="70"/>
      <c r="F110" s="257"/>
    </row>
    <row r="111" spans="1:6" ht="12" customHeight="1">
      <c r="A111" s="217" t="s">
        <v>63</v>
      </c>
      <c r="B111" s="46" t="s">
        <v>264</v>
      </c>
      <c r="C111" s="87"/>
      <c r="D111" s="87"/>
      <c r="E111" s="70"/>
      <c r="F111" s="257"/>
    </row>
    <row r="112" spans="1:6" ht="12" customHeight="1">
      <c r="A112" s="217" t="s">
        <v>64</v>
      </c>
      <c r="B112" s="78" t="s">
        <v>118</v>
      </c>
      <c r="C112" s="87"/>
      <c r="D112" s="87"/>
      <c r="E112" s="70"/>
      <c r="F112" s="257"/>
    </row>
    <row r="113" spans="1:6" ht="12" customHeight="1">
      <c r="A113" s="217" t="s">
        <v>70</v>
      </c>
      <c r="B113" s="77" t="s">
        <v>265</v>
      </c>
      <c r="C113" s="87"/>
      <c r="D113" s="87"/>
      <c r="E113" s="70"/>
      <c r="F113" s="257"/>
    </row>
    <row r="114" spans="1:6" ht="12" customHeight="1">
      <c r="A114" s="217" t="s">
        <v>72</v>
      </c>
      <c r="B114" s="93" t="s">
        <v>266</v>
      </c>
      <c r="C114" s="87"/>
      <c r="D114" s="87"/>
      <c r="E114" s="70"/>
      <c r="F114" s="257"/>
    </row>
    <row r="115" spans="1:6" ht="12" customHeight="1">
      <c r="A115" s="217" t="s">
        <v>105</v>
      </c>
      <c r="B115" s="66" t="s">
        <v>253</v>
      </c>
      <c r="C115" s="87"/>
      <c r="D115" s="87"/>
      <c r="E115" s="70"/>
      <c r="F115" s="257"/>
    </row>
    <row r="116" spans="1:6" ht="12" customHeight="1">
      <c r="A116" s="217" t="s">
        <v>106</v>
      </c>
      <c r="B116" s="66" t="s">
        <v>267</v>
      </c>
      <c r="C116" s="87"/>
      <c r="D116" s="87"/>
      <c r="E116" s="70"/>
      <c r="F116" s="257"/>
    </row>
    <row r="117" spans="1:6" ht="12" customHeight="1">
      <c r="A117" s="217" t="s">
        <v>107</v>
      </c>
      <c r="B117" s="66" t="s">
        <v>268</v>
      </c>
      <c r="C117" s="87"/>
      <c r="D117" s="87"/>
      <c r="E117" s="70"/>
      <c r="F117" s="257"/>
    </row>
    <row r="118" spans="1:6" ht="12" customHeight="1">
      <c r="A118" s="217" t="s">
        <v>269</v>
      </c>
      <c r="B118" s="66" t="s">
        <v>256</v>
      </c>
      <c r="C118" s="87"/>
      <c r="D118" s="87"/>
      <c r="E118" s="70"/>
      <c r="F118" s="257"/>
    </row>
    <row r="119" spans="1:6" ht="12" customHeight="1">
      <c r="A119" s="217" t="s">
        <v>270</v>
      </c>
      <c r="B119" s="66" t="s">
        <v>271</v>
      </c>
      <c r="C119" s="87"/>
      <c r="D119" s="87"/>
      <c r="E119" s="70"/>
      <c r="F119" s="257"/>
    </row>
    <row r="120" spans="1:6" ht="12" customHeight="1" thickBot="1">
      <c r="A120" s="226" t="s">
        <v>272</v>
      </c>
      <c r="B120" s="66" t="s">
        <v>273</v>
      </c>
      <c r="C120" s="89"/>
      <c r="D120" s="89"/>
      <c r="E120" s="72"/>
      <c r="F120" s="257"/>
    </row>
    <row r="121" spans="1:6" ht="12" customHeight="1" thickBot="1">
      <c r="A121" s="59" t="s">
        <v>4</v>
      </c>
      <c r="B121" s="62" t="s">
        <v>274</v>
      </c>
      <c r="C121" s="86">
        <v>0</v>
      </c>
      <c r="D121" s="86"/>
      <c r="E121" s="69">
        <v>0</v>
      </c>
      <c r="F121" s="257"/>
    </row>
    <row r="122" spans="1:6" ht="12" customHeight="1">
      <c r="A122" s="217" t="s">
        <v>43</v>
      </c>
      <c r="B122" s="43" t="s">
        <v>35</v>
      </c>
      <c r="C122" s="88"/>
      <c r="D122" s="88"/>
      <c r="E122" s="71"/>
      <c r="F122" s="257"/>
    </row>
    <row r="123" spans="1:6" ht="12" customHeight="1" thickBot="1">
      <c r="A123" s="219" t="s">
        <v>44</v>
      </c>
      <c r="B123" s="46" t="s">
        <v>36</v>
      </c>
      <c r="C123" s="89"/>
      <c r="D123" s="89"/>
      <c r="E123" s="72"/>
      <c r="F123" s="257"/>
    </row>
    <row r="124" spans="1:6" ht="12" customHeight="1" thickBot="1">
      <c r="A124" s="59" t="s">
        <v>5</v>
      </c>
      <c r="B124" s="62" t="s">
        <v>275</v>
      </c>
      <c r="C124" s="86">
        <v>109470503</v>
      </c>
      <c r="D124" s="86"/>
      <c r="E124" s="69">
        <v>109470503</v>
      </c>
      <c r="F124" s="257"/>
    </row>
    <row r="125" spans="1:6" ht="12" customHeight="1" thickBot="1">
      <c r="A125" s="59" t="s">
        <v>6</v>
      </c>
      <c r="B125" s="62" t="s">
        <v>375</v>
      </c>
      <c r="C125" s="86">
        <v>0</v>
      </c>
      <c r="D125" s="86"/>
      <c r="E125" s="69">
        <v>0</v>
      </c>
      <c r="F125" s="257"/>
    </row>
    <row r="126" spans="1:6" ht="12" customHeight="1">
      <c r="A126" s="217" t="s">
        <v>47</v>
      </c>
      <c r="B126" s="43" t="s">
        <v>277</v>
      </c>
      <c r="C126" s="87"/>
      <c r="D126" s="87"/>
      <c r="E126" s="70"/>
      <c r="F126" s="257"/>
    </row>
    <row r="127" spans="1:6" ht="12" customHeight="1">
      <c r="A127" s="217" t="s">
        <v>48</v>
      </c>
      <c r="B127" s="43" t="s">
        <v>278</v>
      </c>
      <c r="C127" s="87"/>
      <c r="D127" s="87"/>
      <c r="E127" s="70"/>
      <c r="F127" s="257"/>
    </row>
    <row r="128" spans="1:6" ht="12" customHeight="1" thickBot="1">
      <c r="A128" s="226" t="s">
        <v>49</v>
      </c>
      <c r="B128" s="41" t="s">
        <v>279</v>
      </c>
      <c r="C128" s="87"/>
      <c r="D128" s="87"/>
      <c r="E128" s="70"/>
      <c r="F128" s="257"/>
    </row>
    <row r="129" spans="1:6" ht="12" customHeight="1" thickBot="1">
      <c r="A129" s="59" t="s">
        <v>7</v>
      </c>
      <c r="B129" s="62" t="s">
        <v>280</v>
      </c>
      <c r="C129" s="86">
        <v>0</v>
      </c>
      <c r="D129" s="86"/>
      <c r="E129" s="69">
        <v>0</v>
      </c>
      <c r="F129" s="257"/>
    </row>
    <row r="130" spans="1:6" ht="12" customHeight="1">
      <c r="A130" s="217" t="s">
        <v>50</v>
      </c>
      <c r="B130" s="43" t="s">
        <v>281</v>
      </c>
      <c r="C130" s="87"/>
      <c r="D130" s="87"/>
      <c r="E130" s="70"/>
      <c r="F130" s="257"/>
    </row>
    <row r="131" spans="1:6" ht="12" customHeight="1">
      <c r="A131" s="217" t="s">
        <v>51</v>
      </c>
      <c r="B131" s="43" t="s">
        <v>282</v>
      </c>
      <c r="C131" s="87"/>
      <c r="D131" s="87"/>
      <c r="E131" s="70"/>
      <c r="F131" s="257"/>
    </row>
    <row r="132" spans="1:6" ht="12" customHeight="1">
      <c r="A132" s="217" t="s">
        <v>180</v>
      </c>
      <c r="B132" s="43" t="s">
        <v>283</v>
      </c>
      <c r="C132" s="87"/>
      <c r="D132" s="87"/>
      <c r="E132" s="70"/>
      <c r="F132" s="257"/>
    </row>
    <row r="133" spans="1:6" s="27" customFormat="1" ht="12" customHeight="1" thickBot="1">
      <c r="A133" s="226" t="s">
        <v>182</v>
      </c>
      <c r="B133" s="41" t="s">
        <v>284</v>
      </c>
      <c r="C133" s="87"/>
      <c r="D133" s="87"/>
      <c r="E133" s="70"/>
      <c r="F133" s="257"/>
    </row>
    <row r="134" spans="1:6" ht="16.5" thickBot="1">
      <c r="A134" s="59" t="s">
        <v>8</v>
      </c>
      <c r="B134" s="62" t="s">
        <v>380</v>
      </c>
      <c r="C134" s="92">
        <v>0</v>
      </c>
      <c r="D134" s="92"/>
      <c r="E134" s="105"/>
      <c r="F134" s="257"/>
    </row>
    <row r="135" spans="1:6" ht="15.75">
      <c r="A135" s="217" t="s">
        <v>52</v>
      </c>
      <c r="B135" s="43" t="s">
        <v>286</v>
      </c>
      <c r="C135" s="87"/>
      <c r="D135" s="87"/>
      <c r="E135" s="70"/>
      <c r="F135" s="257"/>
    </row>
    <row r="136" spans="1:6" ht="12" customHeight="1">
      <c r="A136" s="217" t="s">
        <v>53</v>
      </c>
      <c r="B136" s="43" t="s">
        <v>287</v>
      </c>
      <c r="C136" s="87"/>
      <c r="D136" s="87"/>
      <c r="E136" s="70"/>
      <c r="F136" s="257"/>
    </row>
    <row r="137" spans="1:6" ht="12" customHeight="1">
      <c r="A137" s="217" t="s">
        <v>189</v>
      </c>
      <c r="B137" s="43" t="s">
        <v>379</v>
      </c>
      <c r="C137" s="87"/>
      <c r="D137" s="87"/>
      <c r="E137" s="70"/>
      <c r="F137" s="257"/>
    </row>
    <row r="138" spans="1:6" s="27" customFormat="1" ht="12" customHeight="1" thickBot="1">
      <c r="A138" s="217" t="s">
        <v>191</v>
      </c>
      <c r="B138" s="43" t="s">
        <v>288</v>
      </c>
      <c r="C138" s="87"/>
      <c r="D138" s="87"/>
      <c r="E138" s="70"/>
      <c r="F138" s="257"/>
    </row>
    <row r="139" spans="1:6" s="27" customFormat="1" ht="12" customHeight="1" thickBot="1">
      <c r="A139" s="226" t="s">
        <v>378</v>
      </c>
      <c r="B139" s="41" t="s">
        <v>289</v>
      </c>
      <c r="C139" s="19">
        <v>0</v>
      </c>
      <c r="D139" s="19"/>
      <c r="E139" s="38">
        <v>0</v>
      </c>
      <c r="F139" s="257"/>
    </row>
    <row r="140" spans="1:6" s="27" customFormat="1" ht="12" customHeight="1" thickBot="1">
      <c r="A140" s="59" t="s">
        <v>9</v>
      </c>
      <c r="B140" s="62" t="s">
        <v>376</v>
      </c>
      <c r="C140" s="87"/>
      <c r="D140" s="87"/>
      <c r="E140" s="70"/>
      <c r="F140" s="257"/>
    </row>
    <row r="141" spans="1:6" s="27" customFormat="1" ht="12" customHeight="1">
      <c r="A141" s="217" t="s">
        <v>98</v>
      </c>
      <c r="B141" s="43" t="s">
        <v>291</v>
      </c>
      <c r="C141" s="87"/>
      <c r="D141" s="87"/>
      <c r="E141" s="70"/>
      <c r="F141" s="257"/>
    </row>
    <row r="142" spans="1:6" s="27" customFormat="1" ht="12" customHeight="1">
      <c r="A142" s="217" t="s">
        <v>99</v>
      </c>
      <c r="B142" s="43" t="s">
        <v>292</v>
      </c>
      <c r="C142" s="87"/>
      <c r="D142" s="87"/>
      <c r="E142" s="70"/>
      <c r="F142" s="257"/>
    </row>
    <row r="143" spans="1:6" s="27" customFormat="1" ht="12" customHeight="1" thickBot="1">
      <c r="A143" s="217" t="s">
        <v>117</v>
      </c>
      <c r="B143" s="43" t="s">
        <v>293</v>
      </c>
      <c r="C143" s="87"/>
      <c r="D143" s="87"/>
      <c r="E143" s="70"/>
      <c r="F143" s="257"/>
    </row>
    <row r="144" spans="1:6" ht="12.75" customHeight="1" thickBot="1">
      <c r="A144" s="217" t="s">
        <v>197</v>
      </c>
      <c r="B144" s="43" t="s">
        <v>294</v>
      </c>
      <c r="C144" s="36"/>
      <c r="D144" s="36"/>
      <c r="E144" s="37"/>
      <c r="F144" s="257"/>
    </row>
    <row r="145" spans="1:6" ht="12" customHeight="1" thickBot="1">
      <c r="A145" s="59" t="s">
        <v>10</v>
      </c>
      <c r="B145" s="62" t="s">
        <v>295</v>
      </c>
      <c r="C145" s="36"/>
      <c r="D145" s="36"/>
      <c r="E145" s="37"/>
      <c r="F145" s="257"/>
    </row>
    <row r="146" spans="1:6" ht="15" customHeight="1" thickBot="1">
      <c r="A146" s="228" t="s">
        <v>11</v>
      </c>
      <c r="B146" s="82" t="s">
        <v>296</v>
      </c>
      <c r="C146" s="216">
        <v>109470503</v>
      </c>
      <c r="D146" s="216"/>
      <c r="E146" s="216">
        <v>109470503</v>
      </c>
      <c r="F146" s="257"/>
    </row>
    <row r="147" spans="1:6" ht="16.5" thickBot="1">
      <c r="A147" s="10"/>
      <c r="B147" s="11"/>
      <c r="C147" s="12"/>
      <c r="D147" s="12"/>
      <c r="E147" s="12"/>
      <c r="F147" s="257"/>
    </row>
    <row r="148" spans="1:6" ht="15" customHeight="1" thickBot="1">
      <c r="A148" s="234" t="s">
        <v>394</v>
      </c>
      <c r="B148" s="235"/>
      <c r="C148" s="23">
        <v>18</v>
      </c>
      <c r="D148" s="263"/>
      <c r="E148" s="22">
        <v>18</v>
      </c>
      <c r="F148" s="257"/>
    </row>
    <row r="149" spans="1:6" ht="14.25" customHeight="1" thickBot="1">
      <c r="A149" s="236" t="s">
        <v>393</v>
      </c>
      <c r="B149" s="237"/>
      <c r="C149" s="23"/>
      <c r="D149" s="263"/>
      <c r="E149" s="22"/>
      <c r="F149" s="257"/>
    </row>
  </sheetData>
  <sheetProtection formatCells="0"/>
  <mergeCells count="5">
    <mergeCell ref="C1:E1"/>
    <mergeCell ref="B2:C2"/>
    <mergeCell ref="B3:C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topLeftCell="A148" zoomScaleSheetLayoutView="100" workbookViewId="0">
      <selection activeCell="G8" sqref="G8"/>
    </sheetView>
  </sheetViews>
  <sheetFormatPr defaultRowHeight="12.75"/>
  <cols>
    <col min="1" max="1" width="14.83203125" style="208" customWidth="1"/>
    <col min="2" max="2" width="65.33203125" style="209" customWidth="1"/>
    <col min="3" max="5" width="17" style="210" customWidth="1"/>
    <col min="6" max="16384" width="9.33203125" style="7"/>
  </cols>
  <sheetData>
    <row r="1" spans="1:6" s="187" customFormat="1" ht="16.5" customHeight="1" thickBot="1">
      <c r="A1" s="244"/>
      <c r="B1" s="245"/>
      <c r="C1" s="361" t="s">
        <v>415</v>
      </c>
      <c r="D1" s="362"/>
      <c r="E1" s="362"/>
    </row>
    <row r="2" spans="1:6" s="230" customFormat="1" ht="15.75" customHeight="1">
      <c r="A2" s="211" t="s">
        <v>40</v>
      </c>
      <c r="B2" s="357" t="s">
        <v>411</v>
      </c>
      <c r="C2" s="358"/>
      <c r="D2" s="294"/>
      <c r="E2" s="204" t="s">
        <v>32</v>
      </c>
    </row>
    <row r="3" spans="1:6" s="230" customFormat="1" ht="24.75" thickBot="1">
      <c r="A3" s="229" t="s">
        <v>371</v>
      </c>
      <c r="B3" s="359" t="s">
        <v>382</v>
      </c>
      <c r="C3" s="360"/>
      <c r="D3" s="260"/>
      <c r="E3" s="183" t="s">
        <v>38</v>
      </c>
    </row>
    <row r="4" spans="1:6" s="231" customFormat="1" ht="15.95" customHeight="1" thickBot="1">
      <c r="A4" s="188"/>
      <c r="B4" s="188"/>
      <c r="C4" s="189"/>
      <c r="D4" s="189"/>
      <c r="E4" s="189" t="str">
        <f>'3.2. sz. mell'!E4</f>
        <v>Forintban!</v>
      </c>
    </row>
    <row r="5" spans="1:6" ht="24.75" thickBot="1">
      <c r="A5" s="293" t="s">
        <v>113</v>
      </c>
      <c r="B5" s="29" t="s">
        <v>392</v>
      </c>
      <c r="C5" s="292" t="s">
        <v>136</v>
      </c>
      <c r="D5" s="261" t="s">
        <v>421</v>
      </c>
      <c r="E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21" t="s">
        <v>247</v>
      </c>
    </row>
    <row r="7" spans="1:6" s="232" customFormat="1" ht="15.95" customHeight="1" thickBot="1">
      <c r="A7" s="354" t="s">
        <v>33</v>
      </c>
      <c r="B7" s="355"/>
      <c r="C7" s="355"/>
      <c r="D7" s="355"/>
      <c r="E7" s="356"/>
    </row>
    <row r="8" spans="1:6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/>
      <c r="E8" s="69">
        <f>SUM(E9:E14)</f>
        <v>0</v>
      </c>
      <c r="F8" s="257"/>
    </row>
    <row r="9" spans="1:6" s="207" customFormat="1" ht="12" customHeight="1">
      <c r="A9" s="217" t="s">
        <v>54</v>
      </c>
      <c r="B9" s="97" t="s">
        <v>139</v>
      </c>
      <c r="C9" s="88"/>
      <c r="D9" s="88"/>
      <c r="E9" s="71"/>
      <c r="F9" s="257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70"/>
      <c r="F10" s="257"/>
    </row>
    <row r="11" spans="1:6" s="233" customFormat="1" ht="12" customHeight="1">
      <c r="A11" s="218" t="s">
        <v>56</v>
      </c>
      <c r="B11" s="98" t="s">
        <v>141</v>
      </c>
      <c r="C11" s="87"/>
      <c r="D11" s="87"/>
      <c r="E11" s="70"/>
      <c r="F11" s="257"/>
    </row>
    <row r="12" spans="1:6" s="233" customFormat="1" ht="12" customHeight="1">
      <c r="A12" s="218" t="s">
        <v>57</v>
      </c>
      <c r="B12" s="98" t="s">
        <v>142</v>
      </c>
      <c r="C12" s="87"/>
      <c r="D12" s="87"/>
      <c r="E12" s="70"/>
      <c r="F12" s="257"/>
    </row>
    <row r="13" spans="1:6" s="233" customFormat="1" ht="12" customHeight="1">
      <c r="A13" s="218" t="s">
        <v>74</v>
      </c>
      <c r="B13" s="98" t="s">
        <v>143</v>
      </c>
      <c r="C13" s="87"/>
      <c r="D13" s="87"/>
      <c r="E13" s="70"/>
      <c r="F13" s="257"/>
    </row>
    <row r="14" spans="1:6" s="207" customFormat="1" ht="12" customHeight="1" thickBot="1">
      <c r="A14" s="219" t="s">
        <v>58</v>
      </c>
      <c r="B14" s="99" t="s">
        <v>144</v>
      </c>
      <c r="C14" s="89"/>
      <c r="D14" s="89"/>
      <c r="E14" s="72"/>
      <c r="F14" s="257"/>
    </row>
    <row r="15" spans="1:6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69">
        <f>SUM(E16:E20)</f>
        <v>0</v>
      </c>
      <c r="F15" s="257"/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71"/>
      <c r="F16" s="257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70"/>
      <c r="F17" s="257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70"/>
      <c r="F18" s="257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70"/>
      <c r="F19" s="257"/>
    </row>
    <row r="20" spans="1:6" s="207" customFormat="1" ht="12" customHeight="1">
      <c r="A20" s="218" t="s">
        <v>64</v>
      </c>
      <c r="B20" s="98" t="s">
        <v>150</v>
      </c>
      <c r="C20" s="87">
        <v>0</v>
      </c>
      <c r="D20" s="87"/>
      <c r="E20" s="70">
        <v>0</v>
      </c>
      <c r="F20" s="257"/>
    </row>
    <row r="21" spans="1:6" s="233" customFormat="1" ht="12" customHeight="1" thickBot="1">
      <c r="A21" s="219" t="s">
        <v>70</v>
      </c>
      <c r="B21" s="99" t="s">
        <v>151</v>
      </c>
      <c r="C21" s="89"/>
      <c r="D21" s="89"/>
      <c r="E21" s="72"/>
      <c r="F21" s="257"/>
    </row>
    <row r="22" spans="1:6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69">
        <f>SUM(E23:E27)</f>
        <v>0</v>
      </c>
      <c r="F22" s="257"/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71"/>
      <c r="F23" s="257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70"/>
      <c r="F24" s="257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70"/>
      <c r="F25" s="257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70"/>
      <c r="F26" s="257"/>
    </row>
    <row r="27" spans="1:6" s="233" customFormat="1" ht="12" customHeight="1">
      <c r="A27" s="218" t="s">
        <v>88</v>
      </c>
      <c r="B27" s="98" t="s">
        <v>157</v>
      </c>
      <c r="C27" s="87">
        <v>0</v>
      </c>
      <c r="D27" s="87"/>
      <c r="E27" s="70">
        <v>0</v>
      </c>
      <c r="F27" s="257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72"/>
      <c r="F28" s="257"/>
    </row>
    <row r="29" spans="1:6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105">
        <f>SUM(E30:E35)</f>
        <v>0</v>
      </c>
      <c r="F29" s="257"/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71">
        <f>+E31+E32</f>
        <v>0</v>
      </c>
      <c r="F30" s="257"/>
    </row>
    <row r="31" spans="1:6" s="233" customFormat="1" ht="12" customHeight="1">
      <c r="A31" s="218" t="s">
        <v>160</v>
      </c>
      <c r="B31" s="98" t="s">
        <v>389</v>
      </c>
      <c r="C31" s="87"/>
      <c r="D31" s="87"/>
      <c r="E31" s="70"/>
      <c r="F31" s="257"/>
    </row>
    <row r="32" spans="1:6" s="233" customFormat="1" ht="12" customHeight="1">
      <c r="A32" s="218" t="s">
        <v>161</v>
      </c>
      <c r="B32" s="98" t="s">
        <v>390</v>
      </c>
      <c r="C32" s="87"/>
      <c r="D32" s="87"/>
      <c r="E32" s="70"/>
      <c r="F32" s="257"/>
    </row>
    <row r="33" spans="1:6" s="233" customFormat="1" ht="12" customHeight="1">
      <c r="A33" s="218" t="s">
        <v>385</v>
      </c>
      <c r="B33" s="98" t="s">
        <v>391</v>
      </c>
      <c r="C33" s="87"/>
      <c r="D33" s="87"/>
      <c r="E33" s="70"/>
      <c r="F33" s="257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70"/>
      <c r="F34" s="257"/>
    </row>
    <row r="35" spans="1:6" s="233" customFormat="1" ht="12" customHeight="1" thickBot="1">
      <c r="A35" s="219" t="s">
        <v>387</v>
      </c>
      <c r="B35" s="78" t="s">
        <v>163</v>
      </c>
      <c r="C35" s="89"/>
      <c r="D35" s="89"/>
      <c r="E35" s="72"/>
      <c r="F35" s="257"/>
    </row>
    <row r="36" spans="1:6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69">
        <f>SUM(E37:E46)</f>
        <v>0</v>
      </c>
      <c r="F36" s="257"/>
    </row>
    <row r="37" spans="1:6" s="233" customFormat="1" ht="12" customHeight="1">
      <c r="A37" s="217" t="s">
        <v>47</v>
      </c>
      <c r="B37" s="97" t="s">
        <v>165</v>
      </c>
      <c r="C37" s="88">
        <v>0</v>
      </c>
      <c r="D37" s="88"/>
      <c r="E37" s="71">
        <v>0</v>
      </c>
      <c r="F37" s="257"/>
    </row>
    <row r="38" spans="1:6" s="233" customFormat="1" ht="12" customHeight="1">
      <c r="A38" s="218" t="s">
        <v>48</v>
      </c>
      <c r="B38" s="98" t="s">
        <v>166</v>
      </c>
      <c r="C38" s="87"/>
      <c r="D38" s="87"/>
      <c r="E38" s="70"/>
      <c r="F38" s="257"/>
    </row>
    <row r="39" spans="1:6" s="233" customFormat="1" ht="12" customHeight="1">
      <c r="A39" s="218" t="s">
        <v>49</v>
      </c>
      <c r="B39" s="98" t="s">
        <v>167</v>
      </c>
      <c r="C39" s="87"/>
      <c r="D39" s="87"/>
      <c r="E39" s="70"/>
      <c r="F39" s="257"/>
    </row>
    <row r="40" spans="1:6" s="233" customFormat="1" ht="12" customHeight="1">
      <c r="A40" s="218" t="s">
        <v>92</v>
      </c>
      <c r="B40" s="98" t="s">
        <v>168</v>
      </c>
      <c r="C40" s="87"/>
      <c r="D40" s="87"/>
      <c r="E40" s="70"/>
      <c r="F40" s="257"/>
    </row>
    <row r="41" spans="1:6" s="233" customFormat="1" ht="12" customHeight="1">
      <c r="A41" s="218" t="s">
        <v>93</v>
      </c>
      <c r="B41" s="98" t="s">
        <v>169</v>
      </c>
      <c r="C41" s="87"/>
      <c r="D41" s="87"/>
      <c r="E41" s="70"/>
      <c r="F41" s="257"/>
    </row>
    <row r="42" spans="1:6" s="233" customFormat="1" ht="12" customHeight="1">
      <c r="A42" s="218" t="s">
        <v>94</v>
      </c>
      <c r="B42" s="98" t="s">
        <v>170</v>
      </c>
      <c r="C42" s="87">
        <v>0</v>
      </c>
      <c r="D42" s="87"/>
      <c r="E42" s="70">
        <v>0</v>
      </c>
      <c r="F42" s="257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70"/>
      <c r="F43" s="257"/>
    </row>
    <row r="44" spans="1:6" s="233" customFormat="1" ht="12" customHeight="1">
      <c r="A44" s="218" t="s">
        <v>96</v>
      </c>
      <c r="B44" s="98" t="s">
        <v>172</v>
      </c>
      <c r="C44" s="87"/>
      <c r="D44" s="87"/>
      <c r="E44" s="70"/>
      <c r="F44" s="257"/>
    </row>
    <row r="45" spans="1:6" s="233" customFormat="1" ht="12" customHeight="1">
      <c r="A45" s="218" t="s">
        <v>173</v>
      </c>
      <c r="B45" s="98" t="s">
        <v>174</v>
      </c>
      <c r="C45" s="90"/>
      <c r="D45" s="90"/>
      <c r="E45" s="73"/>
      <c r="F45" s="257"/>
    </row>
    <row r="46" spans="1:6" s="207" customFormat="1" ht="12" customHeight="1" thickBot="1">
      <c r="A46" s="219" t="s">
        <v>175</v>
      </c>
      <c r="B46" s="99" t="s">
        <v>176</v>
      </c>
      <c r="C46" s="91"/>
      <c r="D46" s="91"/>
      <c r="E46" s="74"/>
      <c r="F46" s="257"/>
    </row>
    <row r="47" spans="1:6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69">
        <f>SUM(E48:E52)</f>
        <v>0</v>
      </c>
      <c r="F47" s="257"/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75"/>
      <c r="F48" s="257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73"/>
      <c r="F49" s="257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73"/>
      <c r="F50" s="257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73"/>
      <c r="F51" s="257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74"/>
      <c r="F52" s="257"/>
    </row>
    <row r="53" spans="1:6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69">
        <f>SUM(E54:E56)</f>
        <v>0</v>
      </c>
      <c r="F53" s="257"/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71"/>
      <c r="F54" s="257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70"/>
      <c r="F55" s="257"/>
    </row>
    <row r="56" spans="1:6" s="207" customFormat="1" ht="12" customHeight="1">
      <c r="A56" s="218" t="s">
        <v>189</v>
      </c>
      <c r="B56" s="98" t="s">
        <v>190</v>
      </c>
      <c r="C56" s="87"/>
      <c r="D56" s="87"/>
      <c r="E56" s="70"/>
      <c r="F56" s="257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72"/>
      <c r="F57" s="257"/>
    </row>
    <row r="58" spans="1:6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69">
        <f>SUM(E59:E61)</f>
        <v>0</v>
      </c>
      <c r="F58" s="257"/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73"/>
      <c r="F59" s="257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73"/>
      <c r="F60" s="257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73"/>
      <c r="F61" s="257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73"/>
      <c r="F62" s="257"/>
    </row>
    <row r="63" spans="1:6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105">
        <f>+E8+E15+E22+E29+E36+E47+E53+E58</f>
        <v>0</v>
      </c>
      <c r="F63" s="257"/>
    </row>
    <row r="64" spans="1:6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69">
        <f>SUM(E65:E67)</f>
        <v>0</v>
      </c>
      <c r="F64" s="257"/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73"/>
      <c r="F65" s="257"/>
    </row>
    <row r="66" spans="1:6" s="233" customFormat="1" ht="12" customHeight="1">
      <c r="A66" s="218" t="s">
        <v>204</v>
      </c>
      <c r="B66" s="98" t="s">
        <v>205</v>
      </c>
      <c r="C66" s="90"/>
      <c r="D66" s="90"/>
      <c r="E66" s="73"/>
      <c r="F66" s="257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73"/>
      <c r="F67" s="257"/>
    </row>
    <row r="68" spans="1:6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69">
        <f>SUM(E69:E72)</f>
        <v>0</v>
      </c>
      <c r="F68" s="257"/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73"/>
      <c r="F69" s="257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73"/>
      <c r="F70" s="257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73"/>
      <c r="F71" s="257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73"/>
      <c r="F72" s="257"/>
    </row>
    <row r="73" spans="1:6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69">
        <f>SUM(E74:E75)</f>
        <v>0</v>
      </c>
      <c r="F73" s="257"/>
    </row>
    <row r="74" spans="1:6" s="233" customFormat="1" ht="12" customHeight="1">
      <c r="A74" s="217" t="s">
        <v>216</v>
      </c>
      <c r="B74" s="97" t="s">
        <v>217</v>
      </c>
      <c r="C74" s="90"/>
      <c r="D74" s="90"/>
      <c r="E74" s="73"/>
      <c r="F74" s="257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73"/>
      <c r="F75" s="257"/>
    </row>
    <row r="76" spans="1:6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69">
        <f>SUM(E77:E79)</f>
        <v>0</v>
      </c>
      <c r="F76" s="257"/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73"/>
      <c r="F77" s="257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73"/>
      <c r="F78" s="257"/>
    </row>
    <row r="79" spans="1:6" s="233" customFormat="1" ht="12" customHeight="1" thickBot="1">
      <c r="A79" s="219" t="s">
        <v>226</v>
      </c>
      <c r="B79" s="99" t="s">
        <v>417</v>
      </c>
      <c r="C79" s="90"/>
      <c r="D79" s="90"/>
      <c r="E79" s="73"/>
      <c r="F79" s="257"/>
    </row>
    <row r="80" spans="1:6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69">
        <f>SUM(E81:E84)</f>
        <v>0</v>
      </c>
      <c r="F80" s="257"/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73"/>
      <c r="F81" s="257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73"/>
      <c r="F82" s="257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73"/>
      <c r="F83" s="257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73"/>
      <c r="F84" s="257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2"/>
      <c r="F85" s="257"/>
    </row>
    <row r="86" spans="1:6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105">
        <f>+E64+E68+E73+E76+E80+E85</f>
        <v>0</v>
      </c>
      <c r="F86" s="257"/>
    </row>
    <row r="87" spans="1:6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105">
        <f>+E63+E86</f>
        <v>0</v>
      </c>
      <c r="F87" s="257"/>
    </row>
    <row r="88" spans="1:6" s="233" customFormat="1" ht="15" customHeight="1">
      <c r="A88" s="190"/>
      <c r="B88" s="191"/>
      <c r="C88" s="205"/>
      <c r="D88" s="205"/>
      <c r="E88" s="205"/>
      <c r="F88" s="257"/>
    </row>
    <row r="89" spans="1:6" ht="16.5" thickBot="1">
      <c r="A89" s="192"/>
      <c r="B89" s="193"/>
      <c r="C89" s="206"/>
      <c r="D89" s="206"/>
      <c r="E89" s="206"/>
      <c r="F89" s="257"/>
    </row>
    <row r="90" spans="1:6" s="232" customFormat="1" ht="16.5" customHeight="1" thickBot="1">
      <c r="A90" s="354" t="s">
        <v>34</v>
      </c>
      <c r="B90" s="355"/>
      <c r="C90" s="355"/>
      <c r="D90" s="355"/>
      <c r="E90" s="356"/>
      <c r="F90" s="257"/>
    </row>
    <row r="91" spans="1:6" s="27" customFormat="1" ht="12" customHeight="1" thickBot="1">
      <c r="A91" s="212" t="s">
        <v>2</v>
      </c>
      <c r="B91" s="58" t="s">
        <v>249</v>
      </c>
      <c r="C91" s="196">
        <f>SUM(C92:C96)</f>
        <v>0</v>
      </c>
      <c r="D91" s="196"/>
      <c r="E91" s="196">
        <f>SUM(E92:E96)</f>
        <v>0</v>
      </c>
      <c r="F91" s="257"/>
    </row>
    <row r="92" spans="1:6" ht="12" customHeight="1">
      <c r="A92" s="225" t="s">
        <v>54</v>
      </c>
      <c r="B92" s="44" t="s">
        <v>30</v>
      </c>
      <c r="C92" s="197">
        <v>0</v>
      </c>
      <c r="D92" s="197"/>
      <c r="E92" s="197">
        <v>0</v>
      </c>
      <c r="F92" s="257"/>
    </row>
    <row r="93" spans="1:6" ht="12" customHeight="1">
      <c r="A93" s="218" t="s">
        <v>55</v>
      </c>
      <c r="B93" s="42" t="s">
        <v>100</v>
      </c>
      <c r="C93" s="198">
        <v>0</v>
      </c>
      <c r="D93" s="198"/>
      <c r="E93" s="198">
        <v>0</v>
      </c>
      <c r="F93" s="257"/>
    </row>
    <row r="94" spans="1:6" ht="12" customHeight="1">
      <c r="A94" s="218" t="s">
        <v>56</v>
      </c>
      <c r="B94" s="42" t="s">
        <v>73</v>
      </c>
      <c r="C94" s="200">
        <v>0</v>
      </c>
      <c r="D94" s="200"/>
      <c r="E94" s="200">
        <v>0</v>
      </c>
      <c r="F94" s="257"/>
    </row>
    <row r="95" spans="1:6" ht="12" customHeight="1">
      <c r="A95" s="218" t="s">
        <v>57</v>
      </c>
      <c r="B95" s="45" t="s">
        <v>101</v>
      </c>
      <c r="C95" s="200"/>
      <c r="D95" s="200"/>
      <c r="E95" s="200"/>
      <c r="F95" s="257"/>
    </row>
    <row r="96" spans="1:6" ht="12" customHeight="1">
      <c r="A96" s="218" t="s">
        <v>65</v>
      </c>
      <c r="B96" s="53" t="s">
        <v>102</v>
      </c>
      <c r="C96" s="200">
        <v>0</v>
      </c>
      <c r="D96" s="200"/>
      <c r="E96" s="200">
        <v>0</v>
      </c>
      <c r="F96" s="257"/>
    </row>
    <row r="97" spans="1:6" ht="12" customHeight="1">
      <c r="A97" s="218" t="s">
        <v>58</v>
      </c>
      <c r="B97" s="42" t="s">
        <v>250</v>
      </c>
      <c r="C97" s="200"/>
      <c r="D97" s="200"/>
      <c r="E97" s="200"/>
      <c r="F97" s="257"/>
    </row>
    <row r="98" spans="1:6" ht="12" customHeight="1">
      <c r="A98" s="218" t="s">
        <v>59</v>
      </c>
      <c r="B98" s="65" t="s">
        <v>251</v>
      </c>
      <c r="C98" s="200"/>
      <c r="D98" s="200"/>
      <c r="E98" s="200"/>
      <c r="F98" s="257"/>
    </row>
    <row r="99" spans="1:6" ht="12" customHeight="1">
      <c r="A99" s="218" t="s">
        <v>66</v>
      </c>
      <c r="B99" s="66" t="s">
        <v>252</v>
      </c>
      <c r="C99" s="200"/>
      <c r="D99" s="200"/>
      <c r="E99" s="200"/>
      <c r="F99" s="257"/>
    </row>
    <row r="100" spans="1:6" ht="12" customHeight="1">
      <c r="A100" s="218" t="s">
        <v>67</v>
      </c>
      <c r="B100" s="66" t="s">
        <v>253</v>
      </c>
      <c r="C100" s="200"/>
      <c r="D100" s="200"/>
      <c r="E100" s="200"/>
      <c r="F100" s="257"/>
    </row>
    <row r="101" spans="1:6" ht="12" customHeight="1">
      <c r="A101" s="218" t="s">
        <v>68</v>
      </c>
      <c r="B101" s="65" t="s">
        <v>254</v>
      </c>
      <c r="C101" s="200"/>
      <c r="D101" s="200"/>
      <c r="E101" s="200"/>
      <c r="F101" s="257"/>
    </row>
    <row r="102" spans="1:6" ht="12" customHeight="1">
      <c r="A102" s="218" t="s">
        <v>69</v>
      </c>
      <c r="B102" s="65" t="s">
        <v>255</v>
      </c>
      <c r="C102" s="200"/>
      <c r="D102" s="200"/>
      <c r="E102" s="200"/>
      <c r="F102" s="257"/>
    </row>
    <row r="103" spans="1:6" ht="12" customHeight="1">
      <c r="A103" s="218" t="s">
        <v>71</v>
      </c>
      <c r="B103" s="66" t="s">
        <v>256</v>
      </c>
      <c r="C103" s="200"/>
      <c r="D103" s="200"/>
      <c r="E103" s="200"/>
      <c r="F103" s="257"/>
    </row>
    <row r="104" spans="1:6" ht="12" customHeight="1">
      <c r="A104" s="226" t="s">
        <v>103</v>
      </c>
      <c r="B104" s="67" t="s">
        <v>257</v>
      </c>
      <c r="C104" s="200"/>
      <c r="D104" s="200"/>
      <c r="E104" s="200"/>
      <c r="F104" s="257"/>
    </row>
    <row r="105" spans="1:6" ht="12" customHeight="1">
      <c r="A105" s="218" t="s">
        <v>258</v>
      </c>
      <c r="B105" s="67" t="s">
        <v>259</v>
      </c>
      <c r="C105" s="200"/>
      <c r="D105" s="200"/>
      <c r="E105" s="200"/>
      <c r="F105" s="257"/>
    </row>
    <row r="106" spans="1:6" s="27" customFormat="1" ht="12" customHeight="1" thickBot="1">
      <c r="A106" s="227" t="s">
        <v>260</v>
      </c>
      <c r="B106" s="68" t="s">
        <v>261</v>
      </c>
      <c r="C106" s="202">
        <v>0</v>
      </c>
      <c r="D106" s="202"/>
      <c r="E106" s="202">
        <v>0</v>
      </c>
      <c r="F106" s="257"/>
    </row>
    <row r="107" spans="1:6" ht="12" customHeight="1" thickBot="1">
      <c r="A107" s="59" t="s">
        <v>3</v>
      </c>
      <c r="B107" s="57" t="s">
        <v>262</v>
      </c>
      <c r="C107" s="80">
        <f>+C108+C110+C112</f>
        <v>0</v>
      </c>
      <c r="D107" s="80"/>
      <c r="E107" s="80">
        <f>+E108+E110+E112</f>
        <v>0</v>
      </c>
      <c r="F107" s="257"/>
    </row>
    <row r="108" spans="1:6" ht="12" customHeight="1">
      <c r="A108" s="217" t="s">
        <v>60</v>
      </c>
      <c r="B108" s="42" t="s">
        <v>116</v>
      </c>
      <c r="C108" s="199">
        <v>0</v>
      </c>
      <c r="D108" s="199"/>
      <c r="E108" s="199">
        <v>0</v>
      </c>
      <c r="F108" s="257"/>
    </row>
    <row r="109" spans="1:6" ht="12" customHeight="1">
      <c r="A109" s="217" t="s">
        <v>61</v>
      </c>
      <c r="B109" s="46" t="s">
        <v>263</v>
      </c>
      <c r="C109" s="199">
        <v>0</v>
      </c>
      <c r="D109" s="199"/>
      <c r="E109" s="199"/>
      <c r="F109" s="257"/>
    </row>
    <row r="110" spans="1:6" ht="12" customHeight="1">
      <c r="A110" s="217" t="s">
        <v>62</v>
      </c>
      <c r="B110" s="46" t="s">
        <v>104</v>
      </c>
      <c r="C110" s="198"/>
      <c r="D110" s="198"/>
      <c r="E110" s="198">
        <v>0</v>
      </c>
      <c r="F110" s="257"/>
    </row>
    <row r="111" spans="1:6" ht="12" customHeight="1">
      <c r="A111" s="217" t="s">
        <v>63</v>
      </c>
      <c r="B111" s="46" t="s">
        <v>264</v>
      </c>
      <c r="C111" s="70"/>
      <c r="D111" s="70"/>
      <c r="E111" s="70"/>
      <c r="F111" s="257"/>
    </row>
    <row r="112" spans="1:6" ht="12" customHeight="1">
      <c r="A112" s="217" t="s">
        <v>64</v>
      </c>
      <c r="B112" s="78" t="s">
        <v>118</v>
      </c>
      <c r="C112" s="70"/>
      <c r="D112" s="70"/>
      <c r="E112" s="70"/>
      <c r="F112" s="257"/>
    </row>
    <row r="113" spans="1:6" ht="12" customHeight="1">
      <c r="A113" s="217" t="s">
        <v>70</v>
      </c>
      <c r="B113" s="77" t="s">
        <v>265</v>
      </c>
      <c r="C113" s="70"/>
      <c r="D113" s="70"/>
      <c r="E113" s="70"/>
      <c r="F113" s="257"/>
    </row>
    <row r="114" spans="1:6" ht="12" customHeight="1">
      <c r="A114" s="217" t="s">
        <v>72</v>
      </c>
      <c r="B114" s="93" t="s">
        <v>266</v>
      </c>
      <c r="C114" s="70"/>
      <c r="D114" s="70"/>
      <c r="E114" s="70"/>
      <c r="F114" s="257"/>
    </row>
    <row r="115" spans="1:6" ht="12" customHeight="1">
      <c r="A115" s="217" t="s">
        <v>105</v>
      </c>
      <c r="B115" s="66" t="s">
        <v>253</v>
      </c>
      <c r="C115" s="70"/>
      <c r="D115" s="70"/>
      <c r="E115" s="70"/>
      <c r="F115" s="257"/>
    </row>
    <row r="116" spans="1:6" ht="12" customHeight="1">
      <c r="A116" s="217" t="s">
        <v>106</v>
      </c>
      <c r="B116" s="66" t="s">
        <v>267</v>
      </c>
      <c r="C116" s="70"/>
      <c r="D116" s="70"/>
      <c r="E116" s="70"/>
      <c r="F116" s="257"/>
    </row>
    <row r="117" spans="1:6" ht="12" customHeight="1">
      <c r="A117" s="217" t="s">
        <v>107</v>
      </c>
      <c r="B117" s="66" t="s">
        <v>268</v>
      </c>
      <c r="C117" s="70"/>
      <c r="D117" s="70"/>
      <c r="E117" s="70"/>
      <c r="F117" s="257"/>
    </row>
    <row r="118" spans="1:6" ht="12" customHeight="1">
      <c r="A118" s="217" t="s">
        <v>269</v>
      </c>
      <c r="B118" s="66" t="s">
        <v>256</v>
      </c>
      <c r="C118" s="70"/>
      <c r="D118" s="70"/>
      <c r="E118" s="70"/>
      <c r="F118" s="257"/>
    </row>
    <row r="119" spans="1:6" ht="12" customHeight="1">
      <c r="A119" s="217" t="s">
        <v>270</v>
      </c>
      <c r="B119" s="66" t="s">
        <v>271</v>
      </c>
      <c r="C119" s="70"/>
      <c r="D119" s="70"/>
      <c r="E119" s="70"/>
      <c r="F119" s="257"/>
    </row>
    <row r="120" spans="1:6" ht="12" customHeight="1" thickBot="1">
      <c r="A120" s="226" t="s">
        <v>272</v>
      </c>
      <c r="B120" s="66" t="s">
        <v>273</v>
      </c>
      <c r="C120" s="72"/>
      <c r="D120" s="72"/>
      <c r="E120" s="72"/>
      <c r="F120" s="257"/>
    </row>
    <row r="121" spans="1:6" ht="12" customHeight="1" thickBot="1">
      <c r="A121" s="59" t="s">
        <v>4</v>
      </c>
      <c r="B121" s="62" t="s">
        <v>274</v>
      </c>
      <c r="C121" s="80">
        <f>+C122+C123</f>
        <v>0</v>
      </c>
      <c r="D121" s="80"/>
      <c r="E121" s="80">
        <f>+E122+E123</f>
        <v>0</v>
      </c>
      <c r="F121" s="257"/>
    </row>
    <row r="122" spans="1:6" ht="12" customHeight="1">
      <c r="A122" s="217" t="s">
        <v>43</v>
      </c>
      <c r="B122" s="43" t="s">
        <v>35</v>
      </c>
      <c r="C122" s="199"/>
      <c r="D122" s="199"/>
      <c r="E122" s="199"/>
      <c r="F122" s="257"/>
    </row>
    <row r="123" spans="1:6" ht="12" customHeight="1" thickBot="1">
      <c r="A123" s="219" t="s">
        <v>44</v>
      </c>
      <c r="B123" s="46" t="s">
        <v>36</v>
      </c>
      <c r="C123" s="200"/>
      <c r="D123" s="200"/>
      <c r="E123" s="200"/>
      <c r="F123" s="257"/>
    </row>
    <row r="124" spans="1:6" ht="12" customHeight="1" thickBot="1">
      <c r="A124" s="59" t="s">
        <v>5</v>
      </c>
      <c r="B124" s="62" t="s">
        <v>275</v>
      </c>
      <c r="C124" s="80">
        <f>+C91+C107+C121</f>
        <v>0</v>
      </c>
      <c r="D124" s="80"/>
      <c r="E124" s="80">
        <f>+E91+E107+E121</f>
        <v>0</v>
      </c>
      <c r="F124" s="257"/>
    </row>
    <row r="125" spans="1:6" ht="12" customHeight="1" thickBot="1">
      <c r="A125" s="59" t="s">
        <v>6</v>
      </c>
      <c r="B125" s="62" t="s">
        <v>375</v>
      </c>
      <c r="C125" s="80">
        <f>+C126+C127+C128</f>
        <v>0</v>
      </c>
      <c r="D125" s="80"/>
      <c r="E125" s="80">
        <f>+E126+E127+E128</f>
        <v>0</v>
      </c>
      <c r="F125" s="257"/>
    </row>
    <row r="126" spans="1:6" ht="12" customHeight="1">
      <c r="A126" s="217" t="s">
        <v>47</v>
      </c>
      <c r="B126" s="43" t="s">
        <v>277</v>
      </c>
      <c r="C126" s="70"/>
      <c r="D126" s="70"/>
      <c r="E126" s="70"/>
      <c r="F126" s="257"/>
    </row>
    <row r="127" spans="1:6" ht="12" customHeight="1">
      <c r="A127" s="217" t="s">
        <v>48</v>
      </c>
      <c r="B127" s="43" t="s">
        <v>278</v>
      </c>
      <c r="C127" s="70"/>
      <c r="D127" s="70"/>
      <c r="E127" s="70"/>
      <c r="F127" s="257"/>
    </row>
    <row r="128" spans="1:6" ht="12" customHeight="1" thickBot="1">
      <c r="A128" s="226" t="s">
        <v>49</v>
      </c>
      <c r="B128" s="41" t="s">
        <v>279</v>
      </c>
      <c r="C128" s="70"/>
      <c r="D128" s="70"/>
      <c r="E128" s="70"/>
      <c r="F128" s="257"/>
    </row>
    <row r="129" spans="1:11" ht="12" customHeight="1" thickBot="1">
      <c r="A129" s="59" t="s">
        <v>7</v>
      </c>
      <c r="B129" s="62" t="s">
        <v>280</v>
      </c>
      <c r="C129" s="80">
        <f>+C130+C131+C132+C133</f>
        <v>0</v>
      </c>
      <c r="D129" s="80"/>
      <c r="E129" s="80">
        <f>+E130+E131+E132+E133</f>
        <v>0</v>
      </c>
      <c r="F129" s="257"/>
    </row>
    <row r="130" spans="1:11" ht="12" customHeight="1">
      <c r="A130" s="217" t="s">
        <v>50</v>
      </c>
      <c r="B130" s="43" t="s">
        <v>281</v>
      </c>
      <c r="C130" s="70"/>
      <c r="D130" s="70"/>
      <c r="E130" s="70"/>
      <c r="F130" s="257"/>
    </row>
    <row r="131" spans="1:11" ht="12" customHeight="1">
      <c r="A131" s="217" t="s">
        <v>51</v>
      </c>
      <c r="B131" s="43" t="s">
        <v>282</v>
      </c>
      <c r="C131" s="70"/>
      <c r="D131" s="70"/>
      <c r="E131" s="70"/>
      <c r="F131" s="257"/>
    </row>
    <row r="132" spans="1:11" ht="12" customHeight="1">
      <c r="A132" s="217" t="s">
        <v>180</v>
      </c>
      <c r="B132" s="43" t="s">
        <v>283</v>
      </c>
      <c r="C132" s="70"/>
      <c r="D132" s="70"/>
      <c r="E132" s="70"/>
      <c r="F132" s="257"/>
    </row>
    <row r="133" spans="1:11" s="27" customFormat="1" ht="12" customHeight="1" thickBot="1">
      <c r="A133" s="226" t="s">
        <v>182</v>
      </c>
      <c r="B133" s="41" t="s">
        <v>284</v>
      </c>
      <c r="C133" s="70"/>
      <c r="D133" s="70"/>
      <c r="E133" s="70"/>
      <c r="F133" s="257"/>
    </row>
    <row r="134" spans="1:11" ht="16.5" thickBot="1">
      <c r="A134" s="59" t="s">
        <v>8</v>
      </c>
      <c r="B134" s="62" t="s">
        <v>380</v>
      </c>
      <c r="C134" s="201">
        <f>+C135+C136+C138+C139+C137</f>
        <v>0</v>
      </c>
      <c r="D134" s="201"/>
      <c r="E134" s="201">
        <f>+E135+E136+E138+E139+E137</f>
        <v>0</v>
      </c>
      <c r="F134" s="257"/>
      <c r="K134" s="184"/>
    </row>
    <row r="135" spans="1:11" ht="15.75">
      <c r="A135" s="217" t="s">
        <v>52</v>
      </c>
      <c r="B135" s="43" t="s">
        <v>286</v>
      </c>
      <c r="C135" s="70"/>
      <c r="D135" s="70"/>
      <c r="E135" s="70"/>
      <c r="F135" s="257"/>
    </row>
    <row r="136" spans="1:11" ht="12" customHeight="1">
      <c r="A136" s="217" t="s">
        <v>53</v>
      </c>
      <c r="B136" s="43" t="s">
        <v>287</v>
      </c>
      <c r="C136" s="70"/>
      <c r="D136" s="70"/>
      <c r="E136" s="70"/>
      <c r="F136" s="257"/>
    </row>
    <row r="137" spans="1:11" ht="12" customHeight="1">
      <c r="A137" s="217" t="s">
        <v>189</v>
      </c>
      <c r="B137" s="43" t="s">
        <v>379</v>
      </c>
      <c r="C137" s="70"/>
      <c r="D137" s="70"/>
      <c r="E137" s="70"/>
      <c r="F137" s="257"/>
    </row>
    <row r="138" spans="1:11" s="27" customFormat="1" ht="12" customHeight="1">
      <c r="A138" s="217" t="s">
        <v>191</v>
      </c>
      <c r="B138" s="43" t="s">
        <v>288</v>
      </c>
      <c r="C138" s="70"/>
      <c r="D138" s="70"/>
      <c r="E138" s="70"/>
      <c r="F138" s="257"/>
    </row>
    <row r="139" spans="1:11" s="27" customFormat="1" ht="12" customHeight="1" thickBot="1">
      <c r="A139" s="226" t="s">
        <v>378</v>
      </c>
      <c r="B139" s="41" t="s">
        <v>289</v>
      </c>
      <c r="C139" s="70"/>
      <c r="D139" s="70"/>
      <c r="E139" s="70"/>
      <c r="F139" s="257"/>
    </row>
    <row r="140" spans="1:11" s="27" customFormat="1" ht="12" customHeight="1" thickBot="1">
      <c r="A140" s="59" t="s">
        <v>9</v>
      </c>
      <c r="B140" s="62" t="s">
        <v>376</v>
      </c>
      <c r="C140" s="203">
        <f>+C141+C142+C143+C144</f>
        <v>0</v>
      </c>
      <c r="D140" s="203"/>
      <c r="E140" s="203">
        <f>+E141+E142+E143+E144</f>
        <v>0</v>
      </c>
      <c r="F140" s="257"/>
    </row>
    <row r="141" spans="1:11" s="27" customFormat="1" ht="12" customHeight="1">
      <c r="A141" s="217" t="s">
        <v>98</v>
      </c>
      <c r="B141" s="43" t="s">
        <v>291</v>
      </c>
      <c r="C141" s="70"/>
      <c r="D141" s="70"/>
      <c r="E141" s="70"/>
      <c r="F141" s="257"/>
    </row>
    <row r="142" spans="1:11" s="27" customFormat="1" ht="12" customHeight="1">
      <c r="A142" s="217" t="s">
        <v>99</v>
      </c>
      <c r="B142" s="43" t="s">
        <v>292</v>
      </c>
      <c r="C142" s="70"/>
      <c r="D142" s="70"/>
      <c r="E142" s="70"/>
      <c r="F142" s="257"/>
    </row>
    <row r="143" spans="1:11" s="27" customFormat="1" ht="12" customHeight="1">
      <c r="A143" s="217" t="s">
        <v>117</v>
      </c>
      <c r="B143" s="43" t="s">
        <v>293</v>
      </c>
      <c r="C143" s="70"/>
      <c r="D143" s="70"/>
      <c r="E143" s="70"/>
      <c r="F143" s="257"/>
    </row>
    <row r="144" spans="1:11" ht="12.75" customHeight="1" thickBot="1">
      <c r="A144" s="217" t="s">
        <v>197</v>
      </c>
      <c r="B144" s="43" t="s">
        <v>294</v>
      </c>
      <c r="C144" s="70"/>
      <c r="D144" s="70"/>
      <c r="E144" s="70"/>
      <c r="F144" s="257"/>
    </row>
    <row r="145" spans="1:6" ht="12" customHeight="1" thickBot="1">
      <c r="A145" s="59" t="s">
        <v>10</v>
      </c>
      <c r="B145" s="62" t="s">
        <v>295</v>
      </c>
      <c r="C145" s="216">
        <f>+C125+C129+C134+C140</f>
        <v>0</v>
      </c>
      <c r="D145" s="216"/>
      <c r="E145" s="216">
        <f>+E125+E129+E134+E140</f>
        <v>0</v>
      </c>
      <c r="F145" s="257"/>
    </row>
    <row r="146" spans="1:6" ht="15" customHeight="1" thickBot="1">
      <c r="A146" s="228" t="s">
        <v>11</v>
      </c>
      <c r="B146" s="82" t="s">
        <v>296</v>
      </c>
      <c r="C146" s="216">
        <f>+C124+C145</f>
        <v>0</v>
      </c>
      <c r="D146" s="216"/>
      <c r="E146" s="216">
        <f>+E124+E145</f>
        <v>0</v>
      </c>
      <c r="F146" s="257"/>
    </row>
    <row r="147" spans="1:6" ht="16.5" thickBot="1">
      <c r="A147" s="10"/>
      <c r="B147" s="11"/>
      <c r="C147" s="12"/>
      <c r="D147" s="12"/>
      <c r="E147" s="12"/>
      <c r="F147" s="257"/>
    </row>
    <row r="148" spans="1:6" ht="15" customHeight="1" thickBot="1">
      <c r="A148" s="234" t="s">
        <v>394</v>
      </c>
      <c r="B148" s="235"/>
      <c r="C148" s="23"/>
      <c r="D148" s="263"/>
      <c r="E148" s="22"/>
      <c r="F148" s="257"/>
    </row>
    <row r="149" spans="1:6" ht="14.25" customHeight="1" thickBot="1">
      <c r="A149" s="236" t="s">
        <v>393</v>
      </c>
      <c r="B149" s="237"/>
      <c r="C149" s="23"/>
      <c r="D149" s="263"/>
      <c r="E149" s="22"/>
      <c r="F149" s="257"/>
    </row>
  </sheetData>
  <sheetProtection formatCells="0"/>
  <mergeCells count="5">
    <mergeCell ref="C1:E1"/>
    <mergeCell ref="B2:C2"/>
    <mergeCell ref="B3:C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tabSelected="1" zoomScaleSheetLayoutView="100" workbookViewId="0">
      <selection activeCell="I15" sqref="I15"/>
    </sheetView>
  </sheetViews>
  <sheetFormatPr defaultRowHeight="12.75"/>
  <cols>
    <col min="1" max="1" width="14.83203125" style="208" customWidth="1"/>
    <col min="2" max="2" width="65.33203125" style="209" customWidth="1"/>
    <col min="3" max="5" width="17" style="210" customWidth="1"/>
    <col min="6" max="16384" width="9.33203125" style="7"/>
  </cols>
  <sheetData>
    <row r="1" spans="1:5" s="187" customFormat="1" ht="16.5" customHeight="1" thickBot="1">
      <c r="A1" s="244"/>
      <c r="B1" s="245"/>
      <c r="C1" s="361" t="s">
        <v>416</v>
      </c>
      <c r="D1" s="362"/>
      <c r="E1" s="362"/>
    </row>
    <row r="2" spans="1:5" s="230" customFormat="1" ht="15.75" customHeight="1">
      <c r="A2" s="211" t="s">
        <v>40</v>
      </c>
      <c r="B2" s="357" t="s">
        <v>411</v>
      </c>
      <c r="C2" s="358"/>
      <c r="D2" s="294"/>
      <c r="E2" s="204" t="s">
        <v>32</v>
      </c>
    </row>
    <row r="3" spans="1:5" s="230" customFormat="1" ht="24.75" thickBot="1">
      <c r="A3" s="229" t="s">
        <v>371</v>
      </c>
      <c r="B3" s="359" t="s">
        <v>383</v>
      </c>
      <c r="C3" s="360"/>
      <c r="D3" s="260"/>
      <c r="E3" s="183" t="s">
        <v>39</v>
      </c>
    </row>
    <row r="4" spans="1:5" s="231" customFormat="1" ht="15.95" customHeight="1" thickBot="1">
      <c r="A4" s="188"/>
      <c r="B4" s="188"/>
      <c r="C4" s="189"/>
      <c r="D4" s="189"/>
      <c r="E4" s="189" t="str">
        <f>'3.3. sz. mell'!E4</f>
        <v>Forintban!</v>
      </c>
    </row>
    <row r="5" spans="1:5" ht="24.75" thickBot="1">
      <c r="A5" s="293" t="s">
        <v>113</v>
      </c>
      <c r="B5" s="29" t="s">
        <v>392</v>
      </c>
      <c r="C5" s="292" t="s">
        <v>136</v>
      </c>
      <c r="D5" s="261" t="s">
        <v>421</v>
      </c>
      <c r="E5" s="16" t="s">
        <v>137</v>
      </c>
    </row>
    <row r="6" spans="1:5" s="232" customFormat="1" ht="12.95" customHeight="1" thickBot="1">
      <c r="A6" s="185" t="s">
        <v>243</v>
      </c>
      <c r="B6" s="186" t="s">
        <v>244</v>
      </c>
      <c r="C6" s="186" t="s">
        <v>245</v>
      </c>
      <c r="D6" s="186" t="s">
        <v>246</v>
      </c>
      <c r="E6" s="21" t="s">
        <v>247</v>
      </c>
    </row>
    <row r="7" spans="1:5" s="232" customFormat="1" ht="15.95" customHeight="1" thickBot="1">
      <c r="A7" s="354" t="s">
        <v>33</v>
      </c>
      <c r="B7" s="355"/>
      <c r="C7" s="355"/>
      <c r="D7" s="355"/>
      <c r="E7" s="356"/>
    </row>
    <row r="8" spans="1:5" s="232" customFormat="1" ht="12" customHeight="1" thickBot="1">
      <c r="A8" s="59" t="s">
        <v>2</v>
      </c>
      <c r="B8" s="55" t="s">
        <v>138</v>
      </c>
      <c r="C8" s="86">
        <f>SUM(C9:C14)</f>
        <v>0</v>
      </c>
      <c r="D8" s="86">
        <f ca="1">+D8:ED79</f>
        <v>0</v>
      </c>
      <c r="E8" s="69">
        <f>SUM(E9:E14)</f>
        <v>0</v>
      </c>
    </row>
    <row r="9" spans="1:5" s="207" customFormat="1" ht="12" customHeight="1">
      <c r="A9" s="217" t="s">
        <v>54</v>
      </c>
      <c r="B9" s="97" t="s">
        <v>139</v>
      </c>
      <c r="C9" s="88"/>
      <c r="D9" s="88"/>
      <c r="E9" s="71"/>
    </row>
    <row r="10" spans="1:5" s="233" customFormat="1" ht="12" customHeight="1">
      <c r="A10" s="218" t="s">
        <v>55</v>
      </c>
      <c r="B10" s="98" t="s">
        <v>140</v>
      </c>
      <c r="C10" s="87"/>
      <c r="D10" s="87"/>
      <c r="E10" s="70"/>
    </row>
    <row r="11" spans="1:5" s="233" customFormat="1" ht="12" customHeight="1">
      <c r="A11" s="218" t="s">
        <v>56</v>
      </c>
      <c r="B11" s="98" t="s">
        <v>141</v>
      </c>
      <c r="C11" s="87"/>
      <c r="D11" s="87"/>
      <c r="E11" s="70"/>
    </row>
    <row r="12" spans="1:5" s="233" customFormat="1" ht="12" customHeight="1">
      <c r="A12" s="218" t="s">
        <v>57</v>
      </c>
      <c r="B12" s="98" t="s">
        <v>142</v>
      </c>
      <c r="C12" s="87"/>
      <c r="D12" s="87"/>
      <c r="E12" s="70"/>
    </row>
    <row r="13" spans="1:5" s="233" customFormat="1" ht="12" customHeight="1">
      <c r="A13" s="218" t="s">
        <v>74</v>
      </c>
      <c r="B13" s="98" t="s">
        <v>143</v>
      </c>
      <c r="C13" s="87"/>
      <c r="D13" s="87"/>
      <c r="E13" s="70"/>
    </row>
    <row r="14" spans="1:5" s="207" customFormat="1" ht="12" customHeight="1" thickBot="1">
      <c r="A14" s="219" t="s">
        <v>58</v>
      </c>
      <c r="B14" s="99" t="s">
        <v>144</v>
      </c>
      <c r="C14" s="89"/>
      <c r="D14" s="89"/>
      <c r="E14" s="72"/>
    </row>
    <row r="15" spans="1:5" s="207" customFormat="1" ht="12" customHeight="1" thickBot="1">
      <c r="A15" s="59" t="s">
        <v>3</v>
      </c>
      <c r="B15" s="76" t="s">
        <v>145</v>
      </c>
      <c r="C15" s="86">
        <f>SUM(C16:C20)</f>
        <v>0</v>
      </c>
      <c r="D15" s="86"/>
      <c r="E15" s="69">
        <f>SUM(E16:E20)</f>
        <v>0</v>
      </c>
    </row>
    <row r="16" spans="1:5" s="207" customFormat="1" ht="12" customHeight="1">
      <c r="A16" s="217" t="s">
        <v>60</v>
      </c>
      <c r="B16" s="97" t="s">
        <v>146</v>
      </c>
      <c r="C16" s="88"/>
      <c r="D16" s="88"/>
      <c r="E16" s="71"/>
    </row>
    <row r="17" spans="1:5" s="207" customFormat="1" ht="12" customHeight="1">
      <c r="A17" s="218" t="s">
        <v>61</v>
      </c>
      <c r="B17" s="98" t="s">
        <v>147</v>
      </c>
      <c r="C17" s="87"/>
      <c r="D17" s="87"/>
      <c r="E17" s="70"/>
    </row>
    <row r="18" spans="1:5" s="207" customFormat="1" ht="12" customHeight="1">
      <c r="A18" s="218" t="s">
        <v>62</v>
      </c>
      <c r="B18" s="98" t="s">
        <v>148</v>
      </c>
      <c r="C18" s="87"/>
      <c r="D18" s="87"/>
      <c r="E18" s="70"/>
    </row>
    <row r="19" spans="1:5" s="207" customFormat="1" ht="12" customHeight="1">
      <c r="A19" s="218" t="s">
        <v>63</v>
      </c>
      <c r="B19" s="98" t="s">
        <v>149</v>
      </c>
      <c r="C19" s="87"/>
      <c r="D19" s="87"/>
      <c r="E19" s="70"/>
    </row>
    <row r="20" spans="1:5" s="207" customFormat="1" ht="12" customHeight="1">
      <c r="A20" s="218" t="s">
        <v>64</v>
      </c>
      <c r="B20" s="98" t="s">
        <v>150</v>
      </c>
      <c r="C20" s="87"/>
      <c r="D20" s="87"/>
      <c r="E20" s="70"/>
    </row>
    <row r="21" spans="1:5" s="233" customFormat="1" ht="12" customHeight="1" thickBot="1">
      <c r="A21" s="219" t="s">
        <v>70</v>
      </c>
      <c r="B21" s="99" t="s">
        <v>151</v>
      </c>
      <c r="C21" s="89"/>
      <c r="D21" s="89"/>
      <c r="E21" s="72"/>
    </row>
    <row r="22" spans="1:5" s="233" customFormat="1" ht="12" customHeight="1" thickBot="1">
      <c r="A22" s="59" t="s">
        <v>4</v>
      </c>
      <c r="B22" s="55" t="s">
        <v>152</v>
      </c>
      <c r="C22" s="86">
        <f>SUM(C23:C27)</f>
        <v>0</v>
      </c>
      <c r="D22" s="86"/>
      <c r="E22" s="69">
        <f>SUM(E23:E27)</f>
        <v>0</v>
      </c>
    </row>
    <row r="23" spans="1:5" s="233" customFormat="1" ht="12" customHeight="1">
      <c r="A23" s="217" t="s">
        <v>43</v>
      </c>
      <c r="B23" s="97" t="s">
        <v>153</v>
      </c>
      <c r="C23" s="88"/>
      <c r="D23" s="88"/>
      <c r="E23" s="71"/>
    </row>
    <row r="24" spans="1:5" s="207" customFormat="1" ht="12" customHeight="1">
      <c r="A24" s="218" t="s">
        <v>44</v>
      </c>
      <c r="B24" s="98" t="s">
        <v>154</v>
      </c>
      <c r="C24" s="87"/>
      <c r="D24" s="87"/>
      <c r="E24" s="70"/>
    </row>
    <row r="25" spans="1:5" s="233" customFormat="1" ht="12" customHeight="1">
      <c r="A25" s="218" t="s">
        <v>45</v>
      </c>
      <c r="B25" s="98" t="s">
        <v>155</v>
      </c>
      <c r="C25" s="87"/>
      <c r="D25" s="87"/>
      <c r="E25" s="70"/>
    </row>
    <row r="26" spans="1:5" s="233" customFormat="1" ht="12" customHeight="1">
      <c r="A26" s="218" t="s">
        <v>46</v>
      </c>
      <c r="B26" s="98" t="s">
        <v>156</v>
      </c>
      <c r="C26" s="87"/>
      <c r="D26" s="87"/>
      <c r="E26" s="70"/>
    </row>
    <row r="27" spans="1:5" s="233" customFormat="1" ht="12" customHeight="1">
      <c r="A27" s="218" t="s">
        <v>88</v>
      </c>
      <c r="B27" s="98" t="s">
        <v>157</v>
      </c>
      <c r="C27" s="87"/>
      <c r="D27" s="87"/>
      <c r="E27" s="70"/>
    </row>
    <row r="28" spans="1:5" s="233" customFormat="1" ht="12" customHeight="1" thickBot="1">
      <c r="A28" s="219" t="s">
        <v>89</v>
      </c>
      <c r="B28" s="99" t="s">
        <v>158</v>
      </c>
      <c r="C28" s="89"/>
      <c r="D28" s="89"/>
      <c r="E28" s="72"/>
    </row>
    <row r="29" spans="1:5" s="233" customFormat="1" ht="12" customHeight="1" thickBot="1">
      <c r="A29" s="59" t="s">
        <v>90</v>
      </c>
      <c r="B29" s="55" t="s">
        <v>384</v>
      </c>
      <c r="C29" s="92">
        <f>SUM(C30:C35)</f>
        <v>0</v>
      </c>
      <c r="D29" s="92"/>
      <c r="E29" s="105">
        <f>SUM(E30:E35)</f>
        <v>0</v>
      </c>
    </row>
    <row r="30" spans="1:5" s="233" customFormat="1" ht="12" customHeight="1">
      <c r="A30" s="217" t="s">
        <v>159</v>
      </c>
      <c r="B30" s="97" t="s">
        <v>388</v>
      </c>
      <c r="C30" s="88"/>
      <c r="D30" s="88"/>
      <c r="E30" s="71">
        <f>+E31+E32</f>
        <v>0</v>
      </c>
    </row>
    <row r="31" spans="1:5" s="233" customFormat="1" ht="12" customHeight="1">
      <c r="A31" s="218" t="s">
        <v>160</v>
      </c>
      <c r="B31" s="98" t="s">
        <v>389</v>
      </c>
      <c r="C31" s="87"/>
      <c r="D31" s="87"/>
      <c r="E31" s="70"/>
    </row>
    <row r="32" spans="1:5" s="233" customFormat="1" ht="12" customHeight="1">
      <c r="A32" s="218" t="s">
        <v>161</v>
      </c>
      <c r="B32" s="98" t="s">
        <v>390</v>
      </c>
      <c r="C32" s="87"/>
      <c r="D32" s="87"/>
      <c r="E32" s="70"/>
    </row>
    <row r="33" spans="1:5" s="233" customFormat="1" ht="12" customHeight="1">
      <c r="A33" s="218" t="s">
        <v>385</v>
      </c>
      <c r="B33" s="98" t="s">
        <v>391</v>
      </c>
      <c r="C33" s="87"/>
      <c r="D33" s="87"/>
      <c r="E33" s="70"/>
    </row>
    <row r="34" spans="1:5" s="233" customFormat="1" ht="12" customHeight="1">
      <c r="A34" s="218" t="s">
        <v>386</v>
      </c>
      <c r="B34" s="98" t="s">
        <v>162</v>
      </c>
      <c r="C34" s="87"/>
      <c r="D34" s="87"/>
      <c r="E34" s="70"/>
    </row>
    <row r="35" spans="1:5" s="233" customFormat="1" ht="12" customHeight="1" thickBot="1">
      <c r="A35" s="219" t="s">
        <v>387</v>
      </c>
      <c r="B35" s="78" t="s">
        <v>163</v>
      </c>
      <c r="C35" s="89"/>
      <c r="D35" s="89"/>
      <c r="E35" s="72"/>
    </row>
    <row r="36" spans="1:5" s="233" customFormat="1" ht="12" customHeight="1" thickBot="1">
      <c r="A36" s="59" t="s">
        <v>6</v>
      </c>
      <c r="B36" s="55" t="s">
        <v>164</v>
      </c>
      <c r="C36" s="86">
        <f>SUM(C37:C46)</f>
        <v>0</v>
      </c>
      <c r="D36" s="86"/>
      <c r="E36" s="69">
        <f>SUM(E37:E46)</f>
        <v>0</v>
      </c>
    </row>
    <row r="37" spans="1:5" s="233" customFormat="1" ht="12" customHeight="1">
      <c r="A37" s="217" t="s">
        <v>47</v>
      </c>
      <c r="B37" s="97" t="s">
        <v>165</v>
      </c>
      <c r="C37" s="88"/>
      <c r="D37" s="88"/>
      <c r="E37" s="71"/>
    </row>
    <row r="38" spans="1:5" s="233" customFormat="1" ht="12" customHeight="1">
      <c r="A38" s="218" t="s">
        <v>48</v>
      </c>
      <c r="B38" s="98" t="s">
        <v>166</v>
      </c>
      <c r="C38" s="87"/>
      <c r="D38" s="87"/>
      <c r="E38" s="70"/>
    </row>
    <row r="39" spans="1:5" s="233" customFormat="1" ht="12" customHeight="1">
      <c r="A39" s="218" t="s">
        <v>49</v>
      </c>
      <c r="B39" s="98" t="s">
        <v>167</v>
      </c>
      <c r="C39" s="87"/>
      <c r="D39" s="87"/>
      <c r="E39" s="70"/>
    </row>
    <row r="40" spans="1:5" s="233" customFormat="1" ht="12" customHeight="1">
      <c r="A40" s="218" t="s">
        <v>92</v>
      </c>
      <c r="B40" s="98" t="s">
        <v>168</v>
      </c>
      <c r="C40" s="87"/>
      <c r="D40" s="87"/>
      <c r="E40" s="70"/>
    </row>
    <row r="41" spans="1:5" s="233" customFormat="1" ht="12" customHeight="1">
      <c r="A41" s="218" t="s">
        <v>93</v>
      </c>
      <c r="B41" s="98" t="s">
        <v>169</v>
      </c>
      <c r="C41" s="87"/>
      <c r="D41" s="87"/>
      <c r="E41" s="70"/>
    </row>
    <row r="42" spans="1:5" s="233" customFormat="1" ht="12" customHeight="1">
      <c r="A42" s="218" t="s">
        <v>94</v>
      </c>
      <c r="B42" s="98" t="s">
        <v>170</v>
      </c>
      <c r="C42" s="87"/>
      <c r="D42" s="87"/>
      <c r="E42" s="70"/>
    </row>
    <row r="43" spans="1:5" s="233" customFormat="1" ht="12" customHeight="1">
      <c r="A43" s="218" t="s">
        <v>95</v>
      </c>
      <c r="B43" s="98" t="s">
        <v>171</v>
      </c>
      <c r="C43" s="87"/>
      <c r="D43" s="87"/>
      <c r="E43" s="70"/>
    </row>
    <row r="44" spans="1:5" s="233" customFormat="1" ht="12" customHeight="1">
      <c r="A44" s="218" t="s">
        <v>96</v>
      </c>
      <c r="B44" s="98" t="s">
        <v>172</v>
      </c>
      <c r="C44" s="87"/>
      <c r="D44" s="87"/>
      <c r="E44" s="70"/>
    </row>
    <row r="45" spans="1:5" s="233" customFormat="1" ht="12" customHeight="1">
      <c r="A45" s="218" t="s">
        <v>173</v>
      </c>
      <c r="B45" s="98" t="s">
        <v>174</v>
      </c>
      <c r="C45" s="90"/>
      <c r="D45" s="90"/>
      <c r="E45" s="73"/>
    </row>
    <row r="46" spans="1:5" s="207" customFormat="1" ht="12" customHeight="1" thickBot="1">
      <c r="A46" s="219" t="s">
        <v>175</v>
      </c>
      <c r="B46" s="99" t="s">
        <v>176</v>
      </c>
      <c r="C46" s="91"/>
      <c r="D46" s="91"/>
      <c r="E46" s="74"/>
    </row>
    <row r="47" spans="1:5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69">
        <f>SUM(E48:E52)</f>
        <v>0</v>
      </c>
    </row>
    <row r="48" spans="1:5" s="233" customFormat="1" ht="12" customHeight="1">
      <c r="A48" s="217" t="s">
        <v>50</v>
      </c>
      <c r="B48" s="97" t="s">
        <v>178</v>
      </c>
      <c r="C48" s="107"/>
      <c r="D48" s="107"/>
      <c r="E48" s="75"/>
    </row>
    <row r="49" spans="1:5" s="233" customFormat="1" ht="12" customHeight="1">
      <c r="A49" s="218" t="s">
        <v>51</v>
      </c>
      <c r="B49" s="98" t="s">
        <v>179</v>
      </c>
      <c r="C49" s="90"/>
      <c r="D49" s="90"/>
      <c r="E49" s="73"/>
    </row>
    <row r="50" spans="1:5" s="233" customFormat="1" ht="12" customHeight="1">
      <c r="A50" s="218" t="s">
        <v>180</v>
      </c>
      <c r="B50" s="98" t="s">
        <v>181</v>
      </c>
      <c r="C50" s="90"/>
      <c r="D50" s="90"/>
      <c r="E50" s="73"/>
    </row>
    <row r="51" spans="1:5" s="233" customFormat="1" ht="12" customHeight="1">
      <c r="A51" s="218" t="s">
        <v>182</v>
      </c>
      <c r="B51" s="98" t="s">
        <v>183</v>
      </c>
      <c r="C51" s="90"/>
      <c r="D51" s="90"/>
      <c r="E51" s="73"/>
    </row>
    <row r="52" spans="1:5" s="233" customFormat="1" ht="12" customHeight="1" thickBot="1">
      <c r="A52" s="219" t="s">
        <v>184</v>
      </c>
      <c r="B52" s="99" t="s">
        <v>185</v>
      </c>
      <c r="C52" s="91"/>
      <c r="D52" s="91"/>
      <c r="E52" s="74"/>
    </row>
    <row r="53" spans="1:5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/>
      <c r="E53" s="69">
        <f>SUM(E54:E56)</f>
        <v>0</v>
      </c>
    </row>
    <row r="54" spans="1:5" s="207" customFormat="1" ht="12" customHeight="1">
      <c r="A54" s="217" t="s">
        <v>52</v>
      </c>
      <c r="B54" s="97" t="s">
        <v>187</v>
      </c>
      <c r="C54" s="88"/>
      <c r="D54" s="88"/>
      <c r="E54" s="71"/>
    </row>
    <row r="55" spans="1:5" s="207" customFormat="1" ht="12" customHeight="1">
      <c r="A55" s="218" t="s">
        <v>53</v>
      </c>
      <c r="B55" s="98" t="s">
        <v>188</v>
      </c>
      <c r="C55" s="87"/>
      <c r="D55" s="87"/>
      <c r="E55" s="70"/>
    </row>
    <row r="56" spans="1:5" s="207" customFormat="1" ht="12" customHeight="1">
      <c r="A56" s="218" t="s">
        <v>189</v>
      </c>
      <c r="B56" s="98" t="s">
        <v>190</v>
      </c>
      <c r="C56" s="87"/>
      <c r="D56" s="87"/>
      <c r="E56" s="70"/>
    </row>
    <row r="57" spans="1:5" s="207" customFormat="1" ht="12" customHeight="1" thickBot="1">
      <c r="A57" s="219" t="s">
        <v>191</v>
      </c>
      <c r="B57" s="99" t="s">
        <v>192</v>
      </c>
      <c r="C57" s="89"/>
      <c r="D57" s="89"/>
      <c r="E57" s="72"/>
    </row>
    <row r="58" spans="1:5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69">
        <f>SUM(E59:E61)</f>
        <v>0</v>
      </c>
    </row>
    <row r="59" spans="1:5" s="233" customFormat="1" ht="12" customHeight="1">
      <c r="A59" s="217" t="s">
        <v>98</v>
      </c>
      <c r="B59" s="97" t="s">
        <v>194</v>
      </c>
      <c r="C59" s="90"/>
      <c r="D59" s="90"/>
      <c r="E59" s="73"/>
    </row>
    <row r="60" spans="1:5" s="233" customFormat="1" ht="12" customHeight="1">
      <c r="A60" s="218" t="s">
        <v>99</v>
      </c>
      <c r="B60" s="98" t="s">
        <v>374</v>
      </c>
      <c r="C60" s="90"/>
      <c r="D60" s="90"/>
      <c r="E60" s="73"/>
    </row>
    <row r="61" spans="1:5" s="233" customFormat="1" ht="12" customHeight="1">
      <c r="A61" s="218" t="s">
        <v>117</v>
      </c>
      <c r="B61" s="98" t="s">
        <v>196</v>
      </c>
      <c r="C61" s="90"/>
      <c r="D61" s="90"/>
      <c r="E61" s="73"/>
    </row>
    <row r="62" spans="1:5" s="233" customFormat="1" ht="12" customHeight="1" thickBot="1">
      <c r="A62" s="219" t="s">
        <v>197</v>
      </c>
      <c r="B62" s="99" t="s">
        <v>198</v>
      </c>
      <c r="C62" s="90"/>
      <c r="D62" s="90"/>
      <c r="E62" s="73"/>
    </row>
    <row r="63" spans="1:5" s="233" customFormat="1" ht="12" customHeight="1" thickBot="1">
      <c r="A63" s="59" t="s">
        <v>10</v>
      </c>
      <c r="B63" s="55" t="s">
        <v>199</v>
      </c>
      <c r="C63" s="92">
        <f>+C8+C15+C22+C29+C36+C47+C53+C58</f>
        <v>0</v>
      </c>
      <c r="D63" s="92"/>
      <c r="E63" s="105">
        <f>+E8+E15+E22+E29+E36+E47+E53+E58</f>
        <v>0</v>
      </c>
    </row>
    <row r="64" spans="1:5" s="233" customFormat="1" ht="12" customHeight="1" thickBot="1">
      <c r="A64" s="220" t="s">
        <v>372</v>
      </c>
      <c r="B64" s="76" t="s">
        <v>201</v>
      </c>
      <c r="C64" s="86">
        <f>SUM(C65:C67)</f>
        <v>0</v>
      </c>
      <c r="D64" s="86"/>
      <c r="E64" s="69">
        <f>SUM(E65:E67)</f>
        <v>0</v>
      </c>
    </row>
    <row r="65" spans="1:5" s="233" customFormat="1" ht="12" customHeight="1">
      <c r="A65" s="217" t="s">
        <v>202</v>
      </c>
      <c r="B65" s="97" t="s">
        <v>203</v>
      </c>
      <c r="C65" s="90"/>
      <c r="D65" s="90"/>
      <c r="E65" s="73"/>
    </row>
    <row r="66" spans="1:5" s="233" customFormat="1" ht="12" customHeight="1">
      <c r="A66" s="218" t="s">
        <v>204</v>
      </c>
      <c r="B66" s="98" t="s">
        <v>205</v>
      </c>
      <c r="C66" s="90"/>
      <c r="D66" s="90"/>
      <c r="E66" s="73"/>
    </row>
    <row r="67" spans="1:5" s="233" customFormat="1" ht="12" customHeight="1" thickBot="1">
      <c r="A67" s="219" t="s">
        <v>206</v>
      </c>
      <c r="B67" s="213" t="s">
        <v>207</v>
      </c>
      <c r="C67" s="90"/>
      <c r="D67" s="90"/>
      <c r="E67" s="73"/>
    </row>
    <row r="68" spans="1:5" s="233" customFormat="1" ht="12" customHeight="1" thickBot="1">
      <c r="A68" s="220" t="s">
        <v>208</v>
      </c>
      <c r="B68" s="76" t="s">
        <v>209</v>
      </c>
      <c r="C68" s="86">
        <f>SUM(C69:C72)</f>
        <v>0</v>
      </c>
      <c r="D68" s="86"/>
      <c r="E68" s="69">
        <f>SUM(E69:E72)</f>
        <v>0</v>
      </c>
    </row>
    <row r="69" spans="1:5" s="233" customFormat="1" ht="12" customHeight="1">
      <c r="A69" s="217" t="s">
        <v>75</v>
      </c>
      <c r="B69" s="241" t="s">
        <v>210</v>
      </c>
      <c r="C69" s="90"/>
      <c r="D69" s="90"/>
      <c r="E69" s="73"/>
    </row>
    <row r="70" spans="1:5" s="233" customFormat="1" ht="12" customHeight="1">
      <c r="A70" s="218" t="s">
        <v>76</v>
      </c>
      <c r="B70" s="241" t="s">
        <v>396</v>
      </c>
      <c r="C70" s="90"/>
      <c r="D70" s="90"/>
      <c r="E70" s="73"/>
    </row>
    <row r="71" spans="1:5" s="233" customFormat="1" ht="12" customHeight="1">
      <c r="A71" s="218" t="s">
        <v>211</v>
      </c>
      <c r="B71" s="241" t="s">
        <v>212</v>
      </c>
      <c r="C71" s="90"/>
      <c r="D71" s="90"/>
      <c r="E71" s="73"/>
    </row>
    <row r="72" spans="1:5" s="233" customFormat="1" ht="12" customHeight="1" thickBot="1">
      <c r="A72" s="219" t="s">
        <v>213</v>
      </c>
      <c r="B72" s="242" t="s">
        <v>397</v>
      </c>
      <c r="C72" s="90"/>
      <c r="D72" s="90"/>
      <c r="E72" s="73"/>
    </row>
    <row r="73" spans="1:5" s="233" customFormat="1" ht="12" customHeight="1" thickBot="1">
      <c r="A73" s="220" t="s">
        <v>214</v>
      </c>
      <c r="B73" s="76" t="s">
        <v>215</v>
      </c>
      <c r="C73" s="86">
        <f>SUM(C74:C75)</f>
        <v>0</v>
      </c>
      <c r="D73" s="86"/>
      <c r="E73" s="69">
        <f>SUM(E74:E75)</f>
        <v>0</v>
      </c>
    </row>
    <row r="74" spans="1:5" s="233" customFormat="1" ht="12" customHeight="1">
      <c r="A74" s="217" t="s">
        <v>216</v>
      </c>
      <c r="B74" s="97" t="s">
        <v>217</v>
      </c>
      <c r="C74" s="90"/>
      <c r="D74" s="90"/>
      <c r="E74" s="73"/>
    </row>
    <row r="75" spans="1:5" s="233" customFormat="1" ht="12" customHeight="1" thickBot="1">
      <c r="A75" s="219" t="s">
        <v>218</v>
      </c>
      <c r="B75" s="99" t="s">
        <v>219</v>
      </c>
      <c r="C75" s="90"/>
      <c r="D75" s="90"/>
      <c r="E75" s="73"/>
    </row>
    <row r="76" spans="1:5" s="233" customFormat="1" ht="12" customHeight="1" thickBot="1">
      <c r="A76" s="220" t="s">
        <v>220</v>
      </c>
      <c r="B76" s="76" t="s">
        <v>221</v>
      </c>
      <c r="C76" s="86">
        <f>SUM(C77:C79)</f>
        <v>0</v>
      </c>
      <c r="D76" s="86"/>
      <c r="E76" s="69">
        <f>SUM(E77:E79)</f>
        <v>0</v>
      </c>
    </row>
    <row r="77" spans="1:5" s="233" customFormat="1" ht="12" customHeight="1">
      <c r="A77" s="217" t="s">
        <v>222</v>
      </c>
      <c r="B77" s="97" t="s">
        <v>223</v>
      </c>
      <c r="C77" s="90"/>
      <c r="D77" s="90"/>
      <c r="E77" s="73"/>
    </row>
    <row r="78" spans="1:5" s="233" customFormat="1" ht="12" customHeight="1">
      <c r="A78" s="218" t="s">
        <v>224</v>
      </c>
      <c r="B78" s="98" t="s">
        <v>225</v>
      </c>
      <c r="C78" s="90"/>
      <c r="D78" s="90"/>
      <c r="E78" s="73"/>
    </row>
    <row r="79" spans="1:5" s="233" customFormat="1" ht="12" customHeight="1" thickBot="1">
      <c r="A79" s="219" t="s">
        <v>226</v>
      </c>
      <c r="B79" s="99" t="s">
        <v>417</v>
      </c>
      <c r="C79" s="90"/>
      <c r="D79" s="90"/>
      <c r="E79" s="73"/>
    </row>
    <row r="80" spans="1:5" s="233" customFormat="1" ht="12" customHeight="1" thickBot="1">
      <c r="A80" s="220" t="s">
        <v>227</v>
      </c>
      <c r="B80" s="76" t="s">
        <v>228</v>
      </c>
      <c r="C80" s="86">
        <f>SUM(C81:C84)</f>
        <v>0</v>
      </c>
      <c r="D80" s="86"/>
      <c r="E80" s="69">
        <f>SUM(E81:E84)</f>
        <v>0</v>
      </c>
    </row>
    <row r="81" spans="1:5" s="233" customFormat="1" ht="12" customHeight="1">
      <c r="A81" s="221" t="s">
        <v>229</v>
      </c>
      <c r="B81" s="97" t="s">
        <v>230</v>
      </c>
      <c r="C81" s="90"/>
      <c r="D81" s="90"/>
      <c r="E81" s="73"/>
    </row>
    <row r="82" spans="1:5" s="233" customFormat="1" ht="12" customHeight="1">
      <c r="A82" s="222" t="s">
        <v>231</v>
      </c>
      <c r="B82" s="98" t="s">
        <v>232</v>
      </c>
      <c r="C82" s="90"/>
      <c r="D82" s="90"/>
      <c r="E82" s="73"/>
    </row>
    <row r="83" spans="1:5" s="233" customFormat="1" ht="12" customHeight="1">
      <c r="A83" s="222" t="s">
        <v>233</v>
      </c>
      <c r="B83" s="98" t="s">
        <v>234</v>
      </c>
      <c r="C83" s="90"/>
      <c r="D83" s="90"/>
      <c r="E83" s="73"/>
    </row>
    <row r="84" spans="1:5" s="233" customFormat="1" ht="12" customHeight="1" thickBot="1">
      <c r="A84" s="223" t="s">
        <v>235</v>
      </c>
      <c r="B84" s="99" t="s">
        <v>236</v>
      </c>
      <c r="C84" s="90"/>
      <c r="D84" s="90"/>
      <c r="E84" s="73"/>
    </row>
    <row r="85" spans="1:5" s="233" customFormat="1" ht="12" customHeight="1" thickBot="1">
      <c r="A85" s="220" t="s">
        <v>237</v>
      </c>
      <c r="B85" s="76" t="s">
        <v>238</v>
      </c>
      <c r="C85" s="111"/>
      <c r="D85" s="111"/>
      <c r="E85" s="112"/>
    </row>
    <row r="86" spans="1:5" s="233" customFormat="1" ht="12" customHeight="1" thickBot="1">
      <c r="A86" s="220" t="s">
        <v>239</v>
      </c>
      <c r="B86" s="214" t="s">
        <v>240</v>
      </c>
      <c r="C86" s="92">
        <f>+C64+C68+C73+C76+C80+C85</f>
        <v>0</v>
      </c>
      <c r="D86" s="92"/>
      <c r="E86" s="105">
        <f>+E64+E68+E73+E76+E80+E85</f>
        <v>0</v>
      </c>
    </row>
    <row r="87" spans="1:5" s="233" customFormat="1" ht="12" customHeight="1" thickBot="1">
      <c r="A87" s="224" t="s">
        <v>241</v>
      </c>
      <c r="B87" s="215" t="s">
        <v>373</v>
      </c>
      <c r="C87" s="92">
        <f>+C63+C86</f>
        <v>0</v>
      </c>
      <c r="D87" s="92"/>
      <c r="E87" s="105">
        <f>+E63+E86</f>
        <v>0</v>
      </c>
    </row>
    <row r="88" spans="1:5" s="233" customFormat="1" ht="15" customHeight="1">
      <c r="A88" s="190"/>
      <c r="B88" s="191"/>
      <c r="C88" s="205"/>
      <c r="D88" s="205"/>
      <c r="E88" s="205"/>
    </row>
    <row r="89" spans="1:5" ht="13.5" thickBot="1">
      <c r="A89" s="192"/>
      <c r="B89" s="193"/>
      <c r="C89" s="206"/>
      <c r="D89" s="206"/>
      <c r="E89" s="206"/>
    </row>
    <row r="90" spans="1:5" s="232" customFormat="1" ht="16.5" customHeight="1" thickBot="1">
      <c r="A90" s="354" t="s">
        <v>34</v>
      </c>
      <c r="B90" s="355"/>
      <c r="C90" s="355"/>
      <c r="D90" s="355"/>
      <c r="E90" s="356"/>
    </row>
    <row r="91" spans="1:5" s="27" customFormat="1" ht="12" customHeight="1" thickBot="1">
      <c r="A91" s="212" t="s">
        <v>2</v>
      </c>
      <c r="B91" s="58" t="s">
        <v>249</v>
      </c>
      <c r="C91" s="85">
        <f>SUM(C92:C96)</f>
        <v>0</v>
      </c>
      <c r="D91" s="264"/>
      <c r="E91" s="40">
        <f>SUM(E92:E96)</f>
        <v>0</v>
      </c>
    </row>
    <row r="92" spans="1:5" ht="12" customHeight="1">
      <c r="A92" s="225" t="s">
        <v>54</v>
      </c>
      <c r="B92" s="44" t="s">
        <v>30</v>
      </c>
      <c r="C92" s="17"/>
      <c r="D92" s="265"/>
      <c r="E92" s="39"/>
    </row>
    <row r="93" spans="1:5" ht="12" customHeight="1">
      <c r="A93" s="218" t="s">
        <v>55</v>
      </c>
      <c r="B93" s="42" t="s">
        <v>100</v>
      </c>
      <c r="C93" s="87"/>
      <c r="D93" s="266"/>
      <c r="E93" s="70"/>
    </row>
    <row r="94" spans="1:5" ht="12" customHeight="1">
      <c r="A94" s="218" t="s">
        <v>56</v>
      </c>
      <c r="B94" s="42" t="s">
        <v>73</v>
      </c>
      <c r="C94" s="89"/>
      <c r="D94" s="267"/>
      <c r="E94" s="72"/>
    </row>
    <row r="95" spans="1:5" ht="12" customHeight="1">
      <c r="A95" s="218" t="s">
        <v>57</v>
      </c>
      <c r="B95" s="45" t="s">
        <v>101</v>
      </c>
      <c r="C95" s="89"/>
      <c r="D95" s="267"/>
      <c r="E95" s="72"/>
    </row>
    <row r="96" spans="1:5" ht="12" customHeight="1">
      <c r="A96" s="218" t="s">
        <v>65</v>
      </c>
      <c r="B96" s="53" t="s">
        <v>102</v>
      </c>
      <c r="C96" s="89"/>
      <c r="D96" s="267"/>
      <c r="E96" s="72"/>
    </row>
    <row r="97" spans="1:5" ht="12" customHeight="1">
      <c r="A97" s="218" t="s">
        <v>58</v>
      </c>
      <c r="B97" s="42" t="s">
        <v>250</v>
      </c>
      <c r="C97" s="89"/>
      <c r="D97" s="267"/>
      <c r="E97" s="72"/>
    </row>
    <row r="98" spans="1:5" ht="12" customHeight="1">
      <c r="A98" s="218" t="s">
        <v>59</v>
      </c>
      <c r="B98" s="65" t="s">
        <v>251</v>
      </c>
      <c r="C98" s="89"/>
      <c r="D98" s="267"/>
      <c r="E98" s="72"/>
    </row>
    <row r="99" spans="1:5" ht="12" customHeight="1">
      <c r="A99" s="218" t="s">
        <v>66</v>
      </c>
      <c r="B99" s="66" t="s">
        <v>252</v>
      </c>
      <c r="C99" s="89"/>
      <c r="D99" s="267"/>
      <c r="E99" s="72"/>
    </row>
    <row r="100" spans="1:5" ht="12" customHeight="1">
      <c r="A100" s="218" t="s">
        <v>67</v>
      </c>
      <c r="B100" s="66" t="s">
        <v>253</v>
      </c>
      <c r="C100" s="89"/>
      <c r="D100" s="267"/>
      <c r="E100" s="72"/>
    </row>
    <row r="101" spans="1:5" ht="12" customHeight="1">
      <c r="A101" s="218" t="s">
        <v>68</v>
      </c>
      <c r="B101" s="65" t="s">
        <v>254</v>
      </c>
      <c r="C101" s="89"/>
      <c r="D101" s="267"/>
      <c r="E101" s="72"/>
    </row>
    <row r="102" spans="1:5" ht="12" customHeight="1">
      <c r="A102" s="218" t="s">
        <v>69</v>
      </c>
      <c r="B102" s="65" t="s">
        <v>255</v>
      </c>
      <c r="C102" s="89"/>
      <c r="D102" s="267"/>
      <c r="E102" s="72"/>
    </row>
    <row r="103" spans="1:5" ht="12" customHeight="1">
      <c r="A103" s="218" t="s">
        <v>71</v>
      </c>
      <c r="B103" s="66" t="s">
        <v>256</v>
      </c>
      <c r="C103" s="89"/>
      <c r="D103" s="267"/>
      <c r="E103" s="72"/>
    </row>
    <row r="104" spans="1:5" ht="12" customHeight="1">
      <c r="A104" s="226" t="s">
        <v>103</v>
      </c>
      <c r="B104" s="67" t="s">
        <v>257</v>
      </c>
      <c r="C104" s="89"/>
      <c r="D104" s="267"/>
      <c r="E104" s="72"/>
    </row>
    <row r="105" spans="1:5" ht="12" customHeight="1">
      <c r="A105" s="218" t="s">
        <v>258</v>
      </c>
      <c r="B105" s="67" t="s">
        <v>259</v>
      </c>
      <c r="C105" s="89"/>
      <c r="D105" s="267"/>
      <c r="E105" s="72"/>
    </row>
    <row r="106" spans="1:5" s="27" customFormat="1" ht="12" customHeight="1" thickBot="1">
      <c r="A106" s="227" t="s">
        <v>260</v>
      </c>
      <c r="B106" s="68" t="s">
        <v>261</v>
      </c>
      <c r="C106" s="18"/>
      <c r="D106" s="268"/>
      <c r="E106" s="33"/>
    </row>
    <row r="107" spans="1:5" ht="12" customHeight="1" thickBot="1">
      <c r="A107" s="59" t="s">
        <v>3</v>
      </c>
      <c r="B107" s="57" t="s">
        <v>262</v>
      </c>
      <c r="C107" s="86">
        <f>+C108+C110+C112</f>
        <v>0</v>
      </c>
      <c r="D107" s="269"/>
      <c r="E107" s="69">
        <f>+E108+E110+E112</f>
        <v>0</v>
      </c>
    </row>
    <row r="108" spans="1:5" ht="12" customHeight="1">
      <c r="A108" s="217" t="s">
        <v>60</v>
      </c>
      <c r="B108" s="42" t="s">
        <v>116</v>
      </c>
      <c r="C108" s="88"/>
      <c r="D108" s="270"/>
      <c r="E108" s="71"/>
    </row>
    <row r="109" spans="1:5" ht="12" customHeight="1">
      <c r="A109" s="217" t="s">
        <v>61</v>
      </c>
      <c r="B109" s="46" t="s">
        <v>263</v>
      </c>
      <c r="C109" s="88"/>
      <c r="D109" s="270"/>
      <c r="E109" s="71"/>
    </row>
    <row r="110" spans="1:5" ht="12" customHeight="1">
      <c r="A110" s="217" t="s">
        <v>62</v>
      </c>
      <c r="B110" s="46" t="s">
        <v>104</v>
      </c>
      <c r="C110" s="87"/>
      <c r="D110" s="266"/>
      <c r="E110" s="70"/>
    </row>
    <row r="111" spans="1:5" ht="12" customHeight="1">
      <c r="A111" s="217" t="s">
        <v>63</v>
      </c>
      <c r="B111" s="46" t="s">
        <v>264</v>
      </c>
      <c r="C111" s="87"/>
      <c r="D111" s="266"/>
      <c r="E111" s="70"/>
    </row>
    <row r="112" spans="1:5" ht="12" customHeight="1">
      <c r="A112" s="217" t="s">
        <v>64</v>
      </c>
      <c r="B112" s="78" t="s">
        <v>118</v>
      </c>
      <c r="C112" s="87"/>
      <c r="D112" s="266"/>
      <c r="E112" s="70"/>
    </row>
    <row r="113" spans="1:5" ht="12" customHeight="1">
      <c r="A113" s="217" t="s">
        <v>70</v>
      </c>
      <c r="B113" s="77" t="s">
        <v>265</v>
      </c>
      <c r="C113" s="87"/>
      <c r="D113" s="266"/>
      <c r="E113" s="70"/>
    </row>
    <row r="114" spans="1:5" ht="12" customHeight="1">
      <c r="A114" s="217" t="s">
        <v>72</v>
      </c>
      <c r="B114" s="93" t="s">
        <v>266</v>
      </c>
      <c r="C114" s="87"/>
      <c r="D114" s="266"/>
      <c r="E114" s="70"/>
    </row>
    <row r="115" spans="1:5" ht="12" customHeight="1">
      <c r="A115" s="217" t="s">
        <v>105</v>
      </c>
      <c r="B115" s="66" t="s">
        <v>253</v>
      </c>
      <c r="C115" s="87"/>
      <c r="D115" s="266"/>
      <c r="E115" s="70"/>
    </row>
    <row r="116" spans="1:5" ht="12" customHeight="1">
      <c r="A116" s="217" t="s">
        <v>106</v>
      </c>
      <c r="B116" s="66" t="s">
        <v>267</v>
      </c>
      <c r="C116" s="87"/>
      <c r="D116" s="266"/>
      <c r="E116" s="70"/>
    </row>
    <row r="117" spans="1:5" ht="12" customHeight="1">
      <c r="A117" s="217" t="s">
        <v>107</v>
      </c>
      <c r="B117" s="66" t="s">
        <v>268</v>
      </c>
      <c r="C117" s="87"/>
      <c r="D117" s="266"/>
      <c r="E117" s="70"/>
    </row>
    <row r="118" spans="1:5" ht="12" customHeight="1">
      <c r="A118" s="217" t="s">
        <v>269</v>
      </c>
      <c r="B118" s="66" t="s">
        <v>256</v>
      </c>
      <c r="C118" s="87"/>
      <c r="D118" s="266"/>
      <c r="E118" s="70"/>
    </row>
    <row r="119" spans="1:5" ht="12" customHeight="1">
      <c r="A119" s="217" t="s">
        <v>270</v>
      </c>
      <c r="B119" s="66" t="s">
        <v>271</v>
      </c>
      <c r="C119" s="87"/>
      <c r="D119" s="266"/>
      <c r="E119" s="70"/>
    </row>
    <row r="120" spans="1:5" ht="12" customHeight="1" thickBot="1">
      <c r="A120" s="226" t="s">
        <v>272</v>
      </c>
      <c r="B120" s="66" t="s">
        <v>273</v>
      </c>
      <c r="C120" s="89"/>
      <c r="D120" s="267"/>
      <c r="E120" s="72"/>
    </row>
    <row r="121" spans="1:5" ht="12" customHeight="1" thickBot="1">
      <c r="A121" s="59" t="s">
        <v>4</v>
      </c>
      <c r="B121" s="62" t="s">
        <v>274</v>
      </c>
      <c r="C121" s="86">
        <f>+C122+C123</f>
        <v>0</v>
      </c>
      <c r="D121" s="269"/>
      <c r="E121" s="69">
        <f>+E122+E123</f>
        <v>0</v>
      </c>
    </row>
    <row r="122" spans="1:5" ht="12" customHeight="1">
      <c r="A122" s="217" t="s">
        <v>43</v>
      </c>
      <c r="B122" s="43" t="s">
        <v>35</v>
      </c>
      <c r="C122" s="88"/>
      <c r="D122" s="270"/>
      <c r="E122" s="71"/>
    </row>
    <row r="123" spans="1:5" ht="12" customHeight="1" thickBot="1">
      <c r="A123" s="219" t="s">
        <v>44</v>
      </c>
      <c r="B123" s="46" t="s">
        <v>36</v>
      </c>
      <c r="C123" s="89"/>
      <c r="D123" s="267"/>
      <c r="E123" s="72"/>
    </row>
    <row r="124" spans="1:5" ht="12" customHeight="1" thickBot="1">
      <c r="A124" s="59" t="s">
        <v>5</v>
      </c>
      <c r="B124" s="62" t="s">
        <v>275</v>
      </c>
      <c r="C124" s="86">
        <f>+C91+C107+C121</f>
        <v>0</v>
      </c>
      <c r="D124" s="269"/>
      <c r="E124" s="69">
        <f>+E91+E107+E121</f>
        <v>0</v>
      </c>
    </row>
    <row r="125" spans="1:5" ht="12" customHeight="1" thickBot="1">
      <c r="A125" s="59" t="s">
        <v>6</v>
      </c>
      <c r="B125" s="62" t="s">
        <v>375</v>
      </c>
      <c r="C125" s="86">
        <f>+C126+C127+C128</f>
        <v>0</v>
      </c>
      <c r="D125" s="269"/>
      <c r="E125" s="69">
        <f>+E126+E127+E128</f>
        <v>0</v>
      </c>
    </row>
    <row r="126" spans="1:5" ht="12" customHeight="1">
      <c r="A126" s="217" t="s">
        <v>47</v>
      </c>
      <c r="B126" s="43" t="s">
        <v>277</v>
      </c>
      <c r="C126" s="87"/>
      <c r="D126" s="266"/>
      <c r="E126" s="70"/>
    </row>
    <row r="127" spans="1:5" ht="12" customHeight="1">
      <c r="A127" s="217" t="s">
        <v>48</v>
      </c>
      <c r="B127" s="43" t="s">
        <v>278</v>
      </c>
      <c r="C127" s="87"/>
      <c r="D127" s="266"/>
      <c r="E127" s="70"/>
    </row>
    <row r="128" spans="1:5" ht="12" customHeight="1" thickBot="1">
      <c r="A128" s="226" t="s">
        <v>49</v>
      </c>
      <c r="B128" s="41" t="s">
        <v>279</v>
      </c>
      <c r="C128" s="87"/>
      <c r="D128" s="266"/>
      <c r="E128" s="70"/>
    </row>
    <row r="129" spans="1:11" ht="12" customHeight="1" thickBot="1">
      <c r="A129" s="59" t="s">
        <v>7</v>
      </c>
      <c r="B129" s="62" t="s">
        <v>280</v>
      </c>
      <c r="C129" s="86">
        <f>+C130+C131+C132+C133</f>
        <v>0</v>
      </c>
      <c r="D129" s="269"/>
      <c r="E129" s="69">
        <f>+E130+E131+E132+E133</f>
        <v>0</v>
      </c>
    </row>
    <row r="130" spans="1:11" ht="12" customHeight="1">
      <c r="A130" s="217" t="s">
        <v>50</v>
      </c>
      <c r="B130" s="43" t="s">
        <v>281</v>
      </c>
      <c r="C130" s="87"/>
      <c r="D130" s="266"/>
      <c r="E130" s="70"/>
    </row>
    <row r="131" spans="1:11" ht="12" customHeight="1">
      <c r="A131" s="217" t="s">
        <v>51</v>
      </c>
      <c r="B131" s="43" t="s">
        <v>282</v>
      </c>
      <c r="C131" s="87"/>
      <c r="D131" s="266"/>
      <c r="E131" s="70"/>
    </row>
    <row r="132" spans="1:11" ht="12" customHeight="1">
      <c r="A132" s="217" t="s">
        <v>180</v>
      </c>
      <c r="B132" s="43" t="s">
        <v>283</v>
      </c>
      <c r="C132" s="87"/>
      <c r="D132" s="266"/>
      <c r="E132" s="70"/>
    </row>
    <row r="133" spans="1:11" s="27" customFormat="1" ht="12" customHeight="1" thickBot="1">
      <c r="A133" s="226" t="s">
        <v>182</v>
      </c>
      <c r="B133" s="41" t="s">
        <v>284</v>
      </c>
      <c r="C133" s="87"/>
      <c r="D133" s="266"/>
      <c r="E133" s="70"/>
    </row>
    <row r="134" spans="1:11" ht="13.5" thickBot="1">
      <c r="A134" s="59" t="s">
        <v>8</v>
      </c>
      <c r="B134" s="62" t="s">
        <v>380</v>
      </c>
      <c r="C134" s="92">
        <f>+C135+C136+C138+C139+C137</f>
        <v>0</v>
      </c>
      <c r="D134" s="271"/>
      <c r="E134" s="105">
        <f>+E135+E136+E138+E139+E137</f>
        <v>0</v>
      </c>
      <c r="K134" s="184"/>
    </row>
    <row r="135" spans="1:11">
      <c r="A135" s="217" t="s">
        <v>52</v>
      </c>
      <c r="B135" s="43" t="s">
        <v>286</v>
      </c>
      <c r="C135" s="87"/>
      <c r="D135" s="266"/>
      <c r="E135" s="70"/>
    </row>
    <row r="136" spans="1:11" ht="12" customHeight="1">
      <c r="A136" s="217" t="s">
        <v>53</v>
      </c>
      <c r="B136" s="43" t="s">
        <v>287</v>
      </c>
      <c r="C136" s="87"/>
      <c r="D136" s="266"/>
      <c r="E136" s="70"/>
    </row>
    <row r="137" spans="1:11" ht="12" customHeight="1">
      <c r="A137" s="217" t="s">
        <v>189</v>
      </c>
      <c r="B137" s="43" t="s">
        <v>379</v>
      </c>
      <c r="C137" s="87"/>
      <c r="D137" s="266"/>
      <c r="E137" s="70"/>
    </row>
    <row r="138" spans="1:11" s="27" customFormat="1" ht="12" customHeight="1">
      <c r="A138" s="217" t="s">
        <v>191</v>
      </c>
      <c r="B138" s="43" t="s">
        <v>288</v>
      </c>
      <c r="C138" s="87"/>
      <c r="D138" s="266"/>
      <c r="E138" s="70"/>
    </row>
    <row r="139" spans="1:11" s="27" customFormat="1" ht="12" customHeight="1" thickBot="1">
      <c r="A139" s="226" t="s">
        <v>378</v>
      </c>
      <c r="B139" s="41" t="s">
        <v>289</v>
      </c>
      <c r="C139" s="87"/>
      <c r="D139" s="266"/>
      <c r="E139" s="70"/>
    </row>
    <row r="140" spans="1:11" s="27" customFormat="1" ht="12" customHeight="1" thickBot="1">
      <c r="A140" s="59" t="s">
        <v>9</v>
      </c>
      <c r="B140" s="62" t="s">
        <v>376</v>
      </c>
      <c r="C140" s="19">
        <f>+C141+C142+C143+C144</f>
        <v>0</v>
      </c>
      <c r="D140" s="272"/>
      <c r="E140" s="38">
        <f>+E141+E142+E143+E144</f>
        <v>0</v>
      </c>
    </row>
    <row r="141" spans="1:11" s="27" customFormat="1" ht="12" customHeight="1">
      <c r="A141" s="217" t="s">
        <v>98</v>
      </c>
      <c r="B141" s="43" t="s">
        <v>291</v>
      </c>
      <c r="C141" s="87"/>
      <c r="D141" s="266"/>
      <c r="E141" s="70"/>
    </row>
    <row r="142" spans="1:11" s="27" customFormat="1" ht="12" customHeight="1">
      <c r="A142" s="217" t="s">
        <v>99</v>
      </c>
      <c r="B142" s="43" t="s">
        <v>292</v>
      </c>
      <c r="C142" s="87"/>
      <c r="D142" s="266"/>
      <c r="E142" s="70"/>
    </row>
    <row r="143" spans="1:11" s="27" customFormat="1" ht="12" customHeight="1">
      <c r="A143" s="217" t="s">
        <v>117</v>
      </c>
      <c r="B143" s="43" t="s">
        <v>293</v>
      </c>
      <c r="C143" s="87"/>
      <c r="D143" s="266"/>
      <c r="E143" s="70"/>
    </row>
    <row r="144" spans="1:11" ht="12.75" customHeight="1" thickBot="1">
      <c r="A144" s="217" t="s">
        <v>197</v>
      </c>
      <c r="B144" s="43" t="s">
        <v>294</v>
      </c>
      <c r="C144" s="87"/>
      <c r="D144" s="266"/>
      <c r="E144" s="70"/>
    </row>
    <row r="145" spans="1:5" ht="12" customHeight="1" thickBot="1">
      <c r="A145" s="59" t="s">
        <v>10</v>
      </c>
      <c r="B145" s="62" t="s">
        <v>295</v>
      </c>
      <c r="C145" s="36">
        <f>+C125+C129+C134+C140</f>
        <v>0</v>
      </c>
      <c r="D145" s="273"/>
      <c r="E145" s="37">
        <f>+E125+E129+E134+E140</f>
        <v>0</v>
      </c>
    </row>
    <row r="146" spans="1:5" ht="15" customHeight="1" thickBot="1">
      <c r="A146" s="228" t="s">
        <v>11</v>
      </c>
      <c r="B146" s="82" t="s">
        <v>296</v>
      </c>
      <c r="C146" s="36">
        <f>+C124+C145</f>
        <v>0</v>
      </c>
      <c r="D146" s="273"/>
      <c r="E146" s="37">
        <f>+E124+E145</f>
        <v>0</v>
      </c>
    </row>
    <row r="147" spans="1:5" ht="13.5" thickBot="1">
      <c r="A147" s="10"/>
      <c r="B147" s="11"/>
      <c r="C147" s="12"/>
      <c r="D147" s="274"/>
      <c r="E147" s="12"/>
    </row>
    <row r="148" spans="1:5" ht="15" customHeight="1" thickBot="1">
      <c r="A148" s="234" t="s">
        <v>394</v>
      </c>
      <c r="B148" s="235"/>
      <c r="C148" s="23"/>
      <c r="D148" s="24"/>
      <c r="E148" s="22"/>
    </row>
    <row r="149" spans="1:5" ht="14.25" customHeight="1" thickBot="1">
      <c r="A149" s="236" t="s">
        <v>393</v>
      </c>
      <c r="B149" s="237"/>
      <c r="C149" s="23"/>
      <c r="D149" s="24"/>
      <c r="E149" s="22"/>
    </row>
  </sheetData>
  <sheetProtection formatCells="0"/>
  <mergeCells count="5">
    <mergeCell ref="C1:E1"/>
    <mergeCell ref="B2:C2"/>
    <mergeCell ref="B3:C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61"/>
  <sheetViews>
    <sheetView view="pageLayout" topLeftCell="A130" zoomScaleNormal="130" zoomScaleSheetLayoutView="100" workbookViewId="0">
      <selection activeCell="H108" sqref="H108"/>
    </sheetView>
  </sheetViews>
  <sheetFormatPr defaultRowHeight="15.75"/>
  <cols>
    <col min="1" max="1" width="9.5" style="83" customWidth="1"/>
    <col min="2" max="2" width="60.83203125" style="83" customWidth="1"/>
    <col min="3" max="5" width="15.83203125" style="84" customWidth="1"/>
    <col min="6" max="16384" width="9.33203125" style="94"/>
  </cols>
  <sheetData>
    <row r="1" spans="1:5" ht="14.25" customHeight="1">
      <c r="A1" s="336" t="s">
        <v>0</v>
      </c>
      <c r="B1" s="336"/>
      <c r="C1" s="336"/>
      <c r="D1" s="336"/>
      <c r="E1" s="336"/>
    </row>
    <row r="2" spans="1:5" ht="12" customHeight="1" thickBot="1">
      <c r="A2" s="13" t="s">
        <v>78</v>
      </c>
      <c r="B2" s="13"/>
      <c r="C2" s="81"/>
      <c r="D2" s="81"/>
      <c r="E2" s="81" t="s">
        <v>395</v>
      </c>
    </row>
    <row r="3" spans="1:5" ht="9.75" customHeight="1">
      <c r="A3" s="338" t="s">
        <v>42</v>
      </c>
      <c r="B3" s="340" t="s">
        <v>1</v>
      </c>
      <c r="C3" s="342" t="s">
        <v>420</v>
      </c>
      <c r="D3" s="342"/>
      <c r="E3" s="343"/>
    </row>
    <row r="4" spans="1:5" ht="24.75" customHeight="1" thickBot="1">
      <c r="A4" s="339"/>
      <c r="B4" s="341"/>
      <c r="C4" s="15" t="s">
        <v>136</v>
      </c>
      <c r="D4" s="15" t="s">
        <v>421</v>
      </c>
      <c r="E4" s="16" t="s">
        <v>137</v>
      </c>
    </row>
    <row r="5" spans="1:5" s="95" customFormat="1" ht="12" customHeight="1" thickBot="1">
      <c r="A5" s="59" t="s">
        <v>243</v>
      </c>
      <c r="B5" s="60" t="s">
        <v>244</v>
      </c>
      <c r="C5" s="60" t="s">
        <v>245</v>
      </c>
      <c r="D5" s="60" t="s">
        <v>246</v>
      </c>
      <c r="E5" s="106" t="s">
        <v>247</v>
      </c>
    </row>
    <row r="6" spans="1:5" s="96" customFormat="1" ht="12" customHeight="1" thickBot="1">
      <c r="A6" s="54" t="s">
        <v>2</v>
      </c>
      <c r="B6" s="55" t="s">
        <v>138</v>
      </c>
      <c r="C6" s="86">
        <f>SUM(C7:C12)</f>
        <v>66289745</v>
      </c>
      <c r="D6" s="86">
        <v>4898435</v>
      </c>
      <c r="E6" s="69">
        <f>SUM(E7:E12)</f>
        <v>71188180</v>
      </c>
    </row>
    <row r="7" spans="1:5" s="96" customFormat="1" ht="12" customHeight="1">
      <c r="A7" s="49" t="s">
        <v>54</v>
      </c>
      <c r="B7" s="97" t="s">
        <v>139</v>
      </c>
      <c r="C7" s="88">
        <v>11850465</v>
      </c>
      <c r="D7" s="88"/>
      <c r="E7" s="71">
        <v>11850465</v>
      </c>
    </row>
    <row r="8" spans="1:5" s="96" customFormat="1" ht="12" customHeight="1">
      <c r="A8" s="48" t="s">
        <v>55</v>
      </c>
      <c r="B8" s="98" t="s">
        <v>140</v>
      </c>
      <c r="C8" s="87"/>
      <c r="D8" s="87">
        <f>E8-C8</f>
        <v>0</v>
      </c>
      <c r="E8" s="70"/>
    </row>
    <row r="9" spans="1:5" s="96" customFormat="1" ht="12" customHeight="1">
      <c r="A9" s="48" t="s">
        <v>56</v>
      </c>
      <c r="B9" s="98" t="s">
        <v>141</v>
      </c>
      <c r="C9" s="87">
        <v>34639280</v>
      </c>
      <c r="D9" s="87"/>
      <c r="E9" s="70">
        <v>34639280</v>
      </c>
    </row>
    <row r="10" spans="1:5" s="96" customFormat="1" ht="12" customHeight="1">
      <c r="A10" s="48" t="s">
        <v>57</v>
      </c>
      <c r="B10" s="98" t="s">
        <v>142</v>
      </c>
      <c r="C10" s="87">
        <v>1800000</v>
      </c>
      <c r="D10" s="87">
        <v>521858</v>
      </c>
      <c r="E10" s="70">
        <v>2321858</v>
      </c>
    </row>
    <row r="11" spans="1:5" s="96" customFormat="1" ht="12" customHeight="1">
      <c r="A11" s="48" t="s">
        <v>74</v>
      </c>
      <c r="B11" s="98" t="s">
        <v>143</v>
      </c>
      <c r="C11" s="87">
        <v>18000000</v>
      </c>
      <c r="D11" s="87">
        <v>4334327</v>
      </c>
      <c r="E11" s="70">
        <v>22334327</v>
      </c>
    </row>
    <row r="12" spans="1:5" s="96" customFormat="1" ht="12" customHeight="1" thickBot="1">
      <c r="A12" s="50" t="s">
        <v>58</v>
      </c>
      <c r="B12" s="99" t="s">
        <v>144</v>
      </c>
      <c r="C12" s="89"/>
      <c r="D12" s="89">
        <v>42250</v>
      </c>
      <c r="E12" s="72">
        <v>42250</v>
      </c>
    </row>
    <row r="13" spans="1:5" s="96" customFormat="1" ht="20.25" customHeight="1" thickBot="1">
      <c r="A13" s="54" t="s">
        <v>3</v>
      </c>
      <c r="B13" s="76" t="s">
        <v>145</v>
      </c>
      <c r="C13" s="86">
        <f>SUM(C14:C18)</f>
        <v>53275804</v>
      </c>
      <c r="D13" s="86">
        <v>-20000000</v>
      </c>
      <c r="E13" s="69">
        <v>33275804</v>
      </c>
    </row>
    <row r="14" spans="1:5" s="96" customFormat="1" ht="12" customHeight="1">
      <c r="A14" s="49" t="s">
        <v>60</v>
      </c>
      <c r="B14" s="97" t="s">
        <v>146</v>
      </c>
      <c r="C14" s="88"/>
      <c r="D14" s="88">
        <f>E14-C14</f>
        <v>0</v>
      </c>
      <c r="E14" s="71"/>
    </row>
    <row r="15" spans="1:5" s="96" customFormat="1" ht="12" customHeight="1">
      <c r="A15" s="48" t="s">
        <v>61</v>
      </c>
      <c r="B15" s="98" t="s">
        <v>147</v>
      </c>
      <c r="C15" s="87"/>
      <c r="D15" s="87">
        <f>E15-C15</f>
        <v>0</v>
      </c>
      <c r="E15" s="70"/>
    </row>
    <row r="16" spans="1:5" s="96" customFormat="1" ht="12" customHeight="1">
      <c r="A16" s="48" t="s">
        <v>62</v>
      </c>
      <c r="B16" s="98" t="s">
        <v>148</v>
      </c>
      <c r="C16" s="87"/>
      <c r="D16" s="87">
        <f>E16-C16</f>
        <v>0</v>
      </c>
      <c r="E16" s="70"/>
    </row>
    <row r="17" spans="1:5" s="96" customFormat="1" ht="12" customHeight="1">
      <c r="A17" s="48" t="s">
        <v>63</v>
      </c>
      <c r="B17" s="98" t="s">
        <v>149</v>
      </c>
      <c r="C17" s="87"/>
      <c r="D17" s="87">
        <f>E17-C17</f>
        <v>0</v>
      </c>
      <c r="E17" s="70"/>
    </row>
    <row r="18" spans="1:5" s="96" customFormat="1" ht="12" customHeight="1">
      <c r="A18" s="48" t="s">
        <v>64</v>
      </c>
      <c r="B18" s="98" t="s">
        <v>150</v>
      </c>
      <c r="C18" s="87">
        <v>53275804</v>
      </c>
      <c r="D18" s="87">
        <v>-20000000</v>
      </c>
      <c r="E18" s="70">
        <v>33275804</v>
      </c>
    </row>
    <row r="19" spans="1:5" s="96" customFormat="1" ht="12" customHeight="1" thickBot="1">
      <c r="A19" s="50" t="s">
        <v>70</v>
      </c>
      <c r="B19" s="99" t="s">
        <v>151</v>
      </c>
      <c r="C19" s="89"/>
      <c r="D19" s="89">
        <f>E19-C19</f>
        <v>0</v>
      </c>
      <c r="E19" s="72"/>
    </row>
    <row r="20" spans="1:5" s="96" customFormat="1" ht="21.75" customHeight="1" thickBot="1">
      <c r="A20" s="54" t="s">
        <v>4</v>
      </c>
      <c r="B20" s="55" t="s">
        <v>152</v>
      </c>
      <c r="C20" s="86">
        <f>SUM(C21:C25)</f>
        <v>60000000</v>
      </c>
      <c r="D20" s="86">
        <v>-43000000</v>
      </c>
      <c r="E20" s="69">
        <v>17000000</v>
      </c>
    </row>
    <row r="21" spans="1:5" s="96" customFormat="1" ht="12" customHeight="1">
      <c r="A21" s="49" t="s">
        <v>43</v>
      </c>
      <c r="B21" s="97" t="s">
        <v>153</v>
      </c>
      <c r="C21" s="88"/>
      <c r="D21" s="88"/>
      <c r="E21" s="71"/>
    </row>
    <row r="22" spans="1:5" s="96" customFormat="1" ht="12" customHeight="1">
      <c r="A22" s="48" t="s">
        <v>44</v>
      </c>
      <c r="B22" s="98" t="s">
        <v>154</v>
      </c>
      <c r="C22" s="87"/>
      <c r="D22" s="87">
        <f>E22-C22</f>
        <v>0</v>
      </c>
      <c r="E22" s="70"/>
    </row>
    <row r="23" spans="1:5" s="96" customFormat="1" ht="12" customHeight="1">
      <c r="A23" s="48" t="s">
        <v>45</v>
      </c>
      <c r="B23" s="98" t="s">
        <v>155</v>
      </c>
      <c r="C23" s="87"/>
      <c r="D23" s="87">
        <f>E23-C23</f>
        <v>0</v>
      </c>
      <c r="E23" s="70"/>
    </row>
    <row r="24" spans="1:5" s="96" customFormat="1" ht="12" customHeight="1">
      <c r="A24" s="48" t="s">
        <v>46</v>
      </c>
      <c r="B24" s="98" t="s">
        <v>156</v>
      </c>
      <c r="C24" s="87"/>
      <c r="D24" s="87">
        <f>E24-C24</f>
        <v>0</v>
      </c>
      <c r="E24" s="70"/>
    </row>
    <row r="25" spans="1:5" s="96" customFormat="1" ht="12" customHeight="1">
      <c r="A25" s="48" t="s">
        <v>88</v>
      </c>
      <c r="B25" s="98" t="s">
        <v>157</v>
      </c>
      <c r="C25" s="87">
        <v>60000000</v>
      </c>
      <c r="D25" s="87">
        <v>-43000000</v>
      </c>
      <c r="E25" s="70">
        <v>17000000</v>
      </c>
    </row>
    <row r="26" spans="1:5" s="96" customFormat="1" ht="12" customHeight="1" thickBot="1">
      <c r="A26" s="50" t="s">
        <v>89</v>
      </c>
      <c r="B26" s="78" t="s">
        <v>158</v>
      </c>
      <c r="C26" s="89"/>
      <c r="D26" s="89"/>
      <c r="E26" s="72"/>
    </row>
    <row r="27" spans="1:5" s="96" customFormat="1" ht="12" customHeight="1" thickBot="1">
      <c r="A27" s="54" t="s">
        <v>90</v>
      </c>
      <c r="B27" s="55" t="s">
        <v>384</v>
      </c>
      <c r="C27" s="92">
        <f>SUM(C28:C33)</f>
        <v>14020000</v>
      </c>
      <c r="D27" s="92">
        <v>-4000000</v>
      </c>
      <c r="E27" s="105">
        <v>10020000</v>
      </c>
    </row>
    <row r="28" spans="1:5" s="96" customFormat="1" ht="12" customHeight="1">
      <c r="A28" s="49" t="s">
        <v>159</v>
      </c>
      <c r="B28" s="97" t="s">
        <v>388</v>
      </c>
      <c r="C28" s="88"/>
      <c r="D28" s="88">
        <f>E28-C28</f>
        <v>0</v>
      </c>
      <c r="E28" s="71"/>
    </row>
    <row r="29" spans="1:5" s="96" customFormat="1" ht="12" customHeight="1">
      <c r="A29" s="48" t="s">
        <v>160</v>
      </c>
      <c r="B29" s="98" t="s">
        <v>400</v>
      </c>
      <c r="C29" s="87">
        <v>0</v>
      </c>
      <c r="D29" s="87">
        <f>E29-C29</f>
        <v>0</v>
      </c>
      <c r="E29" s="70">
        <v>0</v>
      </c>
    </row>
    <row r="30" spans="1:5" s="96" customFormat="1" ht="12" customHeight="1">
      <c r="A30" s="48" t="s">
        <v>161</v>
      </c>
      <c r="B30" s="98" t="s">
        <v>390</v>
      </c>
      <c r="C30" s="87">
        <v>12000000</v>
      </c>
      <c r="D30" s="87">
        <v>-2000000</v>
      </c>
      <c r="E30" s="70">
        <v>10000000</v>
      </c>
    </row>
    <row r="31" spans="1:5" s="96" customFormat="1" ht="12" customHeight="1">
      <c r="A31" s="48" t="s">
        <v>385</v>
      </c>
      <c r="B31" s="98" t="s">
        <v>399</v>
      </c>
      <c r="C31" s="87">
        <v>2000000</v>
      </c>
      <c r="D31" s="87">
        <v>-2000000</v>
      </c>
      <c r="E31" s="70"/>
    </row>
    <row r="32" spans="1:5" s="96" customFormat="1" ht="12" customHeight="1">
      <c r="A32" s="48" t="s">
        <v>386</v>
      </c>
      <c r="B32" s="98" t="s">
        <v>162</v>
      </c>
      <c r="C32" s="87"/>
      <c r="D32" s="87">
        <f>E32-C32</f>
        <v>0</v>
      </c>
      <c r="E32" s="70"/>
    </row>
    <row r="33" spans="1:5" s="96" customFormat="1" ht="12" customHeight="1" thickBot="1">
      <c r="A33" s="50" t="s">
        <v>387</v>
      </c>
      <c r="B33" s="78" t="s">
        <v>163</v>
      </c>
      <c r="C33" s="89">
        <v>20000</v>
      </c>
      <c r="D33" s="89"/>
      <c r="E33" s="72">
        <v>20000</v>
      </c>
    </row>
    <row r="34" spans="1:5" s="96" customFormat="1" ht="12" customHeight="1" thickBot="1">
      <c r="A34" s="54" t="s">
        <v>6</v>
      </c>
      <c r="B34" s="55" t="s">
        <v>164</v>
      </c>
      <c r="C34" s="86">
        <f>SUM(C35:C44)</f>
        <v>68820270</v>
      </c>
      <c r="D34" s="86">
        <v>-3180000</v>
      </c>
      <c r="E34" s="69">
        <v>65640270</v>
      </c>
    </row>
    <row r="35" spans="1:5" s="96" customFormat="1" ht="12" customHeight="1">
      <c r="A35" s="49" t="s">
        <v>47</v>
      </c>
      <c r="B35" s="97" t="s">
        <v>165</v>
      </c>
      <c r="C35" s="88">
        <v>33770170</v>
      </c>
      <c r="D35" s="88">
        <v>-1500000</v>
      </c>
      <c r="E35" s="71">
        <v>32270170</v>
      </c>
    </row>
    <row r="36" spans="1:5" s="96" customFormat="1" ht="12" customHeight="1">
      <c r="A36" s="48" t="s">
        <v>48</v>
      </c>
      <c r="B36" s="98" t="s">
        <v>166</v>
      </c>
      <c r="C36" s="87">
        <v>600000</v>
      </c>
      <c r="D36" s="87">
        <v>1700000</v>
      </c>
      <c r="E36" s="70">
        <v>2300000</v>
      </c>
    </row>
    <row r="37" spans="1:5" s="96" customFormat="1" ht="12" customHeight="1">
      <c r="A37" s="48" t="s">
        <v>49</v>
      </c>
      <c r="B37" s="98" t="s">
        <v>167</v>
      </c>
      <c r="C37" s="87">
        <v>10000</v>
      </c>
      <c r="D37" s="87"/>
      <c r="E37" s="70">
        <v>10000</v>
      </c>
    </row>
    <row r="38" spans="1:5" s="96" customFormat="1" ht="12" customHeight="1">
      <c r="A38" s="48" t="s">
        <v>92</v>
      </c>
      <c r="B38" s="98" t="s">
        <v>168</v>
      </c>
      <c r="C38" s="87">
        <v>3380000</v>
      </c>
      <c r="D38" s="87">
        <v>-3380000</v>
      </c>
      <c r="E38" s="70"/>
    </row>
    <row r="39" spans="1:5" s="96" customFormat="1" ht="12" customHeight="1">
      <c r="A39" s="48" t="s">
        <v>93</v>
      </c>
      <c r="B39" s="98" t="s">
        <v>169</v>
      </c>
      <c r="C39" s="87">
        <v>20000000</v>
      </c>
      <c r="D39" s="87"/>
      <c r="E39" s="70">
        <v>20000000</v>
      </c>
    </row>
    <row r="40" spans="1:5" s="96" customFormat="1" ht="12" customHeight="1">
      <c r="A40" s="48" t="s">
        <v>94</v>
      </c>
      <c r="B40" s="98" t="s">
        <v>170</v>
      </c>
      <c r="C40" s="87">
        <v>10400000</v>
      </c>
      <c r="D40" s="87"/>
      <c r="E40" s="70">
        <v>10400000</v>
      </c>
    </row>
    <row r="41" spans="1:5" s="96" customFormat="1" ht="12" customHeight="1">
      <c r="A41" s="48" t="s">
        <v>95</v>
      </c>
      <c r="B41" s="98" t="s">
        <v>171</v>
      </c>
      <c r="C41" s="87"/>
      <c r="D41" s="87">
        <f>E41-C41</f>
        <v>0</v>
      </c>
      <c r="E41" s="70"/>
    </row>
    <row r="42" spans="1:5" s="96" customFormat="1" ht="12" customHeight="1">
      <c r="A42" s="48" t="s">
        <v>96</v>
      </c>
      <c r="B42" s="98" t="s">
        <v>172</v>
      </c>
      <c r="C42" s="87">
        <v>10100</v>
      </c>
      <c r="D42" s="87"/>
      <c r="E42" s="70">
        <v>10100</v>
      </c>
    </row>
    <row r="43" spans="1:5" s="96" customFormat="1" ht="12" customHeight="1">
      <c r="A43" s="48" t="s">
        <v>173</v>
      </c>
      <c r="B43" s="98" t="s">
        <v>401</v>
      </c>
      <c r="C43" s="90"/>
      <c r="D43" s="90">
        <f>E43-C43</f>
        <v>0</v>
      </c>
      <c r="E43" s="73">
        <v>0</v>
      </c>
    </row>
    <row r="44" spans="1:5" s="96" customFormat="1" ht="12" customHeight="1" thickBot="1">
      <c r="A44" s="50" t="s">
        <v>175</v>
      </c>
      <c r="B44" s="99" t="s">
        <v>176</v>
      </c>
      <c r="C44" s="91">
        <v>650000</v>
      </c>
      <c r="D44" s="91"/>
      <c r="E44" s="74">
        <v>650000</v>
      </c>
    </row>
    <row r="45" spans="1:5" s="96" customFormat="1" ht="12" customHeight="1" thickBot="1">
      <c r="A45" s="54" t="s">
        <v>7</v>
      </c>
      <c r="B45" s="55" t="s">
        <v>177</v>
      </c>
      <c r="C45" s="86">
        <f>SUM(C46:C50)</f>
        <v>0</v>
      </c>
      <c r="D45" s="86">
        <f>E45-C45</f>
        <v>0</v>
      </c>
      <c r="E45" s="69">
        <f>SUM(E46:E50)</f>
        <v>0</v>
      </c>
    </row>
    <row r="46" spans="1:5" s="96" customFormat="1" ht="12" customHeight="1">
      <c r="A46" s="49" t="s">
        <v>50</v>
      </c>
      <c r="B46" s="97" t="s">
        <v>178</v>
      </c>
      <c r="C46" s="107"/>
      <c r="D46" s="107">
        <f>E46-C46</f>
        <v>0</v>
      </c>
      <c r="E46" s="75"/>
    </row>
    <row r="47" spans="1:5" s="96" customFormat="1" ht="12" customHeight="1">
      <c r="A47" s="48" t="s">
        <v>51</v>
      </c>
      <c r="B47" s="98" t="s">
        <v>179</v>
      </c>
      <c r="C47" s="90"/>
      <c r="D47" s="90"/>
      <c r="E47" s="73"/>
    </row>
    <row r="48" spans="1:5" s="96" customFormat="1" ht="12" customHeight="1">
      <c r="A48" s="48" t="s">
        <v>180</v>
      </c>
      <c r="B48" s="98" t="s">
        <v>181</v>
      </c>
      <c r="C48" s="90"/>
      <c r="D48" s="90">
        <f>E48-C48</f>
        <v>0</v>
      </c>
      <c r="E48" s="73"/>
    </row>
    <row r="49" spans="1:5" s="96" customFormat="1" ht="12" customHeight="1">
      <c r="A49" s="48" t="s">
        <v>182</v>
      </c>
      <c r="B49" s="98" t="s">
        <v>183</v>
      </c>
      <c r="C49" s="90"/>
      <c r="D49" s="90">
        <f>E49-C49</f>
        <v>0</v>
      </c>
      <c r="E49" s="73"/>
    </row>
    <row r="50" spans="1:5" s="96" customFormat="1" ht="12" customHeight="1" thickBot="1">
      <c r="A50" s="50" t="s">
        <v>184</v>
      </c>
      <c r="B50" s="99" t="s">
        <v>185</v>
      </c>
      <c r="C50" s="91"/>
      <c r="D50" s="91">
        <f>E50-C50</f>
        <v>0</v>
      </c>
      <c r="E50" s="74"/>
    </row>
    <row r="51" spans="1:5" s="96" customFormat="1" ht="15" customHeight="1" thickBot="1">
      <c r="A51" s="54" t="s">
        <v>97</v>
      </c>
      <c r="B51" s="55" t="s">
        <v>186</v>
      </c>
      <c r="C51" s="86">
        <f>SUM(C52:C54)</f>
        <v>0</v>
      </c>
      <c r="D51" s="86">
        <v>3705000</v>
      </c>
      <c r="E51" s="69">
        <v>3705000</v>
      </c>
    </row>
    <row r="52" spans="1:5" s="96" customFormat="1" ht="12" customHeight="1">
      <c r="A52" s="49" t="s">
        <v>52</v>
      </c>
      <c r="B52" s="97" t="s">
        <v>187</v>
      </c>
      <c r="C52" s="88"/>
      <c r="D52" s="88">
        <f>E52-C52</f>
        <v>0</v>
      </c>
      <c r="E52" s="71"/>
    </row>
    <row r="53" spans="1:5" s="96" customFormat="1" ht="12" customHeight="1">
      <c r="A53" s="48" t="s">
        <v>53</v>
      </c>
      <c r="B53" s="98" t="s">
        <v>188</v>
      </c>
      <c r="C53" s="87"/>
      <c r="D53" s="87"/>
      <c r="E53" s="70"/>
    </row>
    <row r="54" spans="1:5" s="96" customFormat="1" ht="12" customHeight="1">
      <c r="A54" s="48" t="s">
        <v>189</v>
      </c>
      <c r="B54" s="98" t="s">
        <v>190</v>
      </c>
      <c r="C54" s="87"/>
      <c r="D54" s="87">
        <v>3705000</v>
      </c>
      <c r="E54" s="70">
        <v>3705000</v>
      </c>
    </row>
    <row r="55" spans="1:5" s="96" customFormat="1" ht="12" customHeight="1" thickBot="1">
      <c r="A55" s="50" t="s">
        <v>191</v>
      </c>
      <c r="B55" s="99" t="s">
        <v>192</v>
      </c>
      <c r="C55" s="89"/>
      <c r="D55" s="89">
        <f t="shared" ref="D55:D60" si="0">E55-C55</f>
        <v>0</v>
      </c>
      <c r="E55" s="72"/>
    </row>
    <row r="56" spans="1:5" s="96" customFormat="1" ht="12" customHeight="1" thickBot="1">
      <c r="A56" s="54" t="s">
        <v>9</v>
      </c>
      <c r="B56" s="76" t="s">
        <v>193</v>
      </c>
      <c r="C56" s="86">
        <f>SUM(C57:C59)</f>
        <v>0</v>
      </c>
      <c r="D56" s="86">
        <f t="shared" si="0"/>
        <v>0</v>
      </c>
      <c r="E56" s="69">
        <f>SUM(E57:E59)</f>
        <v>0</v>
      </c>
    </row>
    <row r="57" spans="1:5" s="96" customFormat="1" ht="12" customHeight="1">
      <c r="A57" s="49" t="s">
        <v>98</v>
      </c>
      <c r="B57" s="97" t="s">
        <v>194</v>
      </c>
      <c r="C57" s="90"/>
      <c r="D57" s="90">
        <f t="shared" si="0"/>
        <v>0</v>
      </c>
      <c r="E57" s="73"/>
    </row>
    <row r="58" spans="1:5" s="96" customFormat="1" ht="12" customHeight="1">
      <c r="A58" s="48" t="s">
        <v>99</v>
      </c>
      <c r="B58" s="98" t="s">
        <v>195</v>
      </c>
      <c r="C58" s="90"/>
      <c r="D58" s="90">
        <f t="shared" si="0"/>
        <v>0</v>
      </c>
      <c r="E58" s="73"/>
    </row>
    <row r="59" spans="1:5" s="96" customFormat="1" ht="12" customHeight="1">
      <c r="A59" s="48" t="s">
        <v>117</v>
      </c>
      <c r="B59" s="98" t="s">
        <v>196</v>
      </c>
      <c r="C59" s="90"/>
      <c r="D59" s="90">
        <f t="shared" si="0"/>
        <v>0</v>
      </c>
      <c r="E59" s="73"/>
    </row>
    <row r="60" spans="1:5" s="96" customFormat="1" ht="12" customHeight="1" thickBot="1">
      <c r="A60" s="50" t="s">
        <v>197</v>
      </c>
      <c r="B60" s="99" t="s">
        <v>198</v>
      </c>
      <c r="C60" s="90"/>
      <c r="D60" s="90">
        <f t="shared" si="0"/>
        <v>0</v>
      </c>
      <c r="E60" s="73"/>
    </row>
    <row r="61" spans="1:5" s="96" customFormat="1" ht="12" customHeight="1" thickBot="1">
      <c r="A61" s="54" t="s">
        <v>10</v>
      </c>
      <c r="B61" s="55" t="s">
        <v>199</v>
      </c>
      <c r="C61" s="92">
        <f>+C6+C13+C20+C27+C34+C45+C51+C56</f>
        <v>262405819</v>
      </c>
      <c r="D61" s="92">
        <v>-61576565</v>
      </c>
      <c r="E61" s="105">
        <f>+E6+E13+E20+E27+E34+E45+E51+E56</f>
        <v>200829254</v>
      </c>
    </row>
    <row r="62" spans="1:5" s="96" customFormat="1" ht="12" customHeight="1" thickBot="1">
      <c r="A62" s="108" t="s">
        <v>200</v>
      </c>
      <c r="B62" s="76" t="s">
        <v>201</v>
      </c>
      <c r="C62" s="86">
        <f>+C63+C64+C65</f>
        <v>0</v>
      </c>
      <c r="D62" s="86">
        <f t="shared" ref="D62:D70" si="1">E62-C62</f>
        <v>15000000</v>
      </c>
      <c r="E62" s="69">
        <f>+E63+E64+E65</f>
        <v>15000000</v>
      </c>
    </row>
    <row r="63" spans="1:5" s="96" customFormat="1" ht="12" customHeight="1">
      <c r="A63" s="49" t="s">
        <v>202</v>
      </c>
      <c r="B63" s="97" t="s">
        <v>203</v>
      </c>
      <c r="C63" s="90"/>
      <c r="D63" s="90">
        <f t="shared" si="1"/>
        <v>0</v>
      </c>
      <c r="E63" s="73"/>
    </row>
    <row r="64" spans="1:5" s="96" customFormat="1" ht="12" customHeight="1">
      <c r="A64" s="48" t="s">
        <v>204</v>
      </c>
      <c r="B64" s="98" t="s">
        <v>205</v>
      </c>
      <c r="C64" s="90"/>
      <c r="D64" s="90">
        <v>15000000</v>
      </c>
      <c r="E64" s="73">
        <v>15000000</v>
      </c>
    </row>
    <row r="65" spans="1:5" s="96" customFormat="1" ht="12" customHeight="1" thickBot="1">
      <c r="A65" s="50" t="s">
        <v>206</v>
      </c>
      <c r="B65" s="34" t="s">
        <v>248</v>
      </c>
      <c r="C65" s="90"/>
      <c r="D65" s="90">
        <f t="shared" si="1"/>
        <v>0</v>
      </c>
      <c r="E65" s="73"/>
    </row>
    <row r="66" spans="1:5" s="96" customFormat="1" ht="10.5" customHeight="1" thickBot="1">
      <c r="A66" s="108" t="s">
        <v>208</v>
      </c>
      <c r="B66" s="76" t="s">
        <v>209</v>
      </c>
      <c r="C66" s="86">
        <f>+C67+C68+C69+C70</f>
        <v>0</v>
      </c>
      <c r="D66" s="86">
        <f t="shared" si="1"/>
        <v>0</v>
      </c>
      <c r="E66" s="69">
        <f>+E67+E68+E69+E70</f>
        <v>0</v>
      </c>
    </row>
    <row r="67" spans="1:5" s="96" customFormat="1" ht="13.5" customHeight="1">
      <c r="A67" s="49" t="s">
        <v>75</v>
      </c>
      <c r="B67" s="241" t="s">
        <v>210</v>
      </c>
      <c r="C67" s="90"/>
      <c r="D67" s="90">
        <f t="shared" si="1"/>
        <v>0</v>
      </c>
      <c r="E67" s="73"/>
    </row>
    <row r="68" spans="1:5" s="96" customFormat="1" ht="12" customHeight="1">
      <c r="A68" s="48" t="s">
        <v>76</v>
      </c>
      <c r="B68" s="241" t="s">
        <v>396</v>
      </c>
      <c r="C68" s="90"/>
      <c r="D68" s="90">
        <f t="shared" si="1"/>
        <v>0</v>
      </c>
      <c r="E68" s="73"/>
    </row>
    <row r="69" spans="1:5" s="96" customFormat="1" ht="12" customHeight="1">
      <c r="A69" s="48" t="s">
        <v>211</v>
      </c>
      <c r="B69" s="241" t="s">
        <v>212</v>
      </c>
      <c r="C69" s="90"/>
      <c r="D69" s="90">
        <f t="shared" si="1"/>
        <v>0</v>
      </c>
      <c r="E69" s="73"/>
    </row>
    <row r="70" spans="1:5" s="96" customFormat="1" ht="12" customHeight="1" thickBot="1">
      <c r="A70" s="50" t="s">
        <v>213</v>
      </c>
      <c r="B70" s="242" t="s">
        <v>397</v>
      </c>
      <c r="C70" s="90"/>
      <c r="D70" s="90">
        <f t="shared" si="1"/>
        <v>0</v>
      </c>
      <c r="E70" s="73"/>
    </row>
    <row r="71" spans="1:5" s="96" customFormat="1" ht="12" customHeight="1" thickBot="1">
      <c r="A71" s="108" t="s">
        <v>214</v>
      </c>
      <c r="B71" s="76" t="s">
        <v>215</v>
      </c>
      <c r="C71" s="86">
        <f>+C72+C73</f>
        <v>145896097</v>
      </c>
      <c r="D71" s="86"/>
      <c r="E71" s="69">
        <v>145896097</v>
      </c>
    </row>
    <row r="72" spans="1:5" s="96" customFormat="1" ht="12" customHeight="1">
      <c r="A72" s="49" t="s">
        <v>216</v>
      </c>
      <c r="B72" s="97" t="s">
        <v>217</v>
      </c>
      <c r="C72" s="90">
        <v>145896097</v>
      </c>
      <c r="D72" s="90"/>
      <c r="E72" s="73">
        <v>145896097</v>
      </c>
    </row>
    <row r="73" spans="1:5" s="96" customFormat="1" ht="12" customHeight="1" thickBot="1">
      <c r="A73" s="50" t="s">
        <v>218</v>
      </c>
      <c r="B73" s="97" t="s">
        <v>219</v>
      </c>
      <c r="C73" s="90"/>
      <c r="D73" s="90">
        <f>E73-C73</f>
        <v>0</v>
      </c>
      <c r="E73" s="73"/>
    </row>
    <row r="74" spans="1:5" s="96" customFormat="1" ht="12" customHeight="1" thickBot="1">
      <c r="A74" s="108" t="s">
        <v>220</v>
      </c>
      <c r="B74" s="76" t="s">
        <v>221</v>
      </c>
      <c r="C74" s="86">
        <f>+C75+C76+C77</f>
        <v>46075894</v>
      </c>
      <c r="D74" s="86"/>
      <c r="E74" s="69">
        <v>46075894</v>
      </c>
    </row>
    <row r="75" spans="1:5" s="96" customFormat="1" ht="12" customHeight="1">
      <c r="A75" s="49" t="s">
        <v>222</v>
      </c>
      <c r="B75" s="97" t="s">
        <v>223</v>
      </c>
      <c r="C75" s="90"/>
      <c r="D75" s="90">
        <v>0</v>
      </c>
      <c r="E75" s="73"/>
    </row>
    <row r="76" spans="1:5" s="96" customFormat="1" ht="12" customHeight="1">
      <c r="A76" s="48" t="s">
        <v>224</v>
      </c>
      <c r="B76" s="98" t="s">
        <v>225</v>
      </c>
      <c r="C76" s="90"/>
      <c r="D76" s="90">
        <f>E76-C76</f>
        <v>0</v>
      </c>
      <c r="E76" s="73"/>
    </row>
    <row r="77" spans="1:5" s="96" customFormat="1" ht="12" customHeight="1" thickBot="1">
      <c r="A77" s="50" t="s">
        <v>226</v>
      </c>
      <c r="B77" s="99" t="s">
        <v>417</v>
      </c>
      <c r="C77" s="90">
        <v>46075894</v>
      </c>
      <c r="D77" s="90"/>
      <c r="E77" s="73">
        <v>46075894</v>
      </c>
    </row>
    <row r="78" spans="1:5" s="96" customFormat="1" ht="9.75" customHeight="1" thickBot="1">
      <c r="A78" s="108" t="s">
        <v>227</v>
      </c>
      <c r="B78" s="76" t="s">
        <v>228</v>
      </c>
      <c r="C78" s="86">
        <f>+C79+C80+C81+C82</f>
        <v>0</v>
      </c>
      <c r="D78" s="86">
        <f t="shared" ref="D78:D83" si="2">E78-C78</f>
        <v>0</v>
      </c>
      <c r="E78" s="69">
        <f>+E79+E80+E81+E82</f>
        <v>0</v>
      </c>
    </row>
    <row r="79" spans="1:5" s="96" customFormat="1" ht="12" customHeight="1">
      <c r="A79" s="100" t="s">
        <v>229</v>
      </c>
      <c r="B79" s="97" t="s">
        <v>230</v>
      </c>
      <c r="C79" s="90"/>
      <c r="D79" s="90">
        <f t="shared" si="2"/>
        <v>0</v>
      </c>
      <c r="E79" s="73"/>
    </row>
    <row r="80" spans="1:5" s="96" customFormat="1" ht="12" customHeight="1">
      <c r="A80" s="101" t="s">
        <v>231</v>
      </c>
      <c r="B80" s="98" t="s">
        <v>232</v>
      </c>
      <c r="C80" s="90"/>
      <c r="D80" s="90">
        <f t="shared" si="2"/>
        <v>0</v>
      </c>
      <c r="E80" s="73"/>
    </row>
    <row r="81" spans="1:5" s="96" customFormat="1" ht="12" customHeight="1">
      <c r="A81" s="101" t="s">
        <v>233</v>
      </c>
      <c r="B81" s="98" t="s">
        <v>234</v>
      </c>
      <c r="C81" s="90"/>
      <c r="D81" s="90">
        <f t="shared" si="2"/>
        <v>0</v>
      </c>
      <c r="E81" s="73"/>
    </row>
    <row r="82" spans="1:5" s="96" customFormat="1" ht="12" customHeight="1" thickBot="1">
      <c r="A82" s="109" t="s">
        <v>235</v>
      </c>
      <c r="B82" s="78" t="s">
        <v>236</v>
      </c>
      <c r="C82" s="90"/>
      <c r="D82" s="90">
        <f t="shared" si="2"/>
        <v>0</v>
      </c>
      <c r="E82" s="73"/>
    </row>
    <row r="83" spans="1:5" s="96" customFormat="1" ht="12" customHeight="1" thickBot="1">
      <c r="A83" s="108" t="s">
        <v>237</v>
      </c>
      <c r="B83" s="76" t="s">
        <v>238</v>
      </c>
      <c r="C83" s="111"/>
      <c r="D83" s="111">
        <f t="shared" si="2"/>
        <v>0</v>
      </c>
      <c r="E83" s="112"/>
    </row>
    <row r="84" spans="1:5" s="96" customFormat="1" ht="13.5" customHeight="1" thickBot="1">
      <c r="A84" s="108" t="s">
        <v>239</v>
      </c>
      <c r="B84" s="32" t="s">
        <v>240</v>
      </c>
      <c r="C84" s="92">
        <f>+C62+C66+C71+C74+C78+C83</f>
        <v>191971991</v>
      </c>
      <c r="D84" s="92">
        <v>15000000</v>
      </c>
      <c r="E84" s="105">
        <f>+E62+E66+E71+E74+E78+E83</f>
        <v>206971991</v>
      </c>
    </row>
    <row r="85" spans="1:5" s="96" customFormat="1" ht="12.75" customHeight="1" thickBot="1">
      <c r="A85" s="110" t="s">
        <v>241</v>
      </c>
      <c r="B85" s="296" t="s">
        <v>242</v>
      </c>
      <c r="C85" s="92">
        <f>+C61+C84</f>
        <v>454377810</v>
      </c>
      <c r="D85" s="92">
        <v>-46576565</v>
      </c>
      <c r="E85" s="105">
        <f>+E61+E84</f>
        <v>407801245</v>
      </c>
    </row>
    <row r="86" spans="1:5" s="96" customFormat="1" ht="12" customHeight="1">
      <c r="A86" s="30"/>
      <c r="B86" s="30"/>
      <c r="C86" s="31"/>
      <c r="D86" s="31"/>
      <c r="E86" s="31"/>
    </row>
    <row r="87" spans="1:5" ht="16.5" customHeight="1">
      <c r="A87" s="337" t="s">
        <v>29</v>
      </c>
      <c r="B87" s="337"/>
      <c r="C87" s="337"/>
      <c r="D87" s="337"/>
      <c r="E87" s="337"/>
    </row>
    <row r="88" spans="1:5" s="102" customFormat="1" ht="16.5" customHeight="1" thickBot="1">
      <c r="A88" s="14" t="s">
        <v>79</v>
      </c>
      <c r="B88" s="14"/>
      <c r="C88" s="63"/>
      <c r="D88" s="63"/>
      <c r="E88" s="63" t="str">
        <f>E2</f>
        <v>Forintban!</v>
      </c>
    </row>
    <row r="89" spans="1:5" s="102" customFormat="1" ht="16.5" customHeight="1">
      <c r="A89" s="338" t="s">
        <v>42</v>
      </c>
      <c r="B89" s="340" t="s">
        <v>135</v>
      </c>
      <c r="C89" s="342" t="s">
        <v>420</v>
      </c>
      <c r="D89" s="342"/>
      <c r="E89" s="343"/>
    </row>
    <row r="90" spans="1:5" ht="24" customHeight="1" thickBot="1">
      <c r="A90" s="339"/>
      <c r="B90" s="341"/>
      <c r="C90" s="15" t="s">
        <v>136</v>
      </c>
      <c r="D90" s="295" t="s">
        <v>421</v>
      </c>
      <c r="E90" s="16" t="s">
        <v>137</v>
      </c>
    </row>
    <row r="91" spans="1:5" s="95" customFormat="1" ht="12" customHeight="1" thickBot="1">
      <c r="A91" s="59" t="s">
        <v>243</v>
      </c>
      <c r="B91" s="60" t="s">
        <v>244</v>
      </c>
      <c r="C91" s="60" t="s">
        <v>245</v>
      </c>
      <c r="D91" s="60" t="s">
        <v>246</v>
      </c>
      <c r="E91" s="61" t="s">
        <v>247</v>
      </c>
    </row>
    <row r="92" spans="1:5" ht="12" customHeight="1" thickBot="1">
      <c r="A92" s="56" t="s">
        <v>2</v>
      </c>
      <c r="B92" s="58" t="s">
        <v>249</v>
      </c>
      <c r="C92" s="85">
        <v>292870326</v>
      </c>
      <c r="D92" s="85">
        <v>-19576565</v>
      </c>
      <c r="E92" s="40">
        <v>273293761</v>
      </c>
    </row>
    <row r="93" spans="1:5" ht="12" customHeight="1">
      <c r="A93" s="51" t="s">
        <v>54</v>
      </c>
      <c r="B93" s="44" t="s">
        <v>30</v>
      </c>
      <c r="C93" s="17">
        <v>109625519</v>
      </c>
      <c r="D93" s="17"/>
      <c r="E93" s="39">
        <v>109625519</v>
      </c>
    </row>
    <row r="94" spans="1:5" ht="12" customHeight="1">
      <c r="A94" s="48" t="s">
        <v>55</v>
      </c>
      <c r="B94" s="42" t="s">
        <v>100</v>
      </c>
      <c r="C94" s="87">
        <v>19353334</v>
      </c>
      <c r="D94" s="87"/>
      <c r="E94" s="70">
        <v>19353334</v>
      </c>
    </row>
    <row r="95" spans="1:5" ht="12" customHeight="1">
      <c r="A95" s="48" t="s">
        <v>56</v>
      </c>
      <c r="B95" s="42" t="s">
        <v>73</v>
      </c>
      <c r="C95" s="89">
        <v>153891473</v>
      </c>
      <c r="D95" s="89">
        <v>-22576565</v>
      </c>
      <c r="E95" s="72">
        <v>131314908</v>
      </c>
    </row>
    <row r="96" spans="1:5" ht="12" customHeight="1">
      <c r="A96" s="48" t="s">
        <v>57</v>
      </c>
      <c r="B96" s="45" t="s">
        <v>101</v>
      </c>
      <c r="C96" s="89">
        <v>6800000</v>
      </c>
      <c r="D96" s="89"/>
      <c r="E96" s="72">
        <v>6800000</v>
      </c>
    </row>
    <row r="97" spans="1:5" ht="12" customHeight="1">
      <c r="A97" s="48" t="s">
        <v>65</v>
      </c>
      <c r="B97" s="53" t="s">
        <v>102</v>
      </c>
      <c r="C97" s="89">
        <v>3200000</v>
      </c>
      <c r="D97" s="89">
        <v>3000000</v>
      </c>
      <c r="E97" s="72">
        <v>6200000</v>
      </c>
    </row>
    <row r="98" spans="1:5" ht="12" customHeight="1">
      <c r="A98" s="48" t="s">
        <v>58</v>
      </c>
      <c r="B98" s="42" t="s">
        <v>250</v>
      </c>
      <c r="C98" s="89">
        <v>200000</v>
      </c>
      <c r="D98" s="89"/>
      <c r="E98" s="72">
        <v>200000</v>
      </c>
    </row>
    <row r="99" spans="1:5" ht="12" customHeight="1">
      <c r="A99" s="48" t="s">
        <v>59</v>
      </c>
      <c r="B99" s="65" t="s">
        <v>251</v>
      </c>
      <c r="C99" s="89"/>
      <c r="D99" s="89">
        <f>E99-C99</f>
        <v>0</v>
      </c>
      <c r="E99" s="72"/>
    </row>
    <row r="100" spans="1:5" ht="12" customHeight="1">
      <c r="A100" s="48" t="s">
        <v>66</v>
      </c>
      <c r="B100" s="66" t="s">
        <v>252</v>
      </c>
      <c r="C100" s="89"/>
      <c r="D100" s="89">
        <f>E100-C100</f>
        <v>0</v>
      </c>
      <c r="E100" s="72"/>
    </row>
    <row r="101" spans="1:5" ht="21.75" customHeight="1">
      <c r="A101" s="48" t="s">
        <v>67</v>
      </c>
      <c r="B101" s="66" t="s">
        <v>253</v>
      </c>
      <c r="C101" s="89"/>
      <c r="D101" s="89">
        <f>E101-C101</f>
        <v>0</v>
      </c>
      <c r="E101" s="72"/>
    </row>
    <row r="102" spans="1:5" ht="12" customHeight="1">
      <c r="A102" s="48" t="s">
        <v>68</v>
      </c>
      <c r="B102" s="65" t="s">
        <v>254</v>
      </c>
      <c r="C102" s="89">
        <v>2000000</v>
      </c>
      <c r="D102" s="89">
        <v>3300000</v>
      </c>
      <c r="E102" s="72">
        <v>5300000</v>
      </c>
    </row>
    <row r="103" spans="1:5" ht="12" customHeight="1">
      <c r="A103" s="48" t="s">
        <v>69</v>
      </c>
      <c r="B103" s="65" t="s">
        <v>255</v>
      </c>
      <c r="C103" s="89"/>
      <c r="D103" s="89">
        <f>E103-C103</f>
        <v>0</v>
      </c>
      <c r="E103" s="72"/>
    </row>
    <row r="104" spans="1:5" ht="23.25" customHeight="1">
      <c r="A104" s="48" t="s">
        <v>71</v>
      </c>
      <c r="B104" s="66" t="s">
        <v>256</v>
      </c>
      <c r="C104" s="89"/>
      <c r="D104" s="89"/>
      <c r="E104" s="72"/>
    </row>
    <row r="105" spans="1:5" ht="12" customHeight="1">
      <c r="A105" s="47" t="s">
        <v>103</v>
      </c>
      <c r="B105" s="67" t="s">
        <v>257</v>
      </c>
      <c r="C105" s="89"/>
      <c r="D105" s="89">
        <f>E105-C105</f>
        <v>0</v>
      </c>
      <c r="E105" s="72"/>
    </row>
    <row r="106" spans="1:5" ht="12" customHeight="1">
      <c r="A106" s="48" t="s">
        <v>258</v>
      </c>
      <c r="B106" s="67" t="s">
        <v>259</v>
      </c>
      <c r="C106" s="89"/>
      <c r="D106" s="89">
        <f>E106-C106</f>
        <v>0</v>
      </c>
      <c r="E106" s="72"/>
    </row>
    <row r="107" spans="1:5" ht="12" customHeight="1" thickBot="1">
      <c r="A107" s="52" t="s">
        <v>260</v>
      </c>
      <c r="B107" s="68" t="s">
        <v>261</v>
      </c>
      <c r="C107" s="18">
        <v>1000000</v>
      </c>
      <c r="D107" s="18">
        <v>-300000</v>
      </c>
      <c r="E107" s="33">
        <v>700000</v>
      </c>
    </row>
    <row r="108" spans="1:5" ht="12" customHeight="1" thickBot="1">
      <c r="A108" s="54" t="s">
        <v>3</v>
      </c>
      <c r="B108" s="57" t="s">
        <v>262</v>
      </c>
      <c r="C108" s="86">
        <f>+C109+C111+C113</f>
        <v>111500000</v>
      </c>
      <c r="D108" s="86">
        <v>-40000000</v>
      </c>
      <c r="E108" s="69">
        <v>71500000</v>
      </c>
    </row>
    <row r="109" spans="1:5" ht="12" customHeight="1">
      <c r="A109" s="49" t="s">
        <v>60</v>
      </c>
      <c r="B109" s="42" t="s">
        <v>116</v>
      </c>
      <c r="C109" s="88">
        <v>61500000</v>
      </c>
      <c r="D109" s="88">
        <v>-40000000</v>
      </c>
      <c r="E109" s="71">
        <v>21500000</v>
      </c>
    </row>
    <row r="110" spans="1:5" ht="12" customHeight="1">
      <c r="A110" s="49" t="s">
        <v>61</v>
      </c>
      <c r="B110" s="46" t="s">
        <v>263</v>
      </c>
      <c r="C110" s="88">
        <v>60000000</v>
      </c>
      <c r="D110" s="88">
        <v>-40000000</v>
      </c>
      <c r="E110" s="71">
        <v>20000000</v>
      </c>
    </row>
    <row r="111" spans="1:5">
      <c r="A111" s="49" t="s">
        <v>62</v>
      </c>
      <c r="B111" s="46" t="s">
        <v>104</v>
      </c>
      <c r="C111" s="87">
        <v>50000000</v>
      </c>
      <c r="D111" s="87"/>
      <c r="E111" s="70">
        <v>50000000</v>
      </c>
    </row>
    <row r="112" spans="1:5" ht="12" customHeight="1">
      <c r="A112" s="49" t="s">
        <v>63</v>
      </c>
      <c r="B112" s="46" t="s">
        <v>264</v>
      </c>
      <c r="C112" s="87">
        <v>50000000</v>
      </c>
      <c r="D112" s="87"/>
      <c r="E112" s="70">
        <v>50000000</v>
      </c>
    </row>
    <row r="113" spans="1:5" ht="12" customHeight="1">
      <c r="A113" s="49" t="s">
        <v>64</v>
      </c>
      <c r="B113" s="78" t="s">
        <v>118</v>
      </c>
      <c r="C113" s="87"/>
      <c r="D113" s="87">
        <f t="shared" ref="D113:D121" si="3">E113-C113</f>
        <v>0</v>
      </c>
      <c r="E113" s="70"/>
    </row>
    <row r="114" spans="1:5" ht="21.75" customHeight="1">
      <c r="A114" s="49" t="s">
        <v>70</v>
      </c>
      <c r="B114" s="77" t="s">
        <v>265</v>
      </c>
      <c r="C114" s="87"/>
      <c r="D114" s="87">
        <f t="shared" si="3"/>
        <v>0</v>
      </c>
      <c r="E114" s="70"/>
    </row>
    <row r="115" spans="1:5" ht="24" customHeight="1">
      <c r="A115" s="49" t="s">
        <v>72</v>
      </c>
      <c r="B115" s="93" t="s">
        <v>266</v>
      </c>
      <c r="C115" s="87"/>
      <c r="D115" s="87">
        <f t="shared" si="3"/>
        <v>0</v>
      </c>
      <c r="E115" s="70"/>
    </row>
    <row r="116" spans="1:5" ht="12" customHeight="1">
      <c r="A116" s="49" t="s">
        <v>105</v>
      </c>
      <c r="B116" s="66" t="s">
        <v>253</v>
      </c>
      <c r="C116" s="87"/>
      <c r="D116" s="87">
        <f t="shared" si="3"/>
        <v>0</v>
      </c>
      <c r="E116" s="70"/>
    </row>
    <row r="117" spans="1:5" ht="12" customHeight="1">
      <c r="A117" s="49" t="s">
        <v>106</v>
      </c>
      <c r="B117" s="66" t="s">
        <v>267</v>
      </c>
      <c r="C117" s="87"/>
      <c r="D117" s="87">
        <f t="shared" si="3"/>
        <v>0</v>
      </c>
      <c r="E117" s="70"/>
    </row>
    <row r="118" spans="1:5" ht="12" customHeight="1">
      <c r="A118" s="49" t="s">
        <v>107</v>
      </c>
      <c r="B118" s="66" t="s">
        <v>268</v>
      </c>
      <c r="C118" s="87"/>
      <c r="D118" s="87">
        <f t="shared" si="3"/>
        <v>0</v>
      </c>
      <c r="E118" s="70"/>
    </row>
    <row r="119" spans="1:5" s="113" customFormat="1" ht="12" customHeight="1">
      <c r="A119" s="49" t="s">
        <v>269</v>
      </c>
      <c r="B119" s="66" t="s">
        <v>256</v>
      </c>
      <c r="C119" s="87"/>
      <c r="D119" s="87">
        <f t="shared" si="3"/>
        <v>0</v>
      </c>
      <c r="E119" s="70"/>
    </row>
    <row r="120" spans="1:5" ht="12" customHeight="1">
      <c r="A120" s="49" t="s">
        <v>270</v>
      </c>
      <c r="B120" s="66" t="s">
        <v>271</v>
      </c>
      <c r="C120" s="87"/>
      <c r="D120" s="87">
        <f t="shared" si="3"/>
        <v>0</v>
      </c>
      <c r="E120" s="70"/>
    </row>
    <row r="121" spans="1:5" ht="12" customHeight="1" thickBot="1">
      <c r="A121" s="47" t="s">
        <v>272</v>
      </c>
      <c r="B121" s="66" t="s">
        <v>273</v>
      </c>
      <c r="C121" s="89"/>
      <c r="D121" s="89">
        <f t="shared" si="3"/>
        <v>0</v>
      </c>
      <c r="E121" s="72"/>
    </row>
    <row r="122" spans="1:5" ht="12" customHeight="1" thickBot="1">
      <c r="A122" s="54" t="s">
        <v>4</v>
      </c>
      <c r="B122" s="62" t="s">
        <v>274</v>
      </c>
      <c r="C122" s="86">
        <v>2000000</v>
      </c>
      <c r="D122" s="86">
        <v>-2000000</v>
      </c>
      <c r="E122" s="69">
        <f>+E123+E124</f>
        <v>0</v>
      </c>
    </row>
    <row r="123" spans="1:5" ht="12" customHeight="1">
      <c r="A123" s="49" t="s">
        <v>43</v>
      </c>
      <c r="B123" s="43" t="s">
        <v>35</v>
      </c>
      <c r="C123" s="88">
        <v>2000000</v>
      </c>
      <c r="D123" s="88">
        <v>-2000000</v>
      </c>
      <c r="E123" s="71"/>
    </row>
    <row r="124" spans="1:5" ht="12" customHeight="1" thickBot="1">
      <c r="A124" s="50" t="s">
        <v>44</v>
      </c>
      <c r="B124" s="46" t="s">
        <v>36</v>
      </c>
      <c r="C124" s="89"/>
      <c r="D124" s="89">
        <f>E124-C124</f>
        <v>0</v>
      </c>
      <c r="E124" s="72"/>
    </row>
    <row r="125" spans="1:5" ht="12" customHeight="1" thickBot="1">
      <c r="A125" s="54" t="s">
        <v>5</v>
      </c>
      <c r="B125" s="62" t="s">
        <v>275</v>
      </c>
      <c r="C125" s="86">
        <f>+C92+C108+C122</f>
        <v>406370326</v>
      </c>
      <c r="D125" s="86">
        <v>-61576565</v>
      </c>
      <c r="E125" s="69">
        <f>+E92+E108+E122</f>
        <v>344793761</v>
      </c>
    </row>
    <row r="126" spans="1:5" ht="12" customHeight="1" thickBot="1">
      <c r="A126" s="54" t="s">
        <v>6</v>
      </c>
      <c r="B126" s="62" t="s">
        <v>276</v>
      </c>
      <c r="C126" s="86">
        <f>+C127+C128+C129</f>
        <v>0</v>
      </c>
      <c r="D126" s="86">
        <f t="shared" ref="D126:D134" si="4">E126-C126</f>
        <v>15000000</v>
      </c>
      <c r="E126" s="69">
        <f>+E127+E128+E129</f>
        <v>15000000</v>
      </c>
    </row>
    <row r="127" spans="1:5" ht="12" customHeight="1">
      <c r="A127" s="49" t="s">
        <v>47</v>
      </c>
      <c r="B127" s="43" t="s">
        <v>277</v>
      </c>
      <c r="C127" s="87"/>
      <c r="D127" s="87">
        <f t="shared" si="4"/>
        <v>0</v>
      </c>
      <c r="E127" s="70"/>
    </row>
    <row r="128" spans="1:5" ht="12" customHeight="1">
      <c r="A128" s="49" t="s">
        <v>48</v>
      </c>
      <c r="B128" s="43" t="s">
        <v>278</v>
      </c>
      <c r="C128" s="87"/>
      <c r="D128" s="87">
        <v>15000000</v>
      </c>
      <c r="E128" s="70">
        <v>15000000</v>
      </c>
    </row>
    <row r="129" spans="1:8" ht="12" customHeight="1" thickBot="1">
      <c r="A129" s="47" t="s">
        <v>49</v>
      </c>
      <c r="B129" s="41" t="s">
        <v>279</v>
      </c>
      <c r="C129" s="87"/>
      <c r="D129" s="87">
        <f t="shared" si="4"/>
        <v>0</v>
      </c>
      <c r="E129" s="70"/>
    </row>
    <row r="130" spans="1:8" ht="12" customHeight="1" thickBot="1">
      <c r="A130" s="54" t="s">
        <v>7</v>
      </c>
      <c r="B130" s="62" t="s">
        <v>280</v>
      </c>
      <c r="C130" s="86">
        <f>+C131+C132+C134+C133</f>
        <v>0</v>
      </c>
      <c r="D130" s="86">
        <f t="shared" si="4"/>
        <v>0</v>
      </c>
      <c r="E130" s="69">
        <f>+E131+E132+E134+E133</f>
        <v>0</v>
      </c>
    </row>
    <row r="131" spans="1:8" ht="12" customHeight="1">
      <c r="A131" s="49" t="s">
        <v>50</v>
      </c>
      <c r="B131" s="43" t="s">
        <v>281</v>
      </c>
      <c r="C131" s="87"/>
      <c r="D131" s="87">
        <f t="shared" si="4"/>
        <v>0</v>
      </c>
      <c r="E131" s="70"/>
    </row>
    <row r="132" spans="1:8" ht="12" customHeight="1">
      <c r="A132" s="49" t="s">
        <v>51</v>
      </c>
      <c r="B132" s="43" t="s">
        <v>282</v>
      </c>
      <c r="C132" s="87"/>
      <c r="D132" s="87">
        <f t="shared" si="4"/>
        <v>0</v>
      </c>
      <c r="E132" s="70"/>
    </row>
    <row r="133" spans="1:8" ht="12" customHeight="1">
      <c r="A133" s="49" t="s">
        <v>180</v>
      </c>
      <c r="B133" s="43" t="s">
        <v>283</v>
      </c>
      <c r="C133" s="87"/>
      <c r="D133" s="87">
        <f t="shared" si="4"/>
        <v>0</v>
      </c>
      <c r="E133" s="70"/>
    </row>
    <row r="134" spans="1:8" ht="12" customHeight="1" thickBot="1">
      <c r="A134" s="47" t="s">
        <v>182</v>
      </c>
      <c r="B134" s="41" t="s">
        <v>284</v>
      </c>
      <c r="C134" s="87"/>
      <c r="D134" s="87">
        <f t="shared" si="4"/>
        <v>0</v>
      </c>
      <c r="E134" s="70"/>
    </row>
    <row r="135" spans="1:8" ht="12" customHeight="1" thickBot="1">
      <c r="A135" s="54" t="s">
        <v>8</v>
      </c>
      <c r="B135" s="62" t="s">
        <v>285</v>
      </c>
      <c r="C135" s="92">
        <v>48007484</v>
      </c>
      <c r="D135" s="92"/>
      <c r="E135" s="105">
        <v>48007484</v>
      </c>
    </row>
    <row r="136" spans="1:8" ht="12" customHeight="1">
      <c r="A136" s="49" t="s">
        <v>52</v>
      </c>
      <c r="B136" s="43" t="s">
        <v>286</v>
      </c>
      <c r="C136" s="87"/>
      <c r="D136" s="87">
        <f>E136-C136</f>
        <v>0</v>
      </c>
      <c r="E136" s="70"/>
    </row>
    <row r="137" spans="1:8" ht="12" customHeight="1">
      <c r="A137" s="49" t="s">
        <v>53</v>
      </c>
      <c r="B137" s="43" t="s">
        <v>287</v>
      </c>
      <c r="C137" s="87">
        <v>1931590</v>
      </c>
      <c r="D137" s="87"/>
      <c r="E137" s="70">
        <v>1931590</v>
      </c>
    </row>
    <row r="138" spans="1:8" ht="12" customHeight="1">
      <c r="A138" s="49" t="s">
        <v>189</v>
      </c>
      <c r="B138" s="43" t="s">
        <v>288</v>
      </c>
      <c r="C138" s="87"/>
      <c r="D138" s="87"/>
      <c r="E138" s="70"/>
    </row>
    <row r="139" spans="1:8" ht="12" customHeight="1" thickBot="1">
      <c r="A139" s="47" t="s">
        <v>191</v>
      </c>
      <c r="B139" s="78" t="s">
        <v>417</v>
      </c>
      <c r="C139" s="87">
        <v>46075894</v>
      </c>
      <c r="D139" s="87"/>
      <c r="E139" s="70">
        <v>46075894</v>
      </c>
    </row>
    <row r="140" spans="1:8" ht="15" customHeight="1" thickBot="1">
      <c r="A140" s="54" t="s">
        <v>9</v>
      </c>
      <c r="B140" s="62" t="s">
        <v>290</v>
      </c>
      <c r="C140" s="19">
        <f>+C141+C142+C143+C144</f>
        <v>0</v>
      </c>
      <c r="D140" s="19">
        <f>E140-C140</f>
        <v>0</v>
      </c>
      <c r="E140" s="38">
        <f>+E141+E142+E143+E144</f>
        <v>0</v>
      </c>
      <c r="F140" s="104"/>
      <c r="G140" s="104"/>
      <c r="H140" s="104"/>
    </row>
    <row r="141" spans="1:8" s="96" customFormat="1" ht="12.95" customHeight="1">
      <c r="A141" s="49" t="s">
        <v>98</v>
      </c>
      <c r="B141" s="43" t="s">
        <v>291</v>
      </c>
      <c r="C141" s="87"/>
      <c r="D141" s="87">
        <f>E141-C141</f>
        <v>0</v>
      </c>
      <c r="E141" s="70"/>
    </row>
    <row r="142" spans="1:8" ht="12.75" customHeight="1">
      <c r="A142" s="49" t="s">
        <v>99</v>
      </c>
      <c r="B142" s="43" t="s">
        <v>292</v>
      </c>
      <c r="C142" s="87"/>
      <c r="D142" s="87">
        <f>E142-C142</f>
        <v>0</v>
      </c>
      <c r="E142" s="70"/>
    </row>
    <row r="143" spans="1:8" ht="12.75" customHeight="1">
      <c r="A143" s="49" t="s">
        <v>117</v>
      </c>
      <c r="B143" s="43" t="s">
        <v>293</v>
      </c>
      <c r="C143" s="87"/>
      <c r="D143" s="87">
        <f>E143-C143</f>
        <v>0</v>
      </c>
      <c r="E143" s="70"/>
    </row>
    <row r="144" spans="1:8" ht="12.75" customHeight="1" thickBot="1">
      <c r="A144" s="49" t="s">
        <v>197</v>
      </c>
      <c r="B144" s="43" t="s">
        <v>294</v>
      </c>
      <c r="C144" s="87"/>
      <c r="D144" s="87">
        <f>E144-C144</f>
        <v>0</v>
      </c>
      <c r="E144" s="70"/>
    </row>
    <row r="145" spans="1:5" ht="16.5" thickBot="1">
      <c r="A145" s="54" t="s">
        <v>10</v>
      </c>
      <c r="B145" s="62" t="s">
        <v>295</v>
      </c>
      <c r="C145" s="36">
        <f>+C126+C130+C135+C140</f>
        <v>48007484</v>
      </c>
      <c r="D145" s="36">
        <v>15000000</v>
      </c>
      <c r="E145" s="37">
        <f>+E126+E130+E135+E140</f>
        <v>63007484</v>
      </c>
    </row>
    <row r="146" spans="1:5" ht="16.5" thickBot="1">
      <c r="A146" s="79" t="s">
        <v>11</v>
      </c>
      <c r="B146" s="82" t="s">
        <v>296</v>
      </c>
      <c r="C146" s="36">
        <v>454377810</v>
      </c>
      <c r="D146" s="36">
        <v>-46576565</v>
      </c>
      <c r="E146" s="37">
        <f>+E125+E145</f>
        <v>407801245</v>
      </c>
    </row>
    <row r="148" spans="1:5" ht="18.75" customHeight="1">
      <c r="A148" s="335" t="s">
        <v>297</v>
      </c>
      <c r="B148" s="335"/>
      <c r="C148" s="335"/>
      <c r="D148" s="335"/>
      <c r="E148" s="335"/>
    </row>
    <row r="149" spans="1:5" ht="13.5" customHeight="1" thickBot="1">
      <c r="A149" s="64" t="s">
        <v>80</v>
      </c>
      <c r="B149" s="64"/>
      <c r="C149" s="94"/>
      <c r="E149" s="81" t="str">
        <f>E88</f>
        <v>Forintban!</v>
      </c>
    </row>
    <row r="150" spans="1:5" ht="21.75" thickBot="1">
      <c r="A150" s="54">
        <v>1</v>
      </c>
      <c r="B150" s="57" t="s">
        <v>298</v>
      </c>
      <c r="C150" s="80">
        <v>-143964507</v>
      </c>
      <c r="D150" s="80">
        <f>+D61-D125</f>
        <v>0</v>
      </c>
      <c r="E150" s="80">
        <f>+E61-E125</f>
        <v>-143964507</v>
      </c>
    </row>
    <row r="151" spans="1:5" ht="21.75" thickBot="1">
      <c r="A151" s="54" t="s">
        <v>3</v>
      </c>
      <c r="B151" s="57" t="s">
        <v>299</v>
      </c>
      <c r="C151" s="80">
        <f>+C84-C145</f>
        <v>143964507</v>
      </c>
      <c r="D151" s="80">
        <f>+D84-D145</f>
        <v>0</v>
      </c>
      <c r="E151" s="80">
        <f>+E84-E145</f>
        <v>143964507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CE,Félkövér"&amp;12TISZASZALKA KÖZSÉG ÖNKORMÁNYZATA2020. ÉVI KÖLTSÉGVETÉSÉNEK ÖSSZEVONT MÓDOSÍTOTT MÉRLEGE&amp;10&amp;R&amp;"Times New Roman CE,Félkövér dőlt"&amp;11 1.1. melléklet a .../2020. (.........)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1"/>
  <sheetViews>
    <sheetView showWhiteSpace="0" view="pageLayout" topLeftCell="A148" zoomScaleNormal="130" zoomScaleSheetLayoutView="100" workbookViewId="0">
      <selection activeCell="F145" sqref="F145"/>
    </sheetView>
  </sheetViews>
  <sheetFormatPr defaultRowHeight="15.75"/>
  <cols>
    <col min="1" max="1" width="9.5" style="83" customWidth="1"/>
    <col min="2" max="2" width="60.83203125" style="83" customWidth="1"/>
    <col min="3" max="4" width="15.83203125" style="84" customWidth="1"/>
    <col min="5" max="5" width="14" style="94" customWidth="1"/>
    <col min="6" max="16384" width="9.33203125" style="94"/>
  </cols>
  <sheetData>
    <row r="1" spans="1:8" ht="49.5" customHeight="1">
      <c r="A1" s="344" t="s">
        <v>0</v>
      </c>
      <c r="B1" s="345"/>
      <c r="C1" s="345"/>
      <c r="D1" s="345"/>
      <c r="E1" s="346"/>
    </row>
    <row r="2" spans="1:8" ht="28.5" customHeight="1" thickBot="1">
      <c r="A2" s="300" t="s">
        <v>78</v>
      </c>
      <c r="B2" s="13"/>
      <c r="C2" s="81"/>
      <c r="D2" s="81"/>
      <c r="E2" s="301" t="s">
        <v>419</v>
      </c>
    </row>
    <row r="3" spans="1:8" ht="23.25" customHeight="1">
      <c r="A3" s="338" t="s">
        <v>42</v>
      </c>
      <c r="B3" s="340" t="s">
        <v>1</v>
      </c>
      <c r="C3" s="342" t="s">
        <v>420</v>
      </c>
      <c r="D3" s="342"/>
      <c r="E3" s="343"/>
      <c r="H3" s="302"/>
    </row>
    <row r="4" spans="1:8" ht="38.1" customHeight="1" thickBot="1">
      <c r="A4" s="339"/>
      <c r="B4" s="341"/>
      <c r="C4" s="299" t="s">
        <v>136</v>
      </c>
      <c r="D4" s="299" t="s">
        <v>421</v>
      </c>
      <c r="E4" s="16" t="s">
        <v>137</v>
      </c>
    </row>
    <row r="5" spans="1:8" s="95" customFormat="1" ht="12" customHeight="1" thickBot="1">
      <c r="A5" s="59" t="s">
        <v>243</v>
      </c>
      <c r="B5" s="60" t="s">
        <v>244</v>
      </c>
      <c r="C5" s="60" t="s">
        <v>245</v>
      </c>
      <c r="D5" s="60" t="s">
        <v>246</v>
      </c>
      <c r="E5" s="106" t="s">
        <v>247</v>
      </c>
    </row>
    <row r="6" spans="1:8" s="96" customFormat="1" ht="12" customHeight="1" thickBot="1">
      <c r="A6" s="54" t="s">
        <v>2</v>
      </c>
      <c r="B6" s="55" t="s">
        <v>138</v>
      </c>
      <c r="C6" s="86">
        <v>66289745</v>
      </c>
      <c r="D6" s="86">
        <v>4898435</v>
      </c>
      <c r="E6" s="69">
        <v>71188180</v>
      </c>
    </row>
    <row r="7" spans="1:8" s="96" customFormat="1" ht="12" customHeight="1">
      <c r="A7" s="49" t="s">
        <v>54</v>
      </c>
      <c r="B7" s="97" t="s">
        <v>139</v>
      </c>
      <c r="C7" s="88">
        <v>11850465</v>
      </c>
      <c r="D7" s="88"/>
      <c r="E7" s="71">
        <v>11850465</v>
      </c>
    </row>
    <row r="8" spans="1:8" s="96" customFormat="1" ht="12" customHeight="1">
      <c r="A8" s="48" t="s">
        <v>55</v>
      </c>
      <c r="B8" s="98" t="s">
        <v>140</v>
      </c>
      <c r="C8" s="87"/>
      <c r="D8" s="87">
        <v>0</v>
      </c>
      <c r="E8" s="70"/>
    </row>
    <row r="9" spans="1:8" s="96" customFormat="1" ht="12" customHeight="1">
      <c r="A9" s="48" t="s">
        <v>56</v>
      </c>
      <c r="B9" s="98" t="s">
        <v>141</v>
      </c>
      <c r="C9" s="87">
        <v>34639280</v>
      </c>
      <c r="D9" s="87"/>
      <c r="E9" s="70">
        <v>34639280</v>
      </c>
    </row>
    <row r="10" spans="1:8" s="96" customFormat="1" ht="12" customHeight="1">
      <c r="A10" s="48" t="s">
        <v>57</v>
      </c>
      <c r="B10" s="98" t="s">
        <v>142</v>
      </c>
      <c r="C10" s="87">
        <v>1800000</v>
      </c>
      <c r="D10" s="87">
        <v>521858</v>
      </c>
      <c r="E10" s="70">
        <v>2321858</v>
      </c>
    </row>
    <row r="11" spans="1:8" s="96" customFormat="1" ht="12" customHeight="1">
      <c r="A11" s="48" t="s">
        <v>74</v>
      </c>
      <c r="B11" s="98" t="s">
        <v>143</v>
      </c>
      <c r="C11" s="87">
        <v>18000000</v>
      </c>
      <c r="D11" s="87">
        <v>4334327</v>
      </c>
      <c r="E11" s="70">
        <v>22334327</v>
      </c>
    </row>
    <row r="12" spans="1:8" s="96" customFormat="1" ht="12" customHeight="1" thickBot="1">
      <c r="A12" s="50" t="s">
        <v>58</v>
      </c>
      <c r="B12" s="99" t="s">
        <v>144</v>
      </c>
      <c r="C12" s="89"/>
      <c r="D12" s="89">
        <v>42250</v>
      </c>
      <c r="E12" s="72">
        <v>42250</v>
      </c>
    </row>
    <row r="13" spans="1:8" s="96" customFormat="1" ht="12" customHeight="1" thickBot="1">
      <c r="A13" s="54" t="s">
        <v>3</v>
      </c>
      <c r="B13" s="76" t="s">
        <v>145</v>
      </c>
      <c r="C13" s="86">
        <v>53275804</v>
      </c>
      <c r="D13" s="86">
        <v>-20000000</v>
      </c>
      <c r="E13" s="69">
        <v>33275804</v>
      </c>
    </row>
    <row r="14" spans="1:8" s="96" customFormat="1" ht="12" customHeight="1">
      <c r="A14" s="49" t="s">
        <v>60</v>
      </c>
      <c r="B14" s="97" t="s">
        <v>146</v>
      </c>
      <c r="C14" s="88"/>
      <c r="D14" s="88">
        <v>0</v>
      </c>
      <c r="E14" s="71"/>
    </row>
    <row r="15" spans="1:8" s="96" customFormat="1" ht="12" customHeight="1">
      <c r="A15" s="48" t="s">
        <v>61</v>
      </c>
      <c r="B15" s="98" t="s">
        <v>147</v>
      </c>
      <c r="C15" s="87"/>
      <c r="D15" s="87">
        <v>0</v>
      </c>
      <c r="E15" s="70"/>
    </row>
    <row r="16" spans="1:8" s="96" customFormat="1" ht="12" customHeight="1">
      <c r="A16" s="48" t="s">
        <v>62</v>
      </c>
      <c r="B16" s="98" t="s">
        <v>148</v>
      </c>
      <c r="C16" s="87"/>
      <c r="D16" s="87">
        <v>0</v>
      </c>
      <c r="E16" s="70"/>
    </row>
    <row r="17" spans="1:5" s="96" customFormat="1" ht="12" customHeight="1">
      <c r="A17" s="48" t="s">
        <v>63</v>
      </c>
      <c r="B17" s="98" t="s">
        <v>149</v>
      </c>
      <c r="C17" s="87"/>
      <c r="D17" s="87">
        <v>0</v>
      </c>
      <c r="E17" s="70"/>
    </row>
    <row r="18" spans="1:5" s="96" customFormat="1" ht="12" customHeight="1">
      <c r="A18" s="48" t="s">
        <v>64</v>
      </c>
      <c r="B18" s="98" t="s">
        <v>150</v>
      </c>
      <c r="C18" s="87">
        <v>53275804</v>
      </c>
      <c r="D18" s="87">
        <v>-20000000</v>
      </c>
      <c r="E18" s="70">
        <v>33275804</v>
      </c>
    </row>
    <row r="19" spans="1:5" s="96" customFormat="1" ht="12" customHeight="1" thickBot="1">
      <c r="A19" s="50" t="s">
        <v>70</v>
      </c>
      <c r="B19" s="99" t="s">
        <v>151</v>
      </c>
      <c r="C19" s="89"/>
      <c r="D19" s="89">
        <v>0</v>
      </c>
      <c r="E19" s="72"/>
    </row>
    <row r="20" spans="1:5" s="96" customFormat="1" ht="12" customHeight="1" thickBot="1">
      <c r="A20" s="54" t="s">
        <v>4</v>
      </c>
      <c r="B20" s="55" t="s">
        <v>152</v>
      </c>
      <c r="C20" s="86">
        <v>60000000</v>
      </c>
      <c r="D20" s="86">
        <v>-43000000</v>
      </c>
      <c r="E20" s="69">
        <v>17000000</v>
      </c>
    </row>
    <row r="21" spans="1:5" s="96" customFormat="1" ht="12" customHeight="1">
      <c r="A21" s="49" t="s">
        <v>43</v>
      </c>
      <c r="B21" s="97" t="s">
        <v>153</v>
      </c>
      <c r="C21" s="88"/>
      <c r="D21" s="88"/>
      <c r="E21" s="71"/>
    </row>
    <row r="22" spans="1:5" s="96" customFormat="1" ht="12" customHeight="1">
      <c r="A22" s="48" t="s">
        <v>44</v>
      </c>
      <c r="B22" s="98" t="s">
        <v>154</v>
      </c>
      <c r="C22" s="87"/>
      <c r="D22" s="87">
        <v>0</v>
      </c>
      <c r="E22" s="70"/>
    </row>
    <row r="23" spans="1:5" s="96" customFormat="1" ht="12" customHeight="1">
      <c r="A23" s="48" t="s">
        <v>45</v>
      </c>
      <c r="B23" s="98" t="s">
        <v>155</v>
      </c>
      <c r="C23" s="87"/>
      <c r="D23" s="87">
        <v>0</v>
      </c>
      <c r="E23" s="70"/>
    </row>
    <row r="24" spans="1:5" s="96" customFormat="1" ht="12" customHeight="1">
      <c r="A24" s="48" t="s">
        <v>46</v>
      </c>
      <c r="B24" s="98" t="s">
        <v>156</v>
      </c>
      <c r="C24" s="87"/>
      <c r="D24" s="87">
        <v>0</v>
      </c>
      <c r="E24" s="70"/>
    </row>
    <row r="25" spans="1:5" s="96" customFormat="1" ht="12" customHeight="1">
      <c r="A25" s="48" t="s">
        <v>88</v>
      </c>
      <c r="B25" s="98" t="s">
        <v>157</v>
      </c>
      <c r="C25" s="87">
        <v>60000000</v>
      </c>
      <c r="D25" s="87">
        <v>-43000000</v>
      </c>
      <c r="E25" s="70">
        <v>17000000</v>
      </c>
    </row>
    <row r="26" spans="1:5" s="96" customFormat="1" ht="12" customHeight="1" thickBot="1">
      <c r="A26" s="50" t="s">
        <v>89</v>
      </c>
      <c r="B26" s="99" t="s">
        <v>158</v>
      </c>
      <c r="C26" s="89"/>
      <c r="D26" s="89"/>
      <c r="E26" s="72"/>
    </row>
    <row r="27" spans="1:5" s="96" customFormat="1" ht="12" customHeight="1" thickBot="1">
      <c r="A27" s="54" t="s">
        <v>90</v>
      </c>
      <c r="B27" s="55" t="s">
        <v>384</v>
      </c>
      <c r="C27" s="92">
        <v>14020000</v>
      </c>
      <c r="D27" s="92">
        <v>-4000000</v>
      </c>
      <c r="E27" s="105">
        <v>10020000</v>
      </c>
    </row>
    <row r="28" spans="1:5" s="96" customFormat="1" ht="12" customHeight="1">
      <c r="A28" s="49" t="s">
        <v>159</v>
      </c>
      <c r="B28" s="97" t="s">
        <v>388</v>
      </c>
      <c r="C28" s="88"/>
      <c r="D28" s="88">
        <v>0</v>
      </c>
      <c r="E28" s="71"/>
    </row>
    <row r="29" spans="1:5" s="96" customFormat="1" ht="12" customHeight="1">
      <c r="A29" s="48" t="s">
        <v>160</v>
      </c>
      <c r="B29" s="98" t="s">
        <v>400</v>
      </c>
      <c r="C29" s="87">
        <v>0</v>
      </c>
      <c r="D29" s="87">
        <v>0</v>
      </c>
      <c r="E29" s="70">
        <v>0</v>
      </c>
    </row>
    <row r="30" spans="1:5" s="96" customFormat="1" ht="12" customHeight="1">
      <c r="A30" s="48" t="s">
        <v>161</v>
      </c>
      <c r="B30" s="98" t="s">
        <v>390</v>
      </c>
      <c r="C30" s="87">
        <v>12000000</v>
      </c>
      <c r="D30" s="87">
        <v>-2000000</v>
      </c>
      <c r="E30" s="70">
        <v>10000000</v>
      </c>
    </row>
    <row r="31" spans="1:5" s="96" customFormat="1" ht="12" customHeight="1">
      <c r="A31" s="48" t="s">
        <v>385</v>
      </c>
      <c r="B31" s="98" t="s">
        <v>402</v>
      </c>
      <c r="C31" s="87">
        <v>2000000</v>
      </c>
      <c r="D31" s="87">
        <v>-2000000</v>
      </c>
      <c r="E31" s="70"/>
    </row>
    <row r="32" spans="1:5" s="96" customFormat="1" ht="12" customHeight="1">
      <c r="A32" s="48" t="s">
        <v>386</v>
      </c>
      <c r="B32" s="98" t="s">
        <v>162</v>
      </c>
      <c r="C32" s="87"/>
      <c r="D32" s="87">
        <v>0</v>
      </c>
      <c r="E32" s="70"/>
    </row>
    <row r="33" spans="1:5" s="96" customFormat="1" ht="12" customHeight="1" thickBot="1">
      <c r="A33" s="50" t="s">
        <v>387</v>
      </c>
      <c r="B33" s="78" t="s">
        <v>163</v>
      </c>
      <c r="C33" s="89">
        <v>20000</v>
      </c>
      <c r="D33" s="89"/>
      <c r="E33" s="72">
        <v>20000</v>
      </c>
    </row>
    <row r="34" spans="1:5" s="96" customFormat="1" ht="12" customHeight="1" thickBot="1">
      <c r="A34" s="54" t="s">
        <v>6</v>
      </c>
      <c r="B34" s="55" t="s">
        <v>164</v>
      </c>
      <c r="C34" s="86">
        <v>68820270</v>
      </c>
      <c r="D34" s="86">
        <v>-3180000</v>
      </c>
      <c r="E34" s="69">
        <v>65640270</v>
      </c>
    </row>
    <row r="35" spans="1:5" s="96" customFormat="1" ht="12" customHeight="1">
      <c r="A35" s="49" t="s">
        <v>47</v>
      </c>
      <c r="B35" s="97" t="s">
        <v>165</v>
      </c>
      <c r="C35" s="88">
        <v>33770170</v>
      </c>
      <c r="D35" s="88">
        <v>-1500000</v>
      </c>
      <c r="E35" s="71">
        <v>32270170</v>
      </c>
    </row>
    <row r="36" spans="1:5" s="96" customFormat="1" ht="12" customHeight="1">
      <c r="A36" s="48" t="s">
        <v>48</v>
      </c>
      <c r="B36" s="98" t="s">
        <v>166</v>
      </c>
      <c r="C36" s="87">
        <v>600000</v>
      </c>
      <c r="D36" s="87">
        <v>1700000</v>
      </c>
      <c r="E36" s="70">
        <v>2300000</v>
      </c>
    </row>
    <row r="37" spans="1:5" s="96" customFormat="1" ht="12" customHeight="1">
      <c r="A37" s="48" t="s">
        <v>49</v>
      </c>
      <c r="B37" s="98" t="s">
        <v>167</v>
      </c>
      <c r="C37" s="87">
        <v>10000</v>
      </c>
      <c r="D37" s="87"/>
      <c r="E37" s="70">
        <v>10000</v>
      </c>
    </row>
    <row r="38" spans="1:5" s="96" customFormat="1" ht="12" customHeight="1">
      <c r="A38" s="48" t="s">
        <v>92</v>
      </c>
      <c r="B38" s="98" t="s">
        <v>168</v>
      </c>
      <c r="C38" s="87">
        <v>3380000</v>
      </c>
      <c r="D38" s="87">
        <v>-3380000</v>
      </c>
      <c r="E38" s="70"/>
    </row>
    <row r="39" spans="1:5" s="96" customFormat="1" ht="12" customHeight="1">
      <c r="A39" s="48" t="s">
        <v>93</v>
      </c>
      <c r="B39" s="98" t="s">
        <v>169</v>
      </c>
      <c r="C39" s="87">
        <v>20000000</v>
      </c>
      <c r="D39" s="87"/>
      <c r="E39" s="70">
        <v>20000000</v>
      </c>
    </row>
    <row r="40" spans="1:5" s="96" customFormat="1" ht="12" customHeight="1">
      <c r="A40" s="48" t="s">
        <v>94</v>
      </c>
      <c r="B40" s="98" t="s">
        <v>170</v>
      </c>
      <c r="C40" s="87">
        <v>10400000</v>
      </c>
      <c r="D40" s="87"/>
      <c r="E40" s="70">
        <v>10400000</v>
      </c>
    </row>
    <row r="41" spans="1:5" s="96" customFormat="1" ht="12" customHeight="1">
      <c r="A41" s="48" t="s">
        <v>95</v>
      </c>
      <c r="B41" s="98" t="s">
        <v>171</v>
      </c>
      <c r="C41" s="87"/>
      <c r="D41" s="87">
        <v>0</v>
      </c>
      <c r="E41" s="70"/>
    </row>
    <row r="42" spans="1:5" s="96" customFormat="1" ht="12" customHeight="1">
      <c r="A42" s="48" t="s">
        <v>96</v>
      </c>
      <c r="B42" s="98" t="s">
        <v>172</v>
      </c>
      <c r="C42" s="87">
        <v>10100</v>
      </c>
      <c r="D42" s="87"/>
      <c r="E42" s="70">
        <v>10100</v>
      </c>
    </row>
    <row r="43" spans="1:5" s="96" customFormat="1" ht="12" customHeight="1">
      <c r="A43" s="48" t="s">
        <v>173</v>
      </c>
      <c r="B43" s="98" t="s">
        <v>174</v>
      </c>
      <c r="C43" s="90"/>
      <c r="D43" s="90">
        <v>0</v>
      </c>
      <c r="E43" s="73">
        <v>0</v>
      </c>
    </row>
    <row r="44" spans="1:5" s="96" customFormat="1" ht="12" customHeight="1" thickBot="1">
      <c r="A44" s="50" t="s">
        <v>175</v>
      </c>
      <c r="B44" s="99" t="s">
        <v>176</v>
      </c>
      <c r="C44" s="91">
        <v>650000</v>
      </c>
      <c r="D44" s="91"/>
      <c r="E44" s="74">
        <v>650000</v>
      </c>
    </row>
    <row r="45" spans="1:5" s="96" customFormat="1" ht="12" customHeight="1" thickBot="1">
      <c r="A45" s="54" t="s">
        <v>7</v>
      </c>
      <c r="B45" s="55" t="s">
        <v>177</v>
      </c>
      <c r="C45" s="86">
        <v>0</v>
      </c>
      <c r="D45" s="86">
        <v>0</v>
      </c>
      <c r="E45" s="69">
        <v>0</v>
      </c>
    </row>
    <row r="46" spans="1:5" s="96" customFormat="1" ht="12" customHeight="1">
      <c r="A46" s="49" t="s">
        <v>50</v>
      </c>
      <c r="B46" s="97" t="s">
        <v>178</v>
      </c>
      <c r="C46" s="107"/>
      <c r="D46" s="107">
        <v>0</v>
      </c>
      <c r="E46" s="75"/>
    </row>
    <row r="47" spans="1:5" s="96" customFormat="1" ht="12" customHeight="1">
      <c r="A47" s="48" t="s">
        <v>51</v>
      </c>
      <c r="B47" s="98" t="s">
        <v>179</v>
      </c>
      <c r="C47" s="90"/>
      <c r="D47" s="90"/>
      <c r="E47" s="73"/>
    </row>
    <row r="48" spans="1:5" s="96" customFormat="1" ht="12" customHeight="1">
      <c r="A48" s="48" t="s">
        <v>180</v>
      </c>
      <c r="B48" s="98" t="s">
        <v>181</v>
      </c>
      <c r="C48" s="90"/>
      <c r="D48" s="90">
        <v>0</v>
      </c>
      <c r="E48" s="73"/>
    </row>
    <row r="49" spans="1:5" s="96" customFormat="1" ht="12" customHeight="1">
      <c r="A49" s="48" t="s">
        <v>182</v>
      </c>
      <c r="B49" s="98" t="s">
        <v>183</v>
      </c>
      <c r="C49" s="90"/>
      <c r="D49" s="90">
        <v>0</v>
      </c>
      <c r="E49" s="73"/>
    </row>
    <row r="50" spans="1:5" s="96" customFormat="1" ht="12" customHeight="1" thickBot="1">
      <c r="A50" s="50" t="s">
        <v>184</v>
      </c>
      <c r="B50" s="99" t="s">
        <v>185</v>
      </c>
      <c r="C50" s="91"/>
      <c r="D50" s="91">
        <v>0</v>
      </c>
      <c r="E50" s="74"/>
    </row>
    <row r="51" spans="1:5" s="96" customFormat="1" ht="17.25" customHeight="1" thickBot="1">
      <c r="A51" s="54" t="s">
        <v>97</v>
      </c>
      <c r="B51" s="55" t="s">
        <v>186</v>
      </c>
      <c r="C51" s="86">
        <v>0</v>
      </c>
      <c r="D51" s="86">
        <v>3705000</v>
      </c>
      <c r="E51" s="69">
        <v>3705000</v>
      </c>
    </row>
    <row r="52" spans="1:5" s="96" customFormat="1" ht="12" customHeight="1">
      <c r="A52" s="49" t="s">
        <v>52</v>
      </c>
      <c r="B52" s="97" t="s">
        <v>187</v>
      </c>
      <c r="C52" s="88"/>
      <c r="D52" s="88">
        <v>0</v>
      </c>
      <c r="E52" s="71"/>
    </row>
    <row r="53" spans="1:5" s="96" customFormat="1" ht="12" customHeight="1">
      <c r="A53" s="48" t="s">
        <v>53</v>
      </c>
      <c r="B53" s="98" t="s">
        <v>188</v>
      </c>
      <c r="C53" s="87"/>
      <c r="D53" s="87"/>
      <c r="E53" s="70"/>
    </row>
    <row r="54" spans="1:5" s="96" customFormat="1" ht="12" customHeight="1">
      <c r="A54" s="48" t="s">
        <v>189</v>
      </c>
      <c r="B54" s="98" t="s">
        <v>190</v>
      </c>
      <c r="C54" s="87"/>
      <c r="D54" s="87">
        <v>3705000</v>
      </c>
      <c r="E54" s="70">
        <v>3705000</v>
      </c>
    </row>
    <row r="55" spans="1:5" s="96" customFormat="1" ht="12" customHeight="1" thickBot="1">
      <c r="A55" s="50" t="s">
        <v>191</v>
      </c>
      <c r="B55" s="99" t="s">
        <v>192</v>
      </c>
      <c r="C55" s="89"/>
      <c r="D55" s="89">
        <v>0</v>
      </c>
      <c r="E55" s="72"/>
    </row>
    <row r="56" spans="1:5" s="96" customFormat="1" ht="12" customHeight="1" thickBot="1">
      <c r="A56" s="54" t="s">
        <v>9</v>
      </c>
      <c r="B56" s="76" t="s">
        <v>193</v>
      </c>
      <c r="C56" s="86">
        <v>0</v>
      </c>
      <c r="D56" s="86">
        <v>0</v>
      </c>
      <c r="E56" s="69">
        <v>0</v>
      </c>
    </row>
    <row r="57" spans="1:5" s="96" customFormat="1" ht="12" customHeight="1">
      <c r="A57" s="49" t="s">
        <v>98</v>
      </c>
      <c r="B57" s="97" t="s">
        <v>194</v>
      </c>
      <c r="C57" s="90"/>
      <c r="D57" s="90">
        <v>0</v>
      </c>
      <c r="E57" s="73"/>
    </row>
    <row r="58" spans="1:5" s="96" customFormat="1" ht="12" customHeight="1">
      <c r="A58" s="48" t="s">
        <v>99</v>
      </c>
      <c r="B58" s="98" t="s">
        <v>195</v>
      </c>
      <c r="C58" s="90"/>
      <c r="D58" s="90">
        <v>0</v>
      </c>
      <c r="E58" s="73"/>
    </row>
    <row r="59" spans="1:5" s="96" customFormat="1" ht="12" customHeight="1">
      <c r="A59" s="48" t="s">
        <v>117</v>
      </c>
      <c r="B59" s="98" t="s">
        <v>196</v>
      </c>
      <c r="C59" s="90"/>
      <c r="D59" s="90">
        <v>0</v>
      </c>
      <c r="E59" s="73"/>
    </row>
    <row r="60" spans="1:5" s="96" customFormat="1" ht="12" customHeight="1" thickBot="1">
      <c r="A60" s="50" t="s">
        <v>197</v>
      </c>
      <c r="B60" s="99" t="s">
        <v>198</v>
      </c>
      <c r="C60" s="90"/>
      <c r="D60" s="90">
        <v>0</v>
      </c>
      <c r="E60" s="73"/>
    </row>
    <row r="61" spans="1:5" s="96" customFormat="1" ht="12" customHeight="1" thickBot="1">
      <c r="A61" s="54" t="s">
        <v>10</v>
      </c>
      <c r="B61" s="55" t="s">
        <v>199</v>
      </c>
      <c r="C61" s="92">
        <v>262405819</v>
      </c>
      <c r="D61" s="92">
        <v>-61576565</v>
      </c>
      <c r="E61" s="105">
        <v>200829254</v>
      </c>
    </row>
    <row r="62" spans="1:5" s="96" customFormat="1" ht="12" customHeight="1" thickBot="1">
      <c r="A62" s="108" t="s">
        <v>200</v>
      </c>
      <c r="B62" s="76" t="s">
        <v>201</v>
      </c>
      <c r="C62" s="86">
        <v>0</v>
      </c>
      <c r="D62" s="86">
        <v>15000000</v>
      </c>
      <c r="E62" s="69">
        <v>15000000</v>
      </c>
    </row>
    <row r="63" spans="1:5" s="96" customFormat="1" ht="12" customHeight="1">
      <c r="A63" s="49" t="s">
        <v>202</v>
      </c>
      <c r="B63" s="97" t="s">
        <v>203</v>
      </c>
      <c r="C63" s="90"/>
      <c r="D63" s="90">
        <v>0</v>
      </c>
      <c r="E63" s="73"/>
    </row>
    <row r="64" spans="1:5" s="96" customFormat="1" ht="12" customHeight="1">
      <c r="A64" s="48" t="s">
        <v>204</v>
      </c>
      <c r="B64" s="98" t="s">
        <v>205</v>
      </c>
      <c r="C64" s="90"/>
      <c r="D64" s="90">
        <v>15000000</v>
      </c>
      <c r="E64" s="73">
        <v>15000000</v>
      </c>
    </row>
    <row r="65" spans="1:5" s="96" customFormat="1" ht="12" customHeight="1" thickBot="1">
      <c r="A65" s="50" t="s">
        <v>206</v>
      </c>
      <c r="B65" s="34" t="s">
        <v>248</v>
      </c>
      <c r="C65" s="90"/>
      <c r="D65" s="90">
        <v>0</v>
      </c>
      <c r="E65" s="73"/>
    </row>
    <row r="66" spans="1:5" s="96" customFormat="1" ht="12" customHeight="1" thickBot="1">
      <c r="A66" s="108" t="s">
        <v>208</v>
      </c>
      <c r="B66" s="76" t="s">
        <v>209</v>
      </c>
      <c r="C66" s="86">
        <v>0</v>
      </c>
      <c r="D66" s="86">
        <v>0</v>
      </c>
      <c r="E66" s="69">
        <v>0</v>
      </c>
    </row>
    <row r="67" spans="1:5" s="96" customFormat="1" ht="13.5" customHeight="1">
      <c r="A67" s="49" t="s">
        <v>75</v>
      </c>
      <c r="B67" s="241" t="s">
        <v>210</v>
      </c>
      <c r="C67" s="90"/>
      <c r="D67" s="90">
        <v>0</v>
      </c>
      <c r="E67" s="73"/>
    </row>
    <row r="68" spans="1:5" s="96" customFormat="1" ht="12" customHeight="1">
      <c r="A68" s="48" t="s">
        <v>76</v>
      </c>
      <c r="B68" s="241" t="s">
        <v>396</v>
      </c>
      <c r="C68" s="90"/>
      <c r="D68" s="90">
        <v>0</v>
      </c>
      <c r="E68" s="73"/>
    </row>
    <row r="69" spans="1:5" s="96" customFormat="1" ht="12" customHeight="1">
      <c r="A69" s="48" t="s">
        <v>211</v>
      </c>
      <c r="B69" s="241" t="s">
        <v>212</v>
      </c>
      <c r="C69" s="90"/>
      <c r="D69" s="90">
        <v>0</v>
      </c>
      <c r="E69" s="73"/>
    </row>
    <row r="70" spans="1:5" s="96" customFormat="1" ht="12" customHeight="1" thickBot="1">
      <c r="A70" s="50" t="s">
        <v>213</v>
      </c>
      <c r="B70" s="242" t="s">
        <v>397</v>
      </c>
      <c r="C70" s="90"/>
      <c r="D70" s="90">
        <v>0</v>
      </c>
      <c r="E70" s="73"/>
    </row>
    <row r="71" spans="1:5" s="96" customFormat="1" ht="12" customHeight="1" thickBot="1">
      <c r="A71" s="108" t="s">
        <v>214</v>
      </c>
      <c r="B71" s="76" t="s">
        <v>215</v>
      </c>
      <c r="C71" s="86">
        <v>145896097</v>
      </c>
      <c r="D71" s="86"/>
      <c r="E71" s="69">
        <v>145896097</v>
      </c>
    </row>
    <row r="72" spans="1:5" s="96" customFormat="1" ht="12" customHeight="1">
      <c r="A72" s="49" t="s">
        <v>216</v>
      </c>
      <c r="B72" s="97" t="s">
        <v>217</v>
      </c>
      <c r="C72" s="90">
        <v>145896097</v>
      </c>
      <c r="D72" s="90"/>
      <c r="E72" s="73">
        <v>145896097</v>
      </c>
    </row>
    <row r="73" spans="1:5" s="96" customFormat="1" ht="12" customHeight="1" thickBot="1">
      <c r="A73" s="50" t="s">
        <v>218</v>
      </c>
      <c r="B73" s="99" t="s">
        <v>219</v>
      </c>
      <c r="C73" s="90"/>
      <c r="D73" s="90">
        <v>0</v>
      </c>
      <c r="E73" s="73"/>
    </row>
    <row r="74" spans="1:5" s="96" customFormat="1" ht="12" customHeight="1" thickBot="1">
      <c r="A74" s="108" t="s">
        <v>220</v>
      </c>
      <c r="B74" s="76" t="s">
        <v>221</v>
      </c>
      <c r="C74" s="86">
        <v>0</v>
      </c>
      <c r="D74" s="86"/>
      <c r="E74" s="69">
        <v>46075894</v>
      </c>
    </row>
    <row r="75" spans="1:5" s="96" customFormat="1" ht="12" customHeight="1">
      <c r="A75" s="49" t="s">
        <v>222</v>
      </c>
      <c r="B75" s="97" t="s">
        <v>223</v>
      </c>
      <c r="C75" s="90"/>
      <c r="D75" s="90">
        <v>0</v>
      </c>
      <c r="E75" s="73"/>
    </row>
    <row r="76" spans="1:5" s="96" customFormat="1" ht="12" customHeight="1">
      <c r="A76" s="48" t="s">
        <v>224</v>
      </c>
      <c r="B76" s="98" t="s">
        <v>225</v>
      </c>
      <c r="C76" s="90"/>
      <c r="D76" s="90">
        <v>0</v>
      </c>
      <c r="E76" s="73"/>
    </row>
    <row r="77" spans="1:5" s="96" customFormat="1" ht="12" customHeight="1" thickBot="1">
      <c r="A77" s="50" t="s">
        <v>226</v>
      </c>
      <c r="B77" s="99" t="s">
        <v>417</v>
      </c>
      <c r="C77" s="90"/>
      <c r="D77" s="90"/>
      <c r="E77" s="73">
        <v>46075894</v>
      </c>
    </row>
    <row r="78" spans="1:5" s="96" customFormat="1" ht="12" customHeight="1" thickBot="1">
      <c r="A78" s="108" t="s">
        <v>227</v>
      </c>
      <c r="B78" s="76" t="s">
        <v>228</v>
      </c>
      <c r="C78" s="86">
        <v>0</v>
      </c>
      <c r="D78" s="86">
        <v>0</v>
      </c>
      <c r="E78" s="69">
        <v>0</v>
      </c>
    </row>
    <row r="79" spans="1:5" s="96" customFormat="1" ht="12" customHeight="1">
      <c r="A79" s="100" t="s">
        <v>229</v>
      </c>
      <c r="B79" s="97" t="s">
        <v>230</v>
      </c>
      <c r="C79" s="90"/>
      <c r="D79" s="90">
        <v>0</v>
      </c>
      <c r="E79" s="73"/>
    </row>
    <row r="80" spans="1:5" s="96" customFormat="1" ht="12" customHeight="1">
      <c r="A80" s="101" t="s">
        <v>231</v>
      </c>
      <c r="B80" s="98" t="s">
        <v>232</v>
      </c>
      <c r="C80" s="90"/>
      <c r="D80" s="90">
        <v>0</v>
      </c>
      <c r="E80" s="73"/>
    </row>
    <row r="81" spans="1:5" s="96" customFormat="1" ht="6" customHeight="1">
      <c r="A81" s="101" t="s">
        <v>233</v>
      </c>
      <c r="B81" s="98" t="s">
        <v>234</v>
      </c>
      <c r="C81" s="90"/>
      <c r="D81" s="90">
        <v>0</v>
      </c>
      <c r="E81" s="73"/>
    </row>
    <row r="82" spans="1:5" s="96" customFormat="1" ht="12" customHeight="1" thickBot="1">
      <c r="A82" s="109" t="s">
        <v>235</v>
      </c>
      <c r="B82" s="78" t="s">
        <v>236</v>
      </c>
      <c r="C82" s="90"/>
      <c r="D82" s="90">
        <v>0</v>
      </c>
      <c r="E82" s="73"/>
    </row>
    <row r="83" spans="1:5" s="96" customFormat="1" ht="12" customHeight="1" thickBot="1">
      <c r="A83" s="108" t="s">
        <v>237</v>
      </c>
      <c r="B83" s="76" t="s">
        <v>238</v>
      </c>
      <c r="C83" s="111"/>
      <c r="D83" s="111">
        <v>0</v>
      </c>
      <c r="E83" s="112"/>
    </row>
    <row r="84" spans="1:5" s="96" customFormat="1" ht="9.75" customHeight="1" thickBot="1">
      <c r="A84" s="108" t="s">
        <v>239</v>
      </c>
      <c r="B84" s="32" t="s">
        <v>240</v>
      </c>
      <c r="C84" s="92">
        <v>145896097</v>
      </c>
      <c r="D84" s="92">
        <v>15000000</v>
      </c>
      <c r="E84" s="105">
        <v>206971991</v>
      </c>
    </row>
    <row r="85" spans="1:5" s="96" customFormat="1" ht="27.75" customHeight="1" thickBot="1">
      <c r="A85" s="110" t="s">
        <v>241</v>
      </c>
      <c r="B85" s="35" t="s">
        <v>242</v>
      </c>
      <c r="C85" s="92">
        <v>408301916</v>
      </c>
      <c r="D85" s="92">
        <v>-46576565</v>
      </c>
      <c r="E85" s="105">
        <v>407801245</v>
      </c>
    </row>
    <row r="86" spans="1:5" s="96" customFormat="1" ht="12" customHeight="1">
      <c r="A86" s="30"/>
      <c r="B86" s="30"/>
      <c r="C86" s="31"/>
      <c r="D86" s="31"/>
    </row>
    <row r="87" spans="1:5" ht="16.5" customHeight="1">
      <c r="A87" s="337" t="s">
        <v>29</v>
      </c>
      <c r="B87" s="337"/>
      <c r="C87" s="337"/>
      <c r="D87" s="337"/>
    </row>
    <row r="88" spans="1:5" s="102" customFormat="1" ht="16.5" customHeight="1" thickBot="1">
      <c r="A88" s="14" t="s">
        <v>79</v>
      </c>
      <c r="B88" s="14"/>
      <c r="C88" s="63"/>
      <c r="D88" s="63"/>
    </row>
    <row r="89" spans="1:5" s="102" customFormat="1" ht="16.5" customHeight="1">
      <c r="A89" s="338" t="s">
        <v>42</v>
      </c>
      <c r="B89" s="340" t="s">
        <v>135</v>
      </c>
      <c r="C89" s="342" t="s">
        <v>420</v>
      </c>
      <c r="D89" s="342"/>
      <c r="E89" s="343"/>
    </row>
    <row r="90" spans="1:5" ht="38.1" customHeight="1" thickBot="1">
      <c r="A90" s="339"/>
      <c r="B90" s="341"/>
      <c r="C90" s="258" t="s">
        <v>136</v>
      </c>
      <c r="D90" s="295" t="s">
        <v>421</v>
      </c>
      <c r="E90" s="16" t="s">
        <v>137</v>
      </c>
    </row>
    <row r="91" spans="1:5" s="95" customFormat="1" ht="12" customHeight="1" thickBot="1">
      <c r="A91" s="59" t="s">
        <v>243</v>
      </c>
      <c r="B91" s="60" t="s">
        <v>244</v>
      </c>
      <c r="C91" s="60" t="s">
        <v>245</v>
      </c>
      <c r="D91" s="60" t="s">
        <v>246</v>
      </c>
      <c r="E91" s="61" t="s">
        <v>247</v>
      </c>
    </row>
    <row r="92" spans="1:5" ht="22.5" customHeight="1" thickBot="1">
      <c r="A92" s="56" t="s">
        <v>2</v>
      </c>
      <c r="B92" s="58" t="s">
        <v>249</v>
      </c>
      <c r="C92" s="85">
        <f>SUM(C93:C97)</f>
        <v>197506749</v>
      </c>
      <c r="D92" s="85">
        <v>-19576565</v>
      </c>
      <c r="E92" s="40">
        <v>273293761</v>
      </c>
    </row>
    <row r="93" spans="1:5" ht="12" customHeight="1">
      <c r="A93" s="51" t="s">
        <v>54</v>
      </c>
      <c r="B93" s="44" t="s">
        <v>30</v>
      </c>
      <c r="C93" s="17">
        <v>105399716</v>
      </c>
      <c r="D93" s="17"/>
      <c r="E93" s="39">
        <v>109625519</v>
      </c>
    </row>
    <row r="94" spans="1:5" ht="12" customHeight="1">
      <c r="A94" s="48" t="s">
        <v>55</v>
      </c>
      <c r="B94" s="42" t="s">
        <v>100</v>
      </c>
      <c r="C94" s="87">
        <v>19034326</v>
      </c>
      <c r="D94" s="87"/>
      <c r="E94" s="70">
        <v>19353334</v>
      </c>
    </row>
    <row r="95" spans="1:5" ht="12" customHeight="1">
      <c r="A95" s="48" t="s">
        <v>56</v>
      </c>
      <c r="B95" s="42" t="s">
        <v>73</v>
      </c>
      <c r="C95" s="89">
        <v>60453408</v>
      </c>
      <c r="D95" s="89">
        <v>-22576565</v>
      </c>
      <c r="E95" s="72">
        <v>131314908</v>
      </c>
    </row>
    <row r="96" spans="1:5" ht="12" customHeight="1">
      <c r="A96" s="48" t="s">
        <v>57</v>
      </c>
      <c r="B96" s="45" t="s">
        <v>101</v>
      </c>
      <c r="C96" s="89">
        <v>10419299</v>
      </c>
      <c r="D96" s="89"/>
      <c r="E96" s="72">
        <v>6800000</v>
      </c>
    </row>
    <row r="97" spans="1:5" ht="12" customHeight="1">
      <c r="A97" s="48" t="s">
        <v>65</v>
      </c>
      <c r="B97" s="53" t="s">
        <v>102</v>
      </c>
      <c r="C97" s="89">
        <v>2200000</v>
      </c>
      <c r="D97" s="89">
        <v>3000000</v>
      </c>
      <c r="E97" s="72">
        <v>6200000</v>
      </c>
    </row>
    <row r="98" spans="1:5" ht="12" customHeight="1">
      <c r="A98" s="48" t="s">
        <v>58</v>
      </c>
      <c r="B98" s="42" t="s">
        <v>250</v>
      </c>
      <c r="C98" s="89"/>
      <c r="D98" s="89"/>
      <c r="E98" s="72">
        <v>200000</v>
      </c>
    </row>
    <row r="99" spans="1:5" ht="12" customHeight="1">
      <c r="A99" s="48" t="s">
        <v>59</v>
      </c>
      <c r="B99" s="65" t="s">
        <v>251</v>
      </c>
      <c r="C99" s="89"/>
      <c r="D99" s="89">
        <v>0</v>
      </c>
      <c r="E99" s="72"/>
    </row>
    <row r="100" spans="1:5" ht="12" customHeight="1">
      <c r="A100" s="48" t="s">
        <v>66</v>
      </c>
      <c r="B100" s="66" t="s">
        <v>252</v>
      </c>
      <c r="C100" s="89"/>
      <c r="D100" s="89">
        <v>0</v>
      </c>
      <c r="E100" s="72"/>
    </row>
    <row r="101" spans="1:5" ht="12" customHeight="1">
      <c r="A101" s="48" t="s">
        <v>67</v>
      </c>
      <c r="B101" s="66" t="s">
        <v>253</v>
      </c>
      <c r="C101" s="89"/>
      <c r="D101" s="89">
        <v>0</v>
      </c>
      <c r="E101" s="72"/>
    </row>
    <row r="102" spans="1:5" ht="12" customHeight="1">
      <c r="A102" s="48" t="s">
        <v>68</v>
      </c>
      <c r="B102" s="65" t="s">
        <v>254</v>
      </c>
      <c r="C102" s="89">
        <v>1359521</v>
      </c>
      <c r="D102" s="89">
        <v>3300000</v>
      </c>
      <c r="E102" s="72">
        <v>5300000</v>
      </c>
    </row>
    <row r="103" spans="1:5" ht="12" customHeight="1">
      <c r="A103" s="48" t="s">
        <v>69</v>
      </c>
      <c r="B103" s="65" t="s">
        <v>255</v>
      </c>
      <c r="C103" s="89"/>
      <c r="D103" s="89">
        <v>0</v>
      </c>
      <c r="E103" s="72"/>
    </row>
    <row r="104" spans="1:5" ht="12" customHeight="1">
      <c r="A104" s="48" t="s">
        <v>71</v>
      </c>
      <c r="B104" s="66" t="s">
        <v>256</v>
      </c>
      <c r="C104" s="89"/>
      <c r="D104" s="89"/>
      <c r="E104" s="72"/>
    </row>
    <row r="105" spans="1:5" ht="12" customHeight="1">
      <c r="A105" s="47" t="s">
        <v>103</v>
      </c>
      <c r="B105" s="67" t="s">
        <v>257</v>
      </c>
      <c r="C105" s="89"/>
      <c r="D105" s="89">
        <v>0</v>
      </c>
      <c r="E105" s="72"/>
    </row>
    <row r="106" spans="1:5" ht="12" customHeight="1">
      <c r="A106" s="48" t="s">
        <v>258</v>
      </c>
      <c r="B106" s="67" t="s">
        <v>259</v>
      </c>
      <c r="C106" s="89"/>
      <c r="D106" s="89">
        <v>0</v>
      </c>
      <c r="E106" s="72"/>
    </row>
    <row r="107" spans="1:5" ht="12" customHeight="1" thickBot="1">
      <c r="A107" s="52" t="s">
        <v>260</v>
      </c>
      <c r="B107" s="68" t="s">
        <v>261</v>
      </c>
      <c r="C107" s="18">
        <v>840479</v>
      </c>
      <c r="D107" s="18">
        <v>-300000</v>
      </c>
      <c r="E107" s="33">
        <v>700000</v>
      </c>
    </row>
    <row r="108" spans="1:5" ht="12" customHeight="1" thickBot="1">
      <c r="A108" s="54" t="s">
        <v>3</v>
      </c>
      <c r="B108" s="57" t="s">
        <v>262</v>
      </c>
      <c r="C108" s="86">
        <f>+C109+C111+C113</f>
        <v>50869174</v>
      </c>
      <c r="D108" s="86">
        <v>-40000000</v>
      </c>
      <c r="E108" s="69">
        <v>71500000</v>
      </c>
    </row>
    <row r="109" spans="1:5" ht="12" customHeight="1">
      <c r="A109" s="49" t="s">
        <v>60</v>
      </c>
      <c r="B109" s="42" t="s">
        <v>116</v>
      </c>
      <c r="C109" s="88">
        <v>50869174</v>
      </c>
      <c r="D109" s="88">
        <v>-40000000</v>
      </c>
      <c r="E109" s="71">
        <v>21500000</v>
      </c>
    </row>
    <row r="110" spans="1:5" ht="12" customHeight="1">
      <c r="A110" s="49" t="s">
        <v>61</v>
      </c>
      <c r="B110" s="46" t="s">
        <v>263</v>
      </c>
      <c r="C110" s="88"/>
      <c r="D110" s="88">
        <v>-40000000</v>
      </c>
      <c r="E110" s="71">
        <v>20000000</v>
      </c>
    </row>
    <row r="111" spans="1:5">
      <c r="A111" s="49" t="s">
        <v>62</v>
      </c>
      <c r="B111" s="46" t="s">
        <v>104</v>
      </c>
      <c r="C111" s="87"/>
      <c r="D111" s="87"/>
      <c r="E111" s="70">
        <v>50000000</v>
      </c>
    </row>
    <row r="112" spans="1:5" ht="12" customHeight="1">
      <c r="A112" s="49" t="s">
        <v>63</v>
      </c>
      <c r="B112" s="46" t="s">
        <v>264</v>
      </c>
      <c r="C112" s="87"/>
      <c r="D112" s="87"/>
      <c r="E112" s="70">
        <v>50000000</v>
      </c>
    </row>
    <row r="113" spans="1:5" ht="12" customHeight="1">
      <c r="A113" s="49" t="s">
        <v>64</v>
      </c>
      <c r="B113" s="78" t="s">
        <v>118</v>
      </c>
      <c r="C113" s="87"/>
      <c r="D113" s="87">
        <v>0</v>
      </c>
      <c r="E113" s="70"/>
    </row>
    <row r="114" spans="1:5" ht="21.75" customHeight="1">
      <c r="A114" s="49" t="s">
        <v>70</v>
      </c>
      <c r="B114" s="77" t="s">
        <v>265</v>
      </c>
      <c r="C114" s="87"/>
      <c r="D114" s="87">
        <v>0</v>
      </c>
      <c r="E114" s="70"/>
    </row>
    <row r="115" spans="1:5" ht="24" customHeight="1">
      <c r="A115" s="49" t="s">
        <v>72</v>
      </c>
      <c r="B115" s="93" t="s">
        <v>266</v>
      </c>
      <c r="C115" s="87"/>
      <c r="D115" s="87">
        <v>0</v>
      </c>
      <c r="E115" s="70"/>
    </row>
    <row r="116" spans="1:5" ht="12" customHeight="1">
      <c r="A116" s="49" t="s">
        <v>105</v>
      </c>
      <c r="B116" s="66" t="s">
        <v>253</v>
      </c>
      <c r="C116" s="87"/>
      <c r="D116" s="87">
        <v>0</v>
      </c>
      <c r="E116" s="70"/>
    </row>
    <row r="117" spans="1:5" ht="12" customHeight="1">
      <c r="A117" s="49" t="s">
        <v>106</v>
      </c>
      <c r="B117" s="66" t="s">
        <v>267</v>
      </c>
      <c r="C117" s="87"/>
      <c r="D117" s="87">
        <v>0</v>
      </c>
      <c r="E117" s="70"/>
    </row>
    <row r="118" spans="1:5" ht="12" customHeight="1">
      <c r="A118" s="49" t="s">
        <v>107</v>
      </c>
      <c r="B118" s="66" t="s">
        <v>268</v>
      </c>
      <c r="C118" s="87"/>
      <c r="D118" s="87">
        <v>0</v>
      </c>
      <c r="E118" s="70"/>
    </row>
    <row r="119" spans="1:5" s="113" customFormat="1" ht="12" customHeight="1">
      <c r="A119" s="49" t="s">
        <v>269</v>
      </c>
      <c r="B119" s="66" t="s">
        <v>256</v>
      </c>
      <c r="C119" s="87"/>
      <c r="D119" s="87">
        <v>0</v>
      </c>
      <c r="E119" s="70"/>
    </row>
    <row r="120" spans="1:5" ht="12" customHeight="1">
      <c r="A120" s="49" t="s">
        <v>270</v>
      </c>
      <c r="B120" s="66" t="s">
        <v>271</v>
      </c>
      <c r="C120" s="87"/>
      <c r="D120" s="87">
        <v>0</v>
      </c>
      <c r="E120" s="70"/>
    </row>
    <row r="121" spans="1:5" ht="12" customHeight="1" thickBot="1">
      <c r="A121" s="47" t="s">
        <v>272</v>
      </c>
      <c r="B121" s="66" t="s">
        <v>273</v>
      </c>
      <c r="C121" s="89"/>
      <c r="D121" s="89">
        <v>0</v>
      </c>
      <c r="E121" s="72"/>
    </row>
    <row r="122" spans="1:5" ht="12" customHeight="1" thickBot="1">
      <c r="A122" s="54" t="s">
        <v>4</v>
      </c>
      <c r="B122" s="62" t="s">
        <v>274</v>
      </c>
      <c r="C122" s="86">
        <v>2000000</v>
      </c>
      <c r="D122" s="86">
        <v>-2000000</v>
      </c>
      <c r="E122" s="69">
        <v>0</v>
      </c>
    </row>
    <row r="123" spans="1:5" ht="12" customHeight="1">
      <c r="A123" s="49" t="s">
        <v>43</v>
      </c>
      <c r="B123" s="43" t="s">
        <v>35</v>
      </c>
      <c r="C123" s="88">
        <v>2000000</v>
      </c>
      <c r="D123" s="88">
        <v>-2000000</v>
      </c>
      <c r="E123" s="71"/>
    </row>
    <row r="124" spans="1:5" ht="12" customHeight="1" thickBot="1">
      <c r="A124" s="50" t="s">
        <v>44</v>
      </c>
      <c r="B124" s="46" t="s">
        <v>36</v>
      </c>
      <c r="C124" s="89"/>
      <c r="D124" s="89">
        <v>0</v>
      </c>
      <c r="E124" s="72"/>
    </row>
    <row r="125" spans="1:5" ht="12" customHeight="1" thickBot="1">
      <c r="A125" s="54" t="s">
        <v>5</v>
      </c>
      <c r="B125" s="62" t="s">
        <v>275</v>
      </c>
      <c r="C125" s="86">
        <f>+C92+C108+C122</f>
        <v>250375923</v>
      </c>
      <c r="D125" s="86">
        <v>-61576565</v>
      </c>
      <c r="E125" s="69">
        <v>344793761</v>
      </c>
    </row>
    <row r="126" spans="1:5" ht="12" customHeight="1" thickBot="1">
      <c r="A126" s="54" t="s">
        <v>6</v>
      </c>
      <c r="B126" s="62" t="s">
        <v>276</v>
      </c>
      <c r="C126" s="86">
        <f>+C127+C128+C129</f>
        <v>0</v>
      </c>
      <c r="D126" s="86">
        <v>15000000</v>
      </c>
      <c r="E126" s="69">
        <v>15000000</v>
      </c>
    </row>
    <row r="127" spans="1:5" ht="12" customHeight="1">
      <c r="A127" s="49" t="s">
        <v>47</v>
      </c>
      <c r="B127" s="43" t="s">
        <v>277</v>
      </c>
      <c r="C127" s="87"/>
      <c r="D127" s="87">
        <v>0</v>
      </c>
      <c r="E127" s="70"/>
    </row>
    <row r="128" spans="1:5" ht="12" customHeight="1">
      <c r="A128" s="49" t="s">
        <v>48</v>
      </c>
      <c r="B128" s="43" t="s">
        <v>278</v>
      </c>
      <c r="C128" s="87"/>
      <c r="D128" s="87">
        <v>15000000</v>
      </c>
      <c r="E128" s="70">
        <v>15000000</v>
      </c>
    </row>
    <row r="129" spans="1:8" ht="12" customHeight="1" thickBot="1">
      <c r="A129" s="47" t="s">
        <v>49</v>
      </c>
      <c r="B129" s="41" t="s">
        <v>279</v>
      </c>
      <c r="C129" s="87"/>
      <c r="D129" s="87">
        <v>0</v>
      </c>
      <c r="E129" s="70"/>
    </row>
    <row r="130" spans="1:8" ht="12" customHeight="1" thickBot="1">
      <c r="A130" s="54" t="s">
        <v>7</v>
      </c>
      <c r="B130" s="62" t="s">
        <v>280</v>
      </c>
      <c r="C130" s="86">
        <f>+C131+C132+C134+C133</f>
        <v>0</v>
      </c>
      <c r="D130" s="86">
        <v>0</v>
      </c>
      <c r="E130" s="69">
        <v>0</v>
      </c>
    </row>
    <row r="131" spans="1:8" ht="12" customHeight="1">
      <c r="A131" s="49" t="s">
        <v>50</v>
      </c>
      <c r="B131" s="43" t="s">
        <v>281</v>
      </c>
      <c r="C131" s="87"/>
      <c r="D131" s="87">
        <v>0</v>
      </c>
      <c r="E131" s="70"/>
    </row>
    <row r="132" spans="1:8" ht="12" customHeight="1">
      <c r="A132" s="49" t="s">
        <v>51</v>
      </c>
      <c r="B132" s="43" t="s">
        <v>282</v>
      </c>
      <c r="C132" s="87"/>
      <c r="D132" s="87">
        <v>0</v>
      </c>
      <c r="E132" s="70"/>
    </row>
    <row r="133" spans="1:8" ht="12" customHeight="1">
      <c r="A133" s="49" t="s">
        <v>180</v>
      </c>
      <c r="B133" s="43" t="s">
        <v>283</v>
      </c>
      <c r="C133" s="87"/>
      <c r="D133" s="87">
        <v>0</v>
      </c>
      <c r="E133" s="70"/>
    </row>
    <row r="134" spans="1:8" ht="12" customHeight="1" thickBot="1">
      <c r="A134" s="47" t="s">
        <v>182</v>
      </c>
      <c r="B134" s="41" t="s">
        <v>284</v>
      </c>
      <c r="C134" s="87"/>
      <c r="D134" s="87">
        <v>0</v>
      </c>
      <c r="E134" s="70"/>
    </row>
    <row r="135" spans="1:8" ht="12" customHeight="1" thickBot="1">
      <c r="A135" s="54" t="s">
        <v>8</v>
      </c>
      <c r="B135" s="62" t="s">
        <v>285</v>
      </c>
      <c r="C135" s="92">
        <v>1590429</v>
      </c>
      <c r="D135" s="92"/>
      <c r="E135" s="105">
        <v>48007484</v>
      </c>
    </row>
    <row r="136" spans="1:8" ht="12" customHeight="1">
      <c r="A136" s="49" t="s">
        <v>52</v>
      </c>
      <c r="B136" s="43" t="s">
        <v>286</v>
      </c>
      <c r="C136" s="87"/>
      <c r="D136" s="87">
        <v>0</v>
      </c>
      <c r="E136" s="70"/>
    </row>
    <row r="137" spans="1:8" ht="12" customHeight="1">
      <c r="A137" s="49" t="s">
        <v>53</v>
      </c>
      <c r="B137" s="43" t="s">
        <v>287</v>
      </c>
      <c r="C137" s="87">
        <v>1590429</v>
      </c>
      <c r="D137" s="87"/>
      <c r="E137" s="70">
        <v>1931590</v>
      </c>
    </row>
    <row r="138" spans="1:8" ht="12" customHeight="1">
      <c r="A138" s="49" t="s">
        <v>189</v>
      </c>
      <c r="B138" s="43" t="s">
        <v>288</v>
      </c>
      <c r="C138" s="87"/>
      <c r="D138" s="87"/>
      <c r="E138" s="70"/>
    </row>
    <row r="139" spans="1:8" ht="12" customHeight="1" thickBot="1">
      <c r="A139" s="47" t="s">
        <v>191</v>
      </c>
      <c r="B139" s="298" t="s">
        <v>417</v>
      </c>
      <c r="C139" s="87"/>
      <c r="D139" s="87"/>
      <c r="E139" s="70">
        <v>46075894</v>
      </c>
    </row>
    <row r="140" spans="1:8" ht="15" customHeight="1" thickBot="1">
      <c r="A140" s="54" t="s">
        <v>9</v>
      </c>
      <c r="B140" s="62" t="s">
        <v>290</v>
      </c>
      <c r="C140" s="19">
        <f>+C141+C142+C143+C144</f>
        <v>0</v>
      </c>
      <c r="D140" s="19">
        <v>0</v>
      </c>
      <c r="E140" s="38">
        <v>0</v>
      </c>
      <c r="F140" s="104"/>
      <c r="G140" s="104"/>
      <c r="H140" s="104"/>
    </row>
    <row r="141" spans="1:8" s="96" customFormat="1" ht="12.95" customHeight="1">
      <c r="A141" s="49" t="s">
        <v>98</v>
      </c>
      <c r="B141" s="43" t="s">
        <v>291</v>
      </c>
      <c r="C141" s="87"/>
      <c r="D141" s="87">
        <v>0</v>
      </c>
      <c r="E141" s="70"/>
    </row>
    <row r="142" spans="1:8" ht="12.75" customHeight="1">
      <c r="A142" s="49" t="s">
        <v>99</v>
      </c>
      <c r="B142" s="43" t="s">
        <v>292</v>
      </c>
      <c r="C142" s="87"/>
      <c r="D142" s="87">
        <v>0</v>
      </c>
      <c r="E142" s="70"/>
    </row>
    <row r="143" spans="1:8" ht="12.75" customHeight="1">
      <c r="A143" s="49" t="s">
        <v>117</v>
      </c>
      <c r="B143" s="43" t="s">
        <v>293</v>
      </c>
      <c r="C143" s="87"/>
      <c r="D143" s="87">
        <v>0</v>
      </c>
      <c r="E143" s="70"/>
    </row>
    <row r="144" spans="1:8" ht="12.75" customHeight="1" thickBot="1">
      <c r="A144" s="49" t="s">
        <v>197</v>
      </c>
      <c r="B144" s="43" t="s">
        <v>294</v>
      </c>
      <c r="C144" s="87"/>
      <c r="D144" s="87">
        <v>0</v>
      </c>
      <c r="E144" s="70"/>
    </row>
    <row r="145" spans="1:5" ht="16.5" thickBot="1">
      <c r="A145" s="54" t="s">
        <v>10</v>
      </c>
      <c r="B145" s="62" t="s">
        <v>295</v>
      </c>
      <c r="C145" s="36">
        <f>+C126+C130+C135+C140</f>
        <v>1590429</v>
      </c>
      <c r="D145" s="36">
        <v>15000000</v>
      </c>
      <c r="E145" s="37">
        <v>63007484</v>
      </c>
    </row>
    <row r="146" spans="1:5" ht="16.5" thickBot="1">
      <c r="A146" s="79" t="s">
        <v>11</v>
      </c>
      <c r="B146" s="297" t="s">
        <v>296</v>
      </c>
      <c r="C146" s="36">
        <f>+C125+C145</f>
        <v>251966352</v>
      </c>
      <c r="D146" s="36">
        <v>-46576565</v>
      </c>
      <c r="E146" s="37">
        <v>407801245</v>
      </c>
    </row>
    <row r="148" spans="1:5" ht="18.75" customHeight="1">
      <c r="A148" s="335" t="s">
        <v>297</v>
      </c>
      <c r="B148" s="335"/>
      <c r="C148" s="335"/>
      <c r="D148" s="335"/>
      <c r="E148" s="347"/>
    </row>
    <row r="149" spans="1:5" ht="13.5" customHeight="1" thickBot="1">
      <c r="A149" s="64" t="s">
        <v>80</v>
      </c>
      <c r="B149" s="64"/>
      <c r="C149" s="94"/>
    </row>
    <row r="150" spans="1:5" ht="21.75" thickBot="1">
      <c r="A150" s="54">
        <v>1</v>
      </c>
      <c r="B150" s="57" t="s">
        <v>298</v>
      </c>
      <c r="C150" s="80">
        <f>+C61-C125</f>
        <v>12029896</v>
      </c>
      <c r="D150" s="80">
        <f>+D61-D125</f>
        <v>0</v>
      </c>
      <c r="E150" s="80">
        <f>+E61-E125</f>
        <v>-143964507</v>
      </c>
    </row>
    <row r="151" spans="1:5" ht="21.75" thickBot="1">
      <c r="A151" s="54" t="s">
        <v>3</v>
      </c>
      <c r="B151" s="57" t="s">
        <v>299</v>
      </c>
      <c r="C151" s="80">
        <f>+C84-C145</f>
        <v>144305668</v>
      </c>
      <c r="D151" s="80">
        <f>+D84-D145</f>
        <v>0</v>
      </c>
      <c r="E151" s="80">
        <f>+E84-E145</f>
        <v>143964507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4" s="83" customFormat="1" ht="12.75" customHeight="1">
      <c r="C161" s="84"/>
      <c r="D161" s="84"/>
    </row>
  </sheetData>
  <mergeCells count="9">
    <mergeCell ref="A1:E1"/>
    <mergeCell ref="A148:E148"/>
    <mergeCell ref="A3:A4"/>
    <mergeCell ref="B3:B4"/>
    <mergeCell ref="A87:D87"/>
    <mergeCell ref="A89:A90"/>
    <mergeCell ref="B89:B90"/>
    <mergeCell ref="C3:E3"/>
    <mergeCell ref="C89:E89"/>
  </mergeCells>
  <phoneticPr fontId="24" type="noConversion"/>
  <printOptions horizontalCentered="1"/>
  <pageMargins left="0.25" right="0.25" top="0.75" bottom="0.75" header="0.3" footer="0.3"/>
  <pageSetup paperSize="9" scale="70" fitToHeight="2" orientation="portrait" r:id="rId1"/>
  <headerFooter alignWithMargins="0">
    <oddHeader>&amp;C&amp;"Times New Roman CE,Félkövér"&amp;12TISZASZALKA KÖZSÉG ÖNKORMÁNYZATA2020. ÉVI KÖLTSÉGVETÉSÉNEK ÖSSZEVONT MÓDOSÍTOTTKÖTELEZŐ FELADATAINAK MÉRLEGE &amp;R&amp;"Times New Roman CE,Félkövér dőlt"&amp;11 1.2. melléklet a .../2020. (......)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zoomScaleNormal="130" zoomScaleSheetLayoutView="100" workbookViewId="0">
      <selection activeCell="G94" sqref="G94"/>
    </sheetView>
  </sheetViews>
  <sheetFormatPr defaultRowHeight="15.75"/>
  <cols>
    <col min="1" max="1" width="9.5" style="83" customWidth="1"/>
    <col min="2" max="2" width="60.83203125" style="83" customWidth="1"/>
    <col min="3" max="5" width="15.83203125" style="84" customWidth="1"/>
    <col min="6" max="6" width="12" style="94" bestFit="1" customWidth="1"/>
    <col min="7" max="16384" width="9.33203125" style="94"/>
  </cols>
  <sheetData>
    <row r="1" spans="1:6" ht="15.95" customHeight="1">
      <c r="A1" s="337" t="s">
        <v>0</v>
      </c>
      <c r="B1" s="337"/>
      <c r="C1" s="337"/>
      <c r="D1" s="337"/>
      <c r="E1" s="337"/>
    </row>
    <row r="2" spans="1:6" ht="15.95" customHeight="1" thickBot="1">
      <c r="A2" s="13" t="s">
        <v>78</v>
      </c>
      <c r="B2" s="13"/>
      <c r="C2" s="81"/>
      <c r="D2" s="81"/>
      <c r="E2" s="81" t="e">
        <f>'1.2.sz.mell.'!#REF!</f>
        <v>#REF!</v>
      </c>
    </row>
    <row r="3" spans="1:6" ht="15.95" customHeight="1">
      <c r="A3" s="338" t="s">
        <v>42</v>
      </c>
      <c r="B3" s="340" t="s">
        <v>1</v>
      </c>
      <c r="C3" s="342" t="str">
        <f>+'1.1.sz.mell.'!C3:E3</f>
        <v>2020. év</v>
      </c>
      <c r="D3" s="348"/>
      <c r="E3" s="343"/>
    </row>
    <row r="4" spans="1:6" ht="38.1" customHeight="1" thickBot="1">
      <c r="A4" s="339"/>
      <c r="B4" s="341"/>
      <c r="C4" s="15" t="s">
        <v>136</v>
      </c>
      <c r="D4" s="258" t="s">
        <v>421</v>
      </c>
      <c r="E4" s="276" t="s">
        <v>137</v>
      </c>
    </row>
    <row r="5" spans="1:6" s="95" customFormat="1" ht="12" customHeight="1" thickBot="1">
      <c r="A5" s="59" t="s">
        <v>243</v>
      </c>
      <c r="B5" s="60" t="s">
        <v>244</v>
      </c>
      <c r="C5" s="60" t="s">
        <v>245</v>
      </c>
      <c r="D5" s="60" t="s">
        <v>246</v>
      </c>
      <c r="E5" s="106" t="s">
        <v>247</v>
      </c>
    </row>
    <row r="6" spans="1:6" s="96" customFormat="1" ht="12" customHeight="1" thickBot="1">
      <c r="A6" s="54" t="s">
        <v>2</v>
      </c>
      <c r="B6" s="55" t="s">
        <v>138</v>
      </c>
      <c r="C6" s="86">
        <f>SUM(C7:C12)</f>
        <v>0</v>
      </c>
      <c r="D6" s="86"/>
      <c r="E6" s="69">
        <f>SUM(E7:E12)</f>
        <v>0</v>
      </c>
      <c r="F6" s="256"/>
    </row>
    <row r="7" spans="1:6" s="96" customFormat="1" ht="12" customHeight="1">
      <c r="A7" s="49" t="s">
        <v>54</v>
      </c>
      <c r="B7" s="97" t="s">
        <v>139</v>
      </c>
      <c r="C7" s="88"/>
      <c r="D7" s="88"/>
      <c r="E7" s="71"/>
    </row>
    <row r="8" spans="1:6" s="96" customFormat="1" ht="12" customHeight="1">
      <c r="A8" s="48" t="s">
        <v>55</v>
      </c>
      <c r="B8" s="98" t="s">
        <v>140</v>
      </c>
      <c r="C8" s="87"/>
      <c r="D8" s="87"/>
      <c r="E8" s="70"/>
    </row>
    <row r="9" spans="1:6" s="96" customFormat="1" ht="12" customHeight="1">
      <c r="A9" s="48" t="s">
        <v>56</v>
      </c>
      <c r="B9" s="98" t="s">
        <v>141</v>
      </c>
      <c r="C9" s="87"/>
      <c r="D9" s="87"/>
      <c r="E9" s="70"/>
    </row>
    <row r="10" spans="1:6" s="96" customFormat="1" ht="12" customHeight="1">
      <c r="A10" s="48" t="s">
        <v>57</v>
      </c>
      <c r="B10" s="98" t="s">
        <v>142</v>
      </c>
      <c r="C10" s="87"/>
      <c r="D10" s="87"/>
      <c r="E10" s="70"/>
    </row>
    <row r="11" spans="1:6" s="96" customFormat="1" ht="12" customHeight="1">
      <c r="A11" s="48" t="s">
        <v>74</v>
      </c>
      <c r="B11" s="98" t="s">
        <v>143</v>
      </c>
      <c r="C11" s="87"/>
      <c r="D11" s="87"/>
      <c r="E11" s="70"/>
    </row>
    <row r="12" spans="1:6" s="96" customFormat="1" ht="12" customHeight="1" thickBot="1">
      <c r="A12" s="50" t="s">
        <v>58</v>
      </c>
      <c r="B12" s="99" t="s">
        <v>144</v>
      </c>
      <c r="C12" s="89"/>
      <c r="D12" s="89"/>
      <c r="E12" s="72"/>
    </row>
    <row r="13" spans="1:6" s="96" customFormat="1" ht="12" customHeight="1" thickBot="1">
      <c r="A13" s="54" t="s">
        <v>3</v>
      </c>
      <c r="B13" s="76" t="s">
        <v>145</v>
      </c>
      <c r="C13" s="86">
        <f>SUM(C14:C18)</f>
        <v>0</v>
      </c>
      <c r="D13" s="86"/>
      <c r="E13" s="69">
        <f>SUM(E14:E18)</f>
        <v>0</v>
      </c>
    </row>
    <row r="14" spans="1:6" s="96" customFormat="1" ht="12" customHeight="1">
      <c r="A14" s="49" t="s">
        <v>60</v>
      </c>
      <c r="B14" s="97" t="s">
        <v>146</v>
      </c>
      <c r="C14" s="88"/>
      <c r="D14" s="88"/>
      <c r="E14" s="71"/>
    </row>
    <row r="15" spans="1:6" s="96" customFormat="1" ht="12" customHeight="1">
      <c r="A15" s="48" t="s">
        <v>61</v>
      </c>
      <c r="B15" s="98" t="s">
        <v>147</v>
      </c>
      <c r="C15" s="87"/>
      <c r="D15" s="87"/>
      <c r="E15" s="70"/>
    </row>
    <row r="16" spans="1:6" s="96" customFormat="1" ht="12" customHeight="1">
      <c r="A16" s="48" t="s">
        <v>62</v>
      </c>
      <c r="B16" s="98" t="s">
        <v>148</v>
      </c>
      <c r="C16" s="87"/>
      <c r="D16" s="87"/>
      <c r="E16" s="70"/>
    </row>
    <row r="17" spans="1:5" s="96" customFormat="1" ht="12" customHeight="1">
      <c r="A17" s="48" t="s">
        <v>63</v>
      </c>
      <c r="B17" s="98" t="s">
        <v>149</v>
      </c>
      <c r="C17" s="87"/>
      <c r="D17" s="87"/>
      <c r="E17" s="70"/>
    </row>
    <row r="18" spans="1:5" s="96" customFormat="1" ht="12" customHeight="1">
      <c r="A18" s="48" t="s">
        <v>64</v>
      </c>
      <c r="B18" s="98" t="s">
        <v>150</v>
      </c>
      <c r="C18" s="87">
        <v>0</v>
      </c>
      <c r="D18" s="87"/>
      <c r="E18" s="70">
        <v>0</v>
      </c>
    </row>
    <row r="19" spans="1:5" s="96" customFormat="1" ht="12" customHeight="1" thickBot="1">
      <c r="A19" s="50" t="s">
        <v>70</v>
      </c>
      <c r="B19" s="99" t="s">
        <v>151</v>
      </c>
      <c r="C19" s="89"/>
      <c r="D19" s="89"/>
      <c r="E19" s="72"/>
    </row>
    <row r="20" spans="1:5" s="96" customFormat="1" ht="12" customHeight="1" thickBot="1">
      <c r="A20" s="54" t="s">
        <v>4</v>
      </c>
      <c r="B20" s="55" t="s">
        <v>152</v>
      </c>
      <c r="C20" s="86">
        <f>SUM(C21:C25)</f>
        <v>0</v>
      </c>
      <c r="D20" s="86"/>
      <c r="E20" s="69">
        <f>SUM(E21:E25)</f>
        <v>0</v>
      </c>
    </row>
    <row r="21" spans="1:5" s="96" customFormat="1" ht="12" customHeight="1">
      <c r="A21" s="49" t="s">
        <v>43</v>
      </c>
      <c r="B21" s="97" t="s">
        <v>153</v>
      </c>
      <c r="C21" s="88"/>
      <c r="D21" s="88"/>
      <c r="E21" s="71"/>
    </row>
    <row r="22" spans="1:5" s="96" customFormat="1" ht="12" customHeight="1">
      <c r="A22" s="48" t="s">
        <v>44</v>
      </c>
      <c r="B22" s="98" t="s">
        <v>154</v>
      </c>
      <c r="C22" s="87"/>
      <c r="D22" s="87"/>
      <c r="E22" s="70"/>
    </row>
    <row r="23" spans="1:5" s="96" customFormat="1" ht="12" customHeight="1">
      <c r="A23" s="48" t="s">
        <v>45</v>
      </c>
      <c r="B23" s="98" t="s">
        <v>155</v>
      </c>
      <c r="C23" s="87"/>
      <c r="D23" s="87"/>
      <c r="E23" s="70"/>
    </row>
    <row r="24" spans="1:5" s="96" customFormat="1" ht="12" customHeight="1">
      <c r="A24" s="48" t="s">
        <v>46</v>
      </c>
      <c r="B24" s="98" t="s">
        <v>156</v>
      </c>
      <c r="C24" s="87"/>
      <c r="D24" s="87"/>
      <c r="E24" s="70"/>
    </row>
    <row r="25" spans="1:5" s="96" customFormat="1" ht="12" customHeight="1">
      <c r="A25" s="48" t="s">
        <v>88</v>
      </c>
      <c r="B25" s="98" t="s">
        <v>157</v>
      </c>
      <c r="C25" s="87">
        <v>0</v>
      </c>
      <c r="D25" s="87"/>
      <c r="E25" s="70">
        <v>0</v>
      </c>
    </row>
    <row r="26" spans="1:5" s="96" customFormat="1" ht="12" customHeight="1" thickBot="1">
      <c r="A26" s="50" t="s">
        <v>89</v>
      </c>
      <c r="B26" s="99" t="s">
        <v>158</v>
      </c>
      <c r="C26" s="89"/>
      <c r="D26" s="89"/>
      <c r="E26" s="72">
        <v>0</v>
      </c>
    </row>
    <row r="27" spans="1:5" s="96" customFormat="1" ht="12" customHeight="1" thickBot="1">
      <c r="A27" s="54" t="s">
        <v>90</v>
      </c>
      <c r="B27" s="55" t="s">
        <v>384</v>
      </c>
      <c r="C27" s="92">
        <f>SUM(C28:C33)</f>
        <v>0</v>
      </c>
      <c r="D27" s="92"/>
      <c r="E27" s="105">
        <f>SUM(E28:E33)</f>
        <v>0</v>
      </c>
    </row>
    <row r="28" spans="1:5" s="96" customFormat="1" ht="12" customHeight="1">
      <c r="A28" s="49" t="s">
        <v>159</v>
      </c>
      <c r="B28" s="97" t="s">
        <v>388</v>
      </c>
      <c r="C28" s="88"/>
      <c r="D28" s="88"/>
      <c r="E28" s="71">
        <f>+E29+E30</f>
        <v>0</v>
      </c>
    </row>
    <row r="29" spans="1:5" s="96" customFormat="1" ht="12" customHeight="1">
      <c r="A29" s="48" t="s">
        <v>160</v>
      </c>
      <c r="B29" s="98" t="s">
        <v>389</v>
      </c>
      <c r="C29" s="87"/>
      <c r="D29" s="87"/>
      <c r="E29" s="70"/>
    </row>
    <row r="30" spans="1:5" s="96" customFormat="1" ht="12" customHeight="1">
      <c r="A30" s="48" t="s">
        <v>161</v>
      </c>
      <c r="B30" s="98" t="s">
        <v>390</v>
      </c>
      <c r="C30" s="87"/>
      <c r="D30" s="87"/>
      <c r="E30" s="70"/>
    </row>
    <row r="31" spans="1:5" s="96" customFormat="1" ht="12" customHeight="1">
      <c r="A31" s="48" t="s">
        <v>385</v>
      </c>
      <c r="B31" s="98" t="s">
        <v>391</v>
      </c>
      <c r="C31" s="87"/>
      <c r="D31" s="87"/>
      <c r="E31" s="70"/>
    </row>
    <row r="32" spans="1:5" s="96" customFormat="1" ht="12" customHeight="1">
      <c r="A32" s="48" t="s">
        <v>386</v>
      </c>
      <c r="B32" s="98" t="s">
        <v>162</v>
      </c>
      <c r="C32" s="87"/>
      <c r="D32" s="87"/>
      <c r="E32" s="70"/>
    </row>
    <row r="33" spans="1:5" s="96" customFormat="1" ht="12" customHeight="1" thickBot="1">
      <c r="A33" s="50" t="s">
        <v>387</v>
      </c>
      <c r="B33" s="78" t="s">
        <v>163</v>
      </c>
      <c r="C33" s="89"/>
      <c r="D33" s="89"/>
      <c r="E33" s="72"/>
    </row>
    <row r="34" spans="1:5" s="96" customFormat="1" ht="12" customHeight="1" thickBot="1">
      <c r="A34" s="54" t="s">
        <v>6</v>
      </c>
      <c r="B34" s="55" t="s">
        <v>164</v>
      </c>
      <c r="C34" s="86">
        <f>SUM(C35:C44)</f>
        <v>0</v>
      </c>
      <c r="D34" s="86"/>
      <c r="E34" s="69">
        <f>SUM(E35:E44)</f>
        <v>0</v>
      </c>
    </row>
    <row r="35" spans="1:5" s="96" customFormat="1" ht="12" customHeight="1">
      <c r="A35" s="49" t="s">
        <v>47</v>
      </c>
      <c r="B35" s="97" t="s">
        <v>165</v>
      </c>
      <c r="C35" s="88">
        <v>0</v>
      </c>
      <c r="D35" s="88"/>
      <c r="E35" s="71">
        <v>0</v>
      </c>
    </row>
    <row r="36" spans="1:5" s="96" customFormat="1" ht="12" customHeight="1">
      <c r="A36" s="48" t="s">
        <v>48</v>
      </c>
      <c r="B36" s="98" t="s">
        <v>166</v>
      </c>
      <c r="C36" s="87"/>
      <c r="D36" s="87"/>
      <c r="E36" s="70"/>
    </row>
    <row r="37" spans="1:5" s="96" customFormat="1" ht="12" customHeight="1">
      <c r="A37" s="48" t="s">
        <v>49</v>
      </c>
      <c r="B37" s="98" t="s">
        <v>167</v>
      </c>
      <c r="C37" s="87"/>
      <c r="D37" s="87"/>
      <c r="E37" s="70"/>
    </row>
    <row r="38" spans="1:5" s="96" customFormat="1" ht="12" customHeight="1">
      <c r="A38" s="48" t="s">
        <v>92</v>
      </c>
      <c r="B38" s="98" t="s">
        <v>168</v>
      </c>
      <c r="C38" s="87"/>
      <c r="D38" s="87"/>
      <c r="E38" s="70"/>
    </row>
    <row r="39" spans="1:5" s="96" customFormat="1" ht="12" customHeight="1">
      <c r="A39" s="48" t="s">
        <v>93</v>
      </c>
      <c r="B39" s="98" t="s">
        <v>169</v>
      </c>
      <c r="C39" s="87"/>
      <c r="D39" s="87"/>
      <c r="E39" s="70"/>
    </row>
    <row r="40" spans="1:5" s="96" customFormat="1" ht="12" customHeight="1">
      <c r="A40" s="48" t="s">
        <v>94</v>
      </c>
      <c r="B40" s="98" t="s">
        <v>170</v>
      </c>
      <c r="C40" s="87">
        <v>0</v>
      </c>
      <c r="D40" s="87"/>
      <c r="E40" s="70">
        <v>0</v>
      </c>
    </row>
    <row r="41" spans="1:5" s="96" customFormat="1" ht="12" customHeight="1">
      <c r="A41" s="48" t="s">
        <v>95</v>
      </c>
      <c r="B41" s="98" t="s">
        <v>171</v>
      </c>
      <c r="C41" s="87"/>
      <c r="D41" s="87"/>
      <c r="E41" s="70"/>
    </row>
    <row r="42" spans="1:5" s="96" customFormat="1" ht="12" customHeight="1">
      <c r="A42" s="48" t="s">
        <v>96</v>
      </c>
      <c r="B42" s="98" t="s">
        <v>172</v>
      </c>
      <c r="C42" s="87"/>
      <c r="D42" s="87"/>
      <c r="E42" s="70"/>
    </row>
    <row r="43" spans="1:5" s="96" customFormat="1" ht="12" customHeight="1">
      <c r="A43" s="48" t="s">
        <v>173</v>
      </c>
      <c r="B43" s="98" t="s">
        <v>174</v>
      </c>
      <c r="C43" s="90"/>
      <c r="D43" s="90"/>
      <c r="E43" s="73"/>
    </row>
    <row r="44" spans="1:5" s="96" customFormat="1" ht="12" customHeight="1" thickBot="1">
      <c r="A44" s="50" t="s">
        <v>175</v>
      </c>
      <c r="B44" s="99" t="s">
        <v>176</v>
      </c>
      <c r="C44" s="91"/>
      <c r="D44" s="91"/>
      <c r="E44" s="74"/>
    </row>
    <row r="45" spans="1:5" s="96" customFormat="1" ht="12" customHeight="1" thickBot="1">
      <c r="A45" s="54" t="s">
        <v>7</v>
      </c>
      <c r="B45" s="55" t="s">
        <v>177</v>
      </c>
      <c r="C45" s="86">
        <f>SUM(C46:C50)</f>
        <v>0</v>
      </c>
      <c r="D45" s="86"/>
      <c r="E45" s="69">
        <f>SUM(E46:E50)</f>
        <v>0</v>
      </c>
    </row>
    <row r="46" spans="1:5" s="96" customFormat="1" ht="12" customHeight="1">
      <c r="A46" s="49" t="s">
        <v>50</v>
      </c>
      <c r="B46" s="97" t="s">
        <v>178</v>
      </c>
      <c r="C46" s="107"/>
      <c r="D46" s="107"/>
      <c r="E46" s="75"/>
    </row>
    <row r="47" spans="1:5" s="96" customFormat="1" ht="12" customHeight="1">
      <c r="A47" s="48" t="s">
        <v>51</v>
      </c>
      <c r="B47" s="98" t="s">
        <v>179</v>
      </c>
      <c r="C47" s="90"/>
      <c r="D47" s="90"/>
      <c r="E47" s="73"/>
    </row>
    <row r="48" spans="1:5" s="96" customFormat="1" ht="12" customHeight="1">
      <c r="A48" s="48" t="s">
        <v>180</v>
      </c>
      <c r="B48" s="98" t="s">
        <v>181</v>
      </c>
      <c r="C48" s="90"/>
      <c r="D48" s="90"/>
      <c r="E48" s="73"/>
    </row>
    <row r="49" spans="1:5" s="96" customFormat="1" ht="12" customHeight="1">
      <c r="A49" s="48" t="s">
        <v>182</v>
      </c>
      <c r="B49" s="98" t="s">
        <v>183</v>
      </c>
      <c r="C49" s="90"/>
      <c r="D49" s="90"/>
      <c r="E49" s="73"/>
    </row>
    <row r="50" spans="1:5" s="96" customFormat="1" ht="12" customHeight="1" thickBot="1">
      <c r="A50" s="50" t="s">
        <v>184</v>
      </c>
      <c r="B50" s="99" t="s">
        <v>185</v>
      </c>
      <c r="C50" s="91"/>
      <c r="D50" s="91"/>
      <c r="E50" s="74"/>
    </row>
    <row r="51" spans="1:5" s="96" customFormat="1" ht="17.25" customHeight="1" thickBot="1">
      <c r="A51" s="54" t="s">
        <v>97</v>
      </c>
      <c r="B51" s="55" t="s">
        <v>186</v>
      </c>
      <c r="C51" s="86">
        <f>SUM(C52:C54)</f>
        <v>0</v>
      </c>
      <c r="D51" s="86"/>
      <c r="E51" s="69">
        <f>SUM(E52:E54)</f>
        <v>0</v>
      </c>
    </row>
    <row r="52" spans="1:5" s="96" customFormat="1" ht="12" customHeight="1">
      <c r="A52" s="49" t="s">
        <v>52</v>
      </c>
      <c r="B52" s="97" t="s">
        <v>187</v>
      </c>
      <c r="C52" s="88"/>
      <c r="D52" s="88"/>
      <c r="E52" s="71"/>
    </row>
    <row r="53" spans="1:5" s="96" customFormat="1" ht="12" customHeight="1">
      <c r="A53" s="48" t="s">
        <v>53</v>
      </c>
      <c r="B53" s="98" t="s">
        <v>188</v>
      </c>
      <c r="C53" s="87"/>
      <c r="D53" s="87"/>
      <c r="E53" s="70"/>
    </row>
    <row r="54" spans="1:5" s="96" customFormat="1" ht="12" customHeight="1">
      <c r="A54" s="48" t="s">
        <v>189</v>
      </c>
      <c r="B54" s="98" t="s">
        <v>190</v>
      </c>
      <c r="C54" s="87"/>
      <c r="D54" s="87"/>
      <c r="E54" s="70"/>
    </row>
    <row r="55" spans="1:5" s="96" customFormat="1" ht="12" customHeight="1" thickBot="1">
      <c r="A55" s="50" t="s">
        <v>191</v>
      </c>
      <c r="B55" s="99" t="s">
        <v>192</v>
      </c>
      <c r="C55" s="89"/>
      <c r="D55" s="89"/>
      <c r="E55" s="72"/>
    </row>
    <row r="56" spans="1:5" s="96" customFormat="1" ht="12" customHeight="1" thickBot="1">
      <c r="A56" s="54" t="s">
        <v>9</v>
      </c>
      <c r="B56" s="76" t="s">
        <v>193</v>
      </c>
      <c r="C56" s="86">
        <f>SUM(C57:C59)</f>
        <v>0</v>
      </c>
      <c r="D56" s="86"/>
      <c r="E56" s="69">
        <f>SUM(E57:E59)</f>
        <v>0</v>
      </c>
    </row>
    <row r="57" spans="1:5" s="96" customFormat="1" ht="12" customHeight="1">
      <c r="A57" s="49" t="s">
        <v>98</v>
      </c>
      <c r="B57" s="97" t="s">
        <v>194</v>
      </c>
      <c r="C57" s="90"/>
      <c r="D57" s="90"/>
      <c r="E57" s="73"/>
    </row>
    <row r="58" spans="1:5" s="96" customFormat="1" ht="12" customHeight="1">
      <c r="A58" s="48" t="s">
        <v>99</v>
      </c>
      <c r="B58" s="98" t="s">
        <v>195</v>
      </c>
      <c r="C58" s="90"/>
      <c r="D58" s="90"/>
      <c r="E58" s="73"/>
    </row>
    <row r="59" spans="1:5" s="96" customFormat="1" ht="12" customHeight="1">
      <c r="A59" s="48" t="s">
        <v>117</v>
      </c>
      <c r="B59" s="98" t="s">
        <v>196</v>
      </c>
      <c r="C59" s="90"/>
      <c r="D59" s="90"/>
      <c r="E59" s="73"/>
    </row>
    <row r="60" spans="1:5" s="96" customFormat="1" ht="12" customHeight="1" thickBot="1">
      <c r="A60" s="50" t="s">
        <v>197</v>
      </c>
      <c r="B60" s="99" t="s">
        <v>198</v>
      </c>
      <c r="C60" s="90"/>
      <c r="D60" s="90"/>
      <c r="E60" s="73"/>
    </row>
    <row r="61" spans="1:5" s="96" customFormat="1" ht="12" customHeight="1" thickBot="1">
      <c r="A61" s="54" t="s">
        <v>10</v>
      </c>
      <c r="B61" s="55" t="s">
        <v>199</v>
      </c>
      <c r="C61" s="92">
        <f>+C6+C13+C20+C27+C34+C45+C51+C56</f>
        <v>0</v>
      </c>
      <c r="D61" s="92"/>
      <c r="E61" s="105">
        <f>+E6+E13+E20+E27+E34+E45+E51+E56</f>
        <v>0</v>
      </c>
    </row>
    <row r="62" spans="1:5" s="96" customFormat="1" ht="12" customHeight="1" thickBot="1">
      <c r="A62" s="108" t="s">
        <v>200</v>
      </c>
      <c r="B62" s="76" t="s">
        <v>201</v>
      </c>
      <c r="C62" s="86">
        <f>+C63+C64+C65</f>
        <v>0</v>
      </c>
      <c r="D62" s="86"/>
      <c r="E62" s="69">
        <f>+E63+E64+E65</f>
        <v>0</v>
      </c>
    </row>
    <row r="63" spans="1:5" s="96" customFormat="1" ht="12" customHeight="1">
      <c r="A63" s="49" t="s">
        <v>202</v>
      </c>
      <c r="B63" s="97" t="s">
        <v>203</v>
      </c>
      <c r="C63" s="90"/>
      <c r="D63" s="90"/>
      <c r="E63" s="73"/>
    </row>
    <row r="64" spans="1:5" s="96" customFormat="1" ht="12" customHeight="1">
      <c r="A64" s="48" t="s">
        <v>204</v>
      </c>
      <c r="B64" s="98" t="s">
        <v>205</v>
      </c>
      <c r="C64" s="90"/>
      <c r="D64" s="90"/>
      <c r="E64" s="73"/>
    </row>
    <row r="65" spans="1:5" s="96" customFormat="1" ht="12" customHeight="1" thickBot="1">
      <c r="A65" s="50" t="s">
        <v>206</v>
      </c>
      <c r="B65" s="34" t="s">
        <v>248</v>
      </c>
      <c r="C65" s="90"/>
      <c r="D65" s="90"/>
      <c r="E65" s="73"/>
    </row>
    <row r="66" spans="1:5" s="96" customFormat="1" ht="12" customHeight="1" thickBot="1">
      <c r="A66" s="108" t="s">
        <v>208</v>
      </c>
      <c r="B66" s="76" t="s">
        <v>209</v>
      </c>
      <c r="C66" s="86">
        <f>+C67+C68+C69+C70</f>
        <v>0</v>
      </c>
      <c r="D66" s="86"/>
      <c r="E66" s="69">
        <f>+E67+E68+E69+E70</f>
        <v>0</v>
      </c>
    </row>
    <row r="67" spans="1:5" s="96" customFormat="1" ht="13.5" customHeight="1">
      <c r="A67" s="49" t="s">
        <v>75</v>
      </c>
      <c r="B67" s="241" t="s">
        <v>210</v>
      </c>
      <c r="C67" s="90"/>
      <c r="D67" s="90"/>
      <c r="E67" s="73"/>
    </row>
    <row r="68" spans="1:5" s="96" customFormat="1" ht="12" customHeight="1">
      <c r="A68" s="48" t="s">
        <v>76</v>
      </c>
      <c r="B68" s="241" t="s">
        <v>396</v>
      </c>
      <c r="C68" s="90"/>
      <c r="D68" s="90"/>
      <c r="E68" s="73"/>
    </row>
    <row r="69" spans="1:5" s="96" customFormat="1" ht="12" customHeight="1">
      <c r="A69" s="48" t="s">
        <v>211</v>
      </c>
      <c r="B69" s="241" t="s">
        <v>212</v>
      </c>
      <c r="C69" s="90"/>
      <c r="D69" s="90"/>
      <c r="E69" s="73"/>
    </row>
    <row r="70" spans="1:5" s="96" customFormat="1" ht="12" customHeight="1" thickBot="1">
      <c r="A70" s="50" t="s">
        <v>213</v>
      </c>
      <c r="B70" s="242" t="s">
        <v>397</v>
      </c>
      <c r="C70" s="90"/>
      <c r="D70" s="90"/>
      <c r="E70" s="73"/>
    </row>
    <row r="71" spans="1:5" s="96" customFormat="1" ht="12" customHeight="1" thickBot="1">
      <c r="A71" s="108" t="s">
        <v>214</v>
      </c>
      <c r="B71" s="76" t="s">
        <v>215</v>
      </c>
      <c r="C71" s="86">
        <f>+C72+C73</f>
        <v>0</v>
      </c>
      <c r="D71" s="86"/>
      <c r="E71" s="69">
        <f>+E72+E73</f>
        <v>0</v>
      </c>
    </row>
    <row r="72" spans="1:5" s="96" customFormat="1" ht="12" customHeight="1">
      <c r="A72" s="49" t="s">
        <v>216</v>
      </c>
      <c r="B72" s="97" t="s">
        <v>217</v>
      </c>
      <c r="C72" s="90"/>
      <c r="D72" s="90"/>
      <c r="E72" s="73"/>
    </row>
    <row r="73" spans="1:5" s="96" customFormat="1" ht="12" customHeight="1" thickBot="1">
      <c r="A73" s="50" t="s">
        <v>218</v>
      </c>
      <c r="B73" s="99" t="s">
        <v>219</v>
      </c>
      <c r="C73" s="90"/>
      <c r="D73" s="90"/>
      <c r="E73" s="73"/>
    </row>
    <row r="74" spans="1:5" s="96" customFormat="1" ht="12" customHeight="1" thickBot="1">
      <c r="A74" s="108" t="s">
        <v>220</v>
      </c>
      <c r="B74" s="76" t="s">
        <v>221</v>
      </c>
      <c r="C74" s="86">
        <f>+C75+C76+C77</f>
        <v>0</v>
      </c>
      <c r="D74" s="86"/>
      <c r="E74" s="69">
        <f>+E75+E76+E77</f>
        <v>0</v>
      </c>
    </row>
    <row r="75" spans="1:5" s="96" customFormat="1" ht="12" customHeight="1">
      <c r="A75" s="49" t="s">
        <v>222</v>
      </c>
      <c r="B75" s="97" t="s">
        <v>223</v>
      </c>
      <c r="C75" s="90"/>
      <c r="D75" s="90"/>
      <c r="E75" s="73"/>
    </row>
    <row r="76" spans="1:5" s="96" customFormat="1" ht="12" customHeight="1">
      <c r="A76" s="48" t="s">
        <v>224</v>
      </c>
      <c r="B76" s="98" t="s">
        <v>225</v>
      </c>
      <c r="C76" s="90"/>
      <c r="D76" s="90"/>
      <c r="E76" s="73"/>
    </row>
    <row r="77" spans="1:5" s="96" customFormat="1" ht="12" customHeight="1" thickBot="1">
      <c r="A77" s="50" t="s">
        <v>226</v>
      </c>
      <c r="B77" s="99" t="s">
        <v>417</v>
      </c>
      <c r="C77" s="90"/>
      <c r="D77" s="90"/>
      <c r="E77" s="73"/>
    </row>
    <row r="78" spans="1:5" s="96" customFormat="1" ht="12" customHeight="1" thickBot="1">
      <c r="A78" s="108" t="s">
        <v>227</v>
      </c>
      <c r="B78" s="76" t="s">
        <v>228</v>
      </c>
      <c r="C78" s="86">
        <f>+C79+C80+C81+C82</f>
        <v>0</v>
      </c>
      <c r="D78" s="86"/>
      <c r="E78" s="69">
        <f>+E79+E80+E81+E82</f>
        <v>0</v>
      </c>
    </row>
    <row r="79" spans="1:5" s="96" customFormat="1" ht="12" customHeight="1">
      <c r="A79" s="100" t="s">
        <v>229</v>
      </c>
      <c r="B79" s="97" t="s">
        <v>230</v>
      </c>
      <c r="C79" s="90"/>
      <c r="D79" s="90"/>
      <c r="E79" s="73"/>
    </row>
    <row r="80" spans="1:5" s="96" customFormat="1" ht="12" customHeight="1">
      <c r="A80" s="101" t="s">
        <v>231</v>
      </c>
      <c r="B80" s="98" t="s">
        <v>232</v>
      </c>
      <c r="C80" s="90"/>
      <c r="D80" s="90"/>
      <c r="E80" s="73"/>
    </row>
    <row r="81" spans="1:5" s="96" customFormat="1" ht="12" customHeight="1">
      <c r="A81" s="101" t="s">
        <v>233</v>
      </c>
      <c r="B81" s="98" t="s">
        <v>234</v>
      </c>
      <c r="C81" s="90"/>
      <c r="D81" s="90"/>
      <c r="E81" s="73"/>
    </row>
    <row r="82" spans="1:5" s="96" customFormat="1" ht="12" customHeight="1" thickBot="1">
      <c r="A82" s="109" t="s">
        <v>235</v>
      </c>
      <c r="B82" s="78" t="s">
        <v>236</v>
      </c>
      <c r="C82" s="90"/>
      <c r="D82" s="90"/>
      <c r="E82" s="73"/>
    </row>
    <row r="83" spans="1:5" s="96" customFormat="1" ht="12" customHeight="1" thickBot="1">
      <c r="A83" s="108" t="s">
        <v>237</v>
      </c>
      <c r="B83" s="76" t="s">
        <v>238</v>
      </c>
      <c r="C83" s="111"/>
      <c r="D83" s="111"/>
      <c r="E83" s="112"/>
    </row>
    <row r="84" spans="1:5" s="96" customFormat="1" ht="12" customHeight="1" thickBot="1">
      <c r="A84" s="108" t="s">
        <v>239</v>
      </c>
      <c r="B84" s="32" t="s">
        <v>240</v>
      </c>
      <c r="C84" s="92">
        <f>+C62+C66+C71+C74+C78+C83</f>
        <v>0</v>
      </c>
      <c r="D84" s="92"/>
      <c r="E84" s="105">
        <f>+E62+E66+E71+E74+E78+E83</f>
        <v>0</v>
      </c>
    </row>
    <row r="85" spans="1:5" s="96" customFormat="1" ht="12" customHeight="1" thickBot="1">
      <c r="A85" s="110" t="s">
        <v>241</v>
      </c>
      <c r="B85" s="35" t="s">
        <v>242</v>
      </c>
      <c r="C85" s="92">
        <f>+C61+C84</f>
        <v>0</v>
      </c>
      <c r="D85" s="92"/>
      <c r="E85" s="105">
        <f>+E61+E84</f>
        <v>0</v>
      </c>
    </row>
    <row r="86" spans="1:5" s="96" customFormat="1" ht="12" customHeight="1">
      <c r="A86" s="30"/>
      <c r="B86" s="30"/>
      <c r="C86" s="31"/>
      <c r="D86" s="31"/>
      <c r="E86" s="31"/>
    </row>
    <row r="87" spans="1:5" ht="16.5" customHeight="1">
      <c r="A87" s="337" t="s">
        <v>29</v>
      </c>
      <c r="B87" s="337"/>
      <c r="C87" s="337"/>
      <c r="D87" s="337"/>
      <c r="E87" s="337"/>
    </row>
    <row r="88" spans="1:5" s="102" customFormat="1" ht="16.5" customHeight="1" thickBot="1">
      <c r="A88" s="14" t="s">
        <v>79</v>
      </c>
      <c r="B88" s="14"/>
      <c r="C88" s="63"/>
      <c r="D88" s="63"/>
      <c r="E88" s="63" t="e">
        <f>E2</f>
        <v>#REF!</v>
      </c>
    </row>
    <row r="89" spans="1:5" s="102" customFormat="1" ht="16.5" customHeight="1">
      <c r="A89" s="338" t="s">
        <v>42</v>
      </c>
      <c r="B89" s="340" t="s">
        <v>135</v>
      </c>
      <c r="C89" s="342" t="str">
        <f>+C3</f>
        <v>2020. év</v>
      </c>
      <c r="D89" s="348"/>
      <c r="E89" s="343"/>
    </row>
    <row r="90" spans="1:5" ht="38.1" customHeight="1" thickBot="1">
      <c r="A90" s="339"/>
      <c r="B90" s="341"/>
      <c r="C90" s="15" t="s">
        <v>136</v>
      </c>
      <c r="D90" s="261" t="s">
        <v>421</v>
      </c>
      <c r="E90" s="16" t="s">
        <v>137</v>
      </c>
    </row>
    <row r="91" spans="1:5" s="95" customFormat="1" ht="12" customHeight="1" thickBot="1">
      <c r="A91" s="59" t="s">
        <v>243</v>
      </c>
      <c r="B91" s="60" t="s">
        <v>244</v>
      </c>
      <c r="C91" s="60" t="s">
        <v>245</v>
      </c>
      <c r="D91" s="275" t="s">
        <v>246</v>
      </c>
      <c r="E91" s="61" t="s">
        <v>247</v>
      </c>
    </row>
    <row r="92" spans="1:5" ht="12" customHeight="1" thickBot="1">
      <c r="A92" s="56" t="s">
        <v>2</v>
      </c>
      <c r="B92" s="58" t="s">
        <v>249</v>
      </c>
      <c r="C92" s="85">
        <f>SUM(C93:C97)</f>
        <v>0</v>
      </c>
      <c r="D92" s="85"/>
      <c r="E92" s="40">
        <f>SUM(E93:E97)</f>
        <v>0</v>
      </c>
    </row>
    <row r="93" spans="1:5" ht="12" customHeight="1">
      <c r="A93" s="51" t="s">
        <v>54</v>
      </c>
      <c r="B93" s="44" t="s">
        <v>30</v>
      </c>
      <c r="C93" s="17">
        <v>0</v>
      </c>
      <c r="D93" s="17"/>
      <c r="E93" s="39">
        <v>0</v>
      </c>
    </row>
    <row r="94" spans="1:5" ht="12" customHeight="1">
      <c r="A94" s="48" t="s">
        <v>55</v>
      </c>
      <c r="B94" s="42" t="s">
        <v>100</v>
      </c>
      <c r="C94" s="87">
        <v>0</v>
      </c>
      <c r="D94" s="87"/>
      <c r="E94" s="70">
        <v>0</v>
      </c>
    </row>
    <row r="95" spans="1:5" ht="12" customHeight="1">
      <c r="A95" s="48" t="s">
        <v>56</v>
      </c>
      <c r="B95" s="42" t="s">
        <v>73</v>
      </c>
      <c r="C95" s="89">
        <v>0</v>
      </c>
      <c r="D95" s="89"/>
      <c r="E95" s="72">
        <v>0</v>
      </c>
    </row>
    <row r="96" spans="1:5" ht="12" customHeight="1">
      <c r="A96" s="48" t="s">
        <v>57</v>
      </c>
      <c r="B96" s="45" t="s">
        <v>101</v>
      </c>
      <c r="C96" s="89"/>
      <c r="D96" s="89"/>
      <c r="E96" s="72"/>
    </row>
    <row r="97" spans="1:5" ht="12" customHeight="1">
      <c r="A97" s="48" t="s">
        <v>65</v>
      </c>
      <c r="B97" s="53" t="s">
        <v>102</v>
      </c>
      <c r="C97" s="89">
        <v>0</v>
      </c>
      <c r="D97" s="89"/>
      <c r="E97" s="72">
        <v>0</v>
      </c>
    </row>
    <row r="98" spans="1:5" ht="12" customHeight="1">
      <c r="A98" s="48" t="s">
        <v>58</v>
      </c>
      <c r="B98" s="42" t="s">
        <v>250</v>
      </c>
      <c r="C98" s="89"/>
      <c r="D98" s="89"/>
      <c r="E98" s="72"/>
    </row>
    <row r="99" spans="1:5" ht="12" customHeight="1">
      <c r="A99" s="48" t="s">
        <v>59</v>
      </c>
      <c r="B99" s="65" t="s">
        <v>251</v>
      </c>
      <c r="C99" s="89"/>
      <c r="D99" s="89"/>
      <c r="E99" s="72"/>
    </row>
    <row r="100" spans="1:5" ht="12" customHeight="1">
      <c r="A100" s="48" t="s">
        <v>66</v>
      </c>
      <c r="B100" s="66" t="s">
        <v>252</v>
      </c>
      <c r="C100" s="89"/>
      <c r="D100" s="89"/>
      <c r="E100" s="72"/>
    </row>
    <row r="101" spans="1:5" ht="12" customHeight="1">
      <c r="A101" s="48" t="s">
        <v>67</v>
      </c>
      <c r="B101" s="66" t="s">
        <v>253</v>
      </c>
      <c r="C101" s="89"/>
      <c r="D101" s="89"/>
      <c r="E101" s="72"/>
    </row>
    <row r="102" spans="1:5" ht="12" customHeight="1">
      <c r="A102" s="48" t="s">
        <v>68</v>
      </c>
      <c r="B102" s="65" t="s">
        <v>254</v>
      </c>
      <c r="C102" s="89"/>
      <c r="D102" s="89"/>
      <c r="E102" s="72"/>
    </row>
    <row r="103" spans="1:5" ht="12" customHeight="1">
      <c r="A103" s="48" t="s">
        <v>69</v>
      </c>
      <c r="B103" s="65" t="s">
        <v>255</v>
      </c>
      <c r="C103" s="89"/>
      <c r="D103" s="89"/>
      <c r="E103" s="72"/>
    </row>
    <row r="104" spans="1:5" ht="12" customHeight="1">
      <c r="A104" s="48" t="s">
        <v>71</v>
      </c>
      <c r="B104" s="66" t="s">
        <v>256</v>
      </c>
      <c r="C104" s="89"/>
      <c r="D104" s="89"/>
      <c r="E104" s="72"/>
    </row>
    <row r="105" spans="1:5" ht="12" customHeight="1">
      <c r="A105" s="47" t="s">
        <v>103</v>
      </c>
      <c r="B105" s="67" t="s">
        <v>257</v>
      </c>
      <c r="C105" s="89"/>
      <c r="D105" s="89"/>
      <c r="E105" s="72"/>
    </row>
    <row r="106" spans="1:5" ht="12" customHeight="1">
      <c r="A106" s="48" t="s">
        <v>258</v>
      </c>
      <c r="B106" s="67" t="s">
        <v>259</v>
      </c>
      <c r="C106" s="89"/>
      <c r="D106" s="89"/>
      <c r="E106" s="72"/>
    </row>
    <row r="107" spans="1:5" ht="12" customHeight="1" thickBot="1">
      <c r="A107" s="52" t="s">
        <v>260</v>
      </c>
      <c r="B107" s="68" t="s">
        <v>261</v>
      </c>
      <c r="C107" s="18">
        <v>0</v>
      </c>
      <c r="D107" s="18"/>
      <c r="E107" s="33">
        <v>0</v>
      </c>
    </row>
    <row r="108" spans="1:5" ht="12" customHeight="1" thickBot="1">
      <c r="A108" s="54" t="s">
        <v>3</v>
      </c>
      <c r="B108" s="57" t="s">
        <v>262</v>
      </c>
      <c r="C108" s="86">
        <f>+C109+C111+C113</f>
        <v>0</v>
      </c>
      <c r="D108" s="86"/>
      <c r="E108" s="69">
        <f>+E109+E111+E113</f>
        <v>0</v>
      </c>
    </row>
    <row r="109" spans="1:5" ht="12" customHeight="1">
      <c r="A109" s="49" t="s">
        <v>60</v>
      </c>
      <c r="B109" s="42" t="s">
        <v>116</v>
      </c>
      <c r="C109" s="88">
        <v>0</v>
      </c>
      <c r="D109" s="88"/>
      <c r="E109" s="71">
        <v>0</v>
      </c>
    </row>
    <row r="110" spans="1:5" ht="12" customHeight="1">
      <c r="A110" s="49" t="s">
        <v>61</v>
      </c>
      <c r="B110" s="46" t="s">
        <v>263</v>
      </c>
      <c r="C110" s="88"/>
      <c r="D110" s="88"/>
      <c r="E110" s="71"/>
    </row>
    <row r="111" spans="1:5">
      <c r="A111" s="49" t="s">
        <v>62</v>
      </c>
      <c r="B111" s="46" t="s">
        <v>104</v>
      </c>
      <c r="C111" s="87"/>
      <c r="D111" s="87"/>
      <c r="E111" s="70">
        <v>0</v>
      </c>
    </row>
    <row r="112" spans="1:5" ht="12" customHeight="1">
      <c r="A112" s="49" t="s">
        <v>63</v>
      </c>
      <c r="B112" s="46" t="s">
        <v>264</v>
      </c>
      <c r="C112" s="87"/>
      <c r="D112" s="87"/>
      <c r="E112" s="70"/>
    </row>
    <row r="113" spans="1:5" ht="12" customHeight="1">
      <c r="A113" s="49" t="s">
        <v>64</v>
      </c>
      <c r="B113" s="78" t="s">
        <v>118</v>
      </c>
      <c r="C113" s="87"/>
      <c r="D113" s="87"/>
      <c r="E113" s="70"/>
    </row>
    <row r="114" spans="1:5" ht="21.75" customHeight="1">
      <c r="A114" s="49" t="s">
        <v>70</v>
      </c>
      <c r="B114" s="77" t="s">
        <v>265</v>
      </c>
      <c r="C114" s="87"/>
      <c r="D114" s="87"/>
      <c r="E114" s="70"/>
    </row>
    <row r="115" spans="1:5" ht="24" customHeight="1">
      <c r="A115" s="49" t="s">
        <v>72</v>
      </c>
      <c r="B115" s="93" t="s">
        <v>266</v>
      </c>
      <c r="C115" s="87"/>
      <c r="D115" s="87"/>
      <c r="E115" s="70"/>
    </row>
    <row r="116" spans="1:5" ht="12" customHeight="1">
      <c r="A116" s="49" t="s">
        <v>105</v>
      </c>
      <c r="B116" s="66" t="s">
        <v>253</v>
      </c>
      <c r="C116" s="87"/>
      <c r="D116" s="87"/>
      <c r="E116" s="70"/>
    </row>
    <row r="117" spans="1:5" ht="12" customHeight="1">
      <c r="A117" s="49" t="s">
        <v>106</v>
      </c>
      <c r="B117" s="66" t="s">
        <v>267</v>
      </c>
      <c r="C117" s="87"/>
      <c r="D117" s="87"/>
      <c r="E117" s="70"/>
    </row>
    <row r="118" spans="1:5" ht="12" customHeight="1">
      <c r="A118" s="49" t="s">
        <v>107</v>
      </c>
      <c r="B118" s="66" t="s">
        <v>268</v>
      </c>
      <c r="C118" s="87"/>
      <c r="D118" s="87"/>
      <c r="E118" s="70"/>
    </row>
    <row r="119" spans="1:5" s="113" customFormat="1" ht="12" customHeight="1">
      <c r="A119" s="49" t="s">
        <v>269</v>
      </c>
      <c r="B119" s="66" t="s">
        <v>256</v>
      </c>
      <c r="C119" s="87"/>
      <c r="D119" s="87"/>
      <c r="E119" s="70"/>
    </row>
    <row r="120" spans="1:5" ht="12" customHeight="1">
      <c r="A120" s="49" t="s">
        <v>270</v>
      </c>
      <c r="B120" s="66" t="s">
        <v>271</v>
      </c>
      <c r="C120" s="87"/>
      <c r="D120" s="87"/>
      <c r="E120" s="70"/>
    </row>
    <row r="121" spans="1:5" ht="12" customHeight="1" thickBot="1">
      <c r="A121" s="47" t="s">
        <v>272</v>
      </c>
      <c r="B121" s="66" t="s">
        <v>273</v>
      </c>
      <c r="C121" s="89"/>
      <c r="D121" s="89"/>
      <c r="E121" s="72"/>
    </row>
    <row r="122" spans="1:5" ht="12" customHeight="1" thickBot="1">
      <c r="A122" s="54" t="s">
        <v>4</v>
      </c>
      <c r="B122" s="62" t="s">
        <v>274</v>
      </c>
      <c r="C122" s="86">
        <f>+C123+C124</f>
        <v>0</v>
      </c>
      <c r="D122" s="86"/>
      <c r="E122" s="69">
        <f>+E123+E124</f>
        <v>0</v>
      </c>
    </row>
    <row r="123" spans="1:5" ht="12" customHeight="1">
      <c r="A123" s="49" t="s">
        <v>43</v>
      </c>
      <c r="B123" s="43" t="s">
        <v>35</v>
      </c>
      <c r="C123" s="88"/>
      <c r="D123" s="88"/>
      <c r="E123" s="71"/>
    </row>
    <row r="124" spans="1:5" ht="12" customHeight="1" thickBot="1">
      <c r="A124" s="50" t="s">
        <v>44</v>
      </c>
      <c r="B124" s="46" t="s">
        <v>36</v>
      </c>
      <c r="C124" s="89"/>
      <c r="D124" s="89"/>
      <c r="E124" s="72"/>
    </row>
    <row r="125" spans="1:5" ht="12" customHeight="1" thickBot="1">
      <c r="A125" s="54" t="s">
        <v>5</v>
      </c>
      <c r="B125" s="62" t="s">
        <v>275</v>
      </c>
      <c r="C125" s="86">
        <f>+C92+C108+C122</f>
        <v>0</v>
      </c>
      <c r="D125" s="86"/>
      <c r="E125" s="69">
        <f>+E92+E108+E122</f>
        <v>0</v>
      </c>
    </row>
    <row r="126" spans="1:5" ht="12" customHeight="1" thickBot="1">
      <c r="A126" s="54" t="s">
        <v>6</v>
      </c>
      <c r="B126" s="62" t="s">
        <v>276</v>
      </c>
      <c r="C126" s="86">
        <f>+C127+C128+C129</f>
        <v>0</v>
      </c>
      <c r="D126" s="86"/>
      <c r="E126" s="69">
        <f>+E127+E128+E129</f>
        <v>0</v>
      </c>
    </row>
    <row r="127" spans="1:5" ht="12" customHeight="1">
      <c r="A127" s="49" t="s">
        <v>47</v>
      </c>
      <c r="B127" s="43" t="s">
        <v>277</v>
      </c>
      <c r="C127" s="87"/>
      <c r="D127" s="87"/>
      <c r="E127" s="70"/>
    </row>
    <row r="128" spans="1:5" ht="12" customHeight="1">
      <c r="A128" s="49" t="s">
        <v>48</v>
      </c>
      <c r="B128" s="43" t="s">
        <v>278</v>
      </c>
      <c r="C128" s="87"/>
      <c r="D128" s="87"/>
      <c r="E128" s="70"/>
    </row>
    <row r="129" spans="1:9" ht="12" customHeight="1" thickBot="1">
      <c r="A129" s="47" t="s">
        <v>49</v>
      </c>
      <c r="B129" s="41" t="s">
        <v>279</v>
      </c>
      <c r="C129" s="87"/>
      <c r="D129" s="87"/>
      <c r="E129" s="70"/>
    </row>
    <row r="130" spans="1:9" ht="12" customHeight="1" thickBot="1">
      <c r="A130" s="54" t="s">
        <v>7</v>
      </c>
      <c r="B130" s="62" t="s">
        <v>280</v>
      </c>
      <c r="C130" s="86">
        <f>+C131+C132+C134+C133</f>
        <v>0</v>
      </c>
      <c r="D130" s="86"/>
      <c r="E130" s="69">
        <f>+E131+E132+E134+E133</f>
        <v>0</v>
      </c>
    </row>
    <row r="131" spans="1:9" ht="12" customHeight="1">
      <c r="A131" s="49" t="s">
        <v>50</v>
      </c>
      <c r="B131" s="43" t="s">
        <v>281</v>
      </c>
      <c r="C131" s="87"/>
      <c r="D131" s="87"/>
      <c r="E131" s="70"/>
    </row>
    <row r="132" spans="1:9" ht="12" customHeight="1">
      <c r="A132" s="49" t="s">
        <v>51</v>
      </c>
      <c r="B132" s="43" t="s">
        <v>282</v>
      </c>
      <c r="C132" s="87"/>
      <c r="D132" s="87"/>
      <c r="E132" s="70"/>
    </row>
    <row r="133" spans="1:9" ht="12" customHeight="1">
      <c r="A133" s="49" t="s">
        <v>180</v>
      </c>
      <c r="B133" s="43" t="s">
        <v>283</v>
      </c>
      <c r="C133" s="87"/>
      <c r="D133" s="87"/>
      <c r="E133" s="70"/>
    </row>
    <row r="134" spans="1:9" ht="12" customHeight="1" thickBot="1">
      <c r="A134" s="47" t="s">
        <v>182</v>
      </c>
      <c r="B134" s="41" t="s">
        <v>284</v>
      </c>
      <c r="C134" s="87"/>
      <c r="D134" s="87"/>
      <c r="E134" s="70"/>
    </row>
    <row r="135" spans="1:9" ht="12" customHeight="1" thickBot="1">
      <c r="A135" s="54" t="s">
        <v>8</v>
      </c>
      <c r="B135" s="62" t="s">
        <v>285</v>
      </c>
      <c r="C135" s="92">
        <f>+C136+C137+C138+C139</f>
        <v>0</v>
      </c>
      <c r="D135" s="92"/>
      <c r="E135" s="105">
        <f>+E136+E137+E138+E139</f>
        <v>0</v>
      </c>
    </row>
    <row r="136" spans="1:9" ht="12" customHeight="1">
      <c r="A136" s="49" t="s">
        <v>52</v>
      </c>
      <c r="B136" s="43" t="s">
        <v>286</v>
      </c>
      <c r="C136" s="87"/>
      <c r="D136" s="87"/>
      <c r="E136" s="70"/>
    </row>
    <row r="137" spans="1:9" ht="12" customHeight="1">
      <c r="A137" s="49" t="s">
        <v>53</v>
      </c>
      <c r="B137" s="43" t="s">
        <v>287</v>
      </c>
      <c r="C137" s="87"/>
      <c r="D137" s="87"/>
      <c r="E137" s="70"/>
    </row>
    <row r="138" spans="1:9" ht="12" customHeight="1">
      <c r="A138" s="49" t="s">
        <v>189</v>
      </c>
      <c r="B138" s="43" t="s">
        <v>288</v>
      </c>
      <c r="C138" s="87"/>
      <c r="D138" s="87"/>
      <c r="E138" s="70"/>
    </row>
    <row r="139" spans="1:9" ht="12" customHeight="1" thickBot="1">
      <c r="A139" s="47" t="s">
        <v>191</v>
      </c>
      <c r="B139" s="78" t="s">
        <v>417</v>
      </c>
      <c r="C139" s="87"/>
      <c r="D139" s="87"/>
      <c r="E139" s="70"/>
    </row>
    <row r="140" spans="1:9" ht="15" customHeight="1" thickBot="1">
      <c r="A140" s="54" t="s">
        <v>9</v>
      </c>
      <c r="B140" s="62" t="s">
        <v>290</v>
      </c>
      <c r="C140" s="19">
        <f>+C141+C142+C143+C144</f>
        <v>0</v>
      </c>
      <c r="D140" s="19"/>
      <c r="E140" s="38">
        <f>+E141+E142+E143+E144</f>
        <v>0</v>
      </c>
      <c r="F140" s="103"/>
      <c r="G140" s="104"/>
      <c r="H140" s="104"/>
      <c r="I140" s="104"/>
    </row>
    <row r="141" spans="1:9" s="96" customFormat="1" ht="12.95" customHeight="1">
      <c r="A141" s="49" t="s">
        <v>98</v>
      </c>
      <c r="B141" s="43" t="s">
        <v>291</v>
      </c>
      <c r="C141" s="87"/>
      <c r="D141" s="87"/>
      <c r="E141" s="70"/>
    </row>
    <row r="142" spans="1:9" ht="12.75" customHeight="1">
      <c r="A142" s="49" t="s">
        <v>99</v>
      </c>
      <c r="B142" s="43" t="s">
        <v>292</v>
      </c>
      <c r="C142" s="87"/>
      <c r="D142" s="87"/>
      <c r="E142" s="70"/>
    </row>
    <row r="143" spans="1:9" ht="12.75" customHeight="1">
      <c r="A143" s="49" t="s">
        <v>117</v>
      </c>
      <c r="B143" s="43" t="s">
        <v>293</v>
      </c>
      <c r="C143" s="87"/>
      <c r="D143" s="87"/>
      <c r="E143" s="70"/>
    </row>
    <row r="144" spans="1:9" ht="12.75" customHeight="1" thickBot="1">
      <c r="A144" s="49" t="s">
        <v>197</v>
      </c>
      <c r="B144" s="43" t="s">
        <v>294</v>
      </c>
      <c r="C144" s="87"/>
      <c r="D144" s="87"/>
      <c r="E144" s="70"/>
    </row>
    <row r="145" spans="1:5" ht="16.5" thickBot="1">
      <c r="A145" s="54" t="s">
        <v>10</v>
      </c>
      <c r="B145" s="62" t="s">
        <v>295</v>
      </c>
      <c r="C145" s="36">
        <f>+C126+C130+C135+C140</f>
        <v>0</v>
      </c>
      <c r="D145" s="36"/>
      <c r="E145" s="37">
        <f>+E126+E130+E135+E140</f>
        <v>0</v>
      </c>
    </row>
    <row r="146" spans="1:5" ht="16.5" thickBot="1">
      <c r="A146" s="79" t="s">
        <v>11</v>
      </c>
      <c r="B146" s="82" t="s">
        <v>296</v>
      </c>
      <c r="C146" s="36">
        <f>+C125+C145</f>
        <v>0</v>
      </c>
      <c r="D146" s="36"/>
      <c r="E146" s="37">
        <f>+E125+E145</f>
        <v>0</v>
      </c>
    </row>
    <row r="148" spans="1:5" ht="18.75" customHeight="1">
      <c r="A148" s="335" t="s">
        <v>297</v>
      </c>
      <c r="B148" s="335"/>
      <c r="C148" s="335"/>
      <c r="D148" s="335"/>
      <c r="E148" s="335"/>
    </row>
    <row r="149" spans="1:5" ht="13.5" customHeight="1" thickBot="1">
      <c r="A149" s="64" t="s">
        <v>80</v>
      </c>
      <c r="B149" s="64"/>
      <c r="C149" s="94"/>
      <c r="E149" s="81" t="e">
        <f>E88</f>
        <v>#REF!</v>
      </c>
    </row>
    <row r="150" spans="1:5" ht="21.75" thickBot="1">
      <c r="A150" s="54">
        <v>1</v>
      </c>
      <c r="B150" s="57" t="s">
        <v>298</v>
      </c>
      <c r="C150" s="80">
        <f>+C61-C125</f>
        <v>0</v>
      </c>
      <c r="D150" s="80"/>
      <c r="E150" s="80">
        <f>+E61-E125</f>
        <v>0</v>
      </c>
    </row>
    <row r="151" spans="1:5" ht="21.75" thickBot="1">
      <c r="A151" s="54" t="s">
        <v>3</v>
      </c>
      <c r="B151" s="57" t="s">
        <v>299</v>
      </c>
      <c r="C151" s="80">
        <f>+C84-C145</f>
        <v>0</v>
      </c>
      <c r="D151" s="80"/>
      <c r="E151" s="80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83" customFormat="1" ht="12.75" customHeight="1">
      <c r="C161" s="84"/>
      <c r="D161" s="84"/>
      <c r="E161" s="8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CE,Félkövér"&amp;12TISZASZALKA KÖZSÉG ÖNKORMÁNYZATA2019. ÉVI KÖLTSÉGVETÉSÉNEK ÖSSZEVONT MÓDOSÍTOTTÖNKÉNT VÁLLALT FELADATOK MÉRLEGE&amp;R&amp;"Times New Roman CE,Félkövér dőlt"&amp;11 1.3. melléklet a ...../2020. (......) önkormányzati rendelethez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topLeftCell="A133" zoomScaleNormal="130" zoomScaleSheetLayoutView="100" workbookViewId="0">
      <selection activeCell="F92" sqref="F92"/>
    </sheetView>
  </sheetViews>
  <sheetFormatPr defaultRowHeight="15.75"/>
  <cols>
    <col min="1" max="1" width="9.5" style="83" customWidth="1"/>
    <col min="2" max="2" width="60.83203125" style="83" customWidth="1"/>
    <col min="3" max="5" width="15.83203125" style="84" customWidth="1"/>
    <col min="6" max="16384" width="9.33203125" style="94"/>
  </cols>
  <sheetData>
    <row r="1" spans="1:5" ht="15.95" customHeight="1">
      <c r="A1" s="337" t="s">
        <v>0</v>
      </c>
      <c r="B1" s="337"/>
      <c r="C1" s="337"/>
      <c r="D1" s="337"/>
      <c r="E1" s="337"/>
    </row>
    <row r="2" spans="1:5" ht="15.95" customHeight="1" thickBot="1">
      <c r="A2" s="13" t="s">
        <v>78</v>
      </c>
      <c r="B2" s="13"/>
      <c r="C2" s="81"/>
      <c r="D2" s="81"/>
      <c r="E2" s="81" t="e">
        <f>'1.3.sz.mell.'!E2</f>
        <v>#REF!</v>
      </c>
    </row>
    <row r="3" spans="1:5" ht="15.95" customHeight="1">
      <c r="A3" s="338" t="s">
        <v>42</v>
      </c>
      <c r="B3" s="340" t="s">
        <v>1</v>
      </c>
      <c r="C3" s="342" t="str">
        <f>+'1.1.sz.mell.'!C3:E3</f>
        <v>2020. év</v>
      </c>
      <c r="D3" s="348"/>
      <c r="E3" s="343"/>
    </row>
    <row r="4" spans="1:5" ht="38.1" customHeight="1" thickBot="1">
      <c r="A4" s="339"/>
      <c r="B4" s="341"/>
      <c r="C4" s="15" t="s">
        <v>136</v>
      </c>
      <c r="D4" s="261" t="s">
        <v>421</v>
      </c>
      <c r="E4" s="16" t="s">
        <v>137</v>
      </c>
    </row>
    <row r="5" spans="1:5" s="95" customFormat="1" ht="12" customHeight="1" thickBot="1">
      <c r="A5" s="59" t="s">
        <v>243</v>
      </c>
      <c r="B5" s="60" t="s">
        <v>244</v>
      </c>
      <c r="C5" s="60" t="s">
        <v>245</v>
      </c>
      <c r="D5" s="277" t="s">
        <v>246</v>
      </c>
      <c r="E5" s="106" t="s">
        <v>247</v>
      </c>
    </row>
    <row r="6" spans="1:5" s="96" customFormat="1" ht="12" customHeight="1" thickBot="1">
      <c r="A6" s="54" t="s">
        <v>2</v>
      </c>
      <c r="B6" s="55" t="s">
        <v>138</v>
      </c>
      <c r="C6" s="86">
        <f>SUM(C7:C12)</f>
        <v>0</v>
      </c>
      <c r="D6" s="269"/>
      <c r="E6" s="69">
        <f>SUM(E7:E12)</f>
        <v>0</v>
      </c>
    </row>
    <row r="7" spans="1:5" s="96" customFormat="1" ht="12" customHeight="1">
      <c r="A7" s="49" t="s">
        <v>54</v>
      </c>
      <c r="B7" s="97" t="s">
        <v>139</v>
      </c>
      <c r="C7" s="88"/>
      <c r="D7" s="270"/>
      <c r="E7" s="71"/>
    </row>
    <row r="8" spans="1:5" s="96" customFormat="1" ht="12" customHeight="1">
      <c r="A8" s="48" t="s">
        <v>55</v>
      </c>
      <c r="B8" s="98" t="s">
        <v>140</v>
      </c>
      <c r="C8" s="87"/>
      <c r="D8" s="266"/>
      <c r="E8" s="70"/>
    </row>
    <row r="9" spans="1:5" s="96" customFormat="1" ht="12" customHeight="1">
      <c r="A9" s="48" t="s">
        <v>56</v>
      </c>
      <c r="B9" s="98" t="s">
        <v>141</v>
      </c>
      <c r="C9" s="87"/>
      <c r="D9" s="266"/>
      <c r="E9" s="70"/>
    </row>
    <row r="10" spans="1:5" s="96" customFormat="1" ht="12" customHeight="1">
      <c r="A10" s="48" t="s">
        <v>57</v>
      </c>
      <c r="B10" s="98" t="s">
        <v>142</v>
      </c>
      <c r="C10" s="87"/>
      <c r="D10" s="266"/>
      <c r="E10" s="70"/>
    </row>
    <row r="11" spans="1:5" s="96" customFormat="1" ht="12" customHeight="1">
      <c r="A11" s="48" t="s">
        <v>74</v>
      </c>
      <c r="B11" s="98" t="s">
        <v>143</v>
      </c>
      <c r="C11" s="87"/>
      <c r="D11" s="266"/>
      <c r="E11" s="70"/>
    </row>
    <row r="12" spans="1:5" s="96" customFormat="1" ht="12" customHeight="1" thickBot="1">
      <c r="A12" s="50" t="s">
        <v>58</v>
      </c>
      <c r="B12" s="99" t="s">
        <v>144</v>
      </c>
      <c r="C12" s="89"/>
      <c r="D12" s="267"/>
      <c r="E12" s="72"/>
    </row>
    <row r="13" spans="1:5" s="96" customFormat="1" ht="12" customHeight="1" thickBot="1">
      <c r="A13" s="54" t="s">
        <v>3</v>
      </c>
      <c r="B13" s="76" t="s">
        <v>145</v>
      </c>
      <c r="C13" s="86">
        <f>SUM(C14:C18)</f>
        <v>0</v>
      </c>
      <c r="D13" s="269"/>
      <c r="E13" s="69">
        <f>SUM(E14:E18)</f>
        <v>0</v>
      </c>
    </row>
    <row r="14" spans="1:5" s="96" customFormat="1" ht="12" customHeight="1">
      <c r="A14" s="49" t="s">
        <v>60</v>
      </c>
      <c r="B14" s="97" t="s">
        <v>146</v>
      </c>
      <c r="C14" s="88"/>
      <c r="D14" s="270"/>
      <c r="E14" s="71"/>
    </row>
    <row r="15" spans="1:5" s="96" customFormat="1" ht="12" customHeight="1">
      <c r="A15" s="48" t="s">
        <v>61</v>
      </c>
      <c r="B15" s="98" t="s">
        <v>147</v>
      </c>
      <c r="C15" s="87"/>
      <c r="D15" s="266"/>
      <c r="E15" s="70"/>
    </row>
    <row r="16" spans="1:5" s="96" customFormat="1" ht="12" customHeight="1">
      <c r="A16" s="48" t="s">
        <v>62</v>
      </c>
      <c r="B16" s="98" t="s">
        <v>148</v>
      </c>
      <c r="C16" s="87"/>
      <c r="D16" s="266"/>
      <c r="E16" s="70"/>
    </row>
    <row r="17" spans="1:5" s="96" customFormat="1" ht="12" customHeight="1">
      <c r="A17" s="48" t="s">
        <v>63</v>
      </c>
      <c r="B17" s="98" t="s">
        <v>149</v>
      </c>
      <c r="C17" s="87"/>
      <c r="D17" s="266"/>
      <c r="E17" s="70"/>
    </row>
    <row r="18" spans="1:5" s="96" customFormat="1" ht="12" customHeight="1">
      <c r="A18" s="48" t="s">
        <v>64</v>
      </c>
      <c r="B18" s="98" t="s">
        <v>150</v>
      </c>
      <c r="C18" s="87"/>
      <c r="D18" s="266"/>
      <c r="E18" s="70"/>
    </row>
    <row r="19" spans="1:5" s="96" customFormat="1" ht="12" customHeight="1" thickBot="1">
      <c r="A19" s="50" t="s">
        <v>70</v>
      </c>
      <c r="B19" s="99" t="s">
        <v>151</v>
      </c>
      <c r="C19" s="89"/>
      <c r="D19" s="267"/>
      <c r="E19" s="72"/>
    </row>
    <row r="20" spans="1:5" s="96" customFormat="1" ht="12" customHeight="1" thickBot="1">
      <c r="A20" s="54" t="s">
        <v>4</v>
      </c>
      <c r="B20" s="55" t="s">
        <v>152</v>
      </c>
      <c r="C20" s="86">
        <f>SUM(C21:C25)</f>
        <v>0</v>
      </c>
      <c r="D20" s="269"/>
      <c r="E20" s="69">
        <f>SUM(E21:E25)</f>
        <v>0</v>
      </c>
    </row>
    <row r="21" spans="1:5" s="96" customFormat="1" ht="12" customHeight="1">
      <c r="A21" s="49" t="s">
        <v>43</v>
      </c>
      <c r="B21" s="97" t="s">
        <v>153</v>
      </c>
      <c r="C21" s="88"/>
      <c r="D21" s="270"/>
      <c r="E21" s="71"/>
    </row>
    <row r="22" spans="1:5" s="96" customFormat="1" ht="12" customHeight="1">
      <c r="A22" s="48" t="s">
        <v>44</v>
      </c>
      <c r="B22" s="98" t="s">
        <v>154</v>
      </c>
      <c r="C22" s="87"/>
      <c r="D22" s="266"/>
      <c r="E22" s="70"/>
    </row>
    <row r="23" spans="1:5" s="96" customFormat="1" ht="12" customHeight="1">
      <c r="A23" s="48" t="s">
        <v>45</v>
      </c>
      <c r="B23" s="98" t="s">
        <v>155</v>
      </c>
      <c r="C23" s="87"/>
      <c r="D23" s="266"/>
      <c r="E23" s="70"/>
    </row>
    <row r="24" spans="1:5" s="96" customFormat="1" ht="12" customHeight="1">
      <c r="A24" s="48" t="s">
        <v>46</v>
      </c>
      <c r="B24" s="98" t="s">
        <v>156</v>
      </c>
      <c r="C24" s="87"/>
      <c r="D24" s="266"/>
      <c r="E24" s="70"/>
    </row>
    <row r="25" spans="1:5" s="96" customFormat="1" ht="12" customHeight="1">
      <c r="A25" s="48" t="s">
        <v>88</v>
      </c>
      <c r="B25" s="98" t="s">
        <v>157</v>
      </c>
      <c r="C25" s="87"/>
      <c r="D25" s="266"/>
      <c r="E25" s="70"/>
    </row>
    <row r="26" spans="1:5" s="96" customFormat="1" ht="12" customHeight="1" thickBot="1">
      <c r="A26" s="50" t="s">
        <v>89</v>
      </c>
      <c r="B26" s="99" t="s">
        <v>158</v>
      </c>
      <c r="C26" s="89"/>
      <c r="D26" s="267"/>
      <c r="E26" s="72"/>
    </row>
    <row r="27" spans="1:5" s="96" customFormat="1" ht="12" customHeight="1" thickBot="1">
      <c r="A27" s="54" t="s">
        <v>90</v>
      </c>
      <c r="B27" s="55" t="s">
        <v>384</v>
      </c>
      <c r="C27" s="92">
        <f>SUM(C28:C33)</f>
        <v>0</v>
      </c>
      <c r="D27" s="271"/>
      <c r="E27" s="105">
        <f>SUM(E28:E33)</f>
        <v>0</v>
      </c>
    </row>
    <row r="28" spans="1:5" s="96" customFormat="1" ht="12" customHeight="1">
      <c r="A28" s="49" t="s">
        <v>159</v>
      </c>
      <c r="B28" s="97" t="s">
        <v>388</v>
      </c>
      <c r="C28" s="88"/>
      <c r="D28" s="270"/>
      <c r="E28" s="71">
        <f>+E29+E30</f>
        <v>0</v>
      </c>
    </row>
    <row r="29" spans="1:5" s="96" customFormat="1" ht="12" customHeight="1">
      <c r="A29" s="48" t="s">
        <v>160</v>
      </c>
      <c r="B29" s="98" t="s">
        <v>389</v>
      </c>
      <c r="C29" s="87"/>
      <c r="D29" s="266"/>
      <c r="E29" s="70"/>
    </row>
    <row r="30" spans="1:5" s="96" customFormat="1" ht="12" customHeight="1">
      <c r="A30" s="48" t="s">
        <v>161</v>
      </c>
      <c r="B30" s="98" t="s">
        <v>390</v>
      </c>
      <c r="C30" s="87"/>
      <c r="D30" s="266"/>
      <c r="E30" s="70"/>
    </row>
    <row r="31" spans="1:5" s="96" customFormat="1" ht="12" customHeight="1">
      <c r="A31" s="48" t="s">
        <v>385</v>
      </c>
      <c r="B31" s="98" t="s">
        <v>391</v>
      </c>
      <c r="C31" s="87"/>
      <c r="D31" s="266"/>
      <c r="E31" s="70"/>
    </row>
    <row r="32" spans="1:5" s="96" customFormat="1" ht="12" customHeight="1">
      <c r="A32" s="48" t="s">
        <v>386</v>
      </c>
      <c r="B32" s="98" t="s">
        <v>162</v>
      </c>
      <c r="C32" s="87"/>
      <c r="D32" s="266"/>
      <c r="E32" s="70"/>
    </row>
    <row r="33" spans="1:5" s="96" customFormat="1" ht="12" customHeight="1" thickBot="1">
      <c r="A33" s="50" t="s">
        <v>387</v>
      </c>
      <c r="B33" s="78" t="s">
        <v>163</v>
      </c>
      <c r="C33" s="89"/>
      <c r="D33" s="267"/>
      <c r="E33" s="72"/>
    </row>
    <row r="34" spans="1:5" s="96" customFormat="1" ht="12" customHeight="1" thickBot="1">
      <c r="A34" s="54" t="s">
        <v>6</v>
      </c>
      <c r="B34" s="55" t="s">
        <v>164</v>
      </c>
      <c r="C34" s="86">
        <f>SUM(C35:C44)</f>
        <v>0</v>
      </c>
      <c r="D34" s="269"/>
      <c r="E34" s="69">
        <f>SUM(E35:E44)</f>
        <v>0</v>
      </c>
    </row>
    <row r="35" spans="1:5" s="96" customFormat="1" ht="12" customHeight="1">
      <c r="A35" s="49" t="s">
        <v>47</v>
      </c>
      <c r="B35" s="97" t="s">
        <v>165</v>
      </c>
      <c r="C35" s="88"/>
      <c r="D35" s="270"/>
      <c r="E35" s="71"/>
    </row>
    <row r="36" spans="1:5" s="96" customFormat="1" ht="12" customHeight="1">
      <c r="A36" s="48" t="s">
        <v>48</v>
      </c>
      <c r="B36" s="98" t="s">
        <v>166</v>
      </c>
      <c r="C36" s="87"/>
      <c r="D36" s="266"/>
      <c r="E36" s="70"/>
    </row>
    <row r="37" spans="1:5" s="96" customFormat="1" ht="12" customHeight="1">
      <c r="A37" s="48" t="s">
        <v>49</v>
      </c>
      <c r="B37" s="98" t="s">
        <v>167</v>
      </c>
      <c r="C37" s="87"/>
      <c r="D37" s="266"/>
      <c r="E37" s="70"/>
    </row>
    <row r="38" spans="1:5" s="96" customFormat="1" ht="12" customHeight="1">
      <c r="A38" s="48" t="s">
        <v>92</v>
      </c>
      <c r="B38" s="98" t="s">
        <v>168</v>
      </c>
      <c r="C38" s="87"/>
      <c r="D38" s="266"/>
      <c r="E38" s="70"/>
    </row>
    <row r="39" spans="1:5" s="96" customFormat="1" ht="12" customHeight="1">
      <c r="A39" s="48" t="s">
        <v>93</v>
      </c>
      <c r="B39" s="98" t="s">
        <v>169</v>
      </c>
      <c r="C39" s="87"/>
      <c r="D39" s="266"/>
      <c r="E39" s="70"/>
    </row>
    <row r="40" spans="1:5" s="96" customFormat="1" ht="12" customHeight="1">
      <c r="A40" s="48" t="s">
        <v>94</v>
      </c>
      <c r="B40" s="98" t="s">
        <v>170</v>
      </c>
      <c r="C40" s="87"/>
      <c r="D40" s="266"/>
      <c r="E40" s="70"/>
    </row>
    <row r="41" spans="1:5" s="96" customFormat="1" ht="12" customHeight="1">
      <c r="A41" s="48" t="s">
        <v>95</v>
      </c>
      <c r="B41" s="98" t="s">
        <v>171</v>
      </c>
      <c r="C41" s="87"/>
      <c r="D41" s="266"/>
      <c r="E41" s="70"/>
    </row>
    <row r="42" spans="1:5" s="96" customFormat="1" ht="12" customHeight="1">
      <c r="A42" s="48" t="s">
        <v>96</v>
      </c>
      <c r="B42" s="98" t="s">
        <v>172</v>
      </c>
      <c r="C42" s="87"/>
      <c r="D42" s="266"/>
      <c r="E42" s="70"/>
    </row>
    <row r="43" spans="1:5" s="96" customFormat="1" ht="12" customHeight="1">
      <c r="A43" s="48" t="s">
        <v>173</v>
      </c>
      <c r="B43" s="98" t="s">
        <v>174</v>
      </c>
      <c r="C43" s="90"/>
      <c r="D43" s="278"/>
      <c r="E43" s="73"/>
    </row>
    <row r="44" spans="1:5" s="96" customFormat="1" ht="12" customHeight="1" thickBot="1">
      <c r="A44" s="50" t="s">
        <v>175</v>
      </c>
      <c r="B44" s="99" t="s">
        <v>176</v>
      </c>
      <c r="C44" s="91"/>
      <c r="D44" s="279"/>
      <c r="E44" s="74"/>
    </row>
    <row r="45" spans="1:5" s="96" customFormat="1" ht="12" customHeight="1" thickBot="1">
      <c r="A45" s="54" t="s">
        <v>7</v>
      </c>
      <c r="B45" s="55" t="s">
        <v>177</v>
      </c>
      <c r="C45" s="86">
        <f>SUM(C46:C50)</f>
        <v>0</v>
      </c>
      <c r="D45" s="269"/>
      <c r="E45" s="69">
        <f>SUM(E46:E50)</f>
        <v>0</v>
      </c>
    </row>
    <row r="46" spans="1:5" s="96" customFormat="1" ht="12" customHeight="1">
      <c r="A46" s="49" t="s">
        <v>50</v>
      </c>
      <c r="B46" s="97" t="s">
        <v>178</v>
      </c>
      <c r="C46" s="107"/>
      <c r="D46" s="280"/>
      <c r="E46" s="75"/>
    </row>
    <row r="47" spans="1:5" s="96" customFormat="1" ht="12" customHeight="1">
      <c r="A47" s="48" t="s">
        <v>51</v>
      </c>
      <c r="B47" s="98" t="s">
        <v>179</v>
      </c>
      <c r="C47" s="90"/>
      <c r="D47" s="278"/>
      <c r="E47" s="73"/>
    </row>
    <row r="48" spans="1:5" s="96" customFormat="1" ht="12" customHeight="1">
      <c r="A48" s="48" t="s">
        <v>180</v>
      </c>
      <c r="B48" s="98" t="s">
        <v>181</v>
      </c>
      <c r="C48" s="90"/>
      <c r="D48" s="278"/>
      <c r="E48" s="73"/>
    </row>
    <row r="49" spans="1:5" s="96" customFormat="1" ht="12" customHeight="1">
      <c r="A49" s="48" t="s">
        <v>182</v>
      </c>
      <c r="B49" s="98" t="s">
        <v>183</v>
      </c>
      <c r="C49" s="90"/>
      <c r="D49" s="278"/>
      <c r="E49" s="73"/>
    </row>
    <row r="50" spans="1:5" s="96" customFormat="1" ht="12" customHeight="1" thickBot="1">
      <c r="A50" s="50" t="s">
        <v>184</v>
      </c>
      <c r="B50" s="99" t="s">
        <v>185</v>
      </c>
      <c r="C50" s="91"/>
      <c r="D50" s="279"/>
      <c r="E50" s="74"/>
    </row>
    <row r="51" spans="1:5" s="96" customFormat="1" ht="17.25" customHeight="1" thickBot="1">
      <c r="A51" s="54" t="s">
        <v>97</v>
      </c>
      <c r="B51" s="55" t="s">
        <v>186</v>
      </c>
      <c r="C51" s="86">
        <f>SUM(C52:C54)</f>
        <v>0</v>
      </c>
      <c r="D51" s="269"/>
      <c r="E51" s="69">
        <f>SUM(E52:E54)</f>
        <v>0</v>
      </c>
    </row>
    <row r="52" spans="1:5" s="96" customFormat="1" ht="12" customHeight="1">
      <c r="A52" s="49" t="s">
        <v>52</v>
      </c>
      <c r="B52" s="97" t="s">
        <v>187</v>
      </c>
      <c r="C52" s="88"/>
      <c r="D52" s="270"/>
      <c r="E52" s="71"/>
    </row>
    <row r="53" spans="1:5" s="96" customFormat="1" ht="12" customHeight="1">
      <c r="A53" s="48" t="s">
        <v>53</v>
      </c>
      <c r="B53" s="98" t="s">
        <v>188</v>
      </c>
      <c r="C53" s="87"/>
      <c r="D53" s="266"/>
      <c r="E53" s="70"/>
    </row>
    <row r="54" spans="1:5" s="96" customFormat="1" ht="12" customHeight="1">
      <c r="A54" s="48" t="s">
        <v>189</v>
      </c>
      <c r="B54" s="98" t="s">
        <v>190</v>
      </c>
      <c r="C54" s="87"/>
      <c r="D54" s="266"/>
      <c r="E54" s="70"/>
    </row>
    <row r="55" spans="1:5" s="96" customFormat="1" ht="12" customHeight="1" thickBot="1">
      <c r="A55" s="50" t="s">
        <v>191</v>
      </c>
      <c r="B55" s="99" t="s">
        <v>192</v>
      </c>
      <c r="C55" s="89"/>
      <c r="D55" s="267"/>
      <c r="E55" s="72"/>
    </row>
    <row r="56" spans="1:5" s="96" customFormat="1" ht="12" customHeight="1" thickBot="1">
      <c r="A56" s="54" t="s">
        <v>9</v>
      </c>
      <c r="B56" s="76" t="s">
        <v>193</v>
      </c>
      <c r="C56" s="86">
        <f>SUM(C57:C59)</f>
        <v>0</v>
      </c>
      <c r="D56" s="269"/>
      <c r="E56" s="69">
        <f>SUM(E57:E59)</f>
        <v>0</v>
      </c>
    </row>
    <row r="57" spans="1:5" s="96" customFormat="1" ht="12" customHeight="1">
      <c r="A57" s="49" t="s">
        <v>98</v>
      </c>
      <c r="B57" s="97" t="s">
        <v>194</v>
      </c>
      <c r="C57" s="90"/>
      <c r="D57" s="278"/>
      <c r="E57" s="73"/>
    </row>
    <row r="58" spans="1:5" s="96" customFormat="1" ht="12" customHeight="1">
      <c r="A58" s="48" t="s">
        <v>99</v>
      </c>
      <c r="B58" s="98" t="s">
        <v>195</v>
      </c>
      <c r="C58" s="90"/>
      <c r="D58" s="278"/>
      <c r="E58" s="73"/>
    </row>
    <row r="59" spans="1:5" s="96" customFormat="1" ht="12" customHeight="1">
      <c r="A59" s="48" t="s">
        <v>117</v>
      </c>
      <c r="B59" s="98" t="s">
        <v>196</v>
      </c>
      <c r="C59" s="90"/>
      <c r="D59" s="278"/>
      <c r="E59" s="73"/>
    </row>
    <row r="60" spans="1:5" s="96" customFormat="1" ht="12" customHeight="1" thickBot="1">
      <c r="A60" s="50" t="s">
        <v>197</v>
      </c>
      <c r="B60" s="99" t="s">
        <v>198</v>
      </c>
      <c r="C60" s="90"/>
      <c r="D60" s="278"/>
      <c r="E60" s="73"/>
    </row>
    <row r="61" spans="1:5" s="96" customFormat="1" ht="12" customHeight="1" thickBot="1">
      <c r="A61" s="54" t="s">
        <v>10</v>
      </c>
      <c r="B61" s="55" t="s">
        <v>199</v>
      </c>
      <c r="C61" s="92">
        <f>+C6+C13+C20+C27+C34+C45+C51+C56</f>
        <v>0</v>
      </c>
      <c r="D61" s="271"/>
      <c r="E61" s="105">
        <f>+E6+E13+E20+E27+E34+E45+E51+E56</f>
        <v>0</v>
      </c>
    </row>
    <row r="62" spans="1:5" s="96" customFormat="1" ht="12" customHeight="1" thickBot="1">
      <c r="A62" s="108" t="s">
        <v>200</v>
      </c>
      <c r="B62" s="76" t="s">
        <v>201</v>
      </c>
      <c r="C62" s="86">
        <f>+C63+C64+C65</f>
        <v>0</v>
      </c>
      <c r="D62" s="269"/>
      <c r="E62" s="69">
        <f>+E63+E64+E65</f>
        <v>0</v>
      </c>
    </row>
    <row r="63" spans="1:5" s="96" customFormat="1" ht="12" customHeight="1">
      <c r="A63" s="49" t="s">
        <v>202</v>
      </c>
      <c r="B63" s="97" t="s">
        <v>203</v>
      </c>
      <c r="C63" s="90"/>
      <c r="D63" s="278"/>
      <c r="E63" s="73"/>
    </row>
    <row r="64" spans="1:5" s="96" customFormat="1" ht="12" customHeight="1">
      <c r="A64" s="48" t="s">
        <v>204</v>
      </c>
      <c r="B64" s="98" t="s">
        <v>205</v>
      </c>
      <c r="C64" s="90"/>
      <c r="D64" s="278"/>
      <c r="E64" s="73"/>
    </row>
    <row r="65" spans="1:5" s="96" customFormat="1" ht="12" customHeight="1" thickBot="1">
      <c r="A65" s="50" t="s">
        <v>206</v>
      </c>
      <c r="B65" s="34" t="s">
        <v>248</v>
      </c>
      <c r="C65" s="90"/>
      <c r="D65" s="278"/>
      <c r="E65" s="73"/>
    </row>
    <row r="66" spans="1:5" s="96" customFormat="1" ht="12" customHeight="1" thickBot="1">
      <c r="A66" s="108" t="s">
        <v>208</v>
      </c>
      <c r="B66" s="76" t="s">
        <v>209</v>
      </c>
      <c r="C66" s="86">
        <f>+C67+C68+C69+C70</f>
        <v>0</v>
      </c>
      <c r="D66" s="269"/>
      <c r="E66" s="69">
        <f>+E67+E68+E69+E70</f>
        <v>0</v>
      </c>
    </row>
    <row r="67" spans="1:5" s="96" customFormat="1" ht="13.5" customHeight="1">
      <c r="A67" s="49" t="s">
        <v>75</v>
      </c>
      <c r="B67" s="241" t="s">
        <v>210</v>
      </c>
      <c r="C67" s="90"/>
      <c r="D67" s="278"/>
      <c r="E67" s="73"/>
    </row>
    <row r="68" spans="1:5" s="96" customFormat="1" ht="12" customHeight="1">
      <c r="A68" s="48" t="s">
        <v>76</v>
      </c>
      <c r="B68" s="241" t="s">
        <v>396</v>
      </c>
      <c r="C68" s="90"/>
      <c r="D68" s="278"/>
      <c r="E68" s="73"/>
    </row>
    <row r="69" spans="1:5" s="96" customFormat="1" ht="12" customHeight="1">
      <c r="A69" s="48" t="s">
        <v>211</v>
      </c>
      <c r="B69" s="241" t="s">
        <v>212</v>
      </c>
      <c r="C69" s="90"/>
      <c r="D69" s="278"/>
      <c r="E69" s="73"/>
    </row>
    <row r="70" spans="1:5" s="96" customFormat="1" ht="12" customHeight="1" thickBot="1">
      <c r="A70" s="50" t="s">
        <v>213</v>
      </c>
      <c r="B70" s="242" t="s">
        <v>397</v>
      </c>
      <c r="C70" s="90"/>
      <c r="D70" s="278"/>
      <c r="E70" s="73"/>
    </row>
    <row r="71" spans="1:5" s="96" customFormat="1" ht="12" customHeight="1" thickBot="1">
      <c r="A71" s="108" t="s">
        <v>214</v>
      </c>
      <c r="B71" s="76" t="s">
        <v>215</v>
      </c>
      <c r="C71" s="86">
        <f>+C72+C73</f>
        <v>0</v>
      </c>
      <c r="D71" s="269"/>
      <c r="E71" s="69">
        <f>+E72+E73</f>
        <v>0</v>
      </c>
    </row>
    <row r="72" spans="1:5" s="96" customFormat="1" ht="12" customHeight="1">
      <c r="A72" s="49" t="s">
        <v>216</v>
      </c>
      <c r="B72" s="97" t="s">
        <v>217</v>
      </c>
      <c r="C72" s="90"/>
      <c r="D72" s="278"/>
      <c r="E72" s="73"/>
    </row>
    <row r="73" spans="1:5" s="96" customFormat="1" ht="12" customHeight="1" thickBot="1">
      <c r="A73" s="50" t="s">
        <v>218</v>
      </c>
      <c r="B73" s="99" t="s">
        <v>219</v>
      </c>
      <c r="C73" s="90"/>
      <c r="D73" s="278"/>
      <c r="E73" s="73"/>
    </row>
    <row r="74" spans="1:5" s="96" customFormat="1" ht="12" customHeight="1" thickBot="1">
      <c r="A74" s="108" t="s">
        <v>220</v>
      </c>
      <c r="B74" s="76" t="s">
        <v>221</v>
      </c>
      <c r="C74" s="86">
        <f>+C75+C76+C77</f>
        <v>0</v>
      </c>
      <c r="D74" s="269"/>
      <c r="E74" s="69">
        <f>+E75+E76+E77</f>
        <v>0</v>
      </c>
    </row>
    <row r="75" spans="1:5" s="96" customFormat="1" ht="12" customHeight="1">
      <c r="A75" s="49" t="s">
        <v>222</v>
      </c>
      <c r="B75" s="97" t="s">
        <v>223</v>
      </c>
      <c r="C75" s="90"/>
      <c r="D75" s="278"/>
      <c r="E75" s="73"/>
    </row>
    <row r="76" spans="1:5" s="96" customFormat="1" ht="12" customHeight="1">
      <c r="A76" s="48" t="s">
        <v>224</v>
      </c>
      <c r="B76" s="98" t="s">
        <v>225</v>
      </c>
      <c r="C76" s="90"/>
      <c r="D76" s="278"/>
      <c r="E76" s="73"/>
    </row>
    <row r="77" spans="1:5" s="96" customFormat="1" ht="12" customHeight="1" thickBot="1">
      <c r="A77" s="50" t="s">
        <v>226</v>
      </c>
      <c r="B77" s="99" t="s">
        <v>417</v>
      </c>
      <c r="C77" s="90"/>
      <c r="D77" s="278"/>
      <c r="E77" s="73"/>
    </row>
    <row r="78" spans="1:5" s="96" customFormat="1" ht="12" customHeight="1" thickBot="1">
      <c r="A78" s="108" t="s">
        <v>227</v>
      </c>
      <c r="B78" s="76" t="s">
        <v>228</v>
      </c>
      <c r="C78" s="86">
        <f>+C79+C80+C81+C82</f>
        <v>0</v>
      </c>
      <c r="D78" s="269"/>
      <c r="E78" s="69">
        <f>+E79+E80+E81+E82</f>
        <v>0</v>
      </c>
    </row>
    <row r="79" spans="1:5" s="96" customFormat="1" ht="12" customHeight="1">
      <c r="A79" s="100" t="s">
        <v>229</v>
      </c>
      <c r="B79" s="97" t="s">
        <v>230</v>
      </c>
      <c r="C79" s="90"/>
      <c r="D79" s="278"/>
      <c r="E79" s="73"/>
    </row>
    <row r="80" spans="1:5" s="96" customFormat="1" ht="12" customHeight="1">
      <c r="A80" s="101" t="s">
        <v>231</v>
      </c>
      <c r="B80" s="98" t="s">
        <v>232</v>
      </c>
      <c r="C80" s="90"/>
      <c r="D80" s="278"/>
      <c r="E80" s="73"/>
    </row>
    <row r="81" spans="1:5" s="96" customFormat="1" ht="12" customHeight="1">
      <c r="A81" s="101" t="s">
        <v>233</v>
      </c>
      <c r="B81" s="98" t="s">
        <v>234</v>
      </c>
      <c r="C81" s="90"/>
      <c r="D81" s="278"/>
      <c r="E81" s="73"/>
    </row>
    <row r="82" spans="1:5" s="96" customFormat="1" ht="12" customHeight="1" thickBot="1">
      <c r="A82" s="109" t="s">
        <v>235</v>
      </c>
      <c r="B82" s="78" t="s">
        <v>236</v>
      </c>
      <c r="C82" s="90"/>
      <c r="D82" s="278"/>
      <c r="E82" s="73"/>
    </row>
    <row r="83" spans="1:5" s="96" customFormat="1" ht="12" customHeight="1" thickBot="1">
      <c r="A83" s="108" t="s">
        <v>237</v>
      </c>
      <c r="B83" s="76" t="s">
        <v>238</v>
      </c>
      <c r="C83" s="111"/>
      <c r="D83" s="281"/>
      <c r="E83" s="112"/>
    </row>
    <row r="84" spans="1:5" s="96" customFormat="1" ht="12" customHeight="1" thickBot="1">
      <c r="A84" s="108" t="s">
        <v>239</v>
      </c>
      <c r="B84" s="32" t="s">
        <v>240</v>
      </c>
      <c r="C84" s="92">
        <f>+C62+C66+C71+C74+C78+C83</f>
        <v>0</v>
      </c>
      <c r="D84" s="271"/>
      <c r="E84" s="105">
        <f>+E62+E66+E71+E74+E78+E83</f>
        <v>0</v>
      </c>
    </row>
    <row r="85" spans="1:5" s="96" customFormat="1" ht="12" customHeight="1" thickBot="1">
      <c r="A85" s="110" t="s">
        <v>241</v>
      </c>
      <c r="B85" s="35" t="s">
        <v>242</v>
      </c>
      <c r="C85" s="92">
        <f>+C61+C84</f>
        <v>0</v>
      </c>
      <c r="D85" s="271"/>
      <c r="E85" s="105">
        <f>+E61+E84</f>
        <v>0</v>
      </c>
    </row>
    <row r="86" spans="1:5" s="96" customFormat="1" ht="12" customHeight="1">
      <c r="A86" s="30"/>
      <c r="B86" s="30"/>
      <c r="C86" s="31"/>
      <c r="D86" s="282"/>
      <c r="E86" s="31"/>
    </row>
    <row r="87" spans="1:5" ht="16.5" customHeight="1">
      <c r="A87" s="337" t="s">
        <v>29</v>
      </c>
      <c r="B87" s="337"/>
      <c r="C87" s="337"/>
      <c r="D87" s="337"/>
      <c r="E87" s="337"/>
    </row>
    <row r="88" spans="1:5" s="102" customFormat="1" ht="16.5" customHeight="1" thickBot="1">
      <c r="A88" s="14" t="s">
        <v>79</v>
      </c>
      <c r="B88" s="14"/>
      <c r="C88" s="63"/>
      <c r="D88" s="63"/>
      <c r="E88" s="63" t="e">
        <f>E2</f>
        <v>#REF!</v>
      </c>
    </row>
    <row r="89" spans="1:5" s="102" customFormat="1" ht="16.5" customHeight="1">
      <c r="A89" s="338" t="s">
        <v>42</v>
      </c>
      <c r="B89" s="340" t="s">
        <v>135</v>
      </c>
      <c r="C89" s="342" t="str">
        <f>+C3</f>
        <v>2020. év</v>
      </c>
      <c r="D89" s="348"/>
      <c r="E89" s="343"/>
    </row>
    <row r="90" spans="1:5" ht="38.1" customHeight="1" thickBot="1">
      <c r="A90" s="339"/>
      <c r="B90" s="341"/>
      <c r="C90" s="15" t="s">
        <v>136</v>
      </c>
      <c r="D90" s="261" t="s">
        <v>421</v>
      </c>
      <c r="E90" s="16" t="s">
        <v>137</v>
      </c>
    </row>
    <row r="91" spans="1:5" s="95" customFormat="1" ht="12" customHeight="1" thickBot="1">
      <c r="A91" s="59" t="s">
        <v>243</v>
      </c>
      <c r="B91" s="60" t="s">
        <v>244</v>
      </c>
      <c r="C91" s="60" t="s">
        <v>245</v>
      </c>
      <c r="D91" s="275" t="s">
        <v>246</v>
      </c>
      <c r="E91" s="61" t="s">
        <v>247</v>
      </c>
    </row>
    <row r="92" spans="1:5" ht="12" customHeight="1" thickBot="1">
      <c r="A92" s="56" t="s">
        <v>2</v>
      </c>
      <c r="B92" s="58" t="s">
        <v>249</v>
      </c>
      <c r="C92" s="85">
        <f>SUM(C93:C97)</f>
        <v>0</v>
      </c>
      <c r="D92" s="85"/>
      <c r="E92" s="40">
        <f>SUM(E93:E97)</f>
        <v>0</v>
      </c>
    </row>
    <row r="93" spans="1:5" ht="12" customHeight="1">
      <c r="A93" s="51" t="s">
        <v>54</v>
      </c>
      <c r="B93" s="44" t="s">
        <v>30</v>
      </c>
      <c r="C93" s="17"/>
      <c r="D93" s="17"/>
      <c r="E93" s="39"/>
    </row>
    <row r="94" spans="1:5" ht="12" customHeight="1">
      <c r="A94" s="48" t="s">
        <v>55</v>
      </c>
      <c r="B94" s="42" t="s">
        <v>100</v>
      </c>
      <c r="C94" s="87"/>
      <c r="D94" s="87"/>
      <c r="E94" s="70"/>
    </row>
    <row r="95" spans="1:5" ht="12" customHeight="1">
      <c r="A95" s="48" t="s">
        <v>56</v>
      </c>
      <c r="B95" s="42" t="s">
        <v>73</v>
      </c>
      <c r="C95" s="89"/>
      <c r="D95" s="89"/>
      <c r="E95" s="72"/>
    </row>
    <row r="96" spans="1:5" ht="12" customHeight="1">
      <c r="A96" s="48" t="s">
        <v>57</v>
      </c>
      <c r="B96" s="45" t="s">
        <v>101</v>
      </c>
      <c r="C96" s="89"/>
      <c r="D96" s="89"/>
      <c r="E96" s="72"/>
    </row>
    <row r="97" spans="1:5" ht="12" customHeight="1">
      <c r="A97" s="48" t="s">
        <v>65</v>
      </c>
      <c r="B97" s="53" t="s">
        <v>102</v>
      </c>
      <c r="C97" s="89"/>
      <c r="D97" s="89"/>
      <c r="E97" s="72"/>
    </row>
    <row r="98" spans="1:5" ht="12" customHeight="1">
      <c r="A98" s="48" t="s">
        <v>58</v>
      </c>
      <c r="B98" s="42" t="s">
        <v>250</v>
      </c>
      <c r="C98" s="89"/>
      <c r="D98" s="89"/>
      <c r="E98" s="72"/>
    </row>
    <row r="99" spans="1:5" ht="12" customHeight="1">
      <c r="A99" s="48" t="s">
        <v>59</v>
      </c>
      <c r="B99" s="65" t="s">
        <v>251</v>
      </c>
      <c r="C99" s="89"/>
      <c r="D99" s="89"/>
      <c r="E99" s="72"/>
    </row>
    <row r="100" spans="1:5" ht="12" customHeight="1">
      <c r="A100" s="48" t="s">
        <v>66</v>
      </c>
      <c r="B100" s="66" t="s">
        <v>252</v>
      </c>
      <c r="C100" s="89"/>
      <c r="D100" s="89"/>
      <c r="E100" s="72"/>
    </row>
    <row r="101" spans="1:5" ht="12" customHeight="1">
      <c r="A101" s="48" t="s">
        <v>67</v>
      </c>
      <c r="B101" s="66" t="s">
        <v>253</v>
      </c>
      <c r="C101" s="89"/>
      <c r="D101" s="89"/>
      <c r="E101" s="72"/>
    </row>
    <row r="102" spans="1:5" ht="12" customHeight="1">
      <c r="A102" s="48" t="s">
        <v>68</v>
      </c>
      <c r="B102" s="65" t="s">
        <v>254</v>
      </c>
      <c r="C102" s="89"/>
      <c r="D102" s="89"/>
      <c r="E102" s="72"/>
    </row>
    <row r="103" spans="1:5" ht="12" customHeight="1">
      <c r="A103" s="48" t="s">
        <v>69</v>
      </c>
      <c r="B103" s="65" t="s">
        <v>255</v>
      </c>
      <c r="C103" s="89"/>
      <c r="D103" s="89"/>
      <c r="E103" s="72"/>
    </row>
    <row r="104" spans="1:5" ht="12" customHeight="1">
      <c r="A104" s="48" t="s">
        <v>71</v>
      </c>
      <c r="B104" s="66" t="s">
        <v>256</v>
      </c>
      <c r="C104" s="89"/>
      <c r="D104" s="89"/>
      <c r="E104" s="72"/>
    </row>
    <row r="105" spans="1:5" ht="12" customHeight="1">
      <c r="A105" s="47" t="s">
        <v>103</v>
      </c>
      <c r="B105" s="67" t="s">
        <v>257</v>
      </c>
      <c r="C105" s="89"/>
      <c r="D105" s="89"/>
      <c r="E105" s="72"/>
    </row>
    <row r="106" spans="1:5" ht="12" customHeight="1">
      <c r="A106" s="48" t="s">
        <v>258</v>
      </c>
      <c r="B106" s="67" t="s">
        <v>259</v>
      </c>
      <c r="C106" s="89"/>
      <c r="D106" s="89"/>
      <c r="E106" s="72"/>
    </row>
    <row r="107" spans="1:5" ht="12" customHeight="1" thickBot="1">
      <c r="A107" s="52" t="s">
        <v>260</v>
      </c>
      <c r="B107" s="68" t="s">
        <v>261</v>
      </c>
      <c r="C107" s="18"/>
      <c r="D107" s="18"/>
      <c r="E107" s="33"/>
    </row>
    <row r="108" spans="1:5" ht="12" customHeight="1" thickBot="1">
      <c r="A108" s="54" t="s">
        <v>3</v>
      </c>
      <c r="B108" s="57" t="s">
        <v>262</v>
      </c>
      <c r="C108" s="86">
        <f>+C109+C111+C113</f>
        <v>0</v>
      </c>
      <c r="D108" s="86"/>
      <c r="E108" s="69">
        <f>+E109+E111+E113</f>
        <v>0</v>
      </c>
    </row>
    <row r="109" spans="1:5" ht="12" customHeight="1">
      <c r="A109" s="49" t="s">
        <v>60</v>
      </c>
      <c r="B109" s="42" t="s">
        <v>116</v>
      </c>
      <c r="C109" s="88"/>
      <c r="D109" s="88"/>
      <c r="E109" s="71"/>
    </row>
    <row r="110" spans="1:5" ht="12" customHeight="1">
      <c r="A110" s="49" t="s">
        <v>61</v>
      </c>
      <c r="B110" s="46" t="s">
        <v>263</v>
      </c>
      <c r="C110" s="88"/>
      <c r="D110" s="88"/>
      <c r="E110" s="71"/>
    </row>
    <row r="111" spans="1:5">
      <c r="A111" s="49" t="s">
        <v>62</v>
      </c>
      <c r="B111" s="46" t="s">
        <v>104</v>
      </c>
      <c r="C111" s="87"/>
      <c r="D111" s="87"/>
      <c r="E111" s="70"/>
    </row>
    <row r="112" spans="1:5" ht="12" customHeight="1">
      <c r="A112" s="49" t="s">
        <v>63</v>
      </c>
      <c r="B112" s="46" t="s">
        <v>264</v>
      </c>
      <c r="C112" s="87"/>
      <c r="D112" s="87"/>
      <c r="E112" s="70"/>
    </row>
    <row r="113" spans="1:5" ht="12" customHeight="1">
      <c r="A113" s="49" t="s">
        <v>64</v>
      </c>
      <c r="B113" s="78" t="s">
        <v>118</v>
      </c>
      <c r="C113" s="87"/>
      <c r="D113" s="87"/>
      <c r="E113" s="70"/>
    </row>
    <row r="114" spans="1:5" ht="21.75" customHeight="1">
      <c r="A114" s="49" t="s">
        <v>70</v>
      </c>
      <c r="B114" s="77" t="s">
        <v>265</v>
      </c>
      <c r="C114" s="87"/>
      <c r="D114" s="87"/>
      <c r="E114" s="70"/>
    </row>
    <row r="115" spans="1:5" ht="24" customHeight="1">
      <c r="A115" s="49" t="s">
        <v>72</v>
      </c>
      <c r="B115" s="93" t="s">
        <v>266</v>
      </c>
      <c r="C115" s="87"/>
      <c r="D115" s="87"/>
      <c r="E115" s="70"/>
    </row>
    <row r="116" spans="1:5" ht="12" customHeight="1">
      <c r="A116" s="49" t="s">
        <v>105</v>
      </c>
      <c r="B116" s="66" t="s">
        <v>253</v>
      </c>
      <c r="C116" s="87"/>
      <c r="D116" s="87"/>
      <c r="E116" s="70"/>
    </row>
    <row r="117" spans="1:5" ht="12" customHeight="1">
      <c r="A117" s="49" t="s">
        <v>106</v>
      </c>
      <c r="B117" s="66" t="s">
        <v>267</v>
      </c>
      <c r="C117" s="87"/>
      <c r="D117" s="87"/>
      <c r="E117" s="70"/>
    </row>
    <row r="118" spans="1:5" ht="12" customHeight="1">
      <c r="A118" s="49" t="s">
        <v>107</v>
      </c>
      <c r="B118" s="66" t="s">
        <v>268</v>
      </c>
      <c r="C118" s="87"/>
      <c r="D118" s="87"/>
      <c r="E118" s="70"/>
    </row>
    <row r="119" spans="1:5" s="113" customFormat="1" ht="12" customHeight="1">
      <c r="A119" s="49" t="s">
        <v>269</v>
      </c>
      <c r="B119" s="66" t="s">
        <v>256</v>
      </c>
      <c r="C119" s="87"/>
      <c r="D119" s="87"/>
      <c r="E119" s="70"/>
    </row>
    <row r="120" spans="1:5" ht="12" customHeight="1">
      <c r="A120" s="49" t="s">
        <v>270</v>
      </c>
      <c r="B120" s="66" t="s">
        <v>271</v>
      </c>
      <c r="C120" s="87"/>
      <c r="D120" s="87"/>
      <c r="E120" s="70"/>
    </row>
    <row r="121" spans="1:5" ht="12" customHeight="1" thickBot="1">
      <c r="A121" s="47" t="s">
        <v>272</v>
      </c>
      <c r="B121" s="66" t="s">
        <v>273</v>
      </c>
      <c r="C121" s="89"/>
      <c r="D121" s="89"/>
      <c r="E121" s="72"/>
    </row>
    <row r="122" spans="1:5" ht="12" customHeight="1" thickBot="1">
      <c r="A122" s="54" t="s">
        <v>4</v>
      </c>
      <c r="B122" s="62" t="s">
        <v>274</v>
      </c>
      <c r="C122" s="86">
        <f>+C123+C124</f>
        <v>0</v>
      </c>
      <c r="D122" s="86"/>
      <c r="E122" s="69">
        <f>+E123+E124</f>
        <v>0</v>
      </c>
    </row>
    <row r="123" spans="1:5" ht="12" customHeight="1">
      <c r="A123" s="49" t="s">
        <v>43</v>
      </c>
      <c r="B123" s="43" t="s">
        <v>35</v>
      </c>
      <c r="C123" s="88"/>
      <c r="D123" s="88"/>
      <c r="E123" s="71"/>
    </row>
    <row r="124" spans="1:5" ht="12" customHeight="1" thickBot="1">
      <c r="A124" s="50" t="s">
        <v>44</v>
      </c>
      <c r="B124" s="46" t="s">
        <v>36</v>
      </c>
      <c r="C124" s="89"/>
      <c r="D124" s="89"/>
      <c r="E124" s="72"/>
    </row>
    <row r="125" spans="1:5" ht="12" customHeight="1" thickBot="1">
      <c r="A125" s="54" t="s">
        <v>5</v>
      </c>
      <c r="B125" s="62" t="s">
        <v>275</v>
      </c>
      <c r="C125" s="86">
        <f>+C92+C108+C122</f>
        <v>0</v>
      </c>
      <c r="D125" s="86"/>
      <c r="E125" s="69">
        <f>+E92+E108+E122</f>
        <v>0</v>
      </c>
    </row>
    <row r="126" spans="1:5" ht="12" customHeight="1" thickBot="1">
      <c r="A126" s="54" t="s">
        <v>6</v>
      </c>
      <c r="B126" s="62" t="s">
        <v>276</v>
      </c>
      <c r="C126" s="86">
        <f>+C127+C128+C129</f>
        <v>0</v>
      </c>
      <c r="D126" s="86"/>
      <c r="E126" s="69">
        <f>+E127+E128+E129</f>
        <v>0</v>
      </c>
    </row>
    <row r="127" spans="1:5" ht="12" customHeight="1">
      <c r="A127" s="49" t="s">
        <v>47</v>
      </c>
      <c r="B127" s="43" t="s">
        <v>277</v>
      </c>
      <c r="C127" s="87"/>
      <c r="D127" s="87"/>
      <c r="E127" s="70"/>
    </row>
    <row r="128" spans="1:5" ht="12" customHeight="1">
      <c r="A128" s="49" t="s">
        <v>48</v>
      </c>
      <c r="B128" s="43" t="s">
        <v>278</v>
      </c>
      <c r="C128" s="87"/>
      <c r="D128" s="87"/>
      <c r="E128" s="70"/>
    </row>
    <row r="129" spans="1:9" ht="12" customHeight="1" thickBot="1">
      <c r="A129" s="47" t="s">
        <v>49</v>
      </c>
      <c r="B129" s="41" t="s">
        <v>279</v>
      </c>
      <c r="C129" s="87"/>
      <c r="D129" s="87"/>
      <c r="E129" s="70"/>
    </row>
    <row r="130" spans="1:9" ht="12" customHeight="1" thickBot="1">
      <c r="A130" s="54" t="s">
        <v>7</v>
      </c>
      <c r="B130" s="62" t="s">
        <v>280</v>
      </c>
      <c r="C130" s="86">
        <f>+C131+C132+C134+C133</f>
        <v>0</v>
      </c>
      <c r="D130" s="86"/>
      <c r="E130" s="69">
        <f>+E131+E132+E134+E133</f>
        <v>0</v>
      </c>
    </row>
    <row r="131" spans="1:9" ht="12" customHeight="1">
      <c r="A131" s="49" t="s">
        <v>50</v>
      </c>
      <c r="B131" s="43" t="s">
        <v>281</v>
      </c>
      <c r="C131" s="87"/>
      <c r="D131" s="87"/>
      <c r="E131" s="70"/>
    </row>
    <row r="132" spans="1:9" ht="12" customHeight="1">
      <c r="A132" s="49" t="s">
        <v>51</v>
      </c>
      <c r="B132" s="43" t="s">
        <v>282</v>
      </c>
      <c r="C132" s="87"/>
      <c r="D132" s="87"/>
      <c r="E132" s="70"/>
    </row>
    <row r="133" spans="1:9" ht="12" customHeight="1">
      <c r="A133" s="49" t="s">
        <v>180</v>
      </c>
      <c r="B133" s="43" t="s">
        <v>283</v>
      </c>
      <c r="C133" s="87"/>
      <c r="D133" s="87"/>
      <c r="E133" s="70"/>
    </row>
    <row r="134" spans="1:9" ht="12" customHeight="1" thickBot="1">
      <c r="A134" s="47" t="s">
        <v>182</v>
      </c>
      <c r="B134" s="41" t="s">
        <v>284</v>
      </c>
      <c r="C134" s="87"/>
      <c r="D134" s="87"/>
      <c r="E134" s="70"/>
    </row>
    <row r="135" spans="1:9" ht="12" customHeight="1" thickBot="1">
      <c r="A135" s="54" t="s">
        <v>8</v>
      </c>
      <c r="B135" s="62" t="s">
        <v>285</v>
      </c>
      <c r="C135" s="92">
        <f>+C136+C137+C138+C139</f>
        <v>0</v>
      </c>
      <c r="D135" s="92"/>
      <c r="E135" s="105">
        <f>+E136+E137+E138+E139</f>
        <v>0</v>
      </c>
    </row>
    <row r="136" spans="1:9" ht="12" customHeight="1">
      <c r="A136" s="49" t="s">
        <v>52</v>
      </c>
      <c r="B136" s="43" t="s">
        <v>286</v>
      </c>
      <c r="C136" s="87"/>
      <c r="D136" s="87"/>
      <c r="E136" s="70"/>
    </row>
    <row r="137" spans="1:9" ht="12" customHeight="1">
      <c r="A137" s="49" t="s">
        <v>53</v>
      </c>
      <c r="B137" s="43" t="s">
        <v>287</v>
      </c>
      <c r="C137" s="87"/>
      <c r="D137" s="87"/>
      <c r="E137" s="70"/>
    </row>
    <row r="138" spans="1:9" ht="12" customHeight="1">
      <c r="A138" s="49" t="s">
        <v>189</v>
      </c>
      <c r="B138" s="43" t="s">
        <v>288</v>
      </c>
      <c r="C138" s="87"/>
      <c r="D138" s="87"/>
      <c r="E138" s="70"/>
    </row>
    <row r="139" spans="1:9" ht="12" customHeight="1" thickBot="1">
      <c r="A139" s="47" t="s">
        <v>191</v>
      </c>
      <c r="B139" s="99" t="s">
        <v>417</v>
      </c>
      <c r="C139" s="87"/>
      <c r="D139" s="87"/>
      <c r="E139" s="70"/>
    </row>
    <row r="140" spans="1:9" ht="15" customHeight="1" thickBot="1">
      <c r="A140" s="54" t="s">
        <v>9</v>
      </c>
      <c r="B140" s="62" t="s">
        <v>290</v>
      </c>
      <c r="C140" s="19">
        <f>+C141+C142+C143+C144</f>
        <v>0</v>
      </c>
      <c r="D140" s="19"/>
      <c r="E140" s="38">
        <f>+E141+E142+E143+E144</f>
        <v>0</v>
      </c>
      <c r="F140" s="103"/>
      <c r="G140" s="104"/>
      <c r="H140" s="104"/>
      <c r="I140" s="104"/>
    </row>
    <row r="141" spans="1:9" s="96" customFormat="1" ht="12.95" customHeight="1">
      <c r="A141" s="49" t="s">
        <v>98</v>
      </c>
      <c r="B141" s="43" t="s">
        <v>291</v>
      </c>
      <c r="C141" s="87"/>
      <c r="D141" s="87"/>
      <c r="E141" s="70"/>
    </row>
    <row r="142" spans="1:9" ht="12.75" customHeight="1">
      <c r="A142" s="49" t="s">
        <v>99</v>
      </c>
      <c r="B142" s="43" t="s">
        <v>292</v>
      </c>
      <c r="C142" s="87"/>
      <c r="D142" s="87"/>
      <c r="E142" s="70"/>
    </row>
    <row r="143" spans="1:9" ht="12.75" customHeight="1">
      <c r="A143" s="49" t="s">
        <v>117</v>
      </c>
      <c r="B143" s="43" t="s">
        <v>293</v>
      </c>
      <c r="C143" s="87"/>
      <c r="D143" s="87"/>
      <c r="E143" s="70"/>
    </row>
    <row r="144" spans="1:9" ht="12.75" customHeight="1" thickBot="1">
      <c r="A144" s="49" t="s">
        <v>197</v>
      </c>
      <c r="B144" s="43" t="s">
        <v>294</v>
      </c>
      <c r="C144" s="87"/>
      <c r="D144" s="87"/>
      <c r="E144" s="70"/>
    </row>
    <row r="145" spans="1:5" ht="16.5" thickBot="1">
      <c r="A145" s="54" t="s">
        <v>10</v>
      </c>
      <c r="B145" s="62" t="s">
        <v>295</v>
      </c>
      <c r="C145" s="36">
        <f>+C126+C130+C135+C140</f>
        <v>0</v>
      </c>
      <c r="D145" s="36"/>
      <c r="E145" s="37">
        <f>+E126+E130+E135+E140</f>
        <v>0</v>
      </c>
    </row>
    <row r="146" spans="1:5" ht="16.5" thickBot="1">
      <c r="A146" s="79" t="s">
        <v>11</v>
      </c>
      <c r="B146" s="82" t="s">
        <v>296</v>
      </c>
      <c r="C146" s="36">
        <f>+C125+C145</f>
        <v>0</v>
      </c>
      <c r="D146" s="36"/>
      <c r="E146" s="37">
        <f>+E125+E145</f>
        <v>0</v>
      </c>
    </row>
    <row r="148" spans="1:5" ht="18.75" customHeight="1">
      <c r="A148" s="335" t="s">
        <v>297</v>
      </c>
      <c r="B148" s="335"/>
      <c r="C148" s="335"/>
      <c r="D148" s="335"/>
      <c r="E148" s="335"/>
    </row>
    <row r="149" spans="1:5" ht="13.5" customHeight="1" thickBot="1">
      <c r="A149" s="64" t="s">
        <v>80</v>
      </c>
      <c r="B149" s="64"/>
      <c r="C149" s="94"/>
      <c r="E149" s="81" t="e">
        <f>E88</f>
        <v>#REF!</v>
      </c>
    </row>
    <row r="150" spans="1:5" ht="21.75" thickBot="1">
      <c r="A150" s="54">
        <v>1</v>
      </c>
      <c r="B150" s="57" t="s">
        <v>298</v>
      </c>
      <c r="C150" s="80">
        <f>+C61-C125</f>
        <v>0</v>
      </c>
      <c r="D150" s="80"/>
      <c r="E150" s="80">
        <f>+E61-E125</f>
        <v>0</v>
      </c>
    </row>
    <row r="151" spans="1:5" ht="21.75" thickBot="1">
      <c r="A151" s="54" t="s">
        <v>3</v>
      </c>
      <c r="B151" s="57" t="s">
        <v>299</v>
      </c>
      <c r="C151" s="80">
        <f>+C84-C145</f>
        <v>0</v>
      </c>
      <c r="D151" s="80"/>
      <c r="E151" s="80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83" customFormat="1" ht="12.75" customHeight="1">
      <c r="C161" s="84"/>
      <c r="D161" s="84"/>
      <c r="E161" s="8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CE,Félkövér"&amp;12TISZASZALKA KÖZSÉG ÖNKORMÁNYZATA2019. ÉVI KÖLTSÉGVETÉSÉNEK ÖSSZEVONT MÓDOSÍTOTTÁLLAMIGAZGATÁSI FELADATOK MÉRLEGE&amp;R&amp;"Times New Roman CE,Félkövér dőlt"&amp;11 1.4. melléklet a .../2020.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view="pageLayout" topLeftCell="B1" zoomScaleSheetLayoutView="100" workbookViewId="0">
      <selection activeCell="H29" sqref="H29"/>
    </sheetView>
  </sheetViews>
  <sheetFormatPr defaultRowHeight="12.75"/>
  <cols>
    <col min="1" max="1" width="6.83203125" style="2" customWidth="1"/>
    <col min="2" max="2" width="37.33203125" style="4" customWidth="1"/>
    <col min="3" max="3" width="16.33203125" style="2" customWidth="1"/>
    <col min="4" max="4" width="13.33203125" style="2" customWidth="1"/>
    <col min="5" max="5" width="16.33203125" style="2" customWidth="1"/>
    <col min="6" max="6" width="43.33203125" style="2" customWidth="1"/>
    <col min="7" max="9" width="16.33203125" style="2" customWidth="1"/>
    <col min="10" max="10" width="4.83203125" style="2" customWidth="1"/>
    <col min="11" max="16384" width="9.33203125" style="2"/>
  </cols>
  <sheetData>
    <row r="1" spans="1:10" ht="39.75" customHeight="1">
      <c r="B1" s="126" t="s">
        <v>84</v>
      </c>
      <c r="C1" s="127"/>
      <c r="D1" s="127"/>
      <c r="E1" s="127"/>
      <c r="F1" s="127"/>
      <c r="G1" s="127"/>
      <c r="H1" s="127"/>
      <c r="I1" s="127"/>
      <c r="J1" s="351" t="s">
        <v>406</v>
      </c>
    </row>
    <row r="2" spans="1:10" ht="14.25" thickBot="1">
      <c r="G2" s="8"/>
      <c r="H2" s="8"/>
      <c r="I2" s="8" t="e">
        <f>'1.4.sz.mell.'!E2</f>
        <v>#REF!</v>
      </c>
      <c r="J2" s="351"/>
    </row>
    <row r="3" spans="1:10" ht="18" customHeight="1" thickBot="1">
      <c r="A3" s="349" t="s">
        <v>42</v>
      </c>
      <c r="B3" s="150" t="s">
        <v>33</v>
      </c>
      <c r="C3" s="151"/>
      <c r="D3" s="151"/>
      <c r="E3" s="151"/>
      <c r="F3" s="150" t="s">
        <v>34</v>
      </c>
      <c r="G3" s="152"/>
      <c r="H3" s="152"/>
      <c r="I3" s="152"/>
      <c r="J3" s="351"/>
    </row>
    <row r="4" spans="1:10" s="128" customFormat="1" ht="35.25" customHeight="1" thickBot="1">
      <c r="A4" s="350"/>
      <c r="B4" s="5" t="s">
        <v>40</v>
      </c>
      <c r="C4" s="6" t="s">
        <v>136</v>
      </c>
      <c r="D4" s="114" t="s">
        <v>421</v>
      </c>
      <c r="E4" s="6" t="s">
        <v>137</v>
      </c>
      <c r="F4" s="5" t="s">
        <v>40</v>
      </c>
      <c r="G4" s="6" t="str">
        <f>+C4</f>
        <v>Eredeti előirányzat</v>
      </c>
      <c r="H4" s="284" t="s">
        <v>421</v>
      </c>
      <c r="I4" s="143" t="str">
        <f>+E4</f>
        <v>Módosított előirányzat</v>
      </c>
      <c r="J4" s="351"/>
    </row>
    <row r="5" spans="1:10" s="129" customFormat="1" ht="12" customHeight="1" thickBot="1">
      <c r="A5" s="153" t="s">
        <v>243</v>
      </c>
      <c r="B5" s="154" t="s">
        <v>244</v>
      </c>
      <c r="C5" s="155" t="s">
        <v>245</v>
      </c>
      <c r="D5" s="155" t="s">
        <v>246</v>
      </c>
      <c r="E5" s="155" t="s">
        <v>247</v>
      </c>
      <c r="F5" s="154" t="s">
        <v>324</v>
      </c>
      <c r="G5" s="155" t="s">
        <v>325</v>
      </c>
      <c r="H5" s="285" t="s">
        <v>326</v>
      </c>
      <c r="I5" s="156" t="s">
        <v>327</v>
      </c>
      <c r="J5" s="351"/>
    </row>
    <row r="6" spans="1:10" ht="15" customHeight="1">
      <c r="A6" s="130" t="s">
        <v>2</v>
      </c>
      <c r="B6" s="131" t="s">
        <v>300</v>
      </c>
      <c r="C6" s="117">
        <v>66289745</v>
      </c>
      <c r="D6" s="117">
        <v>4898435</v>
      </c>
      <c r="E6" s="117">
        <v>71188180</v>
      </c>
      <c r="F6" s="131" t="s">
        <v>41</v>
      </c>
      <c r="G6" s="117">
        <v>109625519</v>
      </c>
      <c r="H6" s="286"/>
      <c r="I6" s="123">
        <v>109625519</v>
      </c>
      <c r="J6" s="351"/>
    </row>
    <row r="7" spans="1:10" ht="21" customHeight="1">
      <c r="A7" s="132" t="s">
        <v>3</v>
      </c>
      <c r="B7" s="133" t="s">
        <v>301</v>
      </c>
      <c r="C7" s="118">
        <v>53275804</v>
      </c>
      <c r="D7" s="118">
        <v>-20000000</v>
      </c>
      <c r="E7" s="118">
        <v>33275804</v>
      </c>
      <c r="F7" s="133" t="s">
        <v>100</v>
      </c>
      <c r="G7" s="118">
        <v>19353334</v>
      </c>
      <c r="H7" s="119"/>
      <c r="I7" s="124">
        <v>19353334</v>
      </c>
      <c r="J7" s="351"/>
    </row>
    <row r="8" spans="1:10" ht="15" customHeight="1">
      <c r="A8" s="132" t="s">
        <v>4</v>
      </c>
      <c r="B8" s="133" t="s">
        <v>302</v>
      </c>
      <c r="C8" s="118"/>
      <c r="D8" s="118"/>
      <c r="E8" s="118"/>
      <c r="F8" s="133" t="s">
        <v>121</v>
      </c>
      <c r="G8" s="118">
        <v>153891473</v>
      </c>
      <c r="H8" s="119">
        <v>-22576565</v>
      </c>
      <c r="I8" s="124">
        <v>131314908</v>
      </c>
      <c r="J8" s="351"/>
    </row>
    <row r="9" spans="1:10" ht="15" customHeight="1">
      <c r="A9" s="132" t="s">
        <v>5</v>
      </c>
      <c r="B9" s="133" t="s">
        <v>91</v>
      </c>
      <c r="C9" s="118">
        <v>14020000</v>
      </c>
      <c r="D9" s="118">
        <v>-4000000</v>
      </c>
      <c r="E9" s="118">
        <v>10020000</v>
      </c>
      <c r="F9" s="133" t="s">
        <v>101</v>
      </c>
      <c r="G9" s="118">
        <v>6800000</v>
      </c>
      <c r="H9" s="119"/>
      <c r="I9" s="124">
        <v>6800000</v>
      </c>
      <c r="J9" s="351"/>
    </row>
    <row r="10" spans="1:10" ht="15" customHeight="1">
      <c r="A10" s="132" t="s">
        <v>6</v>
      </c>
      <c r="B10" s="134" t="s">
        <v>303</v>
      </c>
      <c r="C10" s="118"/>
      <c r="D10" s="118">
        <v>3705000</v>
      </c>
      <c r="E10" s="118">
        <v>3705000</v>
      </c>
      <c r="F10" s="133" t="s">
        <v>102</v>
      </c>
      <c r="G10" s="118">
        <v>3200000</v>
      </c>
      <c r="H10" s="119">
        <v>3000000</v>
      </c>
      <c r="I10" s="124">
        <v>6200000</v>
      </c>
      <c r="J10" s="351"/>
    </row>
    <row r="11" spans="1:10" ht="15" customHeight="1">
      <c r="A11" s="132" t="s">
        <v>7</v>
      </c>
      <c r="B11" s="133" t="s">
        <v>377</v>
      </c>
      <c r="C11" s="118"/>
      <c r="D11" s="119"/>
      <c r="E11" s="119"/>
      <c r="F11" s="133" t="s">
        <v>31</v>
      </c>
      <c r="G11" s="118">
        <v>2000000</v>
      </c>
      <c r="H11" s="119">
        <v>-2000000</v>
      </c>
      <c r="I11" s="124">
        <v>0</v>
      </c>
      <c r="J11" s="351"/>
    </row>
    <row r="12" spans="1:10" ht="24" customHeight="1">
      <c r="A12" s="132" t="s">
        <v>8</v>
      </c>
      <c r="B12" s="133" t="s">
        <v>418</v>
      </c>
      <c r="C12" s="118">
        <v>68820270</v>
      </c>
      <c r="D12" s="118">
        <v>-3180000</v>
      </c>
      <c r="E12" s="118">
        <v>65640270</v>
      </c>
      <c r="F12" s="1"/>
      <c r="G12" s="118"/>
      <c r="H12" s="119"/>
      <c r="I12" s="124"/>
      <c r="J12" s="351"/>
    </row>
    <row r="13" spans="1:10" ht="15" customHeight="1">
      <c r="A13" s="132" t="s">
        <v>9</v>
      </c>
      <c r="B13" s="1"/>
      <c r="C13" s="118"/>
      <c r="D13" s="118"/>
      <c r="E13" s="118"/>
      <c r="F13" s="1"/>
      <c r="G13" s="118"/>
      <c r="H13" s="119"/>
      <c r="I13" s="124"/>
      <c r="J13" s="351"/>
    </row>
    <row r="14" spans="1:10" ht="15" customHeight="1">
      <c r="A14" s="132" t="s">
        <v>10</v>
      </c>
      <c r="B14" s="142"/>
      <c r="C14" s="118"/>
      <c r="D14" s="119"/>
      <c r="E14" s="119"/>
      <c r="F14" s="1"/>
      <c r="G14" s="118"/>
      <c r="H14" s="119"/>
      <c r="I14" s="124"/>
      <c r="J14" s="351"/>
    </row>
    <row r="15" spans="1:10" ht="15" customHeight="1">
      <c r="A15" s="132" t="s">
        <v>11</v>
      </c>
      <c r="B15" s="1"/>
      <c r="C15" s="118"/>
      <c r="D15" s="118"/>
      <c r="E15" s="118"/>
      <c r="F15" s="1"/>
      <c r="G15" s="118"/>
      <c r="H15" s="119"/>
      <c r="I15" s="124"/>
      <c r="J15" s="351"/>
    </row>
    <row r="16" spans="1:10" ht="15" customHeight="1">
      <c r="A16" s="132" t="s">
        <v>12</v>
      </c>
      <c r="B16" s="1"/>
      <c r="C16" s="118"/>
      <c r="D16" s="118"/>
      <c r="E16" s="118"/>
      <c r="F16" s="1"/>
      <c r="G16" s="118"/>
      <c r="H16" s="119"/>
      <c r="I16" s="124"/>
      <c r="J16" s="351"/>
    </row>
    <row r="17" spans="1:10" ht="15" customHeight="1" thickBot="1">
      <c r="A17" s="132" t="s">
        <v>13</v>
      </c>
      <c r="B17" s="3"/>
      <c r="C17" s="120"/>
      <c r="D17" s="120"/>
      <c r="E17" s="120"/>
      <c r="F17" s="1"/>
      <c r="G17" s="120"/>
      <c r="H17" s="287"/>
      <c r="I17" s="125"/>
      <c r="J17" s="351"/>
    </row>
    <row r="18" spans="1:10" ht="23.25" customHeight="1" thickBot="1">
      <c r="A18" s="135" t="s">
        <v>14</v>
      </c>
      <c r="B18" s="116" t="s">
        <v>304</v>
      </c>
      <c r="C18" s="121">
        <f>+C6+C7+C9+C10+C12+C13+C14+C15+C16+C17</f>
        <v>202405819</v>
      </c>
      <c r="D18" s="121">
        <v>-18576565</v>
      </c>
      <c r="E18" s="121">
        <f>+E6+E7+E9+E10+E12+E13+E14+E15+E16+E17</f>
        <v>183829254</v>
      </c>
      <c r="F18" s="116" t="s">
        <v>311</v>
      </c>
      <c r="G18" s="121">
        <f>SUM(G6:G17)</f>
        <v>294870326</v>
      </c>
      <c r="H18" s="121">
        <v>-21576565</v>
      </c>
      <c r="I18" s="149">
        <v>273293761</v>
      </c>
      <c r="J18" s="351"/>
    </row>
    <row r="19" spans="1:10" ht="26.25" customHeight="1">
      <c r="A19" s="136" t="s">
        <v>15</v>
      </c>
      <c r="B19" s="137" t="s">
        <v>305</v>
      </c>
      <c r="C19" s="9">
        <v>145896097</v>
      </c>
      <c r="D19" s="9"/>
      <c r="E19" s="9">
        <v>145896097</v>
      </c>
      <c r="F19" s="138" t="s">
        <v>108</v>
      </c>
      <c r="G19" s="122"/>
      <c r="H19" s="122"/>
      <c r="I19" s="289"/>
      <c r="J19" s="351"/>
    </row>
    <row r="20" spans="1:10" ht="15" customHeight="1">
      <c r="A20" s="139" t="s">
        <v>16</v>
      </c>
      <c r="B20" s="138" t="s">
        <v>114</v>
      </c>
      <c r="C20" s="115">
        <v>145896097</v>
      </c>
      <c r="D20" s="115"/>
      <c r="E20" s="115">
        <v>145896097</v>
      </c>
      <c r="F20" s="138" t="s">
        <v>312</v>
      </c>
      <c r="G20" s="115"/>
      <c r="H20" s="115">
        <v>15000000</v>
      </c>
      <c r="I20" s="145">
        <v>15000000</v>
      </c>
      <c r="J20" s="351"/>
    </row>
    <row r="21" spans="1:10" ht="15" customHeight="1">
      <c r="A21" s="139" t="s">
        <v>17</v>
      </c>
      <c r="B21" s="138" t="s">
        <v>115</v>
      </c>
      <c r="C21" s="115"/>
      <c r="D21" s="115"/>
      <c r="E21" s="115"/>
      <c r="F21" s="138" t="s">
        <v>82</v>
      </c>
      <c r="G21" s="115"/>
      <c r="H21" s="115"/>
      <c r="I21" s="145"/>
      <c r="J21" s="351"/>
    </row>
    <row r="22" spans="1:10" ht="15" customHeight="1">
      <c r="A22" s="139" t="s">
        <v>18</v>
      </c>
      <c r="B22" s="138" t="s">
        <v>119</v>
      </c>
      <c r="C22" s="115"/>
      <c r="D22" s="115"/>
      <c r="E22" s="115"/>
      <c r="F22" s="138" t="s">
        <v>83</v>
      </c>
      <c r="G22" s="115"/>
      <c r="H22" s="115"/>
      <c r="I22" s="145"/>
      <c r="J22" s="351"/>
    </row>
    <row r="23" spans="1:10" ht="15" customHeight="1">
      <c r="A23" s="139" t="s">
        <v>19</v>
      </c>
      <c r="B23" s="138" t="s">
        <v>120</v>
      </c>
      <c r="C23" s="115"/>
      <c r="D23" s="115"/>
      <c r="E23" s="115"/>
      <c r="F23" s="137" t="s">
        <v>122</v>
      </c>
      <c r="G23" s="115"/>
      <c r="H23" s="115"/>
      <c r="I23" s="145"/>
      <c r="J23" s="351"/>
    </row>
    <row r="24" spans="1:10" ht="28.5" customHeight="1">
      <c r="A24" s="139" t="s">
        <v>20</v>
      </c>
      <c r="B24" s="138" t="s">
        <v>306</v>
      </c>
      <c r="C24" s="140">
        <f>+C25+C26</f>
        <v>0</v>
      </c>
      <c r="D24" s="140">
        <v>15000000</v>
      </c>
      <c r="E24" s="140">
        <f>+E25+E26</f>
        <v>15000000</v>
      </c>
      <c r="F24" s="138" t="s">
        <v>109</v>
      </c>
      <c r="G24" s="115"/>
      <c r="H24" s="115"/>
      <c r="I24" s="145"/>
      <c r="J24" s="351"/>
    </row>
    <row r="25" spans="1:10" ht="24" customHeight="1">
      <c r="A25" s="136" t="s">
        <v>21</v>
      </c>
      <c r="B25" s="137" t="s">
        <v>307</v>
      </c>
      <c r="C25" s="122"/>
      <c r="D25" s="122">
        <v>15000000</v>
      </c>
      <c r="E25" s="122">
        <v>15000000</v>
      </c>
      <c r="F25" s="131" t="s">
        <v>110</v>
      </c>
      <c r="G25" s="122"/>
      <c r="H25" s="122"/>
      <c r="I25" s="289"/>
      <c r="J25" s="351"/>
    </row>
    <row r="26" spans="1:10" ht="15" customHeight="1" thickBot="1">
      <c r="A26" s="139" t="s">
        <v>22</v>
      </c>
      <c r="B26" s="138" t="s">
        <v>308</v>
      </c>
      <c r="C26" s="115"/>
      <c r="D26" s="115"/>
      <c r="E26" s="115"/>
      <c r="F26" s="1" t="s">
        <v>404</v>
      </c>
      <c r="G26" s="115">
        <v>1931590</v>
      </c>
      <c r="H26" s="115"/>
      <c r="I26" s="145">
        <v>1931590</v>
      </c>
      <c r="J26" s="351"/>
    </row>
    <row r="27" spans="1:10" ht="24.75" customHeight="1" thickBot="1">
      <c r="A27" s="135" t="s">
        <v>23</v>
      </c>
      <c r="B27" s="116" t="s">
        <v>309</v>
      </c>
      <c r="C27" s="121">
        <v>145896097</v>
      </c>
      <c r="D27" s="121">
        <v>15000000</v>
      </c>
      <c r="E27" s="288">
        <v>160896097</v>
      </c>
      <c r="F27" s="116" t="s">
        <v>313</v>
      </c>
      <c r="G27" s="121">
        <f>SUM(G19:G26)</f>
        <v>1931590</v>
      </c>
      <c r="H27" s="121">
        <v>15000000</v>
      </c>
      <c r="I27" s="149">
        <f>SUM(I19:I26)</f>
        <v>16931590</v>
      </c>
      <c r="J27" s="351"/>
    </row>
    <row r="28" spans="1:10" ht="17.25" customHeight="1" thickBot="1">
      <c r="A28" s="135" t="s">
        <v>24</v>
      </c>
      <c r="B28" s="141" t="s">
        <v>310</v>
      </c>
      <c r="C28" s="238">
        <f>+C18+C27</f>
        <v>348301916</v>
      </c>
      <c r="D28" s="238">
        <v>-3576565</v>
      </c>
      <c r="E28" s="239">
        <f>+E18+E27</f>
        <v>344725351</v>
      </c>
      <c r="F28" s="141" t="s">
        <v>314</v>
      </c>
      <c r="G28" s="238">
        <f>+G18+G27</f>
        <v>296801916</v>
      </c>
      <c r="H28" s="238">
        <v>-6576565</v>
      </c>
      <c r="I28" s="240">
        <f>+I18+I27</f>
        <v>290225351</v>
      </c>
      <c r="J28" s="351"/>
    </row>
    <row r="29" spans="1:10" ht="17.25" customHeight="1" thickBot="1">
      <c r="A29" s="135" t="s">
        <v>25</v>
      </c>
      <c r="B29" s="141" t="s">
        <v>86</v>
      </c>
      <c r="C29" s="238"/>
      <c r="D29" s="238"/>
      <c r="E29" s="239">
        <f>IF(E18-I18&lt;0,I18-E18,"-")</f>
        <v>89464507</v>
      </c>
      <c r="F29" s="141" t="s">
        <v>87</v>
      </c>
      <c r="G29" s="238" t="str">
        <f>IF(C18-G18&gt;0,C18-G18,"-")</f>
        <v>-</v>
      </c>
      <c r="H29" s="238"/>
      <c r="I29" s="240" t="str">
        <f>IF(E18-I18&gt;0,E18-I18,"-")</f>
        <v>-</v>
      </c>
      <c r="J29" s="351"/>
    </row>
  </sheetData>
  <mergeCells count="2">
    <mergeCell ref="A3:A4"/>
    <mergeCell ref="J1:J29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&amp;CTISZASZALKA KÖZSÉG ÖNKORMÁNYZATA2020. ÉV&amp;R&amp;"Times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view="pageLayout" topLeftCell="B22" zoomScaleSheetLayoutView="115" workbookViewId="0">
      <selection activeCell="H24" sqref="H24"/>
    </sheetView>
  </sheetViews>
  <sheetFormatPr defaultRowHeight="12.75"/>
  <cols>
    <col min="1" max="1" width="6.83203125" style="2" customWidth="1"/>
    <col min="2" max="2" width="41.1640625" style="4" customWidth="1"/>
    <col min="3" max="3" width="16.33203125" style="2" customWidth="1"/>
    <col min="4" max="4" width="14.5" style="2" customWidth="1"/>
    <col min="5" max="5" width="16.33203125" style="2" customWidth="1"/>
    <col min="6" max="6" width="38.1640625" style="2" customWidth="1"/>
    <col min="7" max="9" width="16.33203125" style="2" customWidth="1"/>
    <col min="10" max="10" width="4.83203125" style="2" customWidth="1"/>
    <col min="11" max="16384" width="9.33203125" style="2"/>
  </cols>
  <sheetData>
    <row r="1" spans="1:10" ht="39.75" customHeight="1">
      <c r="B1" s="126" t="s">
        <v>85</v>
      </c>
      <c r="C1" s="127"/>
      <c r="D1" s="127"/>
      <c r="E1" s="127"/>
      <c r="F1" s="127"/>
      <c r="G1" s="127"/>
      <c r="H1" s="127"/>
      <c r="I1" s="127"/>
      <c r="J1" s="351" t="s">
        <v>405</v>
      </c>
    </row>
    <row r="2" spans="1:10" ht="14.25" thickBot="1">
      <c r="G2" s="8"/>
      <c r="H2" s="8"/>
      <c r="I2" s="8" t="e">
        <f>'2.1.sz.mell  '!I2</f>
        <v>#REF!</v>
      </c>
      <c r="J2" s="351"/>
    </row>
    <row r="3" spans="1:10" ht="24" customHeight="1" thickBot="1">
      <c r="A3" s="352" t="s">
        <v>42</v>
      </c>
      <c r="B3" s="150" t="s">
        <v>33</v>
      </c>
      <c r="C3" s="151"/>
      <c r="D3" s="151"/>
      <c r="E3" s="151"/>
      <c r="F3" s="150" t="s">
        <v>34</v>
      </c>
      <c r="G3" s="152"/>
      <c r="H3" s="152"/>
      <c r="I3" s="152"/>
      <c r="J3" s="351"/>
    </row>
    <row r="4" spans="1:10" s="128" customFormat="1" ht="35.25" customHeight="1" thickBot="1">
      <c r="A4" s="353"/>
      <c r="B4" s="5" t="s">
        <v>40</v>
      </c>
      <c r="C4" s="6" t="str">
        <f>+'2.1.sz.mell  '!C4</f>
        <v>Eredeti előirányzat</v>
      </c>
      <c r="D4" s="114" t="s">
        <v>421</v>
      </c>
      <c r="E4" s="6" t="str">
        <f>+'2.1.sz.mell  '!E4</f>
        <v>Módosított előirányzat</v>
      </c>
      <c r="F4" s="5" t="s">
        <v>40</v>
      </c>
      <c r="G4" s="6" t="str">
        <f>+'2.1.sz.mell  '!C4</f>
        <v>Eredeti előirányzat</v>
      </c>
      <c r="H4" s="6" t="s">
        <v>421</v>
      </c>
      <c r="I4" s="143" t="str">
        <f>+'2.1.sz.mell  '!E4</f>
        <v>Módosított előirányzat</v>
      </c>
      <c r="J4" s="351"/>
    </row>
    <row r="5" spans="1:10" s="128" customFormat="1" ht="13.5" thickBot="1">
      <c r="A5" s="153" t="s">
        <v>243</v>
      </c>
      <c r="B5" s="154" t="s">
        <v>244</v>
      </c>
      <c r="C5" s="155" t="s">
        <v>245</v>
      </c>
      <c r="D5" s="155" t="s">
        <v>246</v>
      </c>
      <c r="E5" s="155" t="s">
        <v>247</v>
      </c>
      <c r="F5" s="154" t="s">
        <v>324</v>
      </c>
      <c r="G5" s="155" t="s">
        <v>325</v>
      </c>
      <c r="H5" s="155" t="s">
        <v>326</v>
      </c>
      <c r="I5" s="156" t="s">
        <v>327</v>
      </c>
      <c r="J5" s="351"/>
    </row>
    <row r="6" spans="1:10" ht="22.5" customHeight="1">
      <c r="A6" s="130" t="s">
        <v>2</v>
      </c>
      <c r="B6" s="131" t="s">
        <v>315</v>
      </c>
      <c r="C6" s="117">
        <v>60000000</v>
      </c>
      <c r="D6" s="117">
        <v>-43000000</v>
      </c>
      <c r="E6" s="117">
        <v>17000000</v>
      </c>
      <c r="F6" s="131" t="s">
        <v>116</v>
      </c>
      <c r="G6" s="117">
        <v>61500000</v>
      </c>
      <c r="H6" s="117">
        <v>-40000000</v>
      </c>
      <c r="I6" s="123">
        <v>21500000</v>
      </c>
      <c r="J6" s="351"/>
    </row>
    <row r="7" spans="1:10">
      <c r="A7" s="132" t="s">
        <v>3</v>
      </c>
      <c r="B7" s="133" t="s">
        <v>316</v>
      </c>
      <c r="C7" s="118"/>
      <c r="D7" s="118"/>
      <c r="E7" s="118"/>
      <c r="F7" s="133" t="s">
        <v>328</v>
      </c>
      <c r="G7" s="118">
        <v>60000000</v>
      </c>
      <c r="H7" s="118">
        <v>-40000000</v>
      </c>
      <c r="I7" s="124">
        <v>20000000</v>
      </c>
      <c r="J7" s="351"/>
    </row>
    <row r="8" spans="1:10" ht="12.95" customHeight="1">
      <c r="A8" s="132" t="s">
        <v>4</v>
      </c>
      <c r="B8" s="133" t="s">
        <v>317</v>
      </c>
      <c r="C8" s="118"/>
      <c r="D8" s="118"/>
      <c r="E8" s="118"/>
      <c r="F8" s="133" t="s">
        <v>104</v>
      </c>
      <c r="G8" s="118">
        <v>50000000</v>
      </c>
      <c r="H8" s="118"/>
      <c r="I8" s="124">
        <v>50000000</v>
      </c>
      <c r="J8" s="351"/>
    </row>
    <row r="9" spans="1:10" ht="12.95" customHeight="1">
      <c r="A9" s="132" t="s">
        <v>5</v>
      </c>
      <c r="B9" s="133" t="s">
        <v>318</v>
      </c>
      <c r="C9" s="118"/>
      <c r="D9" s="118"/>
      <c r="E9" s="118">
        <v>0</v>
      </c>
      <c r="F9" s="133" t="s">
        <v>329</v>
      </c>
      <c r="G9" s="118">
        <v>50000000</v>
      </c>
      <c r="H9" s="118"/>
      <c r="I9" s="124">
        <v>50000000</v>
      </c>
      <c r="J9" s="351"/>
    </row>
    <row r="10" spans="1:10" ht="12.75" customHeight="1">
      <c r="A10" s="132" t="s">
        <v>6</v>
      </c>
      <c r="B10" s="133" t="s">
        <v>319</v>
      </c>
      <c r="C10" s="118"/>
      <c r="D10" s="118"/>
      <c r="E10" s="118">
        <v>0</v>
      </c>
      <c r="F10" s="133" t="s">
        <v>118</v>
      </c>
      <c r="G10" s="118"/>
      <c r="H10" s="118"/>
      <c r="I10" s="124"/>
      <c r="J10" s="351"/>
    </row>
    <row r="11" spans="1:10" ht="12.95" customHeight="1">
      <c r="A11" s="132" t="s">
        <v>7</v>
      </c>
      <c r="B11" s="133" t="s">
        <v>320</v>
      </c>
      <c r="C11" s="118"/>
      <c r="D11" s="119"/>
      <c r="E11" s="119"/>
      <c r="F11" s="170"/>
      <c r="G11" s="118"/>
      <c r="H11" s="118"/>
      <c r="I11" s="124"/>
      <c r="J11" s="351"/>
    </row>
    <row r="12" spans="1:10" ht="12.95" customHeight="1">
      <c r="A12" s="132" t="s">
        <v>8</v>
      </c>
      <c r="B12" s="1"/>
      <c r="C12" s="118"/>
      <c r="D12" s="118"/>
      <c r="E12" s="118"/>
      <c r="F12" s="170"/>
      <c r="G12" s="118"/>
      <c r="H12" s="118"/>
      <c r="I12" s="124"/>
      <c r="J12" s="351"/>
    </row>
    <row r="13" spans="1:10" ht="12.95" customHeight="1">
      <c r="A13" s="132" t="s">
        <v>9</v>
      </c>
      <c r="B13" s="1"/>
      <c r="C13" s="118"/>
      <c r="D13" s="118"/>
      <c r="E13" s="118"/>
      <c r="F13" s="171"/>
      <c r="G13" s="118"/>
      <c r="H13" s="118"/>
      <c r="I13" s="124"/>
      <c r="J13" s="351"/>
    </row>
    <row r="14" spans="1:10" ht="12.95" customHeight="1">
      <c r="A14" s="132" t="s">
        <v>10</v>
      </c>
      <c r="B14" s="168"/>
      <c r="C14" s="118"/>
      <c r="D14" s="119"/>
      <c r="E14" s="119"/>
      <c r="F14" s="170"/>
      <c r="G14" s="118"/>
      <c r="H14" s="118"/>
      <c r="I14" s="124"/>
      <c r="J14" s="351"/>
    </row>
    <row r="15" spans="1:10">
      <c r="A15" s="132" t="s">
        <v>11</v>
      </c>
      <c r="B15" s="1"/>
      <c r="C15" s="118"/>
      <c r="D15" s="119"/>
      <c r="E15" s="119"/>
      <c r="F15" s="170"/>
      <c r="G15" s="118"/>
      <c r="H15" s="118"/>
      <c r="I15" s="124"/>
      <c r="J15" s="351"/>
    </row>
    <row r="16" spans="1:10" ht="12.95" customHeight="1" thickBot="1">
      <c r="A16" s="166" t="s">
        <v>12</v>
      </c>
      <c r="B16" s="169"/>
      <c r="C16" s="291"/>
      <c r="D16" s="290"/>
      <c r="E16" s="25"/>
      <c r="F16" s="167" t="s">
        <v>31</v>
      </c>
      <c r="G16" s="118"/>
      <c r="H16" s="118"/>
      <c r="I16" s="124"/>
      <c r="J16" s="351"/>
    </row>
    <row r="17" spans="1:10" ht="24" customHeight="1" thickBot="1">
      <c r="A17" s="135" t="s">
        <v>13</v>
      </c>
      <c r="B17" s="116" t="s">
        <v>321</v>
      </c>
      <c r="C17" s="121">
        <f>+C6+C8+C9+C11+C12+C13+C14+C15+C16</f>
        <v>60000000</v>
      </c>
      <c r="D17" s="121">
        <v>-43000000</v>
      </c>
      <c r="E17" s="121">
        <f>+E6+E8+E9+E11+E12+E13+E14+E15+E16</f>
        <v>17000000</v>
      </c>
      <c r="F17" s="116" t="s">
        <v>330</v>
      </c>
      <c r="G17" s="121">
        <f>+G6+G8+G10+G11+G12+G13+G14+G15+G16</f>
        <v>111500000</v>
      </c>
      <c r="H17" s="121">
        <v>-40000000</v>
      </c>
      <c r="I17" s="149">
        <v>71500000</v>
      </c>
      <c r="J17" s="351"/>
    </row>
    <row r="18" spans="1:10" ht="12.95" customHeight="1">
      <c r="A18" s="130" t="s">
        <v>14</v>
      </c>
      <c r="B18" s="158" t="s">
        <v>134</v>
      </c>
      <c r="C18" s="165">
        <f>+C19+C20+C21+C22+C23</f>
        <v>0</v>
      </c>
      <c r="D18" s="165"/>
      <c r="E18" s="165">
        <v>0</v>
      </c>
      <c r="F18" s="138" t="s">
        <v>108</v>
      </c>
      <c r="G18" s="20"/>
      <c r="H18" s="20"/>
      <c r="I18" s="144"/>
      <c r="J18" s="351"/>
    </row>
    <row r="19" spans="1:10" ht="12.95" customHeight="1">
      <c r="A19" s="132" t="s">
        <v>15</v>
      </c>
      <c r="B19" s="159" t="s">
        <v>123</v>
      </c>
      <c r="C19" s="115"/>
      <c r="D19" s="115"/>
      <c r="E19" s="115">
        <v>0</v>
      </c>
      <c r="F19" s="138" t="s">
        <v>111</v>
      </c>
      <c r="G19" s="115"/>
      <c r="H19" s="115"/>
      <c r="I19" s="145"/>
      <c r="J19" s="351"/>
    </row>
    <row r="20" spans="1:10" ht="12.95" customHeight="1">
      <c r="A20" s="130" t="s">
        <v>16</v>
      </c>
      <c r="B20" s="159" t="s">
        <v>124</v>
      </c>
      <c r="C20" s="115"/>
      <c r="D20" s="115"/>
      <c r="E20" s="115"/>
      <c r="F20" s="138" t="s">
        <v>82</v>
      </c>
      <c r="G20" s="115"/>
      <c r="H20" s="115"/>
      <c r="I20" s="145"/>
      <c r="J20" s="351"/>
    </row>
    <row r="21" spans="1:10" ht="12.95" customHeight="1">
      <c r="A21" s="132" t="s">
        <v>17</v>
      </c>
      <c r="B21" s="159" t="s">
        <v>125</v>
      </c>
      <c r="C21" s="115"/>
      <c r="D21" s="115"/>
      <c r="E21" s="115"/>
      <c r="F21" s="138" t="s">
        <v>83</v>
      </c>
      <c r="G21" s="115"/>
      <c r="H21" s="115"/>
      <c r="I21" s="145"/>
      <c r="J21" s="351"/>
    </row>
    <row r="22" spans="1:10" ht="12.95" customHeight="1">
      <c r="A22" s="130" t="s">
        <v>18</v>
      </c>
      <c r="B22" s="159" t="s">
        <v>126</v>
      </c>
      <c r="C22" s="115"/>
      <c r="D22" s="115"/>
      <c r="E22" s="115"/>
      <c r="F22" s="137" t="s">
        <v>122</v>
      </c>
      <c r="G22" s="115"/>
      <c r="H22" s="115"/>
      <c r="I22" s="145"/>
      <c r="J22" s="351"/>
    </row>
    <row r="23" spans="1:10" ht="21.75" customHeight="1">
      <c r="A23" s="132" t="s">
        <v>19</v>
      </c>
      <c r="B23" s="160" t="s">
        <v>127</v>
      </c>
      <c r="C23" s="115"/>
      <c r="D23" s="115"/>
      <c r="E23" s="115"/>
      <c r="F23" s="138" t="s">
        <v>112</v>
      </c>
      <c r="G23" s="115"/>
      <c r="H23" s="115"/>
      <c r="I23" s="145"/>
      <c r="J23" s="351"/>
    </row>
    <row r="24" spans="1:10" ht="22.5" customHeight="1">
      <c r="A24" s="130" t="s">
        <v>20</v>
      </c>
      <c r="B24" s="161" t="s">
        <v>128</v>
      </c>
      <c r="C24" s="140">
        <f>+C25+C26+C27+C28+C29</f>
        <v>0</v>
      </c>
      <c r="D24" s="140"/>
      <c r="E24" s="140">
        <f>+E25+E26+E27+E28+E29</f>
        <v>0</v>
      </c>
      <c r="F24" s="162" t="s">
        <v>110</v>
      </c>
      <c r="G24" s="115"/>
      <c r="H24" s="115"/>
      <c r="I24" s="145"/>
      <c r="J24" s="351"/>
    </row>
    <row r="25" spans="1:10" ht="12.95" customHeight="1">
      <c r="A25" s="132" t="s">
        <v>21</v>
      </c>
      <c r="B25" s="160" t="s">
        <v>129</v>
      </c>
      <c r="C25" s="115"/>
      <c r="D25" s="115"/>
      <c r="E25" s="115"/>
      <c r="F25" s="162" t="s">
        <v>331</v>
      </c>
      <c r="G25" s="115"/>
      <c r="H25" s="115"/>
      <c r="I25" s="145"/>
      <c r="J25" s="351"/>
    </row>
    <row r="26" spans="1:10" ht="12.95" customHeight="1">
      <c r="A26" s="130" t="s">
        <v>22</v>
      </c>
      <c r="B26" s="160" t="s">
        <v>130</v>
      </c>
      <c r="C26" s="115"/>
      <c r="D26" s="115"/>
      <c r="E26" s="115"/>
      <c r="F26" s="157"/>
      <c r="G26" s="115"/>
      <c r="H26" s="115"/>
      <c r="I26" s="145"/>
      <c r="J26" s="351"/>
    </row>
    <row r="27" spans="1:10" ht="12.95" customHeight="1">
      <c r="A27" s="132" t="s">
        <v>23</v>
      </c>
      <c r="B27" s="159" t="s">
        <v>131</v>
      </c>
      <c r="C27" s="115"/>
      <c r="D27" s="115"/>
      <c r="E27" s="115"/>
      <c r="F27" s="146"/>
      <c r="G27" s="115"/>
      <c r="H27" s="115"/>
      <c r="I27" s="145"/>
      <c r="J27" s="351"/>
    </row>
    <row r="28" spans="1:10" ht="12.95" customHeight="1">
      <c r="A28" s="130" t="s">
        <v>24</v>
      </c>
      <c r="B28" s="163" t="s">
        <v>132</v>
      </c>
      <c r="C28" s="115"/>
      <c r="D28" s="115"/>
      <c r="E28" s="115"/>
      <c r="F28" s="1"/>
      <c r="G28" s="115"/>
      <c r="H28" s="115"/>
      <c r="I28" s="145"/>
      <c r="J28" s="351"/>
    </row>
    <row r="29" spans="1:10" ht="12.95" customHeight="1" thickBot="1">
      <c r="A29" s="132" t="s">
        <v>25</v>
      </c>
      <c r="B29" s="164" t="s">
        <v>133</v>
      </c>
      <c r="C29" s="115"/>
      <c r="D29" s="115"/>
      <c r="E29" s="115"/>
      <c r="F29" s="146"/>
      <c r="G29" s="115"/>
      <c r="H29" s="115"/>
      <c r="I29" s="145"/>
      <c r="J29" s="351"/>
    </row>
    <row r="30" spans="1:10" ht="24.75" customHeight="1" thickBot="1">
      <c r="A30" s="135" t="s">
        <v>26</v>
      </c>
      <c r="B30" s="116" t="s">
        <v>322</v>
      </c>
      <c r="C30" s="121">
        <f>+C18+C24</f>
        <v>0</v>
      </c>
      <c r="D30" s="121"/>
      <c r="E30" s="121">
        <f>+E18+E24</f>
        <v>0</v>
      </c>
      <c r="F30" s="116" t="s">
        <v>333</v>
      </c>
      <c r="G30" s="121">
        <f>SUM(G18:G29)</f>
        <v>0</v>
      </c>
      <c r="H30" s="121"/>
      <c r="I30" s="149">
        <f>SUM(I18:I29)</f>
        <v>0</v>
      </c>
      <c r="J30" s="351"/>
    </row>
    <row r="31" spans="1:10" ht="16.5" customHeight="1" thickBot="1">
      <c r="A31" s="135" t="s">
        <v>27</v>
      </c>
      <c r="B31" s="141" t="s">
        <v>323</v>
      </c>
      <c r="C31" s="333">
        <f>+C17+C30</f>
        <v>60000000</v>
      </c>
      <c r="D31" s="334">
        <v>-43000000</v>
      </c>
      <c r="E31" s="239">
        <f>+E17+E30</f>
        <v>17000000</v>
      </c>
      <c r="F31" s="141" t="s">
        <v>332</v>
      </c>
      <c r="G31" s="238">
        <f>+G17+G30</f>
        <v>111500000</v>
      </c>
      <c r="H31" s="238">
        <v>-40000000</v>
      </c>
      <c r="I31" s="240">
        <f>+I17+I30</f>
        <v>71500000</v>
      </c>
      <c r="J31" s="351"/>
    </row>
    <row r="32" spans="1:10" ht="16.5" customHeight="1" thickBot="1">
      <c r="A32" s="135" t="s">
        <v>28</v>
      </c>
      <c r="B32" s="141" t="s">
        <v>86</v>
      </c>
      <c r="C32" s="238"/>
      <c r="D32" s="283"/>
      <c r="E32" s="239">
        <f>IF(E17-I17&lt;0,I17-E17,"-")</f>
        <v>54500000</v>
      </c>
      <c r="F32" s="141" t="s">
        <v>87</v>
      </c>
      <c r="G32" s="238" t="str">
        <f>IF(C17-G17&gt;0,C17-G17,"-")</f>
        <v>-</v>
      </c>
      <c r="H32" s="238"/>
      <c r="I32" s="240" t="str">
        <f>IF(E17-I17&gt;0,E17-I17,"-")</f>
        <v>-</v>
      </c>
      <c r="J32" s="351"/>
    </row>
  </sheetData>
  <mergeCells count="2">
    <mergeCell ref="A3:A4"/>
    <mergeCell ref="J1:J3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>
    <oddHeader>&amp;CTISZASZALKA KÖZSÉG ÖNKORMÁNYZATA2020. ÉV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4" zoomScaleSheetLayoutView="115" workbookViewId="0">
      <selection activeCell="G9" sqref="G9"/>
    </sheetView>
  </sheetViews>
  <sheetFormatPr defaultRowHeight="12.75"/>
  <cols>
    <col min="1" max="1" width="46.33203125" style="26" customWidth="1"/>
    <col min="2" max="2" width="13.83203125" style="26" customWidth="1"/>
    <col min="3" max="3" width="66.1640625" style="26" customWidth="1"/>
    <col min="4" max="5" width="13.83203125" style="26" customWidth="1"/>
    <col min="6" max="16384" width="9.33203125" style="26"/>
  </cols>
  <sheetData>
    <row r="1" spans="1:5" ht="18.75">
      <c r="A1" s="172" t="s">
        <v>77</v>
      </c>
      <c r="E1" s="178" t="s">
        <v>81</v>
      </c>
    </row>
    <row r="3" spans="1:5">
      <c r="A3" s="173"/>
      <c r="B3" s="179"/>
      <c r="C3" s="173"/>
      <c r="D3" s="180"/>
      <c r="E3" s="179"/>
    </row>
    <row r="4" spans="1:5" ht="15.75">
      <c r="A4" s="148" t="str">
        <f>+ÖSSZEFÜGGÉSEK!A4</f>
        <v>2018. évi eredeti előirányzat BEVÉTELEK</v>
      </c>
      <c r="B4" s="181"/>
      <c r="C4" s="174"/>
      <c r="D4" s="180"/>
      <c r="E4" s="179"/>
    </row>
    <row r="5" spans="1:5">
      <c r="A5" s="173"/>
      <c r="B5" s="179"/>
      <c r="C5" s="173"/>
      <c r="D5" s="180"/>
      <c r="E5" s="179"/>
    </row>
    <row r="6" spans="1:5">
      <c r="A6" s="173" t="s">
        <v>337</v>
      </c>
      <c r="B6" s="179">
        <f>+'1.1.sz.mell.'!C61</f>
        <v>262405819</v>
      </c>
      <c r="C6" s="173" t="s">
        <v>338</v>
      </c>
      <c r="D6" s="180">
        <f>+'2.1.sz.mell  '!C18+'2.2.sz.mell'!C17</f>
        <v>262405819</v>
      </c>
      <c r="E6" s="179">
        <f>+B6-D6</f>
        <v>0</v>
      </c>
    </row>
    <row r="7" spans="1:5">
      <c r="A7" s="173" t="s">
        <v>339</v>
      </c>
      <c r="B7" s="179">
        <f>+'1.1.sz.mell.'!C84</f>
        <v>191971991</v>
      </c>
      <c r="C7" s="173" t="s">
        <v>340</v>
      </c>
      <c r="D7" s="180">
        <f>+'2.1.sz.mell  '!C27+'2.2.sz.mell'!C30</f>
        <v>145896097</v>
      </c>
      <c r="E7" s="179">
        <f>+B7-D7</f>
        <v>46075894</v>
      </c>
    </row>
    <row r="8" spans="1:5">
      <c r="A8" s="173" t="s">
        <v>341</v>
      </c>
      <c r="B8" s="179">
        <f>+'1.1.sz.mell.'!C85</f>
        <v>454377810</v>
      </c>
      <c r="C8" s="173" t="s">
        <v>342</v>
      </c>
      <c r="D8" s="180">
        <f>+'2.1.sz.mell  '!C28+'2.2.sz.mell'!C31</f>
        <v>408301916</v>
      </c>
      <c r="E8" s="179">
        <f>+B8-D8</f>
        <v>46075894</v>
      </c>
    </row>
    <row r="9" spans="1:5">
      <c r="A9" s="173"/>
      <c r="B9" s="179"/>
      <c r="C9" s="173"/>
      <c r="D9" s="180"/>
      <c r="E9" s="179"/>
    </row>
    <row r="10" spans="1:5" ht="15.75">
      <c r="A10" s="148" t="str">
        <f>+ÖSSZEFÜGGÉSEK!A10</f>
        <v>2018. évi módosított előirányzat BEVÉTELEK</v>
      </c>
      <c r="B10" s="181"/>
      <c r="C10" s="174"/>
      <c r="D10" s="180"/>
      <c r="E10" s="179"/>
    </row>
    <row r="11" spans="1:5">
      <c r="A11" s="173"/>
      <c r="B11" s="179"/>
      <c r="C11" s="173"/>
      <c r="D11" s="180"/>
      <c r="E11" s="179"/>
    </row>
    <row r="12" spans="1:5">
      <c r="A12" s="173" t="s">
        <v>343</v>
      </c>
      <c r="B12" s="179">
        <f>+'1.1.sz.mell.'!D61</f>
        <v>-61576565</v>
      </c>
      <c r="C12" s="173" t="s">
        <v>349</v>
      </c>
      <c r="D12" s="180" t="e">
        <f>+'2.1.sz.mell  '!#REF!+'2.2.sz.mell'!#REF!</f>
        <v>#REF!</v>
      </c>
      <c r="E12" s="179" t="e">
        <f>+B12-D12</f>
        <v>#REF!</v>
      </c>
    </row>
    <row r="13" spans="1:5">
      <c r="A13" s="173" t="s">
        <v>344</v>
      </c>
      <c r="B13" s="179">
        <f>+'1.1.sz.mell.'!D84</f>
        <v>15000000</v>
      </c>
      <c r="C13" s="173" t="s">
        <v>350</v>
      </c>
      <c r="D13" s="180" t="e">
        <f>+'2.1.sz.mell  '!#REF!+'2.2.sz.mell'!#REF!</f>
        <v>#REF!</v>
      </c>
      <c r="E13" s="179" t="e">
        <f>+B13-D13</f>
        <v>#REF!</v>
      </c>
    </row>
    <row r="14" spans="1:5">
      <c r="A14" s="173" t="s">
        <v>345</v>
      </c>
      <c r="B14" s="179">
        <f>+'1.1.sz.mell.'!D85</f>
        <v>-46576565</v>
      </c>
      <c r="C14" s="173" t="s">
        <v>351</v>
      </c>
      <c r="D14" s="180" t="e">
        <f>+'2.1.sz.mell  '!#REF!+'2.2.sz.mell'!#REF!</f>
        <v>#REF!</v>
      </c>
      <c r="E14" s="179" t="e">
        <f>+B14-D14</f>
        <v>#REF!</v>
      </c>
    </row>
    <row r="15" spans="1:5">
      <c r="A15" s="173"/>
      <c r="B15" s="179"/>
      <c r="C15" s="173"/>
      <c r="D15" s="180"/>
      <c r="E15" s="179"/>
    </row>
    <row r="16" spans="1:5" ht="14.25">
      <c r="A16" s="182" t="str">
        <f>+ÖSSZEFÜGGÉSEK!A16</f>
        <v>2018. évi teljesítés BEVÉTELEK</v>
      </c>
      <c r="B16" s="147"/>
      <c r="C16" s="174"/>
      <c r="D16" s="180"/>
      <c r="E16" s="179"/>
    </row>
    <row r="17" spans="1:5">
      <c r="A17" s="173"/>
      <c r="B17" s="179"/>
      <c r="C17" s="173"/>
      <c r="D17" s="180"/>
      <c r="E17" s="179"/>
    </row>
    <row r="18" spans="1:5">
      <c r="A18" s="173" t="s">
        <v>346</v>
      </c>
      <c r="B18" s="179">
        <f>+'1.1.sz.mell.'!E61</f>
        <v>200829254</v>
      </c>
      <c r="C18" s="173" t="s">
        <v>352</v>
      </c>
      <c r="D18" s="180">
        <f>+'2.1.sz.mell  '!E18+'2.2.sz.mell'!E17</f>
        <v>200829254</v>
      </c>
      <c r="E18" s="179">
        <f>+B18-D18</f>
        <v>0</v>
      </c>
    </row>
    <row r="19" spans="1:5">
      <c r="A19" s="173" t="s">
        <v>347</v>
      </c>
      <c r="B19" s="179">
        <f>+'1.1.sz.mell.'!E84</f>
        <v>206971991</v>
      </c>
      <c r="C19" s="173" t="s">
        <v>353</v>
      </c>
      <c r="D19" s="180">
        <f>+'2.1.sz.mell  '!E27+'2.2.sz.mell'!E30</f>
        <v>160896097</v>
      </c>
      <c r="E19" s="179">
        <f>+B19-D19</f>
        <v>46075894</v>
      </c>
    </row>
    <row r="20" spans="1:5">
      <c r="A20" s="173" t="s">
        <v>348</v>
      </c>
      <c r="B20" s="179">
        <f>+'1.1.sz.mell.'!E85</f>
        <v>407801245</v>
      </c>
      <c r="C20" s="173" t="s">
        <v>354</v>
      </c>
      <c r="D20" s="180">
        <f>+'2.1.sz.mell  '!E28+'2.2.sz.mell'!E31</f>
        <v>361725351</v>
      </c>
      <c r="E20" s="179">
        <f>+B20-D20</f>
        <v>46075894</v>
      </c>
    </row>
    <row r="21" spans="1:5">
      <c r="A21" s="173"/>
      <c r="B21" s="179"/>
      <c r="C21" s="173"/>
      <c r="D21" s="180"/>
      <c r="E21" s="179"/>
    </row>
    <row r="22" spans="1:5" ht="15.75">
      <c r="A22" s="148" t="e">
        <f>+'ELLENŐRZÉS-1.sz.2.1.sz.2.2.sz.'!A1:'[1]F1ÖSSZEFÜGGÉSEK'!A22</f>
        <v>#VALUE!</v>
      </c>
      <c r="B22" s="181"/>
      <c r="C22" s="174"/>
      <c r="D22" s="180"/>
      <c r="E22" s="179"/>
    </row>
    <row r="23" spans="1:5">
      <c r="A23" s="173"/>
      <c r="B23" s="179"/>
      <c r="C23" s="173"/>
      <c r="D23" s="180"/>
      <c r="E23" s="179"/>
    </row>
    <row r="24" spans="1:5">
      <c r="A24" s="173" t="s">
        <v>355</v>
      </c>
      <c r="B24" s="179">
        <f>+'1.1.sz.mell.'!C125</f>
        <v>406370326</v>
      </c>
      <c r="C24" s="173" t="s">
        <v>361</v>
      </c>
      <c r="D24" s="180">
        <f>+'2.1.sz.mell  '!G18+'2.2.sz.mell'!G17</f>
        <v>406370326</v>
      </c>
      <c r="E24" s="179">
        <f>+B24-D24</f>
        <v>0</v>
      </c>
    </row>
    <row r="25" spans="1:5">
      <c r="A25" s="173" t="s">
        <v>334</v>
      </c>
      <c r="B25" s="179">
        <f>+'1.1.sz.mell.'!C145</f>
        <v>48007484</v>
      </c>
      <c r="C25" s="173" t="s">
        <v>362</v>
      </c>
      <c r="D25" s="180">
        <f>+'2.1.sz.mell  '!G27+'2.2.sz.mell'!G30</f>
        <v>1931590</v>
      </c>
      <c r="E25" s="179">
        <f>+B25-D25</f>
        <v>46075894</v>
      </c>
    </row>
    <row r="26" spans="1:5">
      <c r="A26" s="173" t="s">
        <v>356</v>
      </c>
      <c r="B26" s="179">
        <f>+'1.1.sz.mell.'!C146</f>
        <v>454377810</v>
      </c>
      <c r="C26" s="173" t="s">
        <v>363</v>
      </c>
      <c r="D26" s="180">
        <f>+'2.1.sz.mell  '!G28+'2.2.sz.mell'!G31</f>
        <v>408301916</v>
      </c>
      <c r="E26" s="179">
        <f>+B26-D26</f>
        <v>46075894</v>
      </c>
    </row>
    <row r="27" spans="1:5">
      <c r="A27" s="173"/>
      <c r="B27" s="179"/>
      <c r="C27" s="173"/>
      <c r="D27" s="180"/>
      <c r="E27" s="179"/>
    </row>
    <row r="28" spans="1:5" ht="15.75">
      <c r="A28" s="148" t="str">
        <f>+ÖSSZEFÜGGÉSEK!A28</f>
        <v>2018. évi módosított előirányzat KIADÁSOK</v>
      </c>
      <c r="B28" s="181"/>
      <c r="C28" s="174"/>
      <c r="D28" s="180"/>
      <c r="E28" s="179"/>
    </row>
    <row r="29" spans="1:5">
      <c r="A29" s="173"/>
      <c r="B29" s="179"/>
      <c r="C29" s="173"/>
      <c r="D29" s="180"/>
      <c r="E29" s="179"/>
    </row>
    <row r="30" spans="1:5">
      <c r="A30" s="173" t="s">
        <v>357</v>
      </c>
      <c r="B30" s="179">
        <v>-2295000</v>
      </c>
      <c r="C30" s="173" t="s">
        <v>368</v>
      </c>
      <c r="D30" s="180" t="e">
        <f>+'2.1.sz.mell  '!#REF!+'2.2.sz.mell'!#REF!</f>
        <v>#REF!</v>
      </c>
      <c r="E30" s="179" t="e">
        <f>+B30-D30</f>
        <v>#REF!</v>
      </c>
    </row>
    <row r="31" spans="1:5">
      <c r="A31" s="173" t="s">
        <v>335</v>
      </c>
      <c r="B31" s="179">
        <f>+'1.1.sz.mell.'!D145</f>
        <v>15000000</v>
      </c>
      <c r="C31" s="173" t="s">
        <v>365</v>
      </c>
      <c r="D31" s="180" t="e">
        <f>+'2.1.sz.mell  '!#REF!+'2.2.sz.mell'!#REF!</f>
        <v>#REF!</v>
      </c>
      <c r="E31" s="179" t="e">
        <f>+B31-D31</f>
        <v>#REF!</v>
      </c>
    </row>
    <row r="32" spans="1:5">
      <c r="A32" s="173" t="s">
        <v>358</v>
      </c>
      <c r="B32" s="179">
        <v>-2295000</v>
      </c>
      <c r="C32" s="173" t="s">
        <v>364</v>
      </c>
      <c r="D32" s="180" t="e">
        <f>+'2.1.sz.mell  '!#REF!+'2.2.sz.mell'!#REF!</f>
        <v>#REF!</v>
      </c>
      <c r="E32" s="179" t="e">
        <f>+B32-D32</f>
        <v>#REF!</v>
      </c>
    </row>
    <row r="33" spans="1:5">
      <c r="A33" s="173"/>
      <c r="B33" s="179"/>
      <c r="C33" s="173"/>
      <c r="D33" s="180"/>
      <c r="E33" s="179"/>
    </row>
    <row r="34" spans="1:5" ht="15.75">
      <c r="A34" s="177" t="str">
        <f>+ÖSSZEFÜGGÉSEK!A34</f>
        <v>2018. évi teljesítés KIADÁSOK</v>
      </c>
      <c r="B34" s="181"/>
      <c r="C34" s="174"/>
      <c r="D34" s="180"/>
      <c r="E34" s="179"/>
    </row>
    <row r="35" spans="1:5">
      <c r="A35" s="173"/>
      <c r="B35" s="179"/>
      <c r="C35" s="173"/>
      <c r="D35" s="180"/>
      <c r="E35" s="179"/>
    </row>
    <row r="36" spans="1:5">
      <c r="A36" s="173" t="s">
        <v>359</v>
      </c>
      <c r="B36" s="179">
        <f>+'1.1.sz.mell.'!E125</f>
        <v>344793761</v>
      </c>
      <c r="C36" s="173" t="s">
        <v>369</v>
      </c>
      <c r="D36" s="180">
        <f>+'2.1.sz.mell  '!I18+'2.2.sz.mell'!I17</f>
        <v>344793761</v>
      </c>
      <c r="E36" s="179">
        <f>+B36-D36</f>
        <v>0</v>
      </c>
    </row>
    <row r="37" spans="1:5">
      <c r="A37" s="173" t="s">
        <v>336</v>
      </c>
      <c r="B37" s="179">
        <f>+'1.1.sz.mell.'!E145</f>
        <v>63007484</v>
      </c>
      <c r="C37" s="173" t="s">
        <v>367</v>
      </c>
      <c r="D37" s="180">
        <f>+'2.1.sz.mell  '!I27+'2.2.sz.mell'!I30</f>
        <v>16931590</v>
      </c>
      <c r="E37" s="179">
        <f>+B37-D37</f>
        <v>46075894</v>
      </c>
    </row>
    <row r="38" spans="1:5">
      <c r="A38" s="173" t="s">
        <v>360</v>
      </c>
      <c r="B38" s="179">
        <f>+'1.1.sz.mell.'!E146</f>
        <v>407801245</v>
      </c>
      <c r="C38" s="173" t="s">
        <v>366</v>
      </c>
      <c r="D38" s="180">
        <f>+'2.1.sz.mell  '!I28+'2.2.sz.mell'!I31</f>
        <v>361725351</v>
      </c>
      <c r="E38" s="179">
        <f>+B38-D38</f>
        <v>46075894</v>
      </c>
    </row>
  </sheetData>
  <phoneticPr fontId="24" type="noConversion"/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view="pageBreakPreview" topLeftCell="A124" zoomScaleSheetLayoutView="100" workbookViewId="0">
      <selection activeCell="H110" sqref="H110"/>
    </sheetView>
  </sheetViews>
  <sheetFormatPr defaultRowHeight="12.75"/>
  <cols>
    <col min="1" max="1" width="14.83203125" style="208" customWidth="1"/>
    <col min="2" max="2" width="65.33203125" style="209" customWidth="1"/>
    <col min="3" max="5" width="17" style="210" customWidth="1"/>
    <col min="6" max="16384" width="9.33203125" style="7"/>
  </cols>
  <sheetData>
    <row r="1" spans="1:6" s="187" customFormat="1" ht="16.5" customHeight="1" thickBot="1">
      <c r="A1" s="244"/>
      <c r="B1" s="245"/>
      <c r="C1" s="361" t="s">
        <v>407</v>
      </c>
      <c r="D1" s="362"/>
      <c r="E1" s="362"/>
    </row>
    <row r="2" spans="1:6" s="230" customFormat="1" ht="15.75" customHeight="1">
      <c r="A2" s="211" t="s">
        <v>40</v>
      </c>
      <c r="B2" s="357" t="s">
        <v>412</v>
      </c>
      <c r="C2" s="358"/>
      <c r="D2" s="259"/>
      <c r="E2" s="204" t="s">
        <v>32</v>
      </c>
    </row>
    <row r="3" spans="1:6" s="230" customFormat="1" ht="24.75" thickBot="1">
      <c r="A3" s="229" t="s">
        <v>371</v>
      </c>
      <c r="B3" s="359" t="s">
        <v>370</v>
      </c>
      <c r="C3" s="360"/>
      <c r="D3" s="260"/>
      <c r="E3" s="183" t="s">
        <v>32</v>
      </c>
    </row>
    <row r="4" spans="1:6" s="231" customFormat="1" ht="15.95" customHeight="1" thickBot="1">
      <c r="A4" s="188"/>
      <c r="B4" s="188"/>
      <c r="C4" s="189"/>
      <c r="D4" s="189"/>
      <c r="E4" s="189" t="s">
        <v>395</v>
      </c>
    </row>
    <row r="5" spans="1:6" ht="24.75" thickBot="1">
      <c r="A5" s="28" t="s">
        <v>113</v>
      </c>
      <c r="B5" s="29" t="s">
        <v>392</v>
      </c>
      <c r="C5" s="15" t="s">
        <v>136</v>
      </c>
      <c r="D5" s="261" t="s">
        <v>421</v>
      </c>
      <c r="E5" s="16" t="s">
        <v>137</v>
      </c>
    </row>
    <row r="6" spans="1:6" s="232" customFormat="1" ht="12.95" customHeight="1" thickBot="1">
      <c r="A6" s="185" t="s">
        <v>243</v>
      </c>
      <c r="B6" s="186" t="s">
        <v>244</v>
      </c>
      <c r="C6" s="186" t="s">
        <v>245</v>
      </c>
      <c r="D6" s="262" t="s">
        <v>246</v>
      </c>
      <c r="E6" s="21" t="s">
        <v>247</v>
      </c>
    </row>
    <row r="7" spans="1:6" s="232" customFormat="1" ht="15.95" customHeight="1" thickBot="1">
      <c r="A7" s="354" t="s">
        <v>33</v>
      </c>
      <c r="B7" s="355"/>
      <c r="C7" s="355"/>
      <c r="D7" s="355"/>
      <c r="E7" s="356"/>
    </row>
    <row r="8" spans="1:6" s="232" customFormat="1" ht="12" customHeight="1" thickBot="1">
      <c r="A8" s="59" t="s">
        <v>2</v>
      </c>
      <c r="B8" s="55" t="s">
        <v>138</v>
      </c>
      <c r="C8" s="86">
        <v>66289745</v>
      </c>
      <c r="D8" s="86">
        <v>4898435</v>
      </c>
      <c r="E8" s="69">
        <v>71188180</v>
      </c>
      <c r="F8" s="257"/>
    </row>
    <row r="9" spans="1:6" s="207" customFormat="1" ht="12" customHeight="1">
      <c r="A9" s="217" t="s">
        <v>54</v>
      </c>
      <c r="B9" s="97" t="s">
        <v>139</v>
      </c>
      <c r="C9" s="88">
        <v>11850465</v>
      </c>
      <c r="D9" s="88"/>
      <c r="E9" s="71">
        <v>11850465</v>
      </c>
      <c r="F9" s="257"/>
    </row>
    <row r="10" spans="1:6" s="233" customFormat="1" ht="12" customHeight="1">
      <c r="A10" s="218" t="s">
        <v>55</v>
      </c>
      <c r="B10" s="98" t="s">
        <v>140</v>
      </c>
      <c r="C10" s="87"/>
      <c r="D10" s="87"/>
      <c r="E10" s="70"/>
      <c r="F10" s="257"/>
    </row>
    <row r="11" spans="1:6" s="233" customFormat="1" ht="12" customHeight="1">
      <c r="A11" s="218" t="s">
        <v>56</v>
      </c>
      <c r="B11" s="98" t="s">
        <v>141</v>
      </c>
      <c r="C11" s="87">
        <v>34639280</v>
      </c>
      <c r="D11" s="87"/>
      <c r="E11" s="70">
        <v>34639280</v>
      </c>
      <c r="F11" s="257"/>
    </row>
    <row r="12" spans="1:6" s="233" customFormat="1" ht="12" customHeight="1">
      <c r="A12" s="218" t="s">
        <v>57</v>
      </c>
      <c r="B12" s="98" t="s">
        <v>142</v>
      </c>
      <c r="C12" s="87">
        <v>1800000</v>
      </c>
      <c r="D12" s="87">
        <v>521858</v>
      </c>
      <c r="E12" s="70">
        <v>2321858</v>
      </c>
      <c r="F12" s="257"/>
    </row>
    <row r="13" spans="1:6" s="233" customFormat="1" ht="12" customHeight="1">
      <c r="A13" s="218" t="s">
        <v>74</v>
      </c>
      <c r="B13" s="98" t="s">
        <v>143</v>
      </c>
      <c r="C13" s="87">
        <v>18000000</v>
      </c>
      <c r="D13" s="87">
        <v>4334327</v>
      </c>
      <c r="E13" s="70">
        <v>22334327</v>
      </c>
      <c r="F13" s="257"/>
    </row>
    <row r="14" spans="1:6" s="207" customFormat="1" ht="12" customHeight="1" thickBot="1">
      <c r="A14" s="219" t="s">
        <v>58</v>
      </c>
      <c r="B14" s="78" t="s">
        <v>144</v>
      </c>
      <c r="C14" s="89"/>
      <c r="D14" s="89">
        <v>42250</v>
      </c>
      <c r="E14" s="72">
        <v>42250</v>
      </c>
      <c r="F14" s="257"/>
    </row>
    <row r="15" spans="1:6" s="207" customFormat="1" ht="12" customHeight="1" thickBot="1">
      <c r="A15" s="59" t="s">
        <v>3</v>
      </c>
      <c r="B15" s="76" t="s">
        <v>145</v>
      </c>
      <c r="C15" s="86">
        <f>SUM(C16:C20)</f>
        <v>53275804</v>
      </c>
      <c r="D15" s="86">
        <v>-20000000</v>
      </c>
      <c r="E15" s="69">
        <f>SUM(E16:E20)</f>
        <v>33275804</v>
      </c>
      <c r="F15" s="257"/>
    </row>
    <row r="16" spans="1:6" s="207" customFormat="1" ht="12" customHeight="1">
      <c r="A16" s="217" t="s">
        <v>60</v>
      </c>
      <c r="B16" s="97" t="s">
        <v>146</v>
      </c>
      <c r="C16" s="88"/>
      <c r="D16" s="88"/>
      <c r="E16" s="71"/>
      <c r="F16" s="257"/>
    </row>
    <row r="17" spans="1:6" s="207" customFormat="1" ht="12" customHeight="1">
      <c r="A17" s="218" t="s">
        <v>61</v>
      </c>
      <c r="B17" s="98" t="s">
        <v>147</v>
      </c>
      <c r="C17" s="87"/>
      <c r="D17" s="87"/>
      <c r="E17" s="70"/>
      <c r="F17" s="257"/>
    </row>
    <row r="18" spans="1:6" s="207" customFormat="1" ht="12" customHeight="1">
      <c r="A18" s="218" t="s">
        <v>62</v>
      </c>
      <c r="B18" s="98" t="s">
        <v>148</v>
      </c>
      <c r="C18" s="87"/>
      <c r="D18" s="87"/>
      <c r="E18" s="70"/>
      <c r="F18" s="257"/>
    </row>
    <row r="19" spans="1:6" s="207" customFormat="1" ht="12" customHeight="1">
      <c r="A19" s="218" t="s">
        <v>63</v>
      </c>
      <c r="B19" s="98" t="s">
        <v>149</v>
      </c>
      <c r="C19" s="87"/>
      <c r="D19" s="87"/>
      <c r="E19" s="70"/>
      <c r="F19" s="257"/>
    </row>
    <row r="20" spans="1:6" s="207" customFormat="1" ht="12" customHeight="1">
      <c r="A20" s="218" t="s">
        <v>64</v>
      </c>
      <c r="B20" s="98" t="s">
        <v>150</v>
      </c>
      <c r="C20" s="87">
        <v>53275804</v>
      </c>
      <c r="D20" s="87">
        <v>-20000000</v>
      </c>
      <c r="E20" s="70">
        <v>33275804</v>
      </c>
      <c r="F20" s="257"/>
    </row>
    <row r="21" spans="1:6" s="233" customFormat="1" ht="12" customHeight="1" thickBot="1">
      <c r="A21" s="219" t="s">
        <v>70</v>
      </c>
      <c r="B21" s="78" t="s">
        <v>151</v>
      </c>
      <c r="C21" s="89"/>
      <c r="D21" s="89"/>
      <c r="E21" s="72"/>
      <c r="F21" s="257"/>
    </row>
    <row r="22" spans="1:6" s="233" customFormat="1" ht="12" customHeight="1" thickBot="1">
      <c r="A22" s="59" t="s">
        <v>4</v>
      </c>
      <c r="B22" s="55" t="s">
        <v>152</v>
      </c>
      <c r="C22" s="86">
        <f>SUM(C23:C27)</f>
        <v>60000000</v>
      </c>
      <c r="D22" s="86">
        <v>-43000000</v>
      </c>
      <c r="E22" s="69">
        <f>SUM(E23:E27)</f>
        <v>17000000</v>
      </c>
      <c r="F22" s="257"/>
    </row>
    <row r="23" spans="1:6" s="233" customFormat="1" ht="12" customHeight="1">
      <c r="A23" s="217" t="s">
        <v>43</v>
      </c>
      <c r="B23" s="97" t="s">
        <v>153</v>
      </c>
      <c r="C23" s="88"/>
      <c r="D23" s="88"/>
      <c r="E23" s="71"/>
      <c r="F23" s="257"/>
    </row>
    <row r="24" spans="1:6" s="207" customFormat="1" ht="12" customHeight="1">
      <c r="A24" s="218" t="s">
        <v>44</v>
      </c>
      <c r="B24" s="98" t="s">
        <v>154</v>
      </c>
      <c r="C24" s="87"/>
      <c r="D24" s="87"/>
      <c r="E24" s="70"/>
      <c r="F24" s="257"/>
    </row>
    <row r="25" spans="1:6" s="233" customFormat="1" ht="12" customHeight="1">
      <c r="A25" s="218" t="s">
        <v>45</v>
      </c>
      <c r="B25" s="98" t="s">
        <v>155</v>
      </c>
      <c r="C25" s="87"/>
      <c r="D25" s="87"/>
      <c r="E25" s="70"/>
      <c r="F25" s="257"/>
    </row>
    <row r="26" spans="1:6" s="233" customFormat="1" ht="12" customHeight="1">
      <c r="A26" s="218" t="s">
        <v>46</v>
      </c>
      <c r="B26" s="98" t="s">
        <v>156</v>
      </c>
      <c r="C26" s="87"/>
      <c r="D26" s="87"/>
      <c r="E26" s="70"/>
      <c r="F26" s="257"/>
    </row>
    <row r="27" spans="1:6" s="233" customFormat="1" ht="12" customHeight="1">
      <c r="A27" s="218" t="s">
        <v>88</v>
      </c>
      <c r="B27" s="98" t="s">
        <v>157</v>
      </c>
      <c r="C27" s="87">
        <v>60000000</v>
      </c>
      <c r="D27" s="87">
        <v>-43000000</v>
      </c>
      <c r="E27" s="70">
        <v>17000000</v>
      </c>
      <c r="F27" s="257"/>
    </row>
    <row r="28" spans="1:6" s="233" customFormat="1" ht="12" customHeight="1" thickBot="1">
      <c r="A28" s="219" t="s">
        <v>89</v>
      </c>
      <c r="B28" s="99" t="s">
        <v>158</v>
      </c>
      <c r="C28" s="89"/>
      <c r="D28" s="89"/>
      <c r="E28" s="72"/>
      <c r="F28" s="257"/>
    </row>
    <row r="29" spans="1:6" s="233" customFormat="1" ht="12" customHeight="1" thickBot="1">
      <c r="A29" s="59" t="s">
        <v>90</v>
      </c>
      <c r="B29" s="55" t="s">
        <v>384</v>
      </c>
      <c r="C29" s="92">
        <f>SUM(C30:C35)</f>
        <v>14020000</v>
      </c>
      <c r="D29" s="92">
        <v>-4000000</v>
      </c>
      <c r="E29" s="105">
        <v>10020000</v>
      </c>
      <c r="F29" s="257"/>
    </row>
    <row r="30" spans="1:6" s="233" customFormat="1" ht="12" customHeight="1">
      <c r="A30" s="217" t="s">
        <v>159</v>
      </c>
      <c r="B30" s="97" t="s">
        <v>388</v>
      </c>
      <c r="C30" s="88"/>
      <c r="D30" s="88"/>
      <c r="E30" s="71"/>
      <c r="F30" s="257"/>
    </row>
    <row r="31" spans="1:6" s="233" customFormat="1" ht="12" customHeight="1">
      <c r="A31" s="218" t="s">
        <v>160</v>
      </c>
      <c r="B31" s="98" t="s">
        <v>400</v>
      </c>
      <c r="C31" s="87">
        <v>0</v>
      </c>
      <c r="D31" s="87"/>
      <c r="E31" s="70">
        <v>0</v>
      </c>
      <c r="F31" s="257"/>
    </row>
    <row r="32" spans="1:6" s="233" customFormat="1" ht="12" customHeight="1">
      <c r="A32" s="218" t="s">
        <v>161</v>
      </c>
      <c r="B32" s="98" t="s">
        <v>390</v>
      </c>
      <c r="C32" s="87">
        <v>12000000</v>
      </c>
      <c r="D32" s="87">
        <v>-2000000</v>
      </c>
      <c r="E32" s="70">
        <v>10000000</v>
      </c>
      <c r="F32" s="257"/>
    </row>
    <row r="33" spans="1:6" s="233" customFormat="1" ht="12" customHeight="1">
      <c r="A33" s="218" t="s">
        <v>385</v>
      </c>
      <c r="B33" s="98" t="s">
        <v>402</v>
      </c>
      <c r="C33" s="87">
        <v>2000000</v>
      </c>
      <c r="D33" s="87">
        <v>-2000000</v>
      </c>
      <c r="E33" s="70"/>
      <c r="F33" s="257"/>
    </row>
    <row r="34" spans="1:6" s="233" customFormat="1" ht="12" customHeight="1">
      <c r="A34" s="218" t="s">
        <v>386</v>
      </c>
      <c r="B34" s="98" t="s">
        <v>162</v>
      </c>
      <c r="C34" s="87"/>
      <c r="D34" s="87"/>
      <c r="E34" s="70"/>
      <c r="F34" s="257"/>
    </row>
    <row r="35" spans="1:6" s="233" customFormat="1" ht="12" customHeight="1" thickBot="1">
      <c r="A35" s="219" t="s">
        <v>387</v>
      </c>
      <c r="B35" s="78" t="s">
        <v>163</v>
      </c>
      <c r="C35" s="89">
        <v>20000</v>
      </c>
      <c r="D35" s="89"/>
      <c r="E35" s="72">
        <v>20000</v>
      </c>
      <c r="F35" s="257"/>
    </row>
    <row r="36" spans="1:6" s="233" customFormat="1" ht="12" customHeight="1" thickBot="1">
      <c r="A36" s="59" t="s">
        <v>6</v>
      </c>
      <c r="B36" s="55" t="s">
        <v>164</v>
      </c>
      <c r="C36" s="86">
        <f>SUM(C37:C46)</f>
        <v>8640270</v>
      </c>
      <c r="D36" s="86">
        <v>-3180000</v>
      </c>
      <c r="E36" s="69">
        <f>SUM(E37:E46)</f>
        <v>5460270</v>
      </c>
      <c r="F36" s="257"/>
    </row>
    <row r="37" spans="1:6" s="233" customFormat="1" ht="12" customHeight="1">
      <c r="A37" s="217" t="s">
        <v>47</v>
      </c>
      <c r="B37" s="97" t="s">
        <v>165</v>
      </c>
      <c r="C37" s="88">
        <v>3000270</v>
      </c>
      <c r="D37" s="88">
        <v>-1500000</v>
      </c>
      <c r="E37" s="71">
        <v>1500270</v>
      </c>
      <c r="F37" s="257"/>
    </row>
    <row r="38" spans="1:6" s="233" customFormat="1" ht="12" customHeight="1">
      <c r="A38" s="218" t="s">
        <v>48</v>
      </c>
      <c r="B38" s="98" t="s">
        <v>166</v>
      </c>
      <c r="C38" s="87">
        <v>300000</v>
      </c>
      <c r="D38" s="87">
        <v>1700000</v>
      </c>
      <c r="E38" s="70">
        <v>2000000</v>
      </c>
      <c r="F38" s="257"/>
    </row>
    <row r="39" spans="1:6" s="233" customFormat="1" ht="12" customHeight="1">
      <c r="A39" s="218" t="s">
        <v>49</v>
      </c>
      <c r="B39" s="98" t="s">
        <v>167</v>
      </c>
      <c r="C39" s="87"/>
      <c r="D39" s="87"/>
      <c r="E39" s="70"/>
      <c r="F39" s="257"/>
    </row>
    <row r="40" spans="1:6" s="233" customFormat="1" ht="12" customHeight="1">
      <c r="A40" s="218" t="s">
        <v>92</v>
      </c>
      <c r="B40" s="98" t="s">
        <v>168</v>
      </c>
      <c r="C40" s="87">
        <v>3380000</v>
      </c>
      <c r="D40" s="87">
        <v>-3380000</v>
      </c>
      <c r="E40" s="70"/>
      <c r="F40" s="257"/>
    </row>
    <row r="41" spans="1:6" s="233" customFormat="1" ht="12" customHeight="1">
      <c r="A41" s="218" t="s">
        <v>93</v>
      </c>
      <c r="B41" s="98" t="s">
        <v>169</v>
      </c>
      <c r="C41" s="87"/>
      <c r="D41" s="87"/>
      <c r="E41" s="70"/>
      <c r="F41" s="257"/>
    </row>
    <row r="42" spans="1:6" s="233" customFormat="1" ht="12" customHeight="1">
      <c r="A42" s="218" t="s">
        <v>94</v>
      </c>
      <c r="B42" s="98" t="s">
        <v>170</v>
      </c>
      <c r="C42" s="87">
        <v>1400000</v>
      </c>
      <c r="D42" s="87"/>
      <c r="E42" s="70">
        <v>1400000</v>
      </c>
      <c r="F42" s="257"/>
    </row>
    <row r="43" spans="1:6" s="233" customFormat="1" ht="12" customHeight="1">
      <c r="A43" s="218" t="s">
        <v>95</v>
      </c>
      <c r="B43" s="98" t="s">
        <v>171</v>
      </c>
      <c r="C43" s="87"/>
      <c r="D43" s="87"/>
      <c r="E43" s="70"/>
      <c r="F43" s="257"/>
    </row>
    <row r="44" spans="1:6" s="233" customFormat="1" ht="12" customHeight="1">
      <c r="A44" s="218" t="s">
        <v>96</v>
      </c>
      <c r="B44" s="98" t="s">
        <v>172</v>
      </c>
      <c r="C44" s="87">
        <v>10000</v>
      </c>
      <c r="D44" s="87"/>
      <c r="E44" s="70">
        <v>10000</v>
      </c>
      <c r="F44" s="257"/>
    </row>
    <row r="45" spans="1:6" s="233" customFormat="1" ht="12" customHeight="1">
      <c r="A45" s="218" t="s">
        <v>173</v>
      </c>
      <c r="B45" s="98" t="s">
        <v>401</v>
      </c>
      <c r="C45" s="90"/>
      <c r="D45" s="90"/>
      <c r="E45" s="73">
        <v>0</v>
      </c>
      <c r="F45" s="257"/>
    </row>
    <row r="46" spans="1:6" s="207" customFormat="1" ht="12" customHeight="1" thickBot="1">
      <c r="A46" s="219" t="s">
        <v>175</v>
      </c>
      <c r="B46" s="99" t="s">
        <v>176</v>
      </c>
      <c r="C46" s="91">
        <v>550000</v>
      </c>
      <c r="D46" s="91"/>
      <c r="E46" s="74">
        <v>550000</v>
      </c>
      <c r="F46" s="257"/>
    </row>
    <row r="47" spans="1:6" s="233" customFormat="1" ht="12" customHeight="1" thickBot="1">
      <c r="A47" s="59" t="s">
        <v>7</v>
      </c>
      <c r="B47" s="55" t="s">
        <v>177</v>
      </c>
      <c r="C47" s="86">
        <f>SUM(C48:C52)</f>
        <v>0</v>
      </c>
      <c r="D47" s="86"/>
      <c r="E47" s="69">
        <f>SUM(E48:E52)</f>
        <v>0</v>
      </c>
      <c r="F47" s="257"/>
    </row>
    <row r="48" spans="1:6" s="233" customFormat="1" ht="12" customHeight="1">
      <c r="A48" s="217" t="s">
        <v>50</v>
      </c>
      <c r="B48" s="97" t="s">
        <v>178</v>
      </c>
      <c r="C48" s="107"/>
      <c r="D48" s="107"/>
      <c r="E48" s="75"/>
      <c r="F48" s="257"/>
    </row>
    <row r="49" spans="1:6" s="233" customFormat="1" ht="12" customHeight="1">
      <c r="A49" s="218" t="s">
        <v>51</v>
      </c>
      <c r="B49" s="98" t="s">
        <v>179</v>
      </c>
      <c r="C49" s="90"/>
      <c r="D49" s="90"/>
      <c r="E49" s="73"/>
      <c r="F49" s="257"/>
    </row>
    <row r="50" spans="1:6" s="233" customFormat="1" ht="12" customHeight="1">
      <c r="A50" s="218" t="s">
        <v>180</v>
      </c>
      <c r="B50" s="98" t="s">
        <v>181</v>
      </c>
      <c r="C50" s="90"/>
      <c r="D50" s="90"/>
      <c r="E50" s="73"/>
      <c r="F50" s="257"/>
    </row>
    <row r="51" spans="1:6" s="233" customFormat="1" ht="12" customHeight="1">
      <c r="A51" s="218" t="s">
        <v>182</v>
      </c>
      <c r="B51" s="98" t="s">
        <v>183</v>
      </c>
      <c r="C51" s="90"/>
      <c r="D51" s="90"/>
      <c r="E51" s="73"/>
      <c r="F51" s="257"/>
    </row>
    <row r="52" spans="1:6" s="233" customFormat="1" ht="12" customHeight="1" thickBot="1">
      <c r="A52" s="219" t="s">
        <v>184</v>
      </c>
      <c r="B52" s="99" t="s">
        <v>185</v>
      </c>
      <c r="C52" s="91"/>
      <c r="D52" s="91"/>
      <c r="E52" s="74"/>
      <c r="F52" s="257"/>
    </row>
    <row r="53" spans="1:6" s="233" customFormat="1" ht="12" customHeight="1" thickBot="1">
      <c r="A53" s="59" t="s">
        <v>97</v>
      </c>
      <c r="B53" s="55" t="s">
        <v>186</v>
      </c>
      <c r="C53" s="86">
        <f>SUM(C54:C56)</f>
        <v>0</v>
      </c>
      <c r="D53" s="86">
        <v>3705000</v>
      </c>
      <c r="E53" s="69">
        <f>SUM(E54:E56)</f>
        <v>3705000</v>
      </c>
      <c r="F53" s="257"/>
    </row>
    <row r="54" spans="1:6" s="207" customFormat="1" ht="12" customHeight="1">
      <c r="A54" s="217" t="s">
        <v>52</v>
      </c>
      <c r="B54" s="97" t="s">
        <v>187</v>
      </c>
      <c r="C54" s="88"/>
      <c r="D54" s="88"/>
      <c r="E54" s="71"/>
      <c r="F54" s="257"/>
    </row>
    <row r="55" spans="1:6" s="207" customFormat="1" ht="12" customHeight="1">
      <c r="A55" s="218" t="s">
        <v>53</v>
      </c>
      <c r="B55" s="98" t="s">
        <v>188</v>
      </c>
      <c r="C55" s="87"/>
      <c r="D55" s="87"/>
      <c r="E55" s="70"/>
      <c r="F55" s="257"/>
    </row>
    <row r="56" spans="1:6" s="207" customFormat="1" ht="12" customHeight="1">
      <c r="A56" s="218" t="s">
        <v>189</v>
      </c>
      <c r="B56" s="98" t="s">
        <v>190</v>
      </c>
      <c r="C56" s="87"/>
      <c r="D56" s="87">
        <v>3705000</v>
      </c>
      <c r="E56" s="70">
        <v>3705000</v>
      </c>
      <c r="F56" s="257"/>
    </row>
    <row r="57" spans="1:6" s="207" customFormat="1" ht="12" customHeight="1" thickBot="1">
      <c r="A57" s="219" t="s">
        <v>191</v>
      </c>
      <c r="B57" s="99" t="s">
        <v>192</v>
      </c>
      <c r="C57" s="89"/>
      <c r="D57" s="89"/>
      <c r="E57" s="72"/>
      <c r="F57" s="257"/>
    </row>
    <row r="58" spans="1:6" s="233" customFormat="1" ht="12" customHeight="1" thickBot="1">
      <c r="A58" s="59" t="s">
        <v>9</v>
      </c>
      <c r="B58" s="76" t="s">
        <v>193</v>
      </c>
      <c r="C58" s="86">
        <f>SUM(C59:C61)</f>
        <v>0</v>
      </c>
      <c r="D58" s="86"/>
      <c r="E58" s="69">
        <f>SUM(E59:E61)</f>
        <v>0</v>
      </c>
      <c r="F58" s="257"/>
    </row>
    <row r="59" spans="1:6" s="233" customFormat="1" ht="12" customHeight="1">
      <c r="A59" s="217" t="s">
        <v>98</v>
      </c>
      <c r="B59" s="97" t="s">
        <v>194</v>
      </c>
      <c r="C59" s="90"/>
      <c r="D59" s="90"/>
      <c r="E59" s="73"/>
      <c r="F59" s="257"/>
    </row>
    <row r="60" spans="1:6" s="233" customFormat="1" ht="12" customHeight="1">
      <c r="A60" s="218" t="s">
        <v>99</v>
      </c>
      <c r="B60" s="98" t="s">
        <v>374</v>
      </c>
      <c r="C60" s="90"/>
      <c r="D60" s="90"/>
      <c r="E60" s="73"/>
      <c r="F60" s="257"/>
    </row>
    <row r="61" spans="1:6" s="233" customFormat="1" ht="12" customHeight="1">
      <c r="A61" s="218" t="s">
        <v>117</v>
      </c>
      <c r="B61" s="98" t="s">
        <v>196</v>
      </c>
      <c r="C61" s="90"/>
      <c r="D61" s="90"/>
      <c r="E61" s="73"/>
      <c r="F61" s="257"/>
    </row>
    <row r="62" spans="1:6" s="233" customFormat="1" ht="12" customHeight="1" thickBot="1">
      <c r="A62" s="219" t="s">
        <v>197</v>
      </c>
      <c r="B62" s="99" t="s">
        <v>198</v>
      </c>
      <c r="C62" s="90"/>
      <c r="D62" s="90"/>
      <c r="E62" s="73"/>
      <c r="F62" s="257"/>
    </row>
    <row r="63" spans="1:6" s="233" customFormat="1" ht="12" customHeight="1" thickBot="1">
      <c r="A63" s="59" t="s">
        <v>10</v>
      </c>
      <c r="B63" s="55" t="s">
        <v>199</v>
      </c>
      <c r="C63" s="92">
        <f>+C8+C15+C22+C29+C36+C47+C53+C58</f>
        <v>202225819</v>
      </c>
      <c r="D63" s="92">
        <v>-61576565</v>
      </c>
      <c r="E63" s="105">
        <f>+E8+E15+E22+E29+E36+E47+E53+E58</f>
        <v>140649254</v>
      </c>
      <c r="F63" s="257"/>
    </row>
    <row r="64" spans="1:6" s="233" customFormat="1" ht="12" customHeight="1" thickBot="1">
      <c r="A64" s="220" t="s">
        <v>372</v>
      </c>
      <c r="B64" s="76" t="s">
        <v>201</v>
      </c>
      <c r="C64" s="86">
        <f>+C65+C66+C67</f>
        <v>0</v>
      </c>
      <c r="D64" s="86">
        <v>15000000</v>
      </c>
      <c r="E64" s="69">
        <f>+E65+E66+E67</f>
        <v>15000000</v>
      </c>
      <c r="F64" s="257"/>
    </row>
    <row r="65" spans="1:6" s="233" customFormat="1" ht="12" customHeight="1">
      <c r="A65" s="217" t="s">
        <v>202</v>
      </c>
      <c r="B65" s="97" t="s">
        <v>203</v>
      </c>
      <c r="C65" s="90"/>
      <c r="D65" s="90"/>
      <c r="E65" s="73"/>
      <c r="F65" s="257"/>
    </row>
    <row r="66" spans="1:6" s="233" customFormat="1" ht="12" customHeight="1">
      <c r="A66" s="218" t="s">
        <v>204</v>
      </c>
      <c r="B66" s="98" t="s">
        <v>205</v>
      </c>
      <c r="C66" s="90"/>
      <c r="D66" s="90">
        <v>15000000</v>
      </c>
      <c r="E66" s="73">
        <v>15000000</v>
      </c>
      <c r="F66" s="257"/>
    </row>
    <row r="67" spans="1:6" s="233" customFormat="1" ht="12" customHeight="1" thickBot="1">
      <c r="A67" s="219" t="s">
        <v>206</v>
      </c>
      <c r="B67" s="213" t="s">
        <v>207</v>
      </c>
      <c r="C67" s="90"/>
      <c r="D67" s="90"/>
      <c r="E67" s="73"/>
      <c r="F67" s="257"/>
    </row>
    <row r="68" spans="1:6" s="233" customFormat="1" ht="12" customHeight="1" thickBot="1">
      <c r="A68" s="220" t="s">
        <v>208</v>
      </c>
      <c r="B68" s="76" t="s">
        <v>209</v>
      </c>
      <c r="C68" s="86">
        <f>+C69+C70+C71+C72</f>
        <v>0</v>
      </c>
      <c r="D68" s="86"/>
      <c r="E68" s="69">
        <f>+E69+E70+E71+E72</f>
        <v>0</v>
      </c>
      <c r="F68" s="257"/>
    </row>
    <row r="69" spans="1:6" s="233" customFormat="1" ht="12" customHeight="1">
      <c r="A69" s="217" t="s">
        <v>75</v>
      </c>
      <c r="B69" s="241" t="s">
        <v>210</v>
      </c>
      <c r="C69" s="90"/>
      <c r="D69" s="90"/>
      <c r="E69" s="73"/>
      <c r="F69" s="257"/>
    </row>
    <row r="70" spans="1:6" s="233" customFormat="1" ht="12" customHeight="1">
      <c r="A70" s="218" t="s">
        <v>76</v>
      </c>
      <c r="B70" s="241" t="s">
        <v>396</v>
      </c>
      <c r="C70" s="90"/>
      <c r="D70" s="90"/>
      <c r="E70" s="73"/>
      <c r="F70" s="257"/>
    </row>
    <row r="71" spans="1:6" s="233" customFormat="1" ht="12" customHeight="1">
      <c r="A71" s="218" t="s">
        <v>211</v>
      </c>
      <c r="B71" s="241" t="s">
        <v>212</v>
      </c>
      <c r="C71" s="90"/>
      <c r="D71" s="90"/>
      <c r="E71" s="73"/>
      <c r="F71" s="257"/>
    </row>
    <row r="72" spans="1:6" s="233" customFormat="1" ht="12" customHeight="1" thickBot="1">
      <c r="A72" s="219" t="s">
        <v>213</v>
      </c>
      <c r="B72" s="242" t="s">
        <v>397</v>
      </c>
      <c r="C72" s="90"/>
      <c r="D72" s="90"/>
      <c r="E72" s="73"/>
      <c r="F72" s="257"/>
    </row>
    <row r="73" spans="1:6" s="233" customFormat="1" ht="12" customHeight="1" thickBot="1">
      <c r="A73" s="220" t="s">
        <v>214</v>
      </c>
      <c r="B73" s="76" t="s">
        <v>215</v>
      </c>
      <c r="C73" s="86">
        <f>+C74+C75</f>
        <v>142681488</v>
      </c>
      <c r="D73" s="86"/>
      <c r="E73" s="69">
        <f>+E74+E75</f>
        <v>142681488</v>
      </c>
      <c r="F73" s="257"/>
    </row>
    <row r="74" spans="1:6" s="233" customFormat="1" ht="12" customHeight="1">
      <c r="A74" s="217" t="s">
        <v>216</v>
      </c>
      <c r="B74" s="97" t="s">
        <v>217</v>
      </c>
      <c r="C74" s="90">
        <v>142681488</v>
      </c>
      <c r="D74" s="90"/>
      <c r="E74" s="73">
        <v>142681488</v>
      </c>
      <c r="F74" s="257"/>
    </row>
    <row r="75" spans="1:6" s="233" customFormat="1" ht="12" customHeight="1" thickBot="1">
      <c r="A75" s="219" t="s">
        <v>218</v>
      </c>
      <c r="B75" s="99" t="s">
        <v>219</v>
      </c>
      <c r="C75" s="90"/>
      <c r="D75" s="90"/>
      <c r="E75" s="73"/>
      <c r="F75" s="257"/>
    </row>
    <row r="76" spans="1:6" s="233" customFormat="1" ht="12" customHeight="1" thickBot="1">
      <c r="A76" s="220" t="s">
        <v>220</v>
      </c>
      <c r="B76" s="76" t="s">
        <v>221</v>
      </c>
      <c r="C76" s="86">
        <f>+C77+C78+C79</f>
        <v>0</v>
      </c>
      <c r="D76" s="86"/>
      <c r="E76" s="69">
        <f>+E77+E78+E79</f>
        <v>0</v>
      </c>
      <c r="F76" s="257"/>
    </row>
    <row r="77" spans="1:6" s="233" customFormat="1" ht="12" customHeight="1">
      <c r="A77" s="217" t="s">
        <v>222</v>
      </c>
      <c r="B77" s="97" t="s">
        <v>223</v>
      </c>
      <c r="C77" s="90"/>
      <c r="D77" s="90"/>
      <c r="E77" s="73"/>
      <c r="F77" s="257"/>
    </row>
    <row r="78" spans="1:6" s="233" customFormat="1" ht="12" customHeight="1">
      <c r="A78" s="218" t="s">
        <v>224</v>
      </c>
      <c r="B78" s="98" t="s">
        <v>225</v>
      </c>
      <c r="C78" s="90"/>
      <c r="D78" s="90"/>
      <c r="E78" s="73"/>
      <c r="F78" s="257"/>
    </row>
    <row r="79" spans="1:6" s="233" customFormat="1" ht="12" customHeight="1" thickBot="1">
      <c r="A79" s="219" t="s">
        <v>226</v>
      </c>
      <c r="B79" s="243" t="s">
        <v>398</v>
      </c>
      <c r="C79" s="90"/>
      <c r="D79" s="90"/>
      <c r="E79" s="73"/>
      <c r="F79" s="257"/>
    </row>
    <row r="80" spans="1:6" s="233" customFormat="1" ht="12" customHeight="1" thickBot="1">
      <c r="A80" s="220" t="s">
        <v>227</v>
      </c>
      <c r="B80" s="76" t="s">
        <v>228</v>
      </c>
      <c r="C80" s="86">
        <f>+C81+C82+C83+C84</f>
        <v>0</v>
      </c>
      <c r="D80" s="86"/>
      <c r="E80" s="69">
        <f>+E81+E82+E83+E84</f>
        <v>0</v>
      </c>
      <c r="F80" s="257"/>
    </row>
    <row r="81" spans="1:6" s="233" customFormat="1" ht="12" customHeight="1">
      <c r="A81" s="221" t="s">
        <v>229</v>
      </c>
      <c r="B81" s="97" t="s">
        <v>230</v>
      </c>
      <c r="C81" s="90"/>
      <c r="D81" s="90"/>
      <c r="E81" s="73"/>
      <c r="F81" s="257"/>
    </row>
    <row r="82" spans="1:6" s="233" customFormat="1" ht="12" customHeight="1">
      <c r="A82" s="222" t="s">
        <v>231</v>
      </c>
      <c r="B82" s="98" t="s">
        <v>232</v>
      </c>
      <c r="C82" s="90"/>
      <c r="D82" s="90"/>
      <c r="E82" s="73"/>
      <c r="F82" s="257"/>
    </row>
    <row r="83" spans="1:6" s="233" customFormat="1" ht="12" customHeight="1">
      <c r="A83" s="222" t="s">
        <v>233</v>
      </c>
      <c r="B83" s="98" t="s">
        <v>234</v>
      </c>
      <c r="C83" s="90"/>
      <c r="D83" s="90"/>
      <c r="E83" s="73"/>
      <c r="F83" s="257"/>
    </row>
    <row r="84" spans="1:6" s="233" customFormat="1" ht="12" customHeight="1" thickBot="1">
      <c r="A84" s="223" t="s">
        <v>235</v>
      </c>
      <c r="B84" s="99" t="s">
        <v>236</v>
      </c>
      <c r="C84" s="90"/>
      <c r="D84" s="90"/>
      <c r="E84" s="73"/>
      <c r="F84" s="257"/>
    </row>
    <row r="85" spans="1:6" s="233" customFormat="1" ht="12" customHeight="1" thickBot="1">
      <c r="A85" s="220" t="s">
        <v>237</v>
      </c>
      <c r="B85" s="76" t="s">
        <v>238</v>
      </c>
      <c r="C85" s="111"/>
      <c r="D85" s="111"/>
      <c r="E85" s="112"/>
      <c r="F85" s="257"/>
    </row>
    <row r="86" spans="1:6" s="233" customFormat="1" ht="12" customHeight="1" thickBot="1">
      <c r="A86" s="220" t="s">
        <v>239</v>
      </c>
      <c r="B86" s="214" t="s">
        <v>240</v>
      </c>
      <c r="C86" s="92">
        <f>+C64+C68+C73+C76+C80+C85</f>
        <v>142681488</v>
      </c>
      <c r="D86" s="92">
        <v>15000000</v>
      </c>
      <c r="E86" s="105">
        <f>+E64+E68+E73+E76+E80+E85</f>
        <v>157681488</v>
      </c>
      <c r="F86" s="257"/>
    </row>
    <row r="87" spans="1:6" s="233" customFormat="1" ht="12" customHeight="1" thickBot="1">
      <c r="A87" s="224" t="s">
        <v>241</v>
      </c>
      <c r="B87" s="215" t="s">
        <v>373</v>
      </c>
      <c r="C87" s="92">
        <f>+C63+C86</f>
        <v>344907307</v>
      </c>
      <c r="D87" s="92">
        <v>-46576565</v>
      </c>
      <c r="E87" s="105">
        <v>298330742</v>
      </c>
      <c r="F87" s="257"/>
    </row>
    <row r="88" spans="1:6" s="233" customFormat="1" ht="15" customHeight="1">
      <c r="A88" s="190"/>
      <c r="B88" s="191"/>
      <c r="C88" s="205"/>
      <c r="D88" s="205"/>
      <c r="E88" s="205"/>
      <c r="F88" s="257"/>
    </row>
    <row r="89" spans="1:6" ht="16.5" thickBot="1">
      <c r="A89" s="192"/>
      <c r="B89" s="193"/>
      <c r="C89" s="206"/>
      <c r="D89" s="206"/>
      <c r="E89" s="206"/>
      <c r="F89" s="257"/>
    </row>
    <row r="90" spans="1:6" s="232" customFormat="1" ht="16.5" customHeight="1" thickBot="1">
      <c r="A90" s="354" t="s">
        <v>34</v>
      </c>
      <c r="B90" s="355"/>
      <c r="C90" s="355"/>
      <c r="D90" s="355"/>
      <c r="E90" s="356"/>
      <c r="F90" s="257"/>
    </row>
    <row r="91" spans="1:6" s="27" customFormat="1" ht="12" customHeight="1" thickBot="1">
      <c r="A91" s="212" t="s">
        <v>2</v>
      </c>
      <c r="B91" s="58" t="s">
        <v>249</v>
      </c>
      <c r="C91" s="85">
        <f>SUM(C92:C96)</f>
        <v>184899823</v>
      </c>
      <c r="D91" s="85">
        <v>-19576565</v>
      </c>
      <c r="E91" s="40">
        <f>SUM(E92:E96)</f>
        <v>165323258</v>
      </c>
      <c r="F91" s="257"/>
    </row>
    <row r="92" spans="1:6" ht="12" customHeight="1">
      <c r="A92" s="247" t="s">
        <v>54</v>
      </c>
      <c r="B92" s="251" t="s">
        <v>30</v>
      </c>
      <c r="C92" s="17">
        <v>54400098</v>
      </c>
      <c r="D92" s="17"/>
      <c r="E92" s="39">
        <v>54400098</v>
      </c>
      <c r="F92" s="257"/>
    </row>
    <row r="93" spans="1:6" ht="12" customHeight="1">
      <c r="A93" s="248" t="s">
        <v>55</v>
      </c>
      <c r="B93" s="252" t="s">
        <v>100</v>
      </c>
      <c r="C93" s="87">
        <v>8608252</v>
      </c>
      <c r="D93" s="87"/>
      <c r="E93" s="70">
        <v>8608252</v>
      </c>
      <c r="F93" s="257"/>
    </row>
    <row r="94" spans="1:6" ht="12" customHeight="1">
      <c r="A94" s="248" t="s">
        <v>56</v>
      </c>
      <c r="B94" s="252" t="s">
        <v>73</v>
      </c>
      <c r="C94" s="89">
        <v>111891473</v>
      </c>
      <c r="D94" s="89">
        <v>-22576565</v>
      </c>
      <c r="E94" s="72">
        <v>89314908</v>
      </c>
      <c r="F94" s="257"/>
    </row>
    <row r="95" spans="1:6" ht="12" customHeight="1">
      <c r="A95" s="248" t="s">
        <v>57</v>
      </c>
      <c r="B95" s="252" t="s">
        <v>101</v>
      </c>
      <c r="C95" s="89">
        <v>6800000</v>
      </c>
      <c r="D95" s="89"/>
      <c r="E95" s="72">
        <v>6800000</v>
      </c>
      <c r="F95" s="257"/>
    </row>
    <row r="96" spans="1:6" ht="12" customHeight="1">
      <c r="A96" s="248" t="s">
        <v>65</v>
      </c>
      <c r="B96" s="252" t="s">
        <v>102</v>
      </c>
      <c r="C96" s="89">
        <v>3200000</v>
      </c>
      <c r="D96" s="89">
        <v>3000000</v>
      </c>
      <c r="E96" s="72">
        <v>6200000</v>
      </c>
      <c r="F96" s="257"/>
    </row>
    <row r="97" spans="1:6" ht="12" customHeight="1">
      <c r="A97" s="248" t="s">
        <v>58</v>
      </c>
      <c r="B97" s="252" t="s">
        <v>250</v>
      </c>
      <c r="C97" s="89">
        <v>200000</v>
      </c>
      <c r="D97" s="89"/>
      <c r="E97" s="72">
        <v>200000</v>
      </c>
      <c r="F97" s="257"/>
    </row>
    <row r="98" spans="1:6" ht="12" customHeight="1">
      <c r="A98" s="248" t="s">
        <v>59</v>
      </c>
      <c r="B98" s="253" t="s">
        <v>251</v>
      </c>
      <c r="C98" s="89"/>
      <c r="D98" s="89"/>
      <c r="E98" s="72"/>
      <c r="F98" s="257"/>
    </row>
    <row r="99" spans="1:6" ht="12" customHeight="1">
      <c r="A99" s="248" t="s">
        <v>66</v>
      </c>
      <c r="B99" s="254" t="s">
        <v>252</v>
      </c>
      <c r="C99" s="89"/>
      <c r="D99" s="89"/>
      <c r="E99" s="72"/>
      <c r="F99" s="257"/>
    </row>
    <row r="100" spans="1:6" ht="12" customHeight="1">
      <c r="A100" s="248" t="s">
        <v>67</v>
      </c>
      <c r="B100" s="254" t="s">
        <v>253</v>
      </c>
      <c r="C100" s="89"/>
      <c r="D100" s="89"/>
      <c r="E100" s="72"/>
      <c r="F100" s="257"/>
    </row>
    <row r="101" spans="1:6" ht="12" customHeight="1">
      <c r="A101" s="248" t="s">
        <v>68</v>
      </c>
      <c r="B101" s="253" t="s">
        <v>254</v>
      </c>
      <c r="C101" s="89">
        <v>2000000</v>
      </c>
      <c r="D101" s="89">
        <v>3300000</v>
      </c>
      <c r="E101" s="72">
        <v>5300000</v>
      </c>
      <c r="F101" s="257"/>
    </row>
    <row r="102" spans="1:6" ht="12" customHeight="1">
      <c r="A102" s="248" t="s">
        <v>69</v>
      </c>
      <c r="B102" s="253" t="s">
        <v>255</v>
      </c>
      <c r="C102" s="89"/>
      <c r="D102" s="89"/>
      <c r="E102" s="72"/>
      <c r="F102" s="257"/>
    </row>
    <row r="103" spans="1:6" ht="12" customHeight="1">
      <c r="A103" s="248" t="s">
        <v>71</v>
      </c>
      <c r="B103" s="254" t="s">
        <v>256</v>
      </c>
      <c r="C103" s="89"/>
      <c r="D103" s="89"/>
      <c r="E103" s="72"/>
      <c r="F103" s="257"/>
    </row>
    <row r="104" spans="1:6" ht="12" customHeight="1">
      <c r="A104" s="249" t="s">
        <v>103</v>
      </c>
      <c r="B104" s="254" t="s">
        <v>257</v>
      </c>
      <c r="C104" s="89"/>
      <c r="D104" s="89"/>
      <c r="E104" s="72"/>
      <c r="F104" s="257"/>
    </row>
    <row r="105" spans="1:6" ht="12" customHeight="1">
      <c r="A105" s="248" t="s">
        <v>258</v>
      </c>
      <c r="B105" s="254" t="s">
        <v>259</v>
      </c>
      <c r="C105" s="89"/>
      <c r="D105" s="89"/>
      <c r="E105" s="72"/>
      <c r="F105" s="257"/>
    </row>
    <row r="106" spans="1:6" s="27" customFormat="1" ht="12" customHeight="1" thickBot="1">
      <c r="A106" s="250" t="s">
        <v>260</v>
      </c>
      <c r="B106" s="255" t="s">
        <v>261</v>
      </c>
      <c r="C106" s="18">
        <v>1000000</v>
      </c>
      <c r="D106" s="18">
        <v>-300000</v>
      </c>
      <c r="E106" s="33">
        <v>700000</v>
      </c>
      <c r="F106" s="257"/>
    </row>
    <row r="107" spans="1:6" ht="12" customHeight="1" thickBot="1">
      <c r="A107" s="59" t="s">
        <v>3</v>
      </c>
      <c r="B107" s="246" t="s">
        <v>262</v>
      </c>
      <c r="C107" s="86">
        <f>+C108+C110+C112</f>
        <v>110000000</v>
      </c>
      <c r="D107" s="86">
        <v>-40000000</v>
      </c>
      <c r="E107" s="69">
        <f>+E108+E110+E112</f>
        <v>70000000</v>
      </c>
      <c r="F107" s="257"/>
    </row>
    <row r="108" spans="1:6" ht="12" customHeight="1">
      <c r="A108" s="217" t="s">
        <v>60</v>
      </c>
      <c r="B108" s="42" t="s">
        <v>116</v>
      </c>
      <c r="C108" s="88">
        <v>60000000</v>
      </c>
      <c r="D108" s="88">
        <v>-40000000</v>
      </c>
      <c r="E108" s="71">
        <v>20000000</v>
      </c>
      <c r="F108" s="257"/>
    </row>
    <row r="109" spans="1:6" ht="12" customHeight="1">
      <c r="A109" s="217" t="s">
        <v>61</v>
      </c>
      <c r="B109" s="46" t="s">
        <v>263</v>
      </c>
      <c r="C109" s="88">
        <v>60000000</v>
      </c>
      <c r="D109" s="88">
        <v>-40000000</v>
      </c>
      <c r="E109" s="71">
        <v>20000000</v>
      </c>
      <c r="F109" s="257"/>
    </row>
    <row r="110" spans="1:6" ht="12" customHeight="1">
      <c r="A110" s="217" t="s">
        <v>62</v>
      </c>
      <c r="B110" s="46" t="s">
        <v>104</v>
      </c>
      <c r="C110" s="87">
        <v>50000000</v>
      </c>
      <c r="D110" s="87"/>
      <c r="E110" s="70">
        <v>50000000</v>
      </c>
      <c r="F110" s="257"/>
    </row>
    <row r="111" spans="1:6" ht="12" customHeight="1">
      <c r="A111" s="217" t="s">
        <v>63</v>
      </c>
      <c r="B111" s="46" t="s">
        <v>264</v>
      </c>
      <c r="C111" s="87">
        <v>50000000</v>
      </c>
      <c r="D111" s="87"/>
      <c r="E111" s="70">
        <v>50000000</v>
      </c>
      <c r="F111" s="257"/>
    </row>
    <row r="112" spans="1:6" ht="12" customHeight="1">
      <c r="A112" s="217" t="s">
        <v>64</v>
      </c>
      <c r="B112" s="78" t="s">
        <v>118</v>
      </c>
      <c r="C112" s="87"/>
      <c r="D112" s="87"/>
      <c r="E112" s="70"/>
      <c r="F112" s="257"/>
    </row>
    <row r="113" spans="1:6" ht="12" customHeight="1">
      <c r="A113" s="217" t="s">
        <v>70</v>
      </c>
      <c r="B113" s="77" t="s">
        <v>265</v>
      </c>
      <c r="C113" s="87"/>
      <c r="D113" s="87"/>
      <c r="E113" s="70"/>
      <c r="F113" s="257"/>
    </row>
    <row r="114" spans="1:6" ht="12" customHeight="1">
      <c r="A114" s="217" t="s">
        <v>72</v>
      </c>
      <c r="B114" s="93" t="s">
        <v>266</v>
      </c>
      <c r="C114" s="87"/>
      <c r="D114" s="87"/>
      <c r="E114" s="70"/>
      <c r="F114" s="257"/>
    </row>
    <row r="115" spans="1:6" ht="12" customHeight="1">
      <c r="A115" s="217" t="s">
        <v>105</v>
      </c>
      <c r="B115" s="66" t="s">
        <v>253</v>
      </c>
      <c r="C115" s="87"/>
      <c r="D115" s="87"/>
      <c r="E115" s="70"/>
      <c r="F115" s="257"/>
    </row>
    <row r="116" spans="1:6" ht="12" customHeight="1">
      <c r="A116" s="217" t="s">
        <v>106</v>
      </c>
      <c r="B116" s="66" t="s">
        <v>267</v>
      </c>
      <c r="C116" s="87"/>
      <c r="D116" s="87"/>
      <c r="E116" s="70"/>
      <c r="F116" s="257"/>
    </row>
    <row r="117" spans="1:6" ht="12" customHeight="1">
      <c r="A117" s="217" t="s">
        <v>107</v>
      </c>
      <c r="B117" s="66" t="s">
        <v>268</v>
      </c>
      <c r="C117" s="87"/>
      <c r="D117" s="87"/>
      <c r="E117" s="70"/>
      <c r="F117" s="257"/>
    </row>
    <row r="118" spans="1:6" ht="12" customHeight="1">
      <c r="A118" s="217" t="s">
        <v>269</v>
      </c>
      <c r="B118" s="66" t="s">
        <v>256</v>
      </c>
      <c r="C118" s="87"/>
      <c r="D118" s="87"/>
      <c r="E118" s="70"/>
      <c r="F118" s="257"/>
    </row>
    <row r="119" spans="1:6" ht="12" customHeight="1">
      <c r="A119" s="217" t="s">
        <v>270</v>
      </c>
      <c r="B119" s="66" t="s">
        <v>271</v>
      </c>
      <c r="C119" s="87"/>
      <c r="D119" s="87"/>
      <c r="E119" s="70"/>
      <c r="F119" s="257"/>
    </row>
    <row r="120" spans="1:6" ht="12" customHeight="1" thickBot="1">
      <c r="A120" s="226" t="s">
        <v>272</v>
      </c>
      <c r="B120" s="66" t="s">
        <v>273</v>
      </c>
      <c r="C120" s="89"/>
      <c r="D120" s="89"/>
      <c r="E120" s="72"/>
      <c r="F120" s="257"/>
    </row>
    <row r="121" spans="1:6" ht="12" customHeight="1" thickBot="1">
      <c r="A121" s="59" t="s">
        <v>4</v>
      </c>
      <c r="B121" s="62" t="s">
        <v>274</v>
      </c>
      <c r="C121" s="86">
        <v>2000000</v>
      </c>
      <c r="D121" s="86">
        <v>-2000000</v>
      </c>
      <c r="E121" s="69">
        <f>+E122+E123</f>
        <v>0</v>
      </c>
      <c r="F121" s="257"/>
    </row>
    <row r="122" spans="1:6" ht="12" customHeight="1">
      <c r="A122" s="217" t="s">
        <v>43</v>
      </c>
      <c r="B122" s="43" t="s">
        <v>35</v>
      </c>
      <c r="C122" s="88">
        <v>2000000</v>
      </c>
      <c r="D122" s="88">
        <v>-2000000</v>
      </c>
      <c r="E122" s="71"/>
      <c r="F122" s="257"/>
    </row>
    <row r="123" spans="1:6" ht="12" customHeight="1" thickBot="1">
      <c r="A123" s="219" t="s">
        <v>44</v>
      </c>
      <c r="B123" s="46" t="s">
        <v>36</v>
      </c>
      <c r="C123" s="89"/>
      <c r="D123" s="89"/>
      <c r="E123" s="72"/>
      <c r="F123" s="257"/>
    </row>
    <row r="124" spans="1:6" ht="12" customHeight="1" thickBot="1">
      <c r="A124" s="59" t="s">
        <v>5</v>
      </c>
      <c r="B124" s="62" t="s">
        <v>275</v>
      </c>
      <c r="C124" s="86">
        <f>+C91+C107+C121</f>
        <v>296899823</v>
      </c>
      <c r="D124" s="86">
        <v>-61576565</v>
      </c>
      <c r="E124" s="69">
        <f>+E91+E107+E121</f>
        <v>235323258</v>
      </c>
      <c r="F124" s="257"/>
    </row>
    <row r="125" spans="1:6" ht="12" customHeight="1" thickBot="1">
      <c r="A125" s="59" t="s">
        <v>6</v>
      </c>
      <c r="B125" s="62" t="s">
        <v>375</v>
      </c>
      <c r="C125" s="86">
        <f>+C126+C127+C128</f>
        <v>0</v>
      </c>
      <c r="D125" s="86">
        <v>15000000</v>
      </c>
      <c r="E125" s="69">
        <v>15000000</v>
      </c>
      <c r="F125" s="257"/>
    </row>
    <row r="126" spans="1:6" ht="12" customHeight="1">
      <c r="A126" s="217" t="s">
        <v>47</v>
      </c>
      <c r="B126" s="43" t="s">
        <v>277</v>
      </c>
      <c r="C126" s="87"/>
      <c r="D126" s="87"/>
      <c r="E126" s="70"/>
      <c r="F126" s="257"/>
    </row>
    <row r="127" spans="1:6" ht="12" customHeight="1">
      <c r="A127" s="217" t="s">
        <v>48</v>
      </c>
      <c r="B127" s="43" t="s">
        <v>278</v>
      </c>
      <c r="C127" s="87"/>
      <c r="D127" s="87">
        <v>15000000</v>
      </c>
      <c r="E127" s="70">
        <v>15000000</v>
      </c>
      <c r="F127" s="257"/>
    </row>
    <row r="128" spans="1:6" ht="12" customHeight="1" thickBot="1">
      <c r="A128" s="226" t="s">
        <v>49</v>
      </c>
      <c r="B128" s="41" t="s">
        <v>279</v>
      </c>
      <c r="C128" s="87"/>
      <c r="D128" s="87"/>
      <c r="E128" s="70"/>
      <c r="F128" s="257"/>
    </row>
    <row r="129" spans="1:11" ht="12" customHeight="1" thickBot="1">
      <c r="A129" s="59" t="s">
        <v>7</v>
      </c>
      <c r="B129" s="62" t="s">
        <v>280</v>
      </c>
      <c r="C129" s="86">
        <f>+C130+C131+C133+C132</f>
        <v>0</v>
      </c>
      <c r="D129" s="86"/>
      <c r="E129" s="69">
        <f>+E130+E131+E133+E132</f>
        <v>0</v>
      </c>
      <c r="F129" s="257"/>
    </row>
    <row r="130" spans="1:11" ht="12" customHeight="1">
      <c r="A130" s="217" t="s">
        <v>50</v>
      </c>
      <c r="B130" s="43" t="s">
        <v>281</v>
      </c>
      <c r="C130" s="87"/>
      <c r="D130" s="87"/>
      <c r="E130" s="70"/>
      <c r="F130" s="257"/>
    </row>
    <row r="131" spans="1:11" ht="12" customHeight="1">
      <c r="A131" s="217" t="s">
        <v>51</v>
      </c>
      <c r="B131" s="43" t="s">
        <v>282</v>
      </c>
      <c r="C131" s="87"/>
      <c r="D131" s="87"/>
      <c r="E131" s="70"/>
      <c r="F131" s="257"/>
    </row>
    <row r="132" spans="1:11" ht="12" customHeight="1">
      <c r="A132" s="217" t="s">
        <v>180</v>
      </c>
      <c r="B132" s="43" t="s">
        <v>283</v>
      </c>
      <c r="C132" s="87"/>
      <c r="D132" s="87"/>
      <c r="E132" s="70"/>
      <c r="F132" s="257"/>
    </row>
    <row r="133" spans="1:11" s="27" customFormat="1" ht="12" customHeight="1" thickBot="1">
      <c r="A133" s="226" t="s">
        <v>182</v>
      </c>
      <c r="B133" s="41" t="s">
        <v>284</v>
      </c>
      <c r="C133" s="87"/>
      <c r="D133" s="87"/>
      <c r="E133" s="70"/>
      <c r="F133" s="257"/>
    </row>
    <row r="134" spans="1:11" ht="16.5" thickBot="1">
      <c r="A134" s="59" t="s">
        <v>8</v>
      </c>
      <c r="B134" s="62" t="s">
        <v>380</v>
      </c>
      <c r="C134" s="92">
        <f>+C135+C136+C137+C138</f>
        <v>48007484</v>
      </c>
      <c r="D134" s="92"/>
      <c r="E134" s="105">
        <f>+E135+E136+E137+E138</f>
        <v>48007484</v>
      </c>
      <c r="F134" s="257"/>
      <c r="K134" s="184"/>
    </row>
    <row r="135" spans="1:11" ht="15.75">
      <c r="A135" s="217" t="s">
        <v>52</v>
      </c>
      <c r="B135" s="43" t="s">
        <v>286</v>
      </c>
      <c r="C135" s="87"/>
      <c r="D135" s="87"/>
      <c r="E135" s="70"/>
      <c r="F135" s="257"/>
    </row>
    <row r="136" spans="1:11" ht="12" customHeight="1">
      <c r="A136" s="217" t="s">
        <v>53</v>
      </c>
      <c r="B136" s="43" t="s">
        <v>287</v>
      </c>
      <c r="C136" s="87">
        <v>1931590</v>
      </c>
      <c r="D136" s="87"/>
      <c r="E136" s="70">
        <v>1931590</v>
      </c>
      <c r="F136" s="257"/>
    </row>
    <row r="137" spans="1:11" s="27" customFormat="1" ht="12" customHeight="1">
      <c r="A137" s="217" t="s">
        <v>189</v>
      </c>
      <c r="B137" s="43" t="s">
        <v>379</v>
      </c>
      <c r="C137" s="87">
        <v>46075894</v>
      </c>
      <c r="D137" s="87"/>
      <c r="E137" s="70">
        <v>46075894</v>
      </c>
      <c r="F137" s="257"/>
    </row>
    <row r="138" spans="1:11" s="27" customFormat="1" ht="12" customHeight="1" thickBot="1">
      <c r="A138" s="217" t="s">
        <v>191</v>
      </c>
      <c r="B138" s="43" t="s">
        <v>288</v>
      </c>
      <c r="C138" s="87"/>
      <c r="D138" s="87"/>
      <c r="E138" s="70"/>
      <c r="F138" s="257"/>
    </row>
    <row r="139" spans="1:11" s="27" customFormat="1" ht="12" customHeight="1" thickBot="1">
      <c r="A139" s="226" t="s">
        <v>378</v>
      </c>
      <c r="B139" s="41" t="s">
        <v>289</v>
      </c>
      <c r="C139" s="19">
        <f>+C140+C141+C142+C143</f>
        <v>0</v>
      </c>
      <c r="D139" s="19"/>
      <c r="E139" s="38">
        <f>+E140+E141+E142+E143</f>
        <v>0</v>
      </c>
      <c r="F139" s="257"/>
    </row>
    <row r="140" spans="1:11" s="27" customFormat="1" ht="12" customHeight="1" thickBot="1">
      <c r="A140" s="59" t="s">
        <v>9</v>
      </c>
      <c r="B140" s="62" t="s">
        <v>376</v>
      </c>
      <c r="C140" s="87"/>
      <c r="D140" s="87"/>
      <c r="E140" s="70"/>
      <c r="F140" s="257"/>
    </row>
    <row r="141" spans="1:11" s="27" customFormat="1" ht="12" customHeight="1">
      <c r="A141" s="217" t="s">
        <v>98</v>
      </c>
      <c r="B141" s="43" t="s">
        <v>291</v>
      </c>
      <c r="C141" s="87"/>
      <c r="D141" s="87"/>
      <c r="E141" s="70"/>
      <c r="F141" s="257"/>
    </row>
    <row r="142" spans="1:11" s="27" customFormat="1" ht="12" customHeight="1">
      <c r="A142" s="217" t="s">
        <v>99</v>
      </c>
      <c r="B142" s="43" t="s">
        <v>292</v>
      </c>
      <c r="C142" s="87"/>
      <c r="D142" s="87"/>
      <c r="E142" s="70"/>
      <c r="F142" s="257"/>
    </row>
    <row r="143" spans="1:11" s="27" customFormat="1" ht="12" customHeight="1" thickBot="1">
      <c r="A143" s="217" t="s">
        <v>117</v>
      </c>
      <c r="B143" s="43" t="s">
        <v>293</v>
      </c>
      <c r="C143" s="87"/>
      <c r="D143" s="87"/>
      <c r="E143" s="70"/>
      <c r="F143" s="257"/>
    </row>
    <row r="144" spans="1:11" ht="12.75" customHeight="1" thickBot="1">
      <c r="A144" s="217" t="s">
        <v>197</v>
      </c>
      <c r="B144" s="43" t="s">
        <v>294</v>
      </c>
      <c r="C144" s="36"/>
      <c r="D144" s="36"/>
      <c r="E144" s="37"/>
      <c r="F144" s="257"/>
    </row>
    <row r="145" spans="1:6" ht="12" customHeight="1" thickBot="1">
      <c r="A145" s="59" t="s">
        <v>10</v>
      </c>
      <c r="B145" s="62" t="s">
        <v>295</v>
      </c>
      <c r="C145" s="36">
        <v>48007484</v>
      </c>
      <c r="D145" s="36">
        <v>15000000</v>
      </c>
      <c r="E145" s="37">
        <v>63007484</v>
      </c>
      <c r="F145" s="257"/>
    </row>
    <row r="146" spans="1:6" ht="15" customHeight="1" thickBot="1">
      <c r="A146" s="228" t="s">
        <v>11</v>
      </c>
      <c r="B146" s="82" t="s">
        <v>296</v>
      </c>
      <c r="C146" s="216">
        <v>344907307</v>
      </c>
      <c r="D146" s="216">
        <v>-46576565</v>
      </c>
      <c r="E146" s="216">
        <v>298330742</v>
      </c>
      <c r="F146" s="257"/>
    </row>
    <row r="147" spans="1:6" ht="16.5" thickBot="1">
      <c r="A147" s="10"/>
      <c r="B147" s="11"/>
      <c r="C147" s="12"/>
      <c r="D147" s="12"/>
      <c r="E147" s="12"/>
      <c r="F147" s="257"/>
    </row>
    <row r="148" spans="1:6" ht="15" customHeight="1" thickBot="1">
      <c r="A148" s="194" t="s">
        <v>394</v>
      </c>
      <c r="B148" s="195"/>
      <c r="C148" s="23">
        <v>34</v>
      </c>
      <c r="D148" s="263"/>
      <c r="E148" s="22">
        <v>34</v>
      </c>
      <c r="F148" s="257"/>
    </row>
    <row r="149" spans="1:6" ht="14.25" customHeight="1" thickBot="1">
      <c r="A149" s="194" t="s">
        <v>393</v>
      </c>
      <c r="B149" s="195"/>
      <c r="C149" s="23">
        <v>20</v>
      </c>
      <c r="D149" s="263"/>
      <c r="E149" s="22">
        <v>20</v>
      </c>
      <c r="F149" s="257"/>
    </row>
  </sheetData>
  <sheetProtection formatCells="0"/>
  <mergeCells count="5">
    <mergeCell ref="A7:E7"/>
    <mergeCell ref="A90:E90"/>
    <mergeCell ref="B2:C2"/>
    <mergeCell ref="B3:C3"/>
    <mergeCell ref="C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13</vt:i4>
      </vt:variant>
    </vt:vector>
  </HeadingPairs>
  <TitlesOfParts>
    <vt:vector size="2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</vt:lpstr>
      <vt:lpstr>ELLENŐRZÉS-1.sz.2.1.sz.2.2.sz.</vt:lpstr>
      <vt:lpstr>3.1. sz. mell</vt:lpstr>
      <vt:lpstr>3.2. sz. mell</vt:lpstr>
      <vt:lpstr>3.3. sz. mell</vt:lpstr>
      <vt:lpstr>3.4. sz. mell</vt:lpstr>
      <vt:lpstr>4.1. sz. mell </vt:lpstr>
      <vt:lpstr>4.2. sz. mell </vt:lpstr>
      <vt:lpstr>4.3. sz. mell</vt:lpstr>
      <vt:lpstr>4.4. sz. mell </vt:lpstr>
      <vt:lpstr>'3.1. sz. mell'!Nyomtatási_cím</vt:lpstr>
      <vt:lpstr>'3.2. sz. mell'!Nyomtatási_cím</vt:lpstr>
      <vt:lpstr>'3.3. sz. mell'!Nyomtatási_cím</vt:lpstr>
      <vt:lpstr>'3.4. sz. mell'!Nyomtatási_cím</vt:lpstr>
      <vt:lpstr>'4.1. sz. mell '!Nyomtatási_cím</vt:lpstr>
      <vt:lpstr>'4.2. sz. mell '!Nyomtatási_cím</vt:lpstr>
      <vt:lpstr>'4.3. sz. mell'!Nyomtatási_cím</vt:lpstr>
      <vt:lpstr>'4.4.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2020-10-15T09:51:46Z</cp:lastPrinted>
  <dcterms:created xsi:type="dcterms:W3CDTF">1999-10-30T10:30:45Z</dcterms:created>
  <dcterms:modified xsi:type="dcterms:W3CDTF">2020-10-15T12:19:44Z</dcterms:modified>
</cp:coreProperties>
</file>