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tabRatio="928" activeTab="3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2" sheetId="32" r:id="rId32"/>
    <sheet name="33" sheetId="33" r:id="rId33"/>
    <sheet name="34" sheetId="34" r:id="rId34"/>
    <sheet name="35" sheetId="35" r:id="rId35"/>
  </sheets>
  <definedNames>
    <definedName name="Excel_BuiltIn_Print_Area_32_1">#REF!</definedName>
    <definedName name="Excel_BuiltIn_Print_Area_33_1">#REF!</definedName>
    <definedName name="Excel_BuiltIn_Print_Area_6">#REF!</definedName>
    <definedName name="_xlnm.Print_Area" localSheetId="0">'1'!$A$1:$N$57</definedName>
    <definedName name="_xlnm.Print_Area" localSheetId="9">'10'!$A$1:$N$53</definedName>
    <definedName name="_xlnm.Print_Area" localSheetId="10">'11'!$A$1:$N$53</definedName>
    <definedName name="_xlnm.Print_Area" localSheetId="11">'12'!$A$1:$N$53</definedName>
    <definedName name="_xlnm.Print_Area" localSheetId="12">'13'!$A$1:$N$53</definedName>
    <definedName name="_xlnm.Print_Area" localSheetId="13">'14'!$A$1:$N$53</definedName>
    <definedName name="_xlnm.Print_Area" localSheetId="14">'15'!$A$1:$N$53</definedName>
    <definedName name="_xlnm.Print_Area" localSheetId="15">'16'!$A$1:$N$53</definedName>
    <definedName name="_xlnm.Print_Area" localSheetId="16">'17'!$A$1:$N$53</definedName>
    <definedName name="_xlnm.Print_Area" localSheetId="17">'18'!$A$1:$N$53</definedName>
    <definedName name="_xlnm.Print_Area" localSheetId="18">'19'!$A$1:$N$53</definedName>
    <definedName name="_xlnm.Print_Area" localSheetId="19">'20'!$A$1:$N$53</definedName>
    <definedName name="_xlnm.Print_Area" localSheetId="20">'21'!$A$1:$N$53</definedName>
    <definedName name="_xlnm.Print_Area" localSheetId="21">'22'!$A$1:$N$53</definedName>
    <definedName name="_xlnm.Print_Area" localSheetId="22">'23'!$A$1:$N$53</definedName>
    <definedName name="_xlnm.Print_Area" localSheetId="23">'24'!$A$1:$N$53</definedName>
    <definedName name="_xlnm.Print_Area" localSheetId="24">'25'!$A$1:$N$53</definedName>
    <definedName name="_xlnm.Print_Area" localSheetId="25">'26'!$A$1:$N$53</definedName>
    <definedName name="_xlnm.Print_Area" localSheetId="26">'27'!$A$1:$N$53</definedName>
    <definedName name="_xlnm.Print_Area" localSheetId="27">'28'!$A$1:$N$53</definedName>
    <definedName name="_xlnm.Print_Area" localSheetId="28">'29'!$A$1:$N$53</definedName>
    <definedName name="_xlnm.Print_Area" localSheetId="29">'30'!$A$1:$N$53</definedName>
    <definedName name="_xlnm.Print_Area" localSheetId="30">'31'!$A$1:$N$53</definedName>
    <definedName name="_xlnm.Print_Area" localSheetId="31">'32'!$A$1:$N$53</definedName>
    <definedName name="_xlnm.Print_Area" localSheetId="33">'34'!$A$1:$N$53</definedName>
    <definedName name="_xlnm.Print_Area" localSheetId="34">'35'!$A$1:$N$53</definedName>
    <definedName name="_xlnm.Print_Area" localSheetId="3">'4'!$A$1:$N$53</definedName>
    <definedName name="_xlnm.Print_Area" localSheetId="6">'7'!$A$1:$N$53</definedName>
    <definedName name="_xlnm.Print_Area" localSheetId="7">'8'!$A$1:$N$53</definedName>
    <definedName name="_xlnm.Print_Area" localSheetId="8">'9'!$A$1:$N$53</definedName>
  </definedNames>
  <calcPr fullCalcOnLoad="1"/>
</workbook>
</file>

<file path=xl/sharedStrings.xml><?xml version="1.0" encoding="utf-8"?>
<sst xmlns="http://schemas.openxmlformats.org/spreadsheetml/2006/main" count="3679" uniqueCount="217">
  <si>
    <t>Belváros - Lipótváros Önkormányzata és költségvetési intézményei 2015. évi zárszámadás</t>
  </si>
  <si>
    <t>ezer Ft-ban</t>
  </si>
  <si>
    <t>Címrend</t>
  </si>
  <si>
    <t>Polgári védelem</t>
  </si>
  <si>
    <t>Állategészségügyi feladatok</t>
  </si>
  <si>
    <t>Szociális ellátás</t>
  </si>
  <si>
    <t>Szoc.bolt engedmény elszámolása</t>
  </si>
  <si>
    <t>Eredeti előirányzat</t>
  </si>
  <si>
    <t>Módosított előirányzat</t>
  </si>
  <si>
    <t>Teljesülés</t>
  </si>
  <si>
    <t>KIADÁSOK</t>
  </si>
  <si>
    <t>K1</t>
  </si>
  <si>
    <t>Személyi juttatások</t>
  </si>
  <si>
    <t>K2</t>
  </si>
  <si>
    <t>Munkaadókat terh.jár.és szoc.hozzájárulási adó</t>
  </si>
  <si>
    <t>K3</t>
  </si>
  <si>
    <t xml:space="preserve">Dologi kiadások </t>
  </si>
  <si>
    <t>K4</t>
  </si>
  <si>
    <t>Ellátottak pénbeli juttatása</t>
  </si>
  <si>
    <t>K5</t>
  </si>
  <si>
    <t>Egyéb működési célú kiadások</t>
  </si>
  <si>
    <t>I.</t>
  </si>
  <si>
    <t>Működési kiadások összesen (1/1-1/5.)</t>
  </si>
  <si>
    <t>K6</t>
  </si>
  <si>
    <t>Beruházások</t>
  </si>
  <si>
    <t>K7</t>
  </si>
  <si>
    <t>Felújítások</t>
  </si>
  <si>
    <t>K8</t>
  </si>
  <si>
    <t>Egyéb felhalmozási kiadások</t>
  </si>
  <si>
    <t>II.</t>
  </si>
  <si>
    <t>Felhalmozási kiadások összesen (II/1-II/3.)</t>
  </si>
  <si>
    <t>K915</t>
  </si>
  <si>
    <t>Irányító szervi támogatásként foly.támogatás</t>
  </si>
  <si>
    <t>K914</t>
  </si>
  <si>
    <t>ÁH- nbelüli megelőlegezések visszafizetése</t>
  </si>
  <si>
    <t>III.</t>
  </si>
  <si>
    <t>Működési finanszírozási kiadás (III/1.)</t>
  </si>
  <si>
    <t>K911</t>
  </si>
  <si>
    <t>Felhalmozási célú hitel visszafizetése</t>
  </si>
  <si>
    <t>K912</t>
  </si>
  <si>
    <t>Kötvény visszavásárlás, kölcsön törlesztés</t>
  </si>
  <si>
    <t>Irányító szervi felhalmozási támogatás</t>
  </si>
  <si>
    <t>IV.</t>
  </si>
  <si>
    <t>Felhalmozási finanszírozási kiadások (IV/1-IV/3.)</t>
  </si>
  <si>
    <t>K916</t>
  </si>
  <si>
    <t>Pénzeszköz betétként elhelyezése</t>
  </si>
  <si>
    <t>V.</t>
  </si>
  <si>
    <t>Finanszírozási kiadások összesen</t>
  </si>
  <si>
    <t>Kiadások összesen (I.+II.+V.)</t>
  </si>
  <si>
    <t>BEVÉTELEK</t>
  </si>
  <si>
    <t>B11</t>
  </si>
  <si>
    <t>Önkormányzat működési támogatása</t>
  </si>
  <si>
    <t>B12</t>
  </si>
  <si>
    <t>Elvonások és befizetések bevételei</t>
  </si>
  <si>
    <t>B13-B16</t>
  </si>
  <si>
    <t>Egyéb működési célú támog.Áh-on belülről</t>
  </si>
  <si>
    <t>I/1.</t>
  </si>
  <si>
    <t>Működési célú támogatások Áh-on belülről</t>
  </si>
  <si>
    <t>B3</t>
  </si>
  <si>
    <t>Közhatalmi bevételek</t>
  </si>
  <si>
    <t>B4</t>
  </si>
  <si>
    <t>Működési bevételek</t>
  </si>
  <si>
    <t>B6</t>
  </si>
  <si>
    <t>Működési célú átvett pénzeszköz</t>
  </si>
  <si>
    <t>Működési költségvetési bevételek összesen</t>
  </si>
  <si>
    <t>B2</t>
  </si>
  <si>
    <t>Felhalmozási célú támogatás Áh-n belülről</t>
  </si>
  <si>
    <t>B5</t>
  </si>
  <si>
    <t xml:space="preserve">Felhalmozási bevételek </t>
  </si>
  <si>
    <t>B7</t>
  </si>
  <si>
    <t>Felhalmozási célú átvett pénzeszköz</t>
  </si>
  <si>
    <t>Felhalmozási költségvetési bevételek összesen</t>
  </si>
  <si>
    <t>B816</t>
  </si>
  <si>
    <t>Irányító szervi működési támogatás</t>
  </si>
  <si>
    <t>B813</t>
  </si>
  <si>
    <t>Költségvetési maradvány működési</t>
  </si>
  <si>
    <t>B814</t>
  </si>
  <si>
    <t>Á- n belüli megelőlegezések</t>
  </si>
  <si>
    <t>Működési finanszírozási bevételek</t>
  </si>
  <si>
    <t>Költségvetési maradvány felhalmozási</t>
  </si>
  <si>
    <t>Felhalmozási finanszírozási bevételek</t>
  </si>
  <si>
    <t>B817</t>
  </si>
  <si>
    <t>Betétlekötés megszüntetése</t>
  </si>
  <si>
    <t>Finanszírozási bevételek összesen</t>
  </si>
  <si>
    <t>Bevételek összesen (I.+II.+V.)</t>
  </si>
  <si>
    <t>Létszámkeret (fő)</t>
  </si>
  <si>
    <t>Közfoglalkoztatottak létszáma (fő)</t>
  </si>
  <si>
    <t>Életkezdési támogatás</t>
  </si>
  <si>
    <t>Parkfenntartás</t>
  </si>
  <si>
    <t>Közutak fenntartása</t>
  </si>
  <si>
    <t>Egyéb településüzemeltetés</t>
  </si>
  <si>
    <t>Környezetvédelem</t>
  </si>
  <si>
    <t>Vagyongazdálkodással összefüggő kiadások</t>
  </si>
  <si>
    <t>Közbiztonság kiadásai</t>
  </si>
  <si>
    <t>Környezetvédelmi alap kiadásai</t>
  </si>
  <si>
    <t>Diáksport</t>
  </si>
  <si>
    <t>Kamatfizetési kötelezettség</t>
  </si>
  <si>
    <t>Oktatási Bizottság kiadásai</t>
  </si>
  <si>
    <t>ÁT KELLENE RAKNI A HIVATALHOZ</t>
  </si>
  <si>
    <t>Egészségügyi és Szociális Bizottság kiadásai</t>
  </si>
  <si>
    <t>Önkormányzat működésével kapcsolatos kiadások</t>
  </si>
  <si>
    <t>Közoktatási feladatok működési kiadásai</t>
  </si>
  <si>
    <t>Önkormányzati feladatok kiadásai összesen (1001-1050 címek)</t>
  </si>
  <si>
    <t>Parkolási tevékenység tárgyévi kiadásai</t>
  </si>
  <si>
    <t>Emberi Jogi, Nemzetiségi és Egyházügyi Bizottság kiadásai</t>
  </si>
  <si>
    <t>Kulturális tanácsnoki keret működési kiadásai</t>
  </si>
  <si>
    <t>2014. évi tény</t>
  </si>
  <si>
    <t>City TV működési támogatása</t>
  </si>
  <si>
    <t>Aranytíz Kft. támogatása</t>
  </si>
  <si>
    <t>Szent István tér Mélygarázs Kft.Támogatása</t>
  </si>
  <si>
    <t>Belvárosi Kézműves Központ Nonprofit Kft.támogatása</t>
  </si>
  <si>
    <t>Ward Mária Általános Iskola támogatása</t>
  </si>
  <si>
    <t>Közbiztonsági feladatok támogatása</t>
  </si>
  <si>
    <t>Cigányzenekar Közhasznú Nonprofit Kft.támogatása</t>
  </si>
  <si>
    <t>Non-profit szervezetek támogatása</t>
  </si>
  <si>
    <t>Polgármesteri keretből nyújtott támogatás</t>
  </si>
  <si>
    <t>Alpolgármesteri keretből nyújtott támogatás</t>
  </si>
  <si>
    <t>Képviselői keretből nyújtott támogatás</t>
  </si>
  <si>
    <t>Oktatási Bizottság által nyújtott támogatások</t>
  </si>
  <si>
    <t>Egészségügyi és Szociális Bizottság által nyújtott támogatások</t>
  </si>
  <si>
    <t>Ferencvárosi Önkorm.részére Közoktatási Megállapodás alapján</t>
  </si>
  <si>
    <t>BURSA HUNGARICA támogatása</t>
  </si>
  <si>
    <t>Tabán fesztivál támogatása</t>
  </si>
  <si>
    <t>Parkolási bevételből a Fővárosi Önkormányzatot megillető rész</t>
  </si>
  <si>
    <t>Váci utca Bevásárlónegyed Nonprofit Kft.támogatása</t>
  </si>
  <si>
    <t>Segítő Kezek az Aktív Évekért Közhasznú Nonprofit Kft.támogatása</t>
  </si>
  <si>
    <t>KLIK Budapesti V.Tankerületének támogatása</t>
  </si>
  <si>
    <t>Működési célú pénzeszközátadások összesen (1051-1090 címek)</t>
  </si>
  <si>
    <t>Kulturális tanácsnok által nyújtott támogatás</t>
  </si>
  <si>
    <t>Emberi Jogi, Nemzetiségi és Egyházügyi Bizottság támogatásai</t>
  </si>
  <si>
    <t>TÉR_Köz projekthez kapcsolódó támogatás</t>
  </si>
  <si>
    <t>BLESZ-nek folyósított támogatás</t>
  </si>
  <si>
    <t>Közterület-felügyeletnek folyósított támogatás</t>
  </si>
  <si>
    <t>Polgármesteri Hivatalnak folyósított támogatás</t>
  </si>
  <si>
    <t>Gazd.szerv.nem rendelk.kv.szervek részére folyósított támogatás</t>
  </si>
  <si>
    <t>Költségvetési szervek és nemzetiségi önkorm.támogatása összesen (1091-1099)</t>
  </si>
  <si>
    <t>Nemzetiségi önkormányzatok támogatása</t>
  </si>
  <si>
    <t>Önkormányzat működési kiadásai összesen</t>
  </si>
  <si>
    <t>Önkormányzat beruházási kiadásai</t>
  </si>
  <si>
    <t>Önkormányzat felújítási kiadásai</t>
  </si>
  <si>
    <t>Felhalmozási célú pénzeszközátadás</t>
  </si>
  <si>
    <t>Pénzügyi befektetések kiadásai</t>
  </si>
  <si>
    <t>Működési célú kölcsönök összesen</t>
  </si>
  <si>
    <t>Önkormányzat felhalmozási kiadásai összesen</t>
  </si>
  <si>
    <t>Működési célú kölcsönök nyújtása</t>
  </si>
  <si>
    <t>Működési célú kölcsönök törlesztése</t>
  </si>
  <si>
    <t>Felhalmozási célú kölcsönök összesen</t>
  </si>
  <si>
    <t>Felhalmozási célú kölcsönök nyújtása</t>
  </si>
  <si>
    <t>Felhalmozási célú kölcsönök törlesztése</t>
  </si>
  <si>
    <t>Kölcsönök kiadásai összesen</t>
  </si>
  <si>
    <t>Általános tartalék</t>
  </si>
  <si>
    <t>Oktatási Bizottság céltartaléka</t>
  </si>
  <si>
    <t>Oktatási Bizottság hat.túli oktatás tám.céltartaléka</t>
  </si>
  <si>
    <t>Emberi Jogi,Nemzetiségi és Egyházügyi Bizottság céltartaléka</t>
  </si>
  <si>
    <t>Egészségügyi Alap céltartaléka</t>
  </si>
  <si>
    <t>Fejlesztési céltartalék</t>
  </si>
  <si>
    <t>Helyi nemzetiségek programfin.céltartaléka</t>
  </si>
  <si>
    <t>Közbiztonsági feladatok céltartaléka</t>
  </si>
  <si>
    <t>Nonprofit szervezetek támogatásának céltartaléka</t>
  </si>
  <si>
    <t>Polgármesteri keret céltartaléka</t>
  </si>
  <si>
    <t>Alpolgármesteri keret céltartaléka</t>
  </si>
  <si>
    <t>Képviselők egyéni támogatási keretének céltartaléka</t>
  </si>
  <si>
    <t>Krízis alap céltartaléka</t>
  </si>
  <si>
    <t>Üzemeltetési és karbantartási céltartalék</t>
  </si>
  <si>
    <t>Roma Nemzetiségi Önkormányzat tám.céltart.</t>
  </si>
  <si>
    <t>Turisztikai céltartalék</t>
  </si>
  <si>
    <t>Kulturális tanácsnok céltartaléka</t>
  </si>
  <si>
    <t>Tartalékok összesen</t>
  </si>
  <si>
    <t xml:space="preserve">Felhalmozási célú hiteltörlesztés </t>
  </si>
  <si>
    <t>Felhalmozási célú kötvény beváltása</t>
  </si>
  <si>
    <t>Pénzeszközök betétként elhelyezése</t>
  </si>
  <si>
    <t>Finanszírozási célú pénzügyi műveletek kiadásai</t>
  </si>
  <si>
    <t>Önkormányzat költségvetési támogatása</t>
  </si>
  <si>
    <t>Működési célú támogatás Áh-n belüről</t>
  </si>
  <si>
    <t>Önkormányzat közhatalmi és intézményi működési bevételei</t>
  </si>
  <si>
    <t>Környezetvédelmi alap bevételei</t>
  </si>
  <si>
    <t>Működési célú átvett pénzeszközök</t>
  </si>
  <si>
    <t>Előző évi működési célú pénzmaradvány átvétele</t>
  </si>
  <si>
    <t>Előző évi működési célú pénzmaradvány igénybevétele</t>
  </si>
  <si>
    <t>Önkormányzat működési bevételei összesen</t>
  </si>
  <si>
    <t>Felhalmozási bevételek</t>
  </si>
  <si>
    <t>Felhalmozási célú pénzmaradvány átvétele</t>
  </si>
  <si>
    <t>Előző évi felhalmozási célú pénzmaradvány igénybevétele</t>
  </si>
  <si>
    <t>Önkormányzat felhalmozási bevételei összesen</t>
  </si>
  <si>
    <t>Működési célú kölcsön visszatérülése</t>
  </si>
  <si>
    <t>Felhalmozási célú kölcsön visszatérülése</t>
  </si>
  <si>
    <t>Kölcsönök bevétele összesen</t>
  </si>
  <si>
    <t>Áh- ne belüli megelőlegezés</t>
  </si>
  <si>
    <t>Finanszírozási célú pénzügyi műveletek bevételei összesen</t>
  </si>
  <si>
    <t>Önkormányzat bevételei és kiadásai összesen</t>
  </si>
  <si>
    <t>BLESZ</t>
  </si>
  <si>
    <t>Közterület-felügyelet</t>
  </si>
  <si>
    <t>Polgármesteri Hivatal bevételei, kiadásai</t>
  </si>
  <si>
    <t>Képviselőtestület kiadásai</t>
  </si>
  <si>
    <t>Gazdasági szervezettel rendelkező kölstégvetési szervek összesen (2+3+4)</t>
  </si>
  <si>
    <t>Szakszervezet támogatása</t>
  </si>
  <si>
    <t>Polgármesteri Hivatal összesen</t>
  </si>
  <si>
    <t>Egyesített Bölcsődék</t>
  </si>
  <si>
    <t>Egyesített Szociális Intézmény</t>
  </si>
  <si>
    <t>Játékkal-mesével Óvoda                       Kossuth L.tér 9.</t>
  </si>
  <si>
    <t>Tesz-vesz Óvoda                             József A.u.18.</t>
  </si>
  <si>
    <t>Óvodák összesen</t>
  </si>
  <si>
    <t>Bástya Óvoda                                        Bástya u.4-6.</t>
  </si>
  <si>
    <t>Balaton Óvoda                                        Balaton u.</t>
  </si>
  <si>
    <t>Gazdasági szervezettel nem rendelkező költségvetési szervek összesen</t>
  </si>
  <si>
    <t>V.kerületi Önkormányzat mindösszesen</t>
  </si>
  <si>
    <t>Parkolási tevékenység továbbszámlázott bevétele és kiadása miatti korrekció</t>
  </si>
  <si>
    <t>Áh- n belüli megelőlegezések</t>
  </si>
  <si>
    <t>Költségvetési szerveknek nyújtott támogatás, pénzeszköz betétként elhelyezése és feloldása miatti korrekció</t>
  </si>
  <si>
    <t>Kötváll/Követelés</t>
  </si>
  <si>
    <t>Köv.é.kötv. Egyéb külföldinek egyéb műk.célú tám.</t>
  </si>
  <si>
    <t>Szellemi term. besz. lét. költsv. évi végl. kötvál</t>
  </si>
  <si>
    <t>Egyéb épület besz., lét. költsv. évi végl. kötváll</t>
  </si>
  <si>
    <t>Egyéb építmények besz. lét. költsv. évi végl. kötv</t>
  </si>
  <si>
    <t>Egyéb váll. egyéb felh. c. tám.ktgv.évi kötváll.</t>
  </si>
  <si>
    <t>Háztartásoknak egyéb felhalm.c.tám.ktgv.évi kötvál</t>
  </si>
  <si>
    <t>Egyéb nonpr.szerv.egyéb felhalm.c.tám.ktgv.évi köt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</si>
</sst>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.00\ _F_t_-;\-* #,##0.00\ _F_t_-;_-* \-??\ _F_t_-;_-@_-"/>
    <numFmt numFmtId="166" formatCode="_-* #,##0\ _F_t_-;\-* #,##0\ _F_t_-;_-* \-??\ _F_t_-;_-@_-"/>
    <numFmt numFmtId="167" formatCode="#,##0.0"/>
    <numFmt numFmtId="168" formatCode="[$-40E]yyyy\.\ mmmm\ d\."/>
  </numFmts>
  <fonts count="44">
    <font>
      <sz val="10"/>
      <name val="Arial CE"/>
      <family val="2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65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1" fillId="0" borderId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3" fillId="0" borderId="0" xfId="60" applyNumberFormat="1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3" fontId="4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3" fontId="2" fillId="0" borderId="1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3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Alignment="1">
      <alignment/>
    </xf>
    <xf numFmtId="3" fontId="2" fillId="0" borderId="16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3" fontId="2" fillId="0" borderId="23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/>
    </xf>
    <xf numFmtId="3" fontId="5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3" fillId="0" borderId="0" xfId="0" applyNumberFormat="1" applyFont="1" applyFill="1" applyBorder="1" applyAlignment="1">
      <alignment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167" fontId="3" fillId="0" borderId="26" xfId="0" applyNumberFormat="1" applyFont="1" applyFill="1" applyBorder="1" applyAlignment="1">
      <alignment vertical="center"/>
    </xf>
    <xf numFmtId="167" fontId="3" fillId="0" borderId="19" xfId="0" applyNumberFormat="1" applyFont="1" applyBorder="1" applyAlignment="1">
      <alignment/>
    </xf>
    <xf numFmtId="167" fontId="2" fillId="0" borderId="26" xfId="0" applyNumberFormat="1" applyFont="1" applyFill="1" applyBorder="1" applyAlignment="1">
      <alignment vertical="center"/>
    </xf>
    <xf numFmtId="167" fontId="2" fillId="0" borderId="27" xfId="0" applyNumberFormat="1" applyFont="1" applyFill="1" applyBorder="1" applyAlignment="1">
      <alignment vertical="center"/>
    </xf>
    <xf numFmtId="167" fontId="3" fillId="0" borderId="20" xfId="0" applyNumberFormat="1" applyFont="1" applyBorder="1" applyAlignment="1">
      <alignment/>
    </xf>
    <xf numFmtId="0" fontId="3" fillId="0" borderId="25" xfId="0" applyFont="1" applyFill="1" applyBorder="1" applyAlignment="1">
      <alignment vertical="center"/>
    </xf>
    <xf numFmtId="167" fontId="3" fillId="0" borderId="27" xfId="0" applyNumberFormat="1" applyFont="1" applyFill="1" applyBorder="1" applyAlignment="1">
      <alignment vertical="center"/>
    </xf>
    <xf numFmtId="3" fontId="2" fillId="0" borderId="28" xfId="0" applyNumberFormat="1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3" fontId="2" fillId="0" borderId="27" xfId="0" applyNumberFormat="1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167" fontId="2" fillId="0" borderId="19" xfId="0" applyNumberFormat="1" applyFont="1" applyFill="1" applyBorder="1" applyAlignment="1">
      <alignment vertical="center"/>
    </xf>
    <xf numFmtId="167" fontId="3" fillId="0" borderId="19" xfId="0" applyNumberFormat="1" applyFont="1" applyFill="1" applyBorder="1" applyAlignment="1">
      <alignment vertical="center"/>
    </xf>
    <xf numFmtId="167" fontId="2" fillId="0" borderId="20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167" fontId="3" fillId="0" borderId="26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/>
    </xf>
    <xf numFmtId="0" fontId="2" fillId="0" borderId="2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wrapText="1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3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72"/>
  <sheetViews>
    <sheetView zoomScale="92" zoomScaleNormal="92" zoomScalePageLayoutView="0" workbookViewId="0" topLeftCell="A1">
      <pane ySplit="7" topLeftCell="A8" activePane="bottomLeft" state="frozen"/>
      <selection pane="topLeft" activeCell="T30" sqref="T30"/>
      <selection pane="bottomLeft" activeCell="T30" sqref="T30"/>
    </sheetView>
  </sheetViews>
  <sheetFormatPr defaultColWidth="9.00390625" defaultRowHeight="12.75"/>
  <cols>
    <col min="1" max="1" width="7.375" style="2" customWidth="1"/>
    <col min="2" max="2" width="35.75390625" style="2" customWidth="1"/>
    <col min="3" max="5" width="9.375" style="2" customWidth="1"/>
    <col min="6" max="6" width="9.00390625" style="2" customWidth="1"/>
    <col min="7" max="8" width="9.375" style="2" customWidth="1"/>
    <col min="9" max="9" width="9.625" style="2" customWidth="1"/>
    <col min="10" max="13" width="9.375" style="2" customWidth="1"/>
    <col min="14" max="14" width="9.00390625" style="2" customWidth="1"/>
    <col min="15" max="15" width="9.375" style="2" customWidth="1"/>
    <col min="16" max="19" width="0" style="2" hidden="1" customWidth="1"/>
    <col min="20" max="16384" width="9.125" style="2" customWidth="1"/>
  </cols>
  <sheetData>
    <row r="1" spans="1:16" ht="11.2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1"/>
      <c r="P1" s="1"/>
    </row>
    <row r="2" ht="7.5" customHeight="1">
      <c r="N2" s="3" t="s">
        <v>1</v>
      </c>
    </row>
    <row r="3" spans="1:14" ht="9" customHeight="1">
      <c r="A3" s="89" t="s">
        <v>2</v>
      </c>
      <c r="B3" s="89"/>
      <c r="C3" s="90">
        <v>1001</v>
      </c>
      <c r="D3" s="90"/>
      <c r="E3" s="90"/>
      <c r="F3" s="91">
        <v>1002</v>
      </c>
      <c r="G3" s="91"/>
      <c r="H3" s="91"/>
      <c r="I3" s="91">
        <v>1003</v>
      </c>
      <c r="J3" s="91"/>
      <c r="K3" s="91"/>
      <c r="L3" s="91"/>
      <c r="M3" s="91"/>
      <c r="N3" s="91"/>
    </row>
    <row r="4" spans="1:14" s="4" customFormat="1" ht="22.5" customHeight="1">
      <c r="A4" s="89"/>
      <c r="B4" s="89"/>
      <c r="C4" s="92" t="s">
        <v>3</v>
      </c>
      <c r="D4" s="92"/>
      <c r="E4" s="92"/>
      <c r="F4" s="93" t="s">
        <v>4</v>
      </c>
      <c r="G4" s="93"/>
      <c r="H4" s="93"/>
      <c r="I4" s="94" t="s">
        <v>5</v>
      </c>
      <c r="J4" s="94"/>
      <c r="K4" s="94"/>
      <c r="L4" s="93" t="s">
        <v>6</v>
      </c>
      <c r="M4" s="93"/>
      <c r="N4" s="93"/>
    </row>
    <row r="5" spans="1:14" ht="11.25" customHeight="1">
      <c r="A5" s="89"/>
      <c r="B5" s="89"/>
      <c r="C5" s="86" t="s">
        <v>7</v>
      </c>
      <c r="D5" s="86" t="s">
        <v>8</v>
      </c>
      <c r="E5" s="86" t="s">
        <v>9</v>
      </c>
      <c r="F5" s="86" t="s">
        <v>7</v>
      </c>
      <c r="G5" s="86" t="s">
        <v>8</v>
      </c>
      <c r="H5" s="86" t="s">
        <v>9</v>
      </c>
      <c r="I5" s="86" t="s">
        <v>7</v>
      </c>
      <c r="J5" s="86" t="s">
        <v>8</v>
      </c>
      <c r="K5" s="86" t="s">
        <v>9</v>
      </c>
      <c r="L5" s="86" t="s">
        <v>7</v>
      </c>
      <c r="M5" s="86" t="s">
        <v>8</v>
      </c>
      <c r="N5" s="86" t="s">
        <v>9</v>
      </c>
    </row>
    <row r="6" spans="1:14" ht="17.25" customHeight="1">
      <c r="A6" s="89"/>
      <c r="B6" s="89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 ht="9" customHeight="1">
      <c r="A7" s="87">
        <v>1</v>
      </c>
      <c r="B7" s="87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84" t="s">
        <v>10</v>
      </c>
      <c r="B8" s="84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0.5" customHeight="1">
      <c r="A10" s="4" t="s">
        <v>13</v>
      </c>
      <c r="B10" s="3" t="s">
        <v>14</v>
      </c>
      <c r="C10" s="8"/>
      <c r="D10" s="8"/>
      <c r="E10" s="8"/>
      <c r="F10" s="8"/>
      <c r="G10" s="8"/>
      <c r="H10" s="8"/>
      <c r="I10" s="8">
        <v>10000</v>
      </c>
      <c r="J10" s="8">
        <v>10000</v>
      </c>
      <c r="K10" s="8">
        <v>0</v>
      </c>
      <c r="L10" s="8"/>
      <c r="M10" s="8"/>
      <c r="N10" s="8"/>
    </row>
    <row r="11" spans="1:16" ht="10.5" customHeight="1">
      <c r="A11" s="4" t="s">
        <v>15</v>
      </c>
      <c r="B11" s="3" t="s">
        <v>16</v>
      </c>
      <c r="C11" s="8"/>
      <c r="D11" s="8"/>
      <c r="E11" s="8"/>
      <c r="F11" s="8"/>
      <c r="G11" s="8"/>
      <c r="H11" s="8"/>
      <c r="I11" s="8">
        <v>20000</v>
      </c>
      <c r="J11" s="8">
        <v>20000</v>
      </c>
      <c r="K11" s="8">
        <v>15138</v>
      </c>
      <c r="L11" s="8"/>
      <c r="M11" s="8"/>
      <c r="N11" s="8"/>
      <c r="P11" s="8"/>
    </row>
    <row r="12" spans="1:20" ht="10.5" customHeight="1">
      <c r="A12" s="4" t="s">
        <v>17</v>
      </c>
      <c r="B12" s="3" t="s">
        <v>18</v>
      </c>
      <c r="C12" s="8"/>
      <c r="D12" s="8"/>
      <c r="E12" s="8"/>
      <c r="F12" s="8"/>
      <c r="G12" s="8"/>
      <c r="H12" s="8"/>
      <c r="I12" s="8">
        <v>619781</v>
      </c>
      <c r="J12" s="8">
        <v>648524</v>
      </c>
      <c r="K12" s="8">
        <f>581386-66180</f>
        <v>515206</v>
      </c>
      <c r="L12" s="8">
        <v>66180</v>
      </c>
      <c r="M12" s="8">
        <v>66180</v>
      </c>
      <c r="N12" s="8">
        <v>66180</v>
      </c>
      <c r="T12" s="8">
        <f>SUM(K12,N12)</f>
        <v>581386</v>
      </c>
    </row>
    <row r="13" spans="1:14" ht="10.5" customHeight="1">
      <c r="A13" s="4" t="s">
        <v>19</v>
      </c>
      <c r="B13" s="3" t="s">
        <v>20</v>
      </c>
      <c r="C13" s="8"/>
      <c r="D13" s="10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0.5" customHeight="1">
      <c r="A14" s="41" t="s">
        <v>21</v>
      </c>
      <c r="B14" s="42" t="s">
        <v>22</v>
      </c>
      <c r="C14" s="43">
        <f aca="true" t="shared" si="0" ref="C14:N14">SUM(C9:C13)</f>
        <v>0</v>
      </c>
      <c r="D14" s="43">
        <f t="shared" si="0"/>
        <v>0</v>
      </c>
      <c r="E14" s="43">
        <f t="shared" si="0"/>
        <v>0</v>
      </c>
      <c r="F14" s="43">
        <f t="shared" si="0"/>
        <v>0</v>
      </c>
      <c r="G14" s="43">
        <f t="shared" si="0"/>
        <v>0</v>
      </c>
      <c r="H14" s="43">
        <f t="shared" si="0"/>
        <v>0</v>
      </c>
      <c r="I14" s="43">
        <f t="shared" si="0"/>
        <v>649781</v>
      </c>
      <c r="J14" s="43">
        <f t="shared" si="0"/>
        <v>678524</v>
      </c>
      <c r="K14" s="43">
        <f t="shared" si="0"/>
        <v>530344</v>
      </c>
      <c r="L14" s="43">
        <f t="shared" si="0"/>
        <v>66180</v>
      </c>
      <c r="M14" s="43">
        <f t="shared" si="0"/>
        <v>66180</v>
      </c>
      <c r="N14" s="44">
        <f t="shared" si="0"/>
        <v>66180</v>
      </c>
    </row>
    <row r="15" spans="1:14" ht="10.5" customHeight="1">
      <c r="A15" s="4" t="s">
        <v>23</v>
      </c>
      <c r="B15" s="3" t="s">
        <v>24</v>
      </c>
      <c r="C15" s="8"/>
      <c r="D15" s="13"/>
      <c r="E15" s="8"/>
      <c r="F15" s="8"/>
      <c r="G15" s="8"/>
      <c r="H15" s="8"/>
      <c r="I15" s="8"/>
      <c r="J15" s="8"/>
      <c r="K15" s="8"/>
      <c r="L15" s="8"/>
      <c r="M15" s="8"/>
      <c r="N15" s="14"/>
    </row>
    <row r="16" spans="1:14" ht="10.5" customHeight="1">
      <c r="A16" s="4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4"/>
    </row>
    <row r="17" spans="1:14" s="15" customFormat="1" ht="10.5" customHeight="1">
      <c r="A17" s="4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4"/>
    </row>
    <row r="18" spans="1:14" ht="10.5" customHeight="1" thickBot="1">
      <c r="A18" s="41" t="s">
        <v>29</v>
      </c>
      <c r="B18" s="42" t="s">
        <v>30</v>
      </c>
      <c r="C18" s="43">
        <f aca="true" t="shared" si="1" ref="C18:N18">SUM(C15:C17)</f>
        <v>0</v>
      </c>
      <c r="D18" s="43">
        <f t="shared" si="1"/>
        <v>0</v>
      </c>
      <c r="E18" s="43">
        <f t="shared" si="1"/>
        <v>0</v>
      </c>
      <c r="F18" s="43">
        <f t="shared" si="1"/>
        <v>0</v>
      </c>
      <c r="G18" s="43">
        <f t="shared" si="1"/>
        <v>0</v>
      </c>
      <c r="H18" s="43">
        <f t="shared" si="1"/>
        <v>0</v>
      </c>
      <c r="I18" s="43">
        <f t="shared" si="1"/>
        <v>0</v>
      </c>
      <c r="J18" s="43">
        <f t="shared" si="1"/>
        <v>0</v>
      </c>
      <c r="K18" s="43">
        <f t="shared" si="1"/>
        <v>0</v>
      </c>
      <c r="L18" s="43">
        <f t="shared" si="1"/>
        <v>0</v>
      </c>
      <c r="M18" s="43">
        <f t="shared" si="1"/>
        <v>0</v>
      </c>
      <c r="N18" s="44">
        <f t="shared" si="1"/>
        <v>0</v>
      </c>
    </row>
    <row r="19" spans="1:14" ht="10.5" customHeight="1" thickBot="1">
      <c r="A19" s="69" t="s">
        <v>31</v>
      </c>
      <c r="B19" s="70" t="s">
        <v>32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</row>
    <row r="20" spans="1:14" ht="10.5" customHeight="1" thickBot="1">
      <c r="A20" s="67" t="s">
        <v>33</v>
      </c>
      <c r="B20" s="68" t="s">
        <v>34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</row>
    <row r="21" spans="1:14" ht="10.5" customHeight="1" thickBot="1">
      <c r="A21" s="41" t="s">
        <v>35</v>
      </c>
      <c r="B21" s="42" t="s">
        <v>36</v>
      </c>
      <c r="C21" s="43">
        <f aca="true" t="shared" si="2" ref="C21:I21">SUM(C19)</f>
        <v>0</v>
      </c>
      <c r="D21" s="43">
        <f t="shared" si="2"/>
        <v>0</v>
      </c>
      <c r="E21" s="43">
        <f t="shared" si="2"/>
        <v>0</v>
      </c>
      <c r="F21" s="43">
        <f t="shared" si="2"/>
        <v>0</v>
      </c>
      <c r="G21" s="43">
        <f t="shared" si="2"/>
        <v>0</v>
      </c>
      <c r="H21" s="43">
        <f t="shared" si="2"/>
        <v>0</v>
      </c>
      <c r="I21" s="43">
        <f t="shared" si="2"/>
        <v>0</v>
      </c>
      <c r="J21" s="43">
        <f>SUM(J19)+J20</f>
        <v>0</v>
      </c>
      <c r="K21" s="43">
        <f>SUM(K19)+K20</f>
        <v>0</v>
      </c>
      <c r="L21" s="43">
        <f>SUM(L19)</f>
        <v>0</v>
      </c>
      <c r="M21" s="43">
        <f>SUM(M19)</f>
        <v>0</v>
      </c>
      <c r="N21" s="44">
        <f>SUM(N19)</f>
        <v>0</v>
      </c>
    </row>
    <row r="22" spans="1:14" ht="10.5" customHeight="1">
      <c r="A22" s="17" t="s">
        <v>37</v>
      </c>
      <c r="B22" s="3" t="s">
        <v>38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10.5" customHeight="1">
      <c r="A23" s="17" t="s">
        <v>39</v>
      </c>
      <c r="B23" s="3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ht="10.5" customHeight="1">
      <c r="A24" s="4" t="s">
        <v>31</v>
      </c>
      <c r="B24" s="3" t="s">
        <v>41</v>
      </c>
      <c r="C24" s="8"/>
      <c r="D24" s="8"/>
      <c r="E24" s="8"/>
      <c r="F24" s="8"/>
      <c r="G24" s="8"/>
      <c r="H24" s="8"/>
      <c r="I24" s="8"/>
      <c r="J24" s="8"/>
      <c r="K24" s="8"/>
      <c r="L24" s="9"/>
      <c r="M24" s="9"/>
      <c r="N24" s="18"/>
    </row>
    <row r="25" spans="1:16" ht="10.5" customHeight="1">
      <c r="A25" s="41" t="s">
        <v>42</v>
      </c>
      <c r="B25" s="45" t="s">
        <v>43</v>
      </c>
      <c r="C25" s="43">
        <f aca="true" t="shared" si="3" ref="C25:N25">SUM(C22:C24)</f>
        <v>0</v>
      </c>
      <c r="D25" s="43">
        <f t="shared" si="3"/>
        <v>0</v>
      </c>
      <c r="E25" s="43">
        <f t="shared" si="3"/>
        <v>0</v>
      </c>
      <c r="F25" s="43">
        <f t="shared" si="3"/>
        <v>0</v>
      </c>
      <c r="G25" s="43">
        <f t="shared" si="3"/>
        <v>0</v>
      </c>
      <c r="H25" s="43">
        <f t="shared" si="3"/>
        <v>0</v>
      </c>
      <c r="I25" s="43">
        <f t="shared" si="3"/>
        <v>0</v>
      </c>
      <c r="J25" s="43">
        <f t="shared" si="3"/>
        <v>0</v>
      </c>
      <c r="K25" s="43">
        <f t="shared" si="3"/>
        <v>0</v>
      </c>
      <c r="L25" s="43">
        <f t="shared" si="3"/>
        <v>0</v>
      </c>
      <c r="M25" s="43">
        <f t="shared" si="3"/>
        <v>0</v>
      </c>
      <c r="N25" s="44">
        <f t="shared" si="3"/>
        <v>0</v>
      </c>
      <c r="P25" s="8" t="e">
        <f>#REF!+#REF!</f>
        <v>#REF!</v>
      </c>
    </row>
    <row r="26" spans="1:16" ht="10.5" customHeight="1">
      <c r="A26" s="17" t="s">
        <v>44</v>
      </c>
      <c r="B26" s="19" t="s">
        <v>45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P26" s="8"/>
    </row>
    <row r="27" spans="1:16" ht="10.5" customHeight="1">
      <c r="A27" s="41" t="s">
        <v>46</v>
      </c>
      <c r="B27" s="45" t="s">
        <v>47</v>
      </c>
      <c r="C27" s="43">
        <f aca="true" t="shared" si="4" ref="C27:N27">SUM(C21,C25,C26)</f>
        <v>0</v>
      </c>
      <c r="D27" s="43">
        <f t="shared" si="4"/>
        <v>0</v>
      </c>
      <c r="E27" s="43">
        <f t="shared" si="4"/>
        <v>0</v>
      </c>
      <c r="F27" s="43">
        <f t="shared" si="4"/>
        <v>0</v>
      </c>
      <c r="G27" s="43">
        <f t="shared" si="4"/>
        <v>0</v>
      </c>
      <c r="H27" s="43">
        <f t="shared" si="4"/>
        <v>0</v>
      </c>
      <c r="I27" s="43">
        <f t="shared" si="4"/>
        <v>0</v>
      </c>
      <c r="J27" s="43">
        <f t="shared" si="4"/>
        <v>0</v>
      </c>
      <c r="K27" s="43">
        <f t="shared" si="4"/>
        <v>0</v>
      </c>
      <c r="L27" s="43">
        <f t="shared" si="4"/>
        <v>0</v>
      </c>
      <c r="M27" s="43">
        <f t="shared" si="4"/>
        <v>0</v>
      </c>
      <c r="N27" s="44">
        <f t="shared" si="4"/>
        <v>0</v>
      </c>
      <c r="P27" s="8"/>
    </row>
    <row r="28" spans="1:14" ht="10.5" customHeight="1">
      <c r="A28" s="20"/>
      <c r="B28" s="15" t="s">
        <v>48</v>
      </c>
      <c r="C28" s="9">
        <f aca="true" t="shared" si="5" ref="C28:N28">SUM(C27,C18,C14)</f>
        <v>0</v>
      </c>
      <c r="D28" s="9">
        <f t="shared" si="5"/>
        <v>0</v>
      </c>
      <c r="E28" s="9">
        <f t="shared" si="5"/>
        <v>0</v>
      </c>
      <c r="F28" s="9">
        <f t="shared" si="5"/>
        <v>0</v>
      </c>
      <c r="G28" s="9">
        <f t="shared" si="5"/>
        <v>0</v>
      </c>
      <c r="H28" s="9">
        <f t="shared" si="5"/>
        <v>0</v>
      </c>
      <c r="I28" s="9">
        <f t="shared" si="5"/>
        <v>649781</v>
      </c>
      <c r="J28" s="9">
        <f t="shared" si="5"/>
        <v>678524</v>
      </c>
      <c r="K28" s="9">
        <f t="shared" si="5"/>
        <v>530344</v>
      </c>
      <c r="L28" s="9">
        <f t="shared" si="5"/>
        <v>66180</v>
      </c>
      <c r="M28" s="9">
        <f t="shared" si="5"/>
        <v>66180</v>
      </c>
      <c r="N28" s="9">
        <f t="shared" si="5"/>
        <v>66180</v>
      </c>
    </row>
    <row r="29" spans="1:21" s="15" customFormat="1" ht="10.5" customHeight="1">
      <c r="A29" s="85" t="s">
        <v>49</v>
      </c>
      <c r="B29" s="85"/>
      <c r="C29" s="8"/>
      <c r="D29" s="8"/>
      <c r="E29" s="8"/>
      <c r="F29" s="8"/>
      <c r="G29" s="8"/>
      <c r="H29" s="8"/>
      <c r="I29" s="8"/>
      <c r="J29" s="8"/>
      <c r="K29" s="8"/>
      <c r="L29" s="9"/>
      <c r="M29" s="9"/>
      <c r="N29" s="18"/>
      <c r="U29" s="21"/>
    </row>
    <row r="30" spans="1:14" ht="10.5" customHeight="1">
      <c r="A30" s="4" t="s">
        <v>50</v>
      </c>
      <c r="B30" s="3" t="s">
        <v>51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14"/>
    </row>
    <row r="31" spans="1:14" ht="10.5" customHeight="1">
      <c r="A31" s="4" t="s">
        <v>52</v>
      </c>
      <c r="B31" s="3" t="s">
        <v>53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14"/>
    </row>
    <row r="32" spans="1:14" ht="10.5" customHeight="1">
      <c r="A32" s="4" t="s">
        <v>54</v>
      </c>
      <c r="B32" s="3" t="s">
        <v>55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14"/>
    </row>
    <row r="33" spans="1:14" s="15" customFormat="1" ht="10.5" customHeight="1">
      <c r="A33" s="22" t="s">
        <v>56</v>
      </c>
      <c r="B33" s="23" t="s">
        <v>57</v>
      </c>
      <c r="C33" s="24">
        <f aca="true" t="shared" si="6" ref="C33:N33">SUM(C30:C32)</f>
        <v>0</v>
      </c>
      <c r="D33" s="24">
        <f t="shared" si="6"/>
        <v>0</v>
      </c>
      <c r="E33" s="24">
        <f t="shared" si="6"/>
        <v>0</v>
      </c>
      <c r="F33" s="24">
        <f t="shared" si="6"/>
        <v>0</v>
      </c>
      <c r="G33" s="24">
        <f t="shared" si="6"/>
        <v>0</v>
      </c>
      <c r="H33" s="24">
        <f t="shared" si="6"/>
        <v>0</v>
      </c>
      <c r="I33" s="24">
        <f t="shared" si="6"/>
        <v>0</v>
      </c>
      <c r="J33" s="24">
        <f t="shared" si="6"/>
        <v>0</v>
      </c>
      <c r="K33" s="24">
        <f t="shared" si="6"/>
        <v>0</v>
      </c>
      <c r="L33" s="24">
        <f t="shared" si="6"/>
        <v>0</v>
      </c>
      <c r="M33" s="24">
        <f t="shared" si="6"/>
        <v>0</v>
      </c>
      <c r="N33" s="24">
        <f t="shared" si="6"/>
        <v>0</v>
      </c>
    </row>
    <row r="34" spans="1:14" ht="10.5" customHeight="1">
      <c r="A34" s="4" t="s">
        <v>58</v>
      </c>
      <c r="B34" s="3" t="s">
        <v>59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14"/>
    </row>
    <row r="35" spans="1:14" ht="10.5" customHeight="1">
      <c r="A35" s="4" t="s">
        <v>60</v>
      </c>
      <c r="B35" s="3" t="s">
        <v>61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14"/>
    </row>
    <row r="36" spans="1:14" ht="10.5" customHeight="1">
      <c r="A36" s="4" t="s">
        <v>62</v>
      </c>
      <c r="B36" s="3" t="s">
        <v>63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14"/>
    </row>
    <row r="37" spans="1:14" ht="10.5" customHeight="1">
      <c r="A37" s="41" t="s">
        <v>21</v>
      </c>
      <c r="B37" s="42" t="s">
        <v>64</v>
      </c>
      <c r="C37" s="43">
        <f aca="true" t="shared" si="7" ref="C37:N37">SUM(C33:C36)</f>
        <v>0</v>
      </c>
      <c r="D37" s="43">
        <f t="shared" si="7"/>
        <v>0</v>
      </c>
      <c r="E37" s="43">
        <f t="shared" si="7"/>
        <v>0</v>
      </c>
      <c r="F37" s="43">
        <f t="shared" si="7"/>
        <v>0</v>
      </c>
      <c r="G37" s="43">
        <f t="shared" si="7"/>
        <v>0</v>
      </c>
      <c r="H37" s="43">
        <f t="shared" si="7"/>
        <v>0</v>
      </c>
      <c r="I37" s="43">
        <f t="shared" si="7"/>
        <v>0</v>
      </c>
      <c r="J37" s="43">
        <f t="shared" si="7"/>
        <v>0</v>
      </c>
      <c r="K37" s="43">
        <f t="shared" si="7"/>
        <v>0</v>
      </c>
      <c r="L37" s="43">
        <f t="shared" si="7"/>
        <v>0</v>
      </c>
      <c r="M37" s="43">
        <f t="shared" si="7"/>
        <v>0</v>
      </c>
      <c r="N37" s="44">
        <f t="shared" si="7"/>
        <v>0</v>
      </c>
    </row>
    <row r="38" spans="1:14" ht="10.5" customHeight="1">
      <c r="A38" s="4" t="s">
        <v>65</v>
      </c>
      <c r="B38" s="3" t="s">
        <v>66</v>
      </c>
      <c r="C38" s="8"/>
      <c r="D38" s="8"/>
      <c r="E38" s="8">
        <f>SUM(C38:D38)</f>
        <v>0</v>
      </c>
      <c r="F38" s="8"/>
      <c r="G38" s="8"/>
      <c r="H38" s="8"/>
      <c r="I38" s="8"/>
      <c r="J38" s="8"/>
      <c r="K38" s="8"/>
      <c r="L38" s="8"/>
      <c r="M38" s="8"/>
      <c r="N38" s="14"/>
    </row>
    <row r="39" spans="1:14" ht="10.5" customHeight="1">
      <c r="A39" s="4" t="s">
        <v>67</v>
      </c>
      <c r="B39" s="3" t="s">
        <v>68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14"/>
    </row>
    <row r="40" spans="1:33" ht="10.5" customHeight="1">
      <c r="A40" s="4" t="s">
        <v>69</v>
      </c>
      <c r="B40" s="3" t="s">
        <v>70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14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</row>
    <row r="41" spans="1:33" ht="10.5" customHeight="1" thickBot="1">
      <c r="A41" s="41" t="s">
        <v>29</v>
      </c>
      <c r="B41" s="42" t="s">
        <v>71</v>
      </c>
      <c r="C41" s="43">
        <f aca="true" t="shared" si="8" ref="C41:N41">SUM(C38:C40)</f>
        <v>0</v>
      </c>
      <c r="D41" s="43">
        <f t="shared" si="8"/>
        <v>0</v>
      </c>
      <c r="E41" s="43">
        <f t="shared" si="8"/>
        <v>0</v>
      </c>
      <c r="F41" s="43">
        <f t="shared" si="8"/>
        <v>0</v>
      </c>
      <c r="G41" s="43">
        <f t="shared" si="8"/>
        <v>0</v>
      </c>
      <c r="H41" s="43">
        <f t="shared" si="8"/>
        <v>0</v>
      </c>
      <c r="I41" s="43">
        <f t="shared" si="8"/>
        <v>0</v>
      </c>
      <c r="J41" s="43">
        <f t="shared" si="8"/>
        <v>0</v>
      </c>
      <c r="K41" s="43">
        <f t="shared" si="8"/>
        <v>0</v>
      </c>
      <c r="L41" s="43">
        <f t="shared" si="8"/>
        <v>0</v>
      </c>
      <c r="M41" s="43">
        <f t="shared" si="8"/>
        <v>0</v>
      </c>
      <c r="N41" s="44">
        <f t="shared" si="8"/>
        <v>0</v>
      </c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3" ht="10.5" customHeight="1" thickBot="1">
      <c r="A42" s="69" t="s">
        <v>72</v>
      </c>
      <c r="B42" s="70" t="s">
        <v>73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</row>
    <row r="43" spans="1:33" ht="10.5" customHeight="1" thickBot="1">
      <c r="A43" s="16" t="s">
        <v>74</v>
      </c>
      <c r="B43" s="11" t="s">
        <v>75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</row>
    <row r="44" spans="1:33" ht="10.5" customHeight="1">
      <c r="A44" s="17" t="s">
        <v>76</v>
      </c>
      <c r="B44" s="25" t="s">
        <v>77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</row>
    <row r="45" spans="1:33" ht="10.5" customHeight="1">
      <c r="A45" s="41" t="s">
        <v>35</v>
      </c>
      <c r="B45" s="42" t="s">
        <v>78</v>
      </c>
      <c r="C45" s="43">
        <f aca="true" t="shared" si="9" ref="C45:N45">SUM(C42:C43)</f>
        <v>0</v>
      </c>
      <c r="D45" s="43">
        <f t="shared" si="9"/>
        <v>0</v>
      </c>
      <c r="E45" s="43">
        <f t="shared" si="9"/>
        <v>0</v>
      </c>
      <c r="F45" s="43">
        <f t="shared" si="9"/>
        <v>0</v>
      </c>
      <c r="G45" s="43">
        <f t="shared" si="9"/>
        <v>0</v>
      </c>
      <c r="H45" s="43">
        <f t="shared" si="9"/>
        <v>0</v>
      </c>
      <c r="I45" s="43">
        <f t="shared" si="9"/>
        <v>0</v>
      </c>
      <c r="J45" s="43">
        <f t="shared" si="9"/>
        <v>0</v>
      </c>
      <c r="K45" s="43">
        <f t="shared" si="9"/>
        <v>0</v>
      </c>
      <c r="L45" s="43">
        <f t="shared" si="9"/>
        <v>0</v>
      </c>
      <c r="M45" s="43">
        <f t="shared" si="9"/>
        <v>0</v>
      </c>
      <c r="N45" s="44">
        <f t="shared" si="9"/>
        <v>0</v>
      </c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</row>
    <row r="46" spans="1:33" ht="10.5" customHeight="1">
      <c r="A46" s="17" t="s">
        <v>72</v>
      </c>
      <c r="B46" s="25" t="s">
        <v>41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</row>
    <row r="47" spans="1:33" ht="10.5" customHeight="1">
      <c r="A47" s="17" t="s">
        <v>74</v>
      </c>
      <c r="B47" s="25" t="s">
        <v>79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</row>
    <row r="48" spans="1:33" ht="10.5" customHeight="1">
      <c r="A48" s="41" t="s">
        <v>42</v>
      </c>
      <c r="B48" s="42" t="s">
        <v>80</v>
      </c>
      <c r="C48" s="43">
        <f aca="true" t="shared" si="10" ref="C48:N48">SUM(C46:C47)</f>
        <v>0</v>
      </c>
      <c r="D48" s="43">
        <f t="shared" si="10"/>
        <v>0</v>
      </c>
      <c r="E48" s="43">
        <f t="shared" si="10"/>
        <v>0</v>
      </c>
      <c r="F48" s="43">
        <f t="shared" si="10"/>
        <v>0</v>
      </c>
      <c r="G48" s="43">
        <f t="shared" si="10"/>
        <v>0</v>
      </c>
      <c r="H48" s="43">
        <f t="shared" si="10"/>
        <v>0</v>
      </c>
      <c r="I48" s="43">
        <f t="shared" si="10"/>
        <v>0</v>
      </c>
      <c r="J48" s="43">
        <f t="shared" si="10"/>
        <v>0</v>
      </c>
      <c r="K48" s="43">
        <f t="shared" si="10"/>
        <v>0</v>
      </c>
      <c r="L48" s="43">
        <f t="shared" si="10"/>
        <v>0</v>
      </c>
      <c r="M48" s="43">
        <f t="shared" si="10"/>
        <v>0</v>
      </c>
      <c r="N48" s="44">
        <f t="shared" si="10"/>
        <v>0</v>
      </c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</row>
    <row r="49" spans="1:33" ht="10.5" customHeight="1" thickBot="1">
      <c r="A49" s="17" t="s">
        <v>81</v>
      </c>
      <c r="B49" s="25" t="s">
        <v>82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</row>
    <row r="50" spans="1:33" ht="10.5" customHeight="1" thickBot="1">
      <c r="A50" s="41" t="s">
        <v>46</v>
      </c>
      <c r="B50" s="42" t="s">
        <v>83</v>
      </c>
      <c r="C50" s="43">
        <f aca="true" t="shared" si="11" ref="C50:N50">SUM(C48,C45,C49)</f>
        <v>0</v>
      </c>
      <c r="D50" s="43">
        <f t="shared" si="11"/>
        <v>0</v>
      </c>
      <c r="E50" s="43">
        <f t="shared" si="11"/>
        <v>0</v>
      </c>
      <c r="F50" s="43">
        <f t="shared" si="11"/>
        <v>0</v>
      </c>
      <c r="G50" s="43">
        <f t="shared" si="11"/>
        <v>0</v>
      </c>
      <c r="H50" s="43">
        <f t="shared" si="11"/>
        <v>0</v>
      </c>
      <c r="I50" s="43">
        <f t="shared" si="11"/>
        <v>0</v>
      </c>
      <c r="J50" s="43">
        <f t="shared" si="11"/>
        <v>0</v>
      </c>
      <c r="K50" s="43">
        <f t="shared" si="11"/>
        <v>0</v>
      </c>
      <c r="L50" s="43">
        <f t="shared" si="11"/>
        <v>0</v>
      </c>
      <c r="M50" s="43">
        <f t="shared" si="11"/>
        <v>0</v>
      </c>
      <c r="N50" s="44">
        <f t="shared" si="11"/>
        <v>0</v>
      </c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</row>
    <row r="51" spans="1:33" ht="13.5" thickBot="1">
      <c r="A51" s="41"/>
      <c r="B51" s="71" t="s">
        <v>84</v>
      </c>
      <c r="C51" s="43">
        <f aca="true" t="shared" si="12" ref="C51:N51">SUM(C50,C41,C37)</f>
        <v>0</v>
      </c>
      <c r="D51" s="43">
        <f t="shared" si="12"/>
        <v>0</v>
      </c>
      <c r="E51" s="43">
        <f t="shared" si="12"/>
        <v>0</v>
      </c>
      <c r="F51" s="43">
        <f t="shared" si="12"/>
        <v>0</v>
      </c>
      <c r="G51" s="43">
        <f t="shared" si="12"/>
        <v>0</v>
      </c>
      <c r="H51" s="43">
        <f t="shared" si="12"/>
        <v>0</v>
      </c>
      <c r="I51" s="43">
        <f t="shared" si="12"/>
        <v>0</v>
      </c>
      <c r="J51" s="43">
        <f t="shared" si="12"/>
        <v>0</v>
      </c>
      <c r="K51" s="43">
        <f t="shared" si="12"/>
        <v>0</v>
      </c>
      <c r="L51" s="43">
        <f t="shared" si="12"/>
        <v>0</v>
      </c>
      <c r="M51" s="43">
        <f t="shared" si="12"/>
        <v>0</v>
      </c>
      <c r="N51" s="44">
        <f t="shared" si="12"/>
        <v>0</v>
      </c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</row>
    <row r="52" spans="1:33" ht="12.75" customHeight="1" thickBot="1">
      <c r="A52" s="57"/>
      <c r="B52" s="58" t="s">
        <v>85</v>
      </c>
      <c r="C52" s="72"/>
      <c r="D52" s="72"/>
      <c r="E52" s="72"/>
      <c r="F52" s="72"/>
      <c r="G52" s="72"/>
      <c r="H52" s="72"/>
      <c r="I52" s="72"/>
      <c r="J52" s="72"/>
      <c r="K52" s="72"/>
      <c r="L52" s="73"/>
      <c r="M52" s="73"/>
      <c r="N52" s="74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</row>
    <row r="53" spans="1:33" ht="13.5" thickBot="1">
      <c r="A53" s="64"/>
      <c r="B53" s="58" t="s">
        <v>86</v>
      </c>
      <c r="C53" s="72"/>
      <c r="D53" s="72"/>
      <c r="E53" s="75"/>
      <c r="F53" s="72"/>
      <c r="G53" s="72"/>
      <c r="H53" s="75"/>
      <c r="I53" s="75"/>
      <c r="J53" s="75"/>
      <c r="K53" s="75"/>
      <c r="L53" s="72"/>
      <c r="M53" s="72"/>
      <c r="N53" s="76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</row>
    <row r="54" spans="2:33" ht="12.75">
      <c r="B54" s="3"/>
      <c r="C54" s="8"/>
      <c r="D54" s="8"/>
      <c r="E54" s="26"/>
      <c r="F54" s="8"/>
      <c r="G54" s="8"/>
      <c r="H54" s="26"/>
      <c r="I54" s="26"/>
      <c r="J54" s="26"/>
      <c r="K54" s="26"/>
      <c r="L54" s="8"/>
      <c r="M54" s="8"/>
      <c r="N54" s="26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</row>
    <row r="55" spans="2:14" s="8" customFormat="1" ht="12.75">
      <c r="B55" s="27"/>
      <c r="E55" s="28"/>
      <c r="H55" s="28"/>
      <c r="I55" s="28"/>
      <c r="J55" s="28"/>
      <c r="K55" s="28"/>
      <c r="N55" s="28"/>
    </row>
    <row r="56" spans="2:14" ht="12.75">
      <c r="B56" s="3"/>
      <c r="E56" s="26"/>
      <c r="H56" s="26"/>
      <c r="I56" s="26"/>
      <c r="J56" s="26"/>
      <c r="K56" s="26"/>
      <c r="N56" s="26"/>
    </row>
    <row r="57" spans="2:14" ht="12.75">
      <c r="B57" s="3"/>
      <c r="E57" s="26"/>
      <c r="H57" s="26"/>
      <c r="I57" s="26"/>
      <c r="J57" s="26"/>
      <c r="K57" s="26"/>
      <c r="N57" s="26"/>
    </row>
    <row r="58" spans="2:14" ht="12.75">
      <c r="B58" s="3"/>
      <c r="E58" s="26"/>
      <c r="H58" s="26"/>
      <c r="I58" s="26"/>
      <c r="J58" s="26"/>
      <c r="K58" s="26"/>
      <c r="N58" s="26"/>
    </row>
    <row r="59" spans="2:14" ht="12.75">
      <c r="B59" s="3"/>
      <c r="E59" s="26"/>
      <c r="H59" s="26"/>
      <c r="I59" s="26"/>
      <c r="J59" s="26"/>
      <c r="K59" s="26"/>
      <c r="N59" s="26"/>
    </row>
    <row r="60" spans="5:14" ht="12.75">
      <c r="E60" s="26"/>
      <c r="H60" s="26"/>
      <c r="I60" s="26"/>
      <c r="J60" s="26"/>
      <c r="K60" s="26"/>
      <c r="N60" s="26"/>
    </row>
    <row r="771" spans="4:9" ht="12.75">
      <c r="D771" s="2">
        <v>0</v>
      </c>
      <c r="E771" s="2">
        <v>150000</v>
      </c>
      <c r="F771" s="2">
        <v>150000</v>
      </c>
      <c r="G771" s="2">
        <v>1078000</v>
      </c>
      <c r="H771" s="2">
        <v>0</v>
      </c>
      <c r="I771" s="2">
        <v>1078000</v>
      </c>
    </row>
    <row r="772" spans="1:3" ht="12.75">
      <c r="A772" s="2" t="s">
        <v>209</v>
      </c>
      <c r="B772" s="2">
        <v>5512238</v>
      </c>
      <c r="C772" s="2" t="s">
        <v>210</v>
      </c>
    </row>
  </sheetData>
  <sheetProtection selectLockedCells="1" selectUnlockedCells="1"/>
  <mergeCells count="24">
    <mergeCell ref="A1:N1"/>
    <mergeCell ref="A3:B6"/>
    <mergeCell ref="C3:E3"/>
    <mergeCell ref="F3:H3"/>
    <mergeCell ref="I3:N3"/>
    <mergeCell ref="C4:E4"/>
    <mergeCell ref="F4:H4"/>
    <mergeCell ref="I4:K4"/>
    <mergeCell ref="L4:N4"/>
    <mergeCell ref="C5:C6"/>
    <mergeCell ref="N5:N6"/>
    <mergeCell ref="A7:B7"/>
    <mergeCell ref="D5:D6"/>
    <mergeCell ref="E5:E6"/>
    <mergeCell ref="F5:F6"/>
    <mergeCell ref="G5:G6"/>
    <mergeCell ref="H5:H6"/>
    <mergeCell ref="I5:I6"/>
    <mergeCell ref="A8:B8"/>
    <mergeCell ref="A29:B29"/>
    <mergeCell ref="J5:J6"/>
    <mergeCell ref="K5:K6"/>
    <mergeCell ref="L5:L6"/>
    <mergeCell ref="M5:M6"/>
  </mergeCells>
  <printOptions horizontalCentered="1"/>
  <pageMargins left="0.27569444444444446" right="0.27569444444444446" top="0.4" bottom="0.2" header="0.16527777777777777" footer="0.16527777777777777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N77"/>
  <sheetViews>
    <sheetView zoomScale="92" zoomScaleNormal="92" zoomScalePageLayoutView="0" workbookViewId="0" topLeftCell="A1">
      <pane ySplit="7" topLeftCell="A8" activePane="bottomLeft" state="frozen"/>
      <selection pane="topLeft" activeCell="T30" sqref="T30"/>
      <selection pane="bottomLeft" activeCell="T30" sqref="T30"/>
    </sheetView>
  </sheetViews>
  <sheetFormatPr defaultColWidth="9.00390625" defaultRowHeight="12.75"/>
  <cols>
    <col min="1" max="1" width="7.375" style="2" customWidth="1"/>
    <col min="2" max="2" width="35.75390625" style="2" customWidth="1"/>
    <col min="3" max="3" width="10.875" style="2" customWidth="1"/>
    <col min="4" max="4" width="10.625" style="2" customWidth="1"/>
    <col min="5" max="5" width="11.00390625" style="2" customWidth="1"/>
    <col min="6" max="6" width="9.00390625" style="2" customWidth="1"/>
    <col min="7" max="8" width="9.375" style="2" customWidth="1"/>
    <col min="9" max="9" width="9.625" style="2" customWidth="1"/>
    <col min="10" max="14" width="9.375" style="2" customWidth="1"/>
    <col min="15" max="15" width="9.25390625" style="2" customWidth="1"/>
    <col min="16" max="16" width="0" style="2" hidden="1" customWidth="1"/>
    <col min="17" max="17" width="9.25390625" style="2" customWidth="1"/>
    <col min="18" max="20" width="0" style="2" hidden="1" customWidth="1"/>
    <col min="21" max="16384" width="9.125" style="2" customWidth="1"/>
  </cols>
  <sheetData>
    <row r="1" spans="1:17" ht="13.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21"/>
      <c r="P1" s="20"/>
      <c r="Q1" s="20"/>
    </row>
    <row r="2" spans="8:20" ht="8.25" customHeight="1" thickBot="1">
      <c r="H2" s="3"/>
      <c r="M2" s="3" t="s">
        <v>1</v>
      </c>
      <c r="T2" s="3"/>
    </row>
    <row r="3" spans="1:14" ht="9" customHeight="1">
      <c r="A3" s="89" t="s">
        <v>2</v>
      </c>
      <c r="B3" s="89"/>
      <c r="C3" s="91">
        <v>1063</v>
      </c>
      <c r="D3" s="91"/>
      <c r="E3" s="91"/>
      <c r="F3" s="91">
        <v>1064</v>
      </c>
      <c r="G3" s="91"/>
      <c r="H3" s="91"/>
      <c r="I3" s="91">
        <v>1065</v>
      </c>
      <c r="J3" s="91"/>
      <c r="K3" s="91"/>
      <c r="L3" s="91">
        <v>1066</v>
      </c>
      <c r="M3" s="91"/>
      <c r="N3" s="91"/>
    </row>
    <row r="4" spans="1:14" s="32" customFormat="1" ht="24" customHeight="1">
      <c r="A4" s="89"/>
      <c r="B4" s="89"/>
      <c r="C4" s="95" t="s">
        <v>118</v>
      </c>
      <c r="D4" s="95"/>
      <c r="E4" s="95"/>
      <c r="F4" s="95"/>
      <c r="G4" s="95"/>
      <c r="H4" s="95"/>
      <c r="I4" s="93" t="s">
        <v>119</v>
      </c>
      <c r="J4" s="93"/>
      <c r="K4" s="93"/>
      <c r="L4" s="93" t="s">
        <v>120</v>
      </c>
      <c r="M4" s="93"/>
      <c r="N4" s="93"/>
    </row>
    <row r="5" spans="1:14" ht="11.25" customHeight="1">
      <c r="A5" s="89"/>
      <c r="B5" s="89"/>
      <c r="C5" s="86" t="s">
        <v>7</v>
      </c>
      <c r="D5" s="86" t="s">
        <v>8</v>
      </c>
      <c r="E5" s="86" t="s">
        <v>9</v>
      </c>
      <c r="F5" s="86" t="s">
        <v>7</v>
      </c>
      <c r="G5" s="86" t="s">
        <v>8</v>
      </c>
      <c r="H5" s="86" t="s">
        <v>9</v>
      </c>
      <c r="I5" s="86" t="s">
        <v>7</v>
      </c>
      <c r="J5" s="86" t="s">
        <v>8</v>
      </c>
      <c r="K5" s="86" t="s">
        <v>9</v>
      </c>
      <c r="L5" s="86" t="s">
        <v>7</v>
      </c>
      <c r="M5" s="86" t="s">
        <v>8</v>
      </c>
      <c r="N5" s="86" t="s">
        <v>9</v>
      </c>
    </row>
    <row r="6" spans="1:14" ht="17.25" customHeight="1">
      <c r="A6" s="89"/>
      <c r="B6" s="89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 ht="9" customHeight="1">
      <c r="A7" s="87">
        <v>1</v>
      </c>
      <c r="B7" s="87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84" t="s">
        <v>10</v>
      </c>
      <c r="B8" s="84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0.5" customHeight="1">
      <c r="A10" s="4" t="s">
        <v>13</v>
      </c>
      <c r="B10" s="3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0.5" customHeight="1">
      <c r="A11" s="4" t="s">
        <v>15</v>
      </c>
      <c r="B11" s="3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0.5" customHeight="1">
      <c r="A12" s="4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0.5" customHeight="1">
      <c r="A13" s="4" t="s">
        <v>19</v>
      </c>
      <c r="B13" s="3" t="s">
        <v>20</v>
      </c>
      <c r="C13" s="8">
        <v>0</v>
      </c>
      <c r="D13" s="10">
        <v>6759</v>
      </c>
      <c r="E13" s="8">
        <v>6759</v>
      </c>
      <c r="F13" s="8"/>
      <c r="G13" s="8"/>
      <c r="H13" s="8"/>
      <c r="I13" s="8">
        <v>0</v>
      </c>
      <c r="J13" s="8">
        <v>560</v>
      </c>
      <c r="K13" s="8">
        <v>480</v>
      </c>
      <c r="L13" s="8">
        <v>0</v>
      </c>
      <c r="M13" s="36"/>
      <c r="N13" s="36"/>
    </row>
    <row r="14" spans="1:14" ht="10.5" customHeight="1">
      <c r="A14" s="41" t="s">
        <v>21</v>
      </c>
      <c r="B14" s="42" t="s">
        <v>22</v>
      </c>
      <c r="C14" s="43">
        <f aca="true" t="shared" si="0" ref="C14:N14">SUM(C9:C13)</f>
        <v>0</v>
      </c>
      <c r="D14" s="43">
        <f t="shared" si="0"/>
        <v>6759</v>
      </c>
      <c r="E14" s="43">
        <f t="shared" si="0"/>
        <v>6759</v>
      </c>
      <c r="F14" s="43">
        <f t="shared" si="0"/>
        <v>0</v>
      </c>
      <c r="G14" s="43">
        <f t="shared" si="0"/>
        <v>0</v>
      </c>
      <c r="H14" s="43">
        <f t="shared" si="0"/>
        <v>0</v>
      </c>
      <c r="I14" s="43">
        <f t="shared" si="0"/>
        <v>0</v>
      </c>
      <c r="J14" s="43">
        <f t="shared" si="0"/>
        <v>560</v>
      </c>
      <c r="K14" s="43">
        <f t="shared" si="0"/>
        <v>480</v>
      </c>
      <c r="L14" s="43">
        <f t="shared" si="0"/>
        <v>0</v>
      </c>
      <c r="M14" s="43">
        <f t="shared" si="0"/>
        <v>0</v>
      </c>
      <c r="N14" s="44">
        <f t="shared" si="0"/>
        <v>0</v>
      </c>
    </row>
    <row r="15" spans="1:14" ht="10.5" customHeight="1">
      <c r="A15" s="4" t="s">
        <v>23</v>
      </c>
      <c r="B15" s="3" t="s">
        <v>24</v>
      </c>
      <c r="C15" s="8"/>
      <c r="D15" s="13"/>
      <c r="E15" s="8"/>
      <c r="F15" s="8"/>
      <c r="G15" s="8"/>
      <c r="H15" s="8"/>
      <c r="I15" s="8"/>
      <c r="J15" s="8"/>
      <c r="K15" s="8"/>
      <c r="L15" s="9"/>
      <c r="M15" s="9"/>
      <c r="N15" s="18"/>
    </row>
    <row r="16" spans="1:14" ht="10.5" customHeight="1">
      <c r="A16" s="4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9"/>
      <c r="M16" s="9"/>
      <c r="N16" s="18"/>
    </row>
    <row r="17" spans="1:14" s="15" customFormat="1" ht="10.5" customHeight="1">
      <c r="A17" s="4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4"/>
    </row>
    <row r="18" spans="1:14" ht="10.5" customHeight="1" thickBot="1">
      <c r="A18" s="41" t="s">
        <v>29</v>
      </c>
      <c r="B18" s="42" t="s">
        <v>30</v>
      </c>
      <c r="C18" s="43">
        <f aca="true" t="shared" si="1" ref="C18:N18">SUM(C15:C17)</f>
        <v>0</v>
      </c>
      <c r="D18" s="43">
        <f t="shared" si="1"/>
        <v>0</v>
      </c>
      <c r="E18" s="43">
        <f t="shared" si="1"/>
        <v>0</v>
      </c>
      <c r="F18" s="43">
        <f t="shared" si="1"/>
        <v>0</v>
      </c>
      <c r="G18" s="43">
        <f t="shared" si="1"/>
        <v>0</v>
      </c>
      <c r="H18" s="43">
        <f t="shared" si="1"/>
        <v>0</v>
      </c>
      <c r="I18" s="43">
        <f t="shared" si="1"/>
        <v>0</v>
      </c>
      <c r="J18" s="43">
        <f t="shared" si="1"/>
        <v>0</v>
      </c>
      <c r="K18" s="43">
        <f t="shared" si="1"/>
        <v>0</v>
      </c>
      <c r="L18" s="43">
        <f t="shared" si="1"/>
        <v>0</v>
      </c>
      <c r="M18" s="43">
        <f t="shared" si="1"/>
        <v>0</v>
      </c>
      <c r="N18" s="44">
        <f t="shared" si="1"/>
        <v>0</v>
      </c>
    </row>
    <row r="19" spans="1:14" ht="10.5" customHeight="1">
      <c r="A19" s="48" t="s">
        <v>31</v>
      </c>
      <c r="B19" s="25" t="s">
        <v>32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0.5" customHeight="1" thickBot="1">
      <c r="A20" s="48" t="s">
        <v>33</v>
      </c>
      <c r="B20" s="25" t="s">
        <v>34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10.5" customHeight="1" thickBot="1">
      <c r="A21" s="41" t="s">
        <v>35</v>
      </c>
      <c r="B21" s="42" t="s">
        <v>36</v>
      </c>
      <c r="C21" s="43">
        <f aca="true" t="shared" si="2" ref="C21:I21">SUM(C19)</f>
        <v>0</v>
      </c>
      <c r="D21" s="43">
        <f t="shared" si="2"/>
        <v>0</v>
      </c>
      <c r="E21" s="43">
        <f t="shared" si="2"/>
        <v>0</v>
      </c>
      <c r="F21" s="43">
        <f t="shared" si="2"/>
        <v>0</v>
      </c>
      <c r="G21" s="43">
        <f t="shared" si="2"/>
        <v>0</v>
      </c>
      <c r="H21" s="43">
        <f t="shared" si="2"/>
        <v>0</v>
      </c>
      <c r="I21" s="43">
        <f t="shared" si="2"/>
        <v>0</v>
      </c>
      <c r="J21" s="43">
        <f>SUM(J19)+J20</f>
        <v>0</v>
      </c>
      <c r="K21" s="43">
        <f>SUM(K19)+K20</f>
        <v>0</v>
      </c>
      <c r="L21" s="43">
        <f>SUM(L19)</f>
        <v>0</v>
      </c>
      <c r="M21" s="43">
        <f>SUM(M19)</f>
        <v>0</v>
      </c>
      <c r="N21" s="44">
        <f>SUM(N19)</f>
        <v>0</v>
      </c>
    </row>
    <row r="22" spans="1:14" ht="10.5" customHeight="1">
      <c r="A22" s="17" t="s">
        <v>37</v>
      </c>
      <c r="B22" s="3" t="s">
        <v>38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10.5" customHeight="1">
      <c r="A23" s="17" t="s">
        <v>39</v>
      </c>
      <c r="B23" s="3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s="15" customFormat="1" ht="10.5" customHeight="1">
      <c r="A24" s="4" t="s">
        <v>31</v>
      </c>
      <c r="B24" s="3" t="s">
        <v>41</v>
      </c>
      <c r="C24" s="8"/>
      <c r="D24" s="8"/>
      <c r="E24" s="8"/>
      <c r="F24" s="8"/>
      <c r="G24" s="8"/>
      <c r="H24" s="8"/>
      <c r="I24" s="8"/>
      <c r="J24" s="8"/>
      <c r="K24" s="8"/>
      <c r="L24" s="9"/>
      <c r="M24" s="9"/>
      <c r="N24" s="18"/>
    </row>
    <row r="25" spans="1:14" ht="10.5" customHeight="1">
      <c r="A25" s="41" t="s">
        <v>42</v>
      </c>
      <c r="B25" s="45" t="s">
        <v>43</v>
      </c>
      <c r="C25" s="43">
        <f aca="true" t="shared" si="3" ref="C25:N25">SUM(C22:C24)</f>
        <v>0</v>
      </c>
      <c r="D25" s="43">
        <f t="shared" si="3"/>
        <v>0</v>
      </c>
      <c r="E25" s="43">
        <f t="shared" si="3"/>
        <v>0</v>
      </c>
      <c r="F25" s="43">
        <f t="shared" si="3"/>
        <v>0</v>
      </c>
      <c r="G25" s="43">
        <f t="shared" si="3"/>
        <v>0</v>
      </c>
      <c r="H25" s="43">
        <f t="shared" si="3"/>
        <v>0</v>
      </c>
      <c r="I25" s="43">
        <f t="shared" si="3"/>
        <v>0</v>
      </c>
      <c r="J25" s="43">
        <f t="shared" si="3"/>
        <v>0</v>
      </c>
      <c r="K25" s="43">
        <f t="shared" si="3"/>
        <v>0</v>
      </c>
      <c r="L25" s="43">
        <f t="shared" si="3"/>
        <v>0</v>
      </c>
      <c r="M25" s="43">
        <f t="shared" si="3"/>
        <v>0</v>
      </c>
      <c r="N25" s="44">
        <f t="shared" si="3"/>
        <v>0</v>
      </c>
    </row>
    <row r="26" spans="1:14" ht="10.5" customHeight="1">
      <c r="A26" s="17" t="s">
        <v>44</v>
      </c>
      <c r="B26" s="19" t="s">
        <v>45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0.5" customHeight="1">
      <c r="A27" s="41" t="s">
        <v>46</v>
      </c>
      <c r="B27" s="45" t="s">
        <v>47</v>
      </c>
      <c r="C27" s="43">
        <f aca="true" t="shared" si="4" ref="C27:N27">SUM(C21,C25,C26)</f>
        <v>0</v>
      </c>
      <c r="D27" s="43">
        <f t="shared" si="4"/>
        <v>0</v>
      </c>
      <c r="E27" s="43">
        <f t="shared" si="4"/>
        <v>0</v>
      </c>
      <c r="F27" s="43">
        <f t="shared" si="4"/>
        <v>0</v>
      </c>
      <c r="G27" s="43">
        <f t="shared" si="4"/>
        <v>0</v>
      </c>
      <c r="H27" s="43">
        <f t="shared" si="4"/>
        <v>0</v>
      </c>
      <c r="I27" s="43">
        <f t="shared" si="4"/>
        <v>0</v>
      </c>
      <c r="J27" s="43">
        <f t="shared" si="4"/>
        <v>0</v>
      </c>
      <c r="K27" s="43">
        <f t="shared" si="4"/>
        <v>0</v>
      </c>
      <c r="L27" s="43">
        <f t="shared" si="4"/>
        <v>0</v>
      </c>
      <c r="M27" s="43">
        <f t="shared" si="4"/>
        <v>0</v>
      </c>
      <c r="N27" s="44">
        <f t="shared" si="4"/>
        <v>0</v>
      </c>
    </row>
    <row r="28" spans="1:14" s="15" customFormat="1" ht="10.5" customHeight="1">
      <c r="A28" s="20"/>
      <c r="B28" s="15" t="s">
        <v>48</v>
      </c>
      <c r="C28" s="9">
        <f aca="true" t="shared" si="5" ref="C28:N28">SUM(C27,C18,C14)</f>
        <v>0</v>
      </c>
      <c r="D28" s="9">
        <f t="shared" si="5"/>
        <v>6759</v>
      </c>
      <c r="E28" s="9">
        <f t="shared" si="5"/>
        <v>6759</v>
      </c>
      <c r="F28" s="9">
        <f t="shared" si="5"/>
        <v>0</v>
      </c>
      <c r="G28" s="9">
        <f t="shared" si="5"/>
        <v>0</v>
      </c>
      <c r="H28" s="9">
        <f t="shared" si="5"/>
        <v>0</v>
      </c>
      <c r="I28" s="9">
        <f t="shared" si="5"/>
        <v>0</v>
      </c>
      <c r="J28" s="9">
        <f t="shared" si="5"/>
        <v>560</v>
      </c>
      <c r="K28" s="9">
        <f t="shared" si="5"/>
        <v>480</v>
      </c>
      <c r="L28" s="9">
        <f t="shared" si="5"/>
        <v>0</v>
      </c>
      <c r="M28" s="9">
        <f t="shared" si="5"/>
        <v>0</v>
      </c>
      <c r="N28" s="9">
        <f t="shared" si="5"/>
        <v>0</v>
      </c>
    </row>
    <row r="29" spans="1:21" ht="10.5" customHeight="1">
      <c r="A29" s="85" t="s">
        <v>49</v>
      </c>
      <c r="B29" s="85"/>
      <c r="C29" s="8"/>
      <c r="D29" s="8"/>
      <c r="E29" s="8"/>
      <c r="F29" s="8"/>
      <c r="G29" s="8"/>
      <c r="H29" s="8"/>
      <c r="I29" s="8"/>
      <c r="J29" s="8"/>
      <c r="K29" s="8"/>
      <c r="L29" s="9"/>
      <c r="M29" s="9"/>
      <c r="N29" s="18"/>
      <c r="U29" s="29"/>
    </row>
    <row r="30" spans="1:14" ht="10.5" customHeight="1">
      <c r="A30" s="4" t="s">
        <v>50</v>
      </c>
      <c r="B30" s="3" t="s">
        <v>51</v>
      </c>
      <c r="C30" s="8"/>
      <c r="D30" s="8"/>
      <c r="E30" s="8"/>
      <c r="F30" s="8"/>
      <c r="G30" s="8"/>
      <c r="H30" s="8"/>
      <c r="I30" s="8"/>
      <c r="J30" s="8"/>
      <c r="K30" s="8"/>
      <c r="L30" s="9"/>
      <c r="M30" s="9"/>
      <c r="N30" s="18"/>
    </row>
    <row r="31" spans="1:14" ht="10.5" customHeight="1">
      <c r="A31" s="4" t="s">
        <v>52</v>
      </c>
      <c r="B31" s="3" t="s">
        <v>53</v>
      </c>
      <c r="C31" s="8"/>
      <c r="D31" s="8"/>
      <c r="E31" s="8"/>
      <c r="F31" s="8"/>
      <c r="G31" s="8"/>
      <c r="H31" s="8"/>
      <c r="I31" s="8"/>
      <c r="J31" s="8"/>
      <c r="K31" s="8"/>
      <c r="L31" s="9"/>
      <c r="M31" s="9"/>
      <c r="N31" s="18"/>
    </row>
    <row r="32" spans="1:14" ht="10.5" customHeight="1">
      <c r="A32" s="4" t="s">
        <v>54</v>
      </c>
      <c r="B32" s="3" t="s">
        <v>55</v>
      </c>
      <c r="C32" s="8"/>
      <c r="D32" s="8"/>
      <c r="E32" s="8"/>
      <c r="F32" s="8"/>
      <c r="G32" s="8"/>
      <c r="H32" s="8"/>
      <c r="I32" s="8"/>
      <c r="J32" s="8"/>
      <c r="K32" s="8"/>
      <c r="L32" s="9"/>
      <c r="M32" s="9"/>
      <c r="N32" s="18"/>
    </row>
    <row r="33" spans="1:14" ht="10.5" customHeight="1">
      <c r="A33" s="49" t="s">
        <v>56</v>
      </c>
      <c r="B33" s="50" t="s">
        <v>57</v>
      </c>
      <c r="C33" s="51">
        <f aca="true" t="shared" si="6" ref="C33:N33">SUM(C30:C32)</f>
        <v>0</v>
      </c>
      <c r="D33" s="51">
        <f t="shared" si="6"/>
        <v>0</v>
      </c>
      <c r="E33" s="51">
        <f t="shared" si="6"/>
        <v>0</v>
      </c>
      <c r="F33" s="51">
        <f t="shared" si="6"/>
        <v>0</v>
      </c>
      <c r="G33" s="51">
        <f t="shared" si="6"/>
        <v>0</v>
      </c>
      <c r="H33" s="51">
        <f t="shared" si="6"/>
        <v>0</v>
      </c>
      <c r="I33" s="51">
        <f t="shared" si="6"/>
        <v>0</v>
      </c>
      <c r="J33" s="51">
        <f t="shared" si="6"/>
        <v>0</v>
      </c>
      <c r="K33" s="51">
        <f t="shared" si="6"/>
        <v>0</v>
      </c>
      <c r="L33" s="51">
        <f t="shared" si="6"/>
        <v>0</v>
      </c>
      <c r="M33" s="51">
        <f t="shared" si="6"/>
        <v>0</v>
      </c>
      <c r="N33" s="52">
        <f t="shared" si="6"/>
        <v>0</v>
      </c>
    </row>
    <row r="34" spans="1:14" ht="10.5" customHeight="1">
      <c r="A34" s="4" t="s">
        <v>58</v>
      </c>
      <c r="B34" s="3" t="s">
        <v>59</v>
      </c>
      <c r="C34" s="8"/>
      <c r="D34" s="8"/>
      <c r="E34" s="8"/>
      <c r="F34" s="8"/>
      <c r="G34" s="8"/>
      <c r="H34" s="8"/>
      <c r="I34" s="8"/>
      <c r="J34" s="8"/>
      <c r="K34" s="8"/>
      <c r="L34" s="9"/>
      <c r="M34" s="9"/>
      <c r="N34" s="18"/>
    </row>
    <row r="35" spans="1:14" ht="10.5" customHeight="1">
      <c r="A35" s="4" t="s">
        <v>60</v>
      </c>
      <c r="B35" s="3" t="s">
        <v>61</v>
      </c>
      <c r="C35" s="8"/>
      <c r="D35" s="8"/>
      <c r="E35" s="8"/>
      <c r="F35" s="8"/>
      <c r="G35" s="8"/>
      <c r="H35" s="8"/>
      <c r="I35" s="8"/>
      <c r="J35" s="8"/>
      <c r="K35" s="8"/>
      <c r="L35" s="9"/>
      <c r="M35" s="9"/>
      <c r="N35" s="18"/>
    </row>
    <row r="36" spans="1:14" ht="10.5" customHeight="1">
      <c r="A36" s="4" t="s">
        <v>62</v>
      </c>
      <c r="B36" s="3" t="s">
        <v>63</v>
      </c>
      <c r="C36" s="8"/>
      <c r="D36" s="8"/>
      <c r="E36" s="8"/>
      <c r="F36" s="8"/>
      <c r="G36" s="8"/>
      <c r="H36" s="8"/>
      <c r="I36" s="8"/>
      <c r="J36" s="8"/>
      <c r="K36" s="8"/>
      <c r="L36" s="9"/>
      <c r="M36" s="9"/>
      <c r="N36" s="18"/>
    </row>
    <row r="37" spans="1:40" ht="10.5" customHeight="1">
      <c r="A37" s="41" t="s">
        <v>21</v>
      </c>
      <c r="B37" s="42" t="s">
        <v>64</v>
      </c>
      <c r="C37" s="43">
        <f aca="true" t="shared" si="7" ref="C37:N37">SUM(C33:C36)</f>
        <v>0</v>
      </c>
      <c r="D37" s="43">
        <f t="shared" si="7"/>
        <v>0</v>
      </c>
      <c r="E37" s="43">
        <f t="shared" si="7"/>
        <v>0</v>
      </c>
      <c r="F37" s="43">
        <f t="shared" si="7"/>
        <v>0</v>
      </c>
      <c r="G37" s="43">
        <f t="shared" si="7"/>
        <v>0</v>
      </c>
      <c r="H37" s="43">
        <f t="shared" si="7"/>
        <v>0</v>
      </c>
      <c r="I37" s="43">
        <f t="shared" si="7"/>
        <v>0</v>
      </c>
      <c r="J37" s="43">
        <f t="shared" si="7"/>
        <v>0</v>
      </c>
      <c r="K37" s="43">
        <f t="shared" si="7"/>
        <v>0</v>
      </c>
      <c r="L37" s="43">
        <f t="shared" si="7"/>
        <v>0</v>
      </c>
      <c r="M37" s="43">
        <f t="shared" si="7"/>
        <v>0</v>
      </c>
      <c r="N37" s="44">
        <f t="shared" si="7"/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4" t="s">
        <v>65</v>
      </c>
      <c r="B38" s="3" t="s">
        <v>66</v>
      </c>
      <c r="C38" s="8"/>
      <c r="D38" s="8"/>
      <c r="E38" s="8">
        <f>SUM(C38:D38)</f>
        <v>0</v>
      </c>
      <c r="F38" s="8"/>
      <c r="G38" s="8"/>
      <c r="H38" s="8"/>
      <c r="I38" s="8"/>
      <c r="J38" s="8"/>
      <c r="K38" s="8"/>
      <c r="L38" s="9"/>
      <c r="M38" s="9"/>
      <c r="N38" s="18"/>
      <c r="AD38" s="8"/>
      <c r="AE38" s="8"/>
      <c r="AF38" s="8"/>
      <c r="AJ38" s="8"/>
      <c r="AK38" s="8"/>
      <c r="AL38" s="8"/>
      <c r="AM38" s="8"/>
      <c r="AN38" s="8"/>
    </row>
    <row r="39" spans="1:40" ht="10.5" customHeight="1">
      <c r="A39" s="4" t="s">
        <v>67</v>
      </c>
      <c r="B39" s="3" t="s">
        <v>68</v>
      </c>
      <c r="C39" s="8"/>
      <c r="D39" s="8"/>
      <c r="E39" s="8"/>
      <c r="F39" s="8"/>
      <c r="G39" s="8"/>
      <c r="H39" s="8"/>
      <c r="I39" s="8"/>
      <c r="J39" s="8"/>
      <c r="K39" s="8"/>
      <c r="L39" s="9"/>
      <c r="M39" s="9"/>
      <c r="N39" s="18"/>
      <c r="Q39" s="29"/>
      <c r="AD39" s="8"/>
      <c r="AE39" s="8"/>
      <c r="AF39" s="8"/>
      <c r="AJ39" s="8"/>
      <c r="AK39" s="8"/>
      <c r="AL39" s="8"/>
      <c r="AM39" s="8"/>
      <c r="AN39" s="8"/>
    </row>
    <row r="40" spans="1:40" s="15" customFormat="1" ht="10.5" customHeight="1">
      <c r="A40" s="4" t="s">
        <v>69</v>
      </c>
      <c r="B40" s="3" t="s">
        <v>70</v>
      </c>
      <c r="C40" s="8"/>
      <c r="D40" s="8"/>
      <c r="E40" s="8"/>
      <c r="F40" s="8"/>
      <c r="G40" s="8"/>
      <c r="H40" s="8"/>
      <c r="I40" s="8"/>
      <c r="J40" s="8"/>
      <c r="K40" s="8"/>
      <c r="L40" s="9"/>
      <c r="M40" s="9"/>
      <c r="N40" s="18"/>
      <c r="AD40" s="9"/>
      <c r="AE40" s="9"/>
      <c r="AF40" s="9"/>
      <c r="AJ40" s="9"/>
      <c r="AK40" s="9"/>
      <c r="AL40" s="9"/>
      <c r="AM40" s="9"/>
      <c r="AN40" s="9"/>
    </row>
    <row r="41" spans="1:31" ht="10.5" customHeight="1" thickBot="1">
      <c r="A41" s="41" t="s">
        <v>29</v>
      </c>
      <c r="B41" s="42" t="s">
        <v>71</v>
      </c>
      <c r="C41" s="43">
        <f aca="true" t="shared" si="8" ref="C41:N41">SUM(C38:C40)</f>
        <v>0</v>
      </c>
      <c r="D41" s="43">
        <f t="shared" si="8"/>
        <v>0</v>
      </c>
      <c r="E41" s="43">
        <f t="shared" si="8"/>
        <v>0</v>
      </c>
      <c r="F41" s="43">
        <f t="shared" si="8"/>
        <v>0</v>
      </c>
      <c r="G41" s="43">
        <f t="shared" si="8"/>
        <v>0</v>
      </c>
      <c r="H41" s="43">
        <f t="shared" si="8"/>
        <v>0</v>
      </c>
      <c r="I41" s="43">
        <f t="shared" si="8"/>
        <v>0</v>
      </c>
      <c r="J41" s="43">
        <f t="shared" si="8"/>
        <v>0</v>
      </c>
      <c r="K41" s="43">
        <f t="shared" si="8"/>
        <v>0</v>
      </c>
      <c r="L41" s="43">
        <f t="shared" si="8"/>
        <v>0</v>
      </c>
      <c r="M41" s="43">
        <f t="shared" si="8"/>
        <v>0</v>
      </c>
      <c r="N41" s="44">
        <f t="shared" si="8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48" t="s">
        <v>72</v>
      </c>
      <c r="B42" s="19" t="s">
        <v>73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>
      <c r="A43" s="48" t="s">
        <v>74</v>
      </c>
      <c r="B43" s="19" t="s">
        <v>75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3.5" thickBot="1">
      <c r="A44" s="17" t="s">
        <v>76</v>
      </c>
      <c r="B44" s="19" t="s">
        <v>207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4" ht="13.5" thickBot="1">
      <c r="A45" s="41" t="s">
        <v>35</v>
      </c>
      <c r="B45" s="42" t="s">
        <v>78</v>
      </c>
      <c r="C45" s="43">
        <f aca="true" t="shared" si="9" ref="C45:N45">SUM(C42:C43)</f>
        <v>0</v>
      </c>
      <c r="D45" s="43">
        <f t="shared" si="9"/>
        <v>0</v>
      </c>
      <c r="E45" s="43">
        <f t="shared" si="9"/>
        <v>0</v>
      </c>
      <c r="F45" s="43">
        <f t="shared" si="9"/>
        <v>0</v>
      </c>
      <c r="G45" s="43">
        <f t="shared" si="9"/>
        <v>0</v>
      </c>
      <c r="H45" s="43">
        <f t="shared" si="9"/>
        <v>0</v>
      </c>
      <c r="I45" s="43">
        <f t="shared" si="9"/>
        <v>0</v>
      </c>
      <c r="J45" s="43">
        <f t="shared" si="9"/>
        <v>0</v>
      </c>
      <c r="K45" s="43">
        <f t="shared" si="9"/>
        <v>0</v>
      </c>
      <c r="L45" s="43">
        <f t="shared" si="9"/>
        <v>0</v>
      </c>
      <c r="M45" s="43">
        <f t="shared" si="9"/>
        <v>0</v>
      </c>
      <c r="N45" s="44">
        <f t="shared" si="9"/>
        <v>0</v>
      </c>
    </row>
    <row r="46" spans="1:14" ht="12.75">
      <c r="A46" s="17" t="s">
        <v>72</v>
      </c>
      <c r="B46" s="19" t="s">
        <v>41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14" ht="12.75">
      <c r="A47" s="17" t="s">
        <v>74</v>
      </c>
      <c r="B47" s="19" t="s">
        <v>79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 ht="12.75">
      <c r="A48" s="41" t="s">
        <v>42</v>
      </c>
      <c r="B48" s="42" t="s">
        <v>80</v>
      </c>
      <c r="C48" s="43">
        <f aca="true" t="shared" si="10" ref="C48:N48">SUM(C46:C47)</f>
        <v>0</v>
      </c>
      <c r="D48" s="43">
        <f t="shared" si="10"/>
        <v>0</v>
      </c>
      <c r="E48" s="43">
        <f t="shared" si="10"/>
        <v>0</v>
      </c>
      <c r="F48" s="43">
        <f t="shared" si="10"/>
        <v>0</v>
      </c>
      <c r="G48" s="43">
        <f t="shared" si="10"/>
        <v>0</v>
      </c>
      <c r="H48" s="43">
        <f t="shared" si="10"/>
        <v>0</v>
      </c>
      <c r="I48" s="43">
        <f t="shared" si="10"/>
        <v>0</v>
      </c>
      <c r="J48" s="43">
        <f t="shared" si="10"/>
        <v>0</v>
      </c>
      <c r="K48" s="43">
        <f t="shared" si="10"/>
        <v>0</v>
      </c>
      <c r="L48" s="43">
        <f t="shared" si="10"/>
        <v>0</v>
      </c>
      <c r="M48" s="43">
        <f t="shared" si="10"/>
        <v>0</v>
      </c>
      <c r="N48" s="44">
        <f t="shared" si="10"/>
        <v>0</v>
      </c>
    </row>
    <row r="49" spans="1:14" ht="13.5" thickBot="1">
      <c r="A49" s="17" t="s">
        <v>81</v>
      </c>
      <c r="B49" s="25" t="s">
        <v>82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3.5" thickBot="1">
      <c r="A50" s="41" t="s">
        <v>46</v>
      </c>
      <c r="B50" s="42" t="s">
        <v>83</v>
      </c>
      <c r="C50" s="43">
        <f aca="true" t="shared" si="11" ref="C50:N50">SUM(C48,C45,C49)</f>
        <v>0</v>
      </c>
      <c r="D50" s="43">
        <f t="shared" si="11"/>
        <v>0</v>
      </c>
      <c r="E50" s="43">
        <f t="shared" si="11"/>
        <v>0</v>
      </c>
      <c r="F50" s="43">
        <f t="shared" si="11"/>
        <v>0</v>
      </c>
      <c r="G50" s="43">
        <f t="shared" si="11"/>
        <v>0</v>
      </c>
      <c r="H50" s="43">
        <f t="shared" si="11"/>
        <v>0</v>
      </c>
      <c r="I50" s="43">
        <f t="shared" si="11"/>
        <v>0</v>
      </c>
      <c r="J50" s="43">
        <f t="shared" si="11"/>
        <v>0</v>
      </c>
      <c r="K50" s="43">
        <f t="shared" si="11"/>
        <v>0</v>
      </c>
      <c r="L50" s="43">
        <f t="shared" si="11"/>
        <v>0</v>
      </c>
      <c r="M50" s="43">
        <f t="shared" si="11"/>
        <v>0</v>
      </c>
      <c r="N50" s="44">
        <f t="shared" si="11"/>
        <v>0</v>
      </c>
    </row>
    <row r="51" spans="1:29" ht="13.5" thickBot="1">
      <c r="A51" s="41"/>
      <c r="B51" s="71" t="s">
        <v>84</v>
      </c>
      <c r="C51" s="43">
        <f aca="true" t="shared" si="12" ref="C51:N51">SUM(C50,C41,C37)</f>
        <v>0</v>
      </c>
      <c r="D51" s="43">
        <f t="shared" si="12"/>
        <v>0</v>
      </c>
      <c r="E51" s="43">
        <f t="shared" si="12"/>
        <v>0</v>
      </c>
      <c r="F51" s="43">
        <f t="shared" si="12"/>
        <v>0</v>
      </c>
      <c r="G51" s="43">
        <f t="shared" si="12"/>
        <v>0</v>
      </c>
      <c r="H51" s="43">
        <f t="shared" si="12"/>
        <v>0</v>
      </c>
      <c r="I51" s="43">
        <f t="shared" si="12"/>
        <v>0</v>
      </c>
      <c r="J51" s="43">
        <f t="shared" si="12"/>
        <v>0</v>
      </c>
      <c r="K51" s="43">
        <f t="shared" si="12"/>
        <v>0</v>
      </c>
      <c r="L51" s="43">
        <f t="shared" si="12"/>
        <v>0</v>
      </c>
      <c r="M51" s="43">
        <f t="shared" si="12"/>
        <v>0</v>
      </c>
      <c r="N51" s="44">
        <f t="shared" si="12"/>
        <v>0</v>
      </c>
      <c r="AA51" s="15"/>
      <c r="AB51" s="15"/>
      <c r="AC51" s="15"/>
    </row>
    <row r="52" spans="1:14" ht="13.5" thickBot="1">
      <c r="A52" s="57"/>
      <c r="B52" s="58" t="s">
        <v>85</v>
      </c>
      <c r="C52" s="72"/>
      <c r="D52" s="72"/>
      <c r="E52" s="72"/>
      <c r="F52" s="72"/>
      <c r="G52" s="72"/>
      <c r="H52" s="72"/>
      <c r="I52" s="72"/>
      <c r="J52" s="72"/>
      <c r="K52" s="72"/>
      <c r="L52" s="73"/>
      <c r="M52" s="73"/>
      <c r="N52" s="74"/>
    </row>
    <row r="53" spans="1:14" ht="13.5" thickBot="1">
      <c r="A53" s="64"/>
      <c r="B53" s="58" t="s">
        <v>86</v>
      </c>
      <c r="C53" s="72"/>
      <c r="D53" s="72"/>
      <c r="E53" s="72"/>
      <c r="F53" s="72"/>
      <c r="G53" s="72"/>
      <c r="H53" s="75"/>
      <c r="I53" s="72"/>
      <c r="J53" s="72"/>
      <c r="K53" s="75"/>
      <c r="L53" s="72"/>
      <c r="M53" s="72"/>
      <c r="N53" s="82"/>
    </row>
    <row r="54" spans="8:11" ht="12.75">
      <c r="H54" s="26"/>
      <c r="K54" s="26"/>
    </row>
    <row r="55" spans="8:11" ht="12.75">
      <c r="H55" s="26"/>
      <c r="K55" s="26"/>
    </row>
    <row r="56" spans="8:11" ht="12.75">
      <c r="H56" s="26"/>
      <c r="K56" s="26"/>
    </row>
    <row r="57" ht="12.75">
      <c r="K57" s="26"/>
    </row>
    <row r="58" ht="12.75">
      <c r="K58" s="26"/>
    </row>
    <row r="59" ht="12.75">
      <c r="K59" s="26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8"/>
      <c r="AB63" s="8"/>
      <c r="AC63" s="8"/>
    </row>
    <row r="64" spans="27:29" ht="12.75">
      <c r="AA64" s="9"/>
      <c r="AB64" s="9"/>
      <c r="AC64" s="9"/>
    </row>
    <row r="65" spans="27:29" ht="12.75">
      <c r="AA65" s="9"/>
      <c r="AB65" s="9"/>
      <c r="AC65" s="9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  <row r="77" spans="27:29" ht="12.75">
      <c r="AA77" s="8"/>
      <c r="AB77" s="8"/>
      <c r="AC77" s="8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 horizontalCentered="1"/>
  <pageMargins left="0.27569444444444446" right="0.27569444444444446" top="0.275" bottom="0.18958333333333333" header="0.19652777777777777" footer="0.159722222222222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N77"/>
  <sheetViews>
    <sheetView zoomScale="92" zoomScaleNormal="92" zoomScalePageLayoutView="0" workbookViewId="0" topLeftCell="A1">
      <pane ySplit="7" topLeftCell="A8" activePane="bottomLeft" state="frozen"/>
      <selection pane="topLeft" activeCell="T30" sqref="T30"/>
      <selection pane="bottomLeft" activeCell="T30" sqref="T30"/>
    </sheetView>
  </sheetViews>
  <sheetFormatPr defaultColWidth="9.00390625" defaultRowHeight="12.75"/>
  <cols>
    <col min="1" max="1" width="7.375" style="2" customWidth="1"/>
    <col min="2" max="2" width="35.75390625" style="2" customWidth="1"/>
    <col min="3" max="3" width="10.875" style="2" customWidth="1"/>
    <col min="4" max="4" width="10.625" style="2" customWidth="1"/>
    <col min="5" max="5" width="11.00390625" style="2" customWidth="1"/>
    <col min="6" max="6" width="9.00390625" style="2" customWidth="1"/>
    <col min="7" max="8" width="9.375" style="2" customWidth="1"/>
    <col min="9" max="9" width="9.625" style="2" customWidth="1"/>
    <col min="10" max="14" width="9.375" style="2" customWidth="1"/>
    <col min="15" max="15" width="9.25390625" style="2" customWidth="1"/>
    <col min="16" max="16" width="0" style="2" hidden="1" customWidth="1"/>
    <col min="17" max="17" width="9.25390625" style="2" customWidth="1"/>
    <col min="18" max="20" width="0" style="2" hidden="1" customWidth="1"/>
    <col min="21" max="16384" width="9.125" style="2" customWidth="1"/>
  </cols>
  <sheetData>
    <row r="1" spans="1:17" ht="11.2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21"/>
      <c r="P1" s="20"/>
      <c r="Q1" s="20"/>
    </row>
    <row r="2" spans="8:20" ht="8.25" customHeight="1" thickBot="1">
      <c r="H2" s="3"/>
      <c r="M2" s="3" t="s">
        <v>1</v>
      </c>
      <c r="T2" s="3"/>
    </row>
    <row r="3" spans="1:14" ht="9" customHeight="1">
      <c r="A3" s="89" t="s">
        <v>2</v>
      </c>
      <c r="B3" s="89"/>
      <c r="C3" s="91">
        <v>1067</v>
      </c>
      <c r="D3" s="91"/>
      <c r="E3" s="91"/>
      <c r="F3" s="91">
        <v>1069</v>
      </c>
      <c r="G3" s="91"/>
      <c r="H3" s="91"/>
      <c r="I3" s="91">
        <v>1070</v>
      </c>
      <c r="J3" s="91"/>
      <c r="K3" s="91"/>
      <c r="L3" s="91">
        <v>1071</v>
      </c>
      <c r="M3" s="91"/>
      <c r="N3" s="91"/>
    </row>
    <row r="4" spans="1:14" s="32" customFormat="1" ht="20.25" customHeight="1">
      <c r="A4" s="89"/>
      <c r="B4" s="89"/>
      <c r="C4" s="93" t="s">
        <v>121</v>
      </c>
      <c r="D4" s="93"/>
      <c r="E4" s="93"/>
      <c r="F4" s="93" t="s">
        <v>122</v>
      </c>
      <c r="G4" s="93"/>
      <c r="H4" s="93"/>
      <c r="I4" s="93" t="s">
        <v>123</v>
      </c>
      <c r="J4" s="93"/>
      <c r="K4" s="93"/>
      <c r="L4" s="93" t="s">
        <v>124</v>
      </c>
      <c r="M4" s="93"/>
      <c r="N4" s="93"/>
    </row>
    <row r="5" spans="1:14" ht="11.25" customHeight="1">
      <c r="A5" s="89"/>
      <c r="B5" s="89"/>
      <c r="C5" s="86" t="s">
        <v>7</v>
      </c>
      <c r="D5" s="86" t="s">
        <v>8</v>
      </c>
      <c r="E5" s="86" t="s">
        <v>9</v>
      </c>
      <c r="F5" s="86" t="s">
        <v>7</v>
      </c>
      <c r="G5" s="86" t="s">
        <v>8</v>
      </c>
      <c r="H5" s="86" t="s">
        <v>9</v>
      </c>
      <c r="I5" s="86" t="s">
        <v>7</v>
      </c>
      <c r="J5" s="86" t="s">
        <v>8</v>
      </c>
      <c r="K5" s="86" t="s">
        <v>9</v>
      </c>
      <c r="L5" s="86" t="s">
        <v>7</v>
      </c>
      <c r="M5" s="86" t="s">
        <v>8</v>
      </c>
      <c r="N5" s="86" t="s">
        <v>9</v>
      </c>
    </row>
    <row r="6" spans="1:14" ht="17.25" customHeight="1">
      <c r="A6" s="89"/>
      <c r="B6" s="89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 ht="9" customHeight="1">
      <c r="A7" s="87">
        <v>1</v>
      </c>
      <c r="B7" s="87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84" t="s">
        <v>10</v>
      </c>
      <c r="B8" s="84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</row>
    <row r="10" spans="1:14" ht="10.5" customHeight="1">
      <c r="A10" s="4" t="s">
        <v>13</v>
      </c>
      <c r="B10" s="3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9"/>
      <c r="M10" s="9"/>
      <c r="N10" s="9"/>
    </row>
    <row r="11" spans="1:14" ht="10.5" customHeight="1">
      <c r="A11" s="4" t="s">
        <v>15</v>
      </c>
      <c r="B11" s="3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9"/>
      <c r="M11" s="9"/>
      <c r="N11" s="9"/>
    </row>
    <row r="12" spans="1:14" ht="10.5" customHeight="1">
      <c r="A12" s="4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9"/>
      <c r="M12" s="36"/>
      <c r="N12" s="36"/>
    </row>
    <row r="13" spans="1:21" ht="10.5" customHeight="1">
      <c r="A13" s="4" t="s">
        <v>19</v>
      </c>
      <c r="B13" s="3" t="s">
        <v>20</v>
      </c>
      <c r="C13" s="8">
        <v>5000</v>
      </c>
      <c r="D13" s="36">
        <v>5000</v>
      </c>
      <c r="E13" s="36">
        <v>2225</v>
      </c>
      <c r="F13" s="8"/>
      <c r="G13" s="8">
        <v>3810</v>
      </c>
      <c r="H13" s="8">
        <v>3810</v>
      </c>
      <c r="I13" s="8">
        <v>300000</v>
      </c>
      <c r="J13" s="36">
        <v>360000</v>
      </c>
      <c r="K13" s="36">
        <v>349577</v>
      </c>
      <c r="L13" s="8">
        <v>10000</v>
      </c>
      <c r="M13" s="36">
        <v>10000</v>
      </c>
      <c r="N13" s="36">
        <v>0</v>
      </c>
      <c r="U13" s="8"/>
    </row>
    <row r="14" spans="1:14" ht="10.5" customHeight="1">
      <c r="A14" s="41" t="s">
        <v>21</v>
      </c>
      <c r="B14" s="42" t="s">
        <v>22</v>
      </c>
      <c r="C14" s="43">
        <f aca="true" t="shared" si="0" ref="C14:N14">SUM(C9:C13)</f>
        <v>5000</v>
      </c>
      <c r="D14" s="43">
        <f t="shared" si="0"/>
        <v>5000</v>
      </c>
      <c r="E14" s="43">
        <f t="shared" si="0"/>
        <v>2225</v>
      </c>
      <c r="F14" s="43">
        <f t="shared" si="0"/>
        <v>0</v>
      </c>
      <c r="G14" s="43">
        <f t="shared" si="0"/>
        <v>3810</v>
      </c>
      <c r="H14" s="43">
        <f t="shared" si="0"/>
        <v>3810</v>
      </c>
      <c r="I14" s="43">
        <f t="shared" si="0"/>
        <v>300000</v>
      </c>
      <c r="J14" s="43">
        <f t="shared" si="0"/>
        <v>360000</v>
      </c>
      <c r="K14" s="43">
        <f t="shared" si="0"/>
        <v>349577</v>
      </c>
      <c r="L14" s="43">
        <f t="shared" si="0"/>
        <v>10000</v>
      </c>
      <c r="M14" s="43">
        <f t="shared" si="0"/>
        <v>10000</v>
      </c>
      <c r="N14" s="44">
        <f t="shared" si="0"/>
        <v>0</v>
      </c>
    </row>
    <row r="15" spans="1:14" ht="10.5" customHeight="1">
      <c r="A15" s="4" t="s">
        <v>23</v>
      </c>
      <c r="B15" s="3" t="s">
        <v>24</v>
      </c>
      <c r="C15" s="8"/>
      <c r="D15" s="13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0.5" customHeight="1">
      <c r="A16" s="4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s="15" customFormat="1" ht="10.5" customHeight="1">
      <c r="A17" s="4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0.5" customHeight="1" thickBot="1">
      <c r="A18" s="41" t="s">
        <v>29</v>
      </c>
      <c r="B18" s="42" t="s">
        <v>30</v>
      </c>
      <c r="C18" s="43">
        <f aca="true" t="shared" si="1" ref="C18:N18">SUM(C15:C17)</f>
        <v>0</v>
      </c>
      <c r="D18" s="43">
        <f t="shared" si="1"/>
        <v>0</v>
      </c>
      <c r="E18" s="43">
        <f t="shared" si="1"/>
        <v>0</v>
      </c>
      <c r="F18" s="43">
        <f t="shared" si="1"/>
        <v>0</v>
      </c>
      <c r="G18" s="43">
        <f t="shared" si="1"/>
        <v>0</v>
      </c>
      <c r="H18" s="43">
        <f t="shared" si="1"/>
        <v>0</v>
      </c>
      <c r="I18" s="43">
        <f t="shared" si="1"/>
        <v>0</v>
      </c>
      <c r="J18" s="43">
        <f t="shared" si="1"/>
        <v>0</v>
      </c>
      <c r="K18" s="43">
        <f t="shared" si="1"/>
        <v>0</v>
      </c>
      <c r="L18" s="43">
        <f t="shared" si="1"/>
        <v>0</v>
      </c>
      <c r="M18" s="43">
        <f t="shared" si="1"/>
        <v>0</v>
      </c>
      <c r="N18" s="44">
        <f t="shared" si="1"/>
        <v>0</v>
      </c>
    </row>
    <row r="19" spans="1:14" ht="10.5" customHeight="1">
      <c r="A19" s="48" t="s">
        <v>31</v>
      </c>
      <c r="B19" s="25" t="s">
        <v>32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0.5" customHeight="1" thickBot="1">
      <c r="A20" s="48" t="s">
        <v>33</v>
      </c>
      <c r="B20" s="25" t="s">
        <v>34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10.5" customHeight="1" thickBot="1">
      <c r="A21" s="41" t="s">
        <v>35</v>
      </c>
      <c r="B21" s="42" t="s">
        <v>36</v>
      </c>
      <c r="C21" s="43">
        <f aca="true" t="shared" si="2" ref="C21:I21">SUM(C19)</f>
        <v>0</v>
      </c>
      <c r="D21" s="43">
        <f t="shared" si="2"/>
        <v>0</v>
      </c>
      <c r="E21" s="43">
        <f t="shared" si="2"/>
        <v>0</v>
      </c>
      <c r="F21" s="43">
        <f t="shared" si="2"/>
        <v>0</v>
      </c>
      <c r="G21" s="43">
        <f t="shared" si="2"/>
        <v>0</v>
      </c>
      <c r="H21" s="43">
        <f t="shared" si="2"/>
        <v>0</v>
      </c>
      <c r="I21" s="43">
        <f t="shared" si="2"/>
        <v>0</v>
      </c>
      <c r="J21" s="43">
        <f>SUM(J19)+J20</f>
        <v>0</v>
      </c>
      <c r="K21" s="43">
        <f>SUM(K19)+K20</f>
        <v>0</v>
      </c>
      <c r="L21" s="43">
        <f>SUM(L19)</f>
        <v>0</v>
      </c>
      <c r="M21" s="43">
        <f>SUM(M19)</f>
        <v>0</v>
      </c>
      <c r="N21" s="44">
        <f>SUM(N19)</f>
        <v>0</v>
      </c>
    </row>
    <row r="22" spans="1:14" ht="10.5" customHeight="1">
      <c r="A22" s="17" t="s">
        <v>37</v>
      </c>
      <c r="B22" s="3" t="s">
        <v>38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10.5" customHeight="1">
      <c r="A23" s="17" t="s">
        <v>39</v>
      </c>
      <c r="B23" s="3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s="15" customFormat="1" ht="10.5" customHeight="1">
      <c r="A24" s="4" t="s">
        <v>31</v>
      </c>
      <c r="B24" s="3" t="s">
        <v>41</v>
      </c>
      <c r="C24" s="8"/>
      <c r="D24" s="8"/>
      <c r="E24" s="8"/>
      <c r="F24" s="8"/>
      <c r="G24" s="8"/>
      <c r="H24" s="8"/>
      <c r="I24" s="8"/>
      <c r="J24" s="8"/>
      <c r="K24" s="8"/>
      <c r="L24" s="9">
        <f>7!C24+7!F24+7!I24+7!L24+8!C24+8!F24+8!I24+8!L24+9!C24+9!F24+9!I24+9!L24+'10'!C24+'10'!F24+'10'!I24+'10'!L24+'11'!C24+'11'!F24+'11'!I24</f>
        <v>0</v>
      </c>
      <c r="M24" s="9">
        <f>7!D24+7!G24+7!J24+7!M24+8!D24+8!G24+8!J24+8!M24+9!D24+9!G24+9!J24+9!M24+'10'!D24+'10'!G24+'10'!J24+'10'!M24+'11'!D24+'11'!G24+'11'!J24</f>
        <v>0</v>
      </c>
      <c r="N24" s="9">
        <f>7!E24+7!H24+7!K24+7!N24+8!E24+8!H24+8!K24+8!N24+9!E24+9!H24+9!K24+9!N24+'10'!E24+'10'!H24+'10'!K24+'10'!N24+'11'!E24+'11'!H24+'11'!K24</f>
        <v>0</v>
      </c>
    </row>
    <row r="25" spans="1:14" ht="10.5" customHeight="1">
      <c r="A25" s="41" t="s">
        <v>42</v>
      </c>
      <c r="B25" s="45" t="s">
        <v>43</v>
      </c>
      <c r="C25" s="43">
        <f aca="true" t="shared" si="3" ref="C25:N25">SUM(C22:C24)</f>
        <v>0</v>
      </c>
      <c r="D25" s="43">
        <f t="shared" si="3"/>
        <v>0</v>
      </c>
      <c r="E25" s="43">
        <f t="shared" si="3"/>
        <v>0</v>
      </c>
      <c r="F25" s="43">
        <f t="shared" si="3"/>
        <v>0</v>
      </c>
      <c r="G25" s="43">
        <f t="shared" si="3"/>
        <v>0</v>
      </c>
      <c r="H25" s="43">
        <f t="shared" si="3"/>
        <v>0</v>
      </c>
      <c r="I25" s="43">
        <f t="shared" si="3"/>
        <v>0</v>
      </c>
      <c r="J25" s="43">
        <f t="shared" si="3"/>
        <v>0</v>
      </c>
      <c r="K25" s="43">
        <f t="shared" si="3"/>
        <v>0</v>
      </c>
      <c r="L25" s="43">
        <f t="shared" si="3"/>
        <v>0</v>
      </c>
      <c r="M25" s="43">
        <f t="shared" si="3"/>
        <v>0</v>
      </c>
      <c r="N25" s="44">
        <f t="shared" si="3"/>
        <v>0</v>
      </c>
    </row>
    <row r="26" spans="1:14" ht="10.5" customHeight="1">
      <c r="A26" s="17" t="s">
        <v>44</v>
      </c>
      <c r="B26" s="19" t="s">
        <v>45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0.5" customHeight="1">
      <c r="A27" s="41" t="s">
        <v>46</v>
      </c>
      <c r="B27" s="45" t="s">
        <v>47</v>
      </c>
      <c r="C27" s="43">
        <f aca="true" t="shared" si="4" ref="C27:N27">SUM(C21,C25,C26)</f>
        <v>0</v>
      </c>
      <c r="D27" s="43">
        <f t="shared" si="4"/>
        <v>0</v>
      </c>
      <c r="E27" s="43">
        <f t="shared" si="4"/>
        <v>0</v>
      </c>
      <c r="F27" s="43">
        <f t="shared" si="4"/>
        <v>0</v>
      </c>
      <c r="G27" s="43">
        <f t="shared" si="4"/>
        <v>0</v>
      </c>
      <c r="H27" s="43">
        <f t="shared" si="4"/>
        <v>0</v>
      </c>
      <c r="I27" s="43">
        <f t="shared" si="4"/>
        <v>0</v>
      </c>
      <c r="J27" s="43">
        <f t="shared" si="4"/>
        <v>0</v>
      </c>
      <c r="K27" s="43">
        <f t="shared" si="4"/>
        <v>0</v>
      </c>
      <c r="L27" s="43">
        <f t="shared" si="4"/>
        <v>0</v>
      </c>
      <c r="M27" s="43">
        <f t="shared" si="4"/>
        <v>0</v>
      </c>
      <c r="N27" s="44">
        <f t="shared" si="4"/>
        <v>0</v>
      </c>
    </row>
    <row r="28" spans="1:14" s="15" customFormat="1" ht="10.5" customHeight="1">
      <c r="A28" s="20"/>
      <c r="B28" s="15" t="s">
        <v>48</v>
      </c>
      <c r="C28" s="9">
        <f aca="true" t="shared" si="5" ref="C28:N28">SUM(C27,C18,C14)</f>
        <v>5000</v>
      </c>
      <c r="D28" s="9">
        <f t="shared" si="5"/>
        <v>5000</v>
      </c>
      <c r="E28" s="9">
        <f t="shared" si="5"/>
        <v>2225</v>
      </c>
      <c r="F28" s="9">
        <f t="shared" si="5"/>
        <v>0</v>
      </c>
      <c r="G28" s="9">
        <f t="shared" si="5"/>
        <v>3810</v>
      </c>
      <c r="H28" s="9">
        <f t="shared" si="5"/>
        <v>3810</v>
      </c>
      <c r="I28" s="9">
        <f t="shared" si="5"/>
        <v>300000</v>
      </c>
      <c r="J28" s="9">
        <f t="shared" si="5"/>
        <v>360000</v>
      </c>
      <c r="K28" s="9">
        <f t="shared" si="5"/>
        <v>349577</v>
      </c>
      <c r="L28" s="9">
        <f t="shared" si="5"/>
        <v>10000</v>
      </c>
      <c r="M28" s="9">
        <f t="shared" si="5"/>
        <v>10000</v>
      </c>
      <c r="N28" s="9">
        <f t="shared" si="5"/>
        <v>0</v>
      </c>
    </row>
    <row r="29" spans="1:21" ht="10.5" customHeight="1">
      <c r="A29" s="85" t="s">
        <v>49</v>
      </c>
      <c r="B29" s="85"/>
      <c r="C29" s="8"/>
      <c r="D29" s="8"/>
      <c r="E29" s="8"/>
      <c r="F29" s="8"/>
      <c r="G29" s="8"/>
      <c r="H29" s="8"/>
      <c r="I29" s="8"/>
      <c r="J29" s="8"/>
      <c r="K29" s="8"/>
      <c r="L29" s="9"/>
      <c r="M29" s="9"/>
      <c r="N29" s="18"/>
      <c r="U29" s="29"/>
    </row>
    <row r="30" spans="1:14" ht="10.5" customHeight="1">
      <c r="A30" s="4" t="s">
        <v>50</v>
      </c>
      <c r="B30" s="3" t="s">
        <v>51</v>
      </c>
      <c r="C30" s="8"/>
      <c r="D30" s="8"/>
      <c r="E30" s="8"/>
      <c r="F30" s="8"/>
      <c r="G30" s="8"/>
      <c r="H30" s="8"/>
      <c r="I30" s="8"/>
      <c r="J30" s="8"/>
      <c r="K30" s="8"/>
      <c r="L30" s="9">
        <f>7!C30+7!F30+7!I30+7!L30+8!C30+8!F30+8!I30+8!L30+9!C30+9!F30+9!I30+9!L30+'10'!C30+'10'!F30+'10'!I30+'10'!L30+'11'!C30+'11'!F30+'11'!I30</f>
        <v>0</v>
      </c>
      <c r="M30" s="9">
        <f>7!D30+7!G30+7!J30+7!M30+8!D30+8!G30+8!J30+8!M30+9!D30+9!G30+9!J30+9!M30+'10'!D30+'10'!G30+'10'!J30+'10'!M30+'11'!D30+'11'!G30+'11'!J30</f>
        <v>0</v>
      </c>
      <c r="N30" s="9">
        <f>7!E30+7!H30+7!K30+7!N30+8!E30+8!H30+8!K30+8!N30+9!E30+9!H30+9!K30+9!N30+'10'!E30+'10'!H30+'10'!K30+'10'!N30+'11'!E30+'11'!H30+'11'!K30</f>
        <v>0</v>
      </c>
    </row>
    <row r="31" spans="1:14" ht="10.5" customHeight="1">
      <c r="A31" s="4" t="s">
        <v>52</v>
      </c>
      <c r="B31" s="3" t="s">
        <v>53</v>
      </c>
      <c r="C31" s="8"/>
      <c r="D31" s="8"/>
      <c r="E31" s="8"/>
      <c r="F31" s="8"/>
      <c r="G31" s="8"/>
      <c r="H31" s="8"/>
      <c r="I31" s="8"/>
      <c r="J31" s="8"/>
      <c r="K31" s="8"/>
      <c r="L31" s="9"/>
      <c r="M31" s="9"/>
      <c r="N31" s="9"/>
    </row>
    <row r="32" spans="1:14" ht="10.5" customHeight="1">
      <c r="A32" s="4" t="s">
        <v>54</v>
      </c>
      <c r="B32" s="3" t="s">
        <v>55</v>
      </c>
      <c r="C32" s="8"/>
      <c r="D32" s="8"/>
      <c r="E32" s="8"/>
      <c r="F32" s="8"/>
      <c r="G32" s="8"/>
      <c r="H32" s="8"/>
      <c r="I32" s="8"/>
      <c r="J32" s="8"/>
      <c r="K32" s="8"/>
      <c r="L32" s="9"/>
      <c r="M32" s="9"/>
      <c r="N32" s="9"/>
    </row>
    <row r="33" spans="1:14" ht="10.5" customHeight="1">
      <c r="A33" s="49" t="s">
        <v>56</v>
      </c>
      <c r="B33" s="50" t="s">
        <v>57</v>
      </c>
      <c r="C33" s="51">
        <f aca="true" t="shared" si="6" ref="C33:N33">SUM(C30:C32)</f>
        <v>0</v>
      </c>
      <c r="D33" s="51">
        <f t="shared" si="6"/>
        <v>0</v>
      </c>
      <c r="E33" s="51">
        <f t="shared" si="6"/>
        <v>0</v>
      </c>
      <c r="F33" s="51">
        <f t="shared" si="6"/>
        <v>0</v>
      </c>
      <c r="G33" s="51">
        <f t="shared" si="6"/>
        <v>0</v>
      </c>
      <c r="H33" s="51">
        <f t="shared" si="6"/>
        <v>0</v>
      </c>
      <c r="I33" s="51">
        <f t="shared" si="6"/>
        <v>0</v>
      </c>
      <c r="J33" s="51">
        <f t="shared" si="6"/>
        <v>0</v>
      </c>
      <c r="K33" s="51">
        <f t="shared" si="6"/>
        <v>0</v>
      </c>
      <c r="L33" s="51">
        <f t="shared" si="6"/>
        <v>0</v>
      </c>
      <c r="M33" s="51">
        <f t="shared" si="6"/>
        <v>0</v>
      </c>
      <c r="N33" s="52">
        <f t="shared" si="6"/>
        <v>0</v>
      </c>
    </row>
    <row r="34" spans="1:14" ht="10.5" customHeight="1">
      <c r="A34" s="4" t="s">
        <v>58</v>
      </c>
      <c r="B34" s="3" t="s">
        <v>59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0.5" customHeight="1">
      <c r="A35" s="4" t="s">
        <v>60</v>
      </c>
      <c r="B35" s="3" t="s">
        <v>61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0.5" customHeight="1">
      <c r="A36" s="4" t="s">
        <v>62</v>
      </c>
      <c r="B36" s="3" t="s">
        <v>63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40" ht="10.5" customHeight="1">
      <c r="A37" s="41" t="s">
        <v>21</v>
      </c>
      <c r="B37" s="42" t="s">
        <v>64</v>
      </c>
      <c r="C37" s="43">
        <f aca="true" t="shared" si="7" ref="C37:N37">SUM(C33:C36)</f>
        <v>0</v>
      </c>
      <c r="D37" s="43">
        <f t="shared" si="7"/>
        <v>0</v>
      </c>
      <c r="E37" s="43">
        <f t="shared" si="7"/>
        <v>0</v>
      </c>
      <c r="F37" s="43">
        <f t="shared" si="7"/>
        <v>0</v>
      </c>
      <c r="G37" s="43">
        <f t="shared" si="7"/>
        <v>0</v>
      </c>
      <c r="H37" s="43">
        <f t="shared" si="7"/>
        <v>0</v>
      </c>
      <c r="I37" s="43">
        <f t="shared" si="7"/>
        <v>0</v>
      </c>
      <c r="J37" s="43">
        <f t="shared" si="7"/>
        <v>0</v>
      </c>
      <c r="K37" s="43">
        <f t="shared" si="7"/>
        <v>0</v>
      </c>
      <c r="L37" s="43">
        <f t="shared" si="7"/>
        <v>0</v>
      </c>
      <c r="M37" s="43">
        <f t="shared" si="7"/>
        <v>0</v>
      </c>
      <c r="N37" s="44">
        <f t="shared" si="7"/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4" t="s">
        <v>65</v>
      </c>
      <c r="B38" s="3" t="s">
        <v>66</v>
      </c>
      <c r="C38" s="8"/>
      <c r="D38" s="8"/>
      <c r="E38" s="8">
        <f>SUM(C38:D38)</f>
        <v>0</v>
      </c>
      <c r="F38" s="8"/>
      <c r="G38" s="8"/>
      <c r="H38" s="8"/>
      <c r="I38" s="8"/>
      <c r="J38" s="8"/>
      <c r="K38" s="8"/>
      <c r="L38" s="8"/>
      <c r="M38" s="8"/>
      <c r="N38" s="8"/>
      <c r="AD38" s="8"/>
      <c r="AE38" s="8"/>
      <c r="AF38" s="8"/>
      <c r="AJ38" s="8"/>
      <c r="AK38" s="8"/>
      <c r="AL38" s="8"/>
      <c r="AM38" s="8"/>
      <c r="AN38" s="8"/>
    </row>
    <row r="39" spans="1:40" ht="10.5" customHeight="1">
      <c r="A39" s="4" t="s">
        <v>67</v>
      </c>
      <c r="B39" s="3" t="s">
        <v>68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Q39" s="29"/>
      <c r="AD39" s="8"/>
      <c r="AE39" s="8"/>
      <c r="AF39" s="8"/>
      <c r="AJ39" s="8"/>
      <c r="AK39" s="8"/>
      <c r="AL39" s="8"/>
      <c r="AM39" s="8"/>
      <c r="AN39" s="8"/>
    </row>
    <row r="40" spans="1:40" s="15" customFormat="1" ht="10.5" customHeight="1">
      <c r="A40" s="4" t="s">
        <v>69</v>
      </c>
      <c r="B40" s="3" t="s">
        <v>70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AD40" s="9"/>
      <c r="AE40" s="9"/>
      <c r="AF40" s="9"/>
      <c r="AJ40" s="9"/>
      <c r="AK40" s="9"/>
      <c r="AL40" s="9"/>
      <c r="AM40" s="9"/>
      <c r="AN40" s="9"/>
    </row>
    <row r="41" spans="1:31" ht="10.5" customHeight="1" thickBot="1">
      <c r="A41" s="41" t="s">
        <v>29</v>
      </c>
      <c r="B41" s="42" t="s">
        <v>71</v>
      </c>
      <c r="C41" s="43">
        <f aca="true" t="shared" si="8" ref="C41:N41">SUM(C38:C40)</f>
        <v>0</v>
      </c>
      <c r="D41" s="43">
        <f t="shared" si="8"/>
        <v>0</v>
      </c>
      <c r="E41" s="43">
        <f t="shared" si="8"/>
        <v>0</v>
      </c>
      <c r="F41" s="43">
        <f t="shared" si="8"/>
        <v>0</v>
      </c>
      <c r="G41" s="43">
        <f t="shared" si="8"/>
        <v>0</v>
      </c>
      <c r="H41" s="43">
        <f t="shared" si="8"/>
        <v>0</v>
      </c>
      <c r="I41" s="43">
        <f t="shared" si="8"/>
        <v>0</v>
      </c>
      <c r="J41" s="43">
        <f t="shared" si="8"/>
        <v>0</v>
      </c>
      <c r="K41" s="43">
        <f t="shared" si="8"/>
        <v>0</v>
      </c>
      <c r="L41" s="43">
        <f t="shared" si="8"/>
        <v>0</v>
      </c>
      <c r="M41" s="43">
        <f t="shared" si="8"/>
        <v>0</v>
      </c>
      <c r="N41" s="44">
        <f t="shared" si="8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48" t="s">
        <v>72</v>
      </c>
      <c r="B42" s="19" t="s">
        <v>73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>
      <c r="A43" s="48" t="s">
        <v>74</v>
      </c>
      <c r="B43" s="19" t="s">
        <v>75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3.5" thickBot="1">
      <c r="A44" s="17" t="s">
        <v>76</v>
      </c>
      <c r="B44" s="19" t="s">
        <v>207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4" ht="13.5" thickBot="1">
      <c r="A45" s="41" t="s">
        <v>35</v>
      </c>
      <c r="B45" s="42" t="s">
        <v>78</v>
      </c>
      <c r="C45" s="43">
        <f aca="true" t="shared" si="9" ref="C45:N45">SUM(C42:C43)</f>
        <v>0</v>
      </c>
      <c r="D45" s="43">
        <f t="shared" si="9"/>
        <v>0</v>
      </c>
      <c r="E45" s="43">
        <f t="shared" si="9"/>
        <v>0</v>
      </c>
      <c r="F45" s="43">
        <f t="shared" si="9"/>
        <v>0</v>
      </c>
      <c r="G45" s="43">
        <f t="shared" si="9"/>
        <v>0</v>
      </c>
      <c r="H45" s="43">
        <f t="shared" si="9"/>
        <v>0</v>
      </c>
      <c r="I45" s="43">
        <f t="shared" si="9"/>
        <v>0</v>
      </c>
      <c r="J45" s="43">
        <f t="shared" si="9"/>
        <v>0</v>
      </c>
      <c r="K45" s="43">
        <f t="shared" si="9"/>
        <v>0</v>
      </c>
      <c r="L45" s="43">
        <f t="shared" si="9"/>
        <v>0</v>
      </c>
      <c r="M45" s="43">
        <f t="shared" si="9"/>
        <v>0</v>
      </c>
      <c r="N45" s="44">
        <f t="shared" si="9"/>
        <v>0</v>
      </c>
    </row>
    <row r="46" spans="1:14" ht="12.75">
      <c r="A46" s="17" t="s">
        <v>72</v>
      </c>
      <c r="B46" s="19" t="s">
        <v>41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14" ht="12.75">
      <c r="A47" s="17" t="s">
        <v>74</v>
      </c>
      <c r="B47" s="19" t="s">
        <v>79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 ht="12.75">
      <c r="A48" s="41" t="s">
        <v>42</v>
      </c>
      <c r="B48" s="42" t="s">
        <v>80</v>
      </c>
      <c r="C48" s="43">
        <f aca="true" t="shared" si="10" ref="C48:N48">SUM(C46:C47)</f>
        <v>0</v>
      </c>
      <c r="D48" s="43">
        <f t="shared" si="10"/>
        <v>0</v>
      </c>
      <c r="E48" s="43">
        <f t="shared" si="10"/>
        <v>0</v>
      </c>
      <c r="F48" s="43">
        <f t="shared" si="10"/>
        <v>0</v>
      </c>
      <c r="G48" s="43">
        <f t="shared" si="10"/>
        <v>0</v>
      </c>
      <c r="H48" s="43">
        <f t="shared" si="10"/>
        <v>0</v>
      </c>
      <c r="I48" s="43">
        <f t="shared" si="10"/>
        <v>0</v>
      </c>
      <c r="J48" s="43">
        <f t="shared" si="10"/>
        <v>0</v>
      </c>
      <c r="K48" s="43">
        <f t="shared" si="10"/>
        <v>0</v>
      </c>
      <c r="L48" s="43">
        <f t="shared" si="10"/>
        <v>0</v>
      </c>
      <c r="M48" s="43">
        <f t="shared" si="10"/>
        <v>0</v>
      </c>
      <c r="N48" s="44">
        <f t="shared" si="10"/>
        <v>0</v>
      </c>
    </row>
    <row r="49" spans="1:14" ht="13.5" thickBot="1">
      <c r="A49" s="17" t="s">
        <v>81</v>
      </c>
      <c r="B49" s="25" t="s">
        <v>82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3.5" thickBot="1">
      <c r="A50" s="41" t="s">
        <v>46</v>
      </c>
      <c r="B50" s="42" t="s">
        <v>83</v>
      </c>
      <c r="C50" s="43">
        <f aca="true" t="shared" si="11" ref="C50:N50">SUM(C48,C45,C49)</f>
        <v>0</v>
      </c>
      <c r="D50" s="43">
        <f t="shared" si="11"/>
        <v>0</v>
      </c>
      <c r="E50" s="43">
        <f t="shared" si="11"/>
        <v>0</v>
      </c>
      <c r="F50" s="43">
        <f t="shared" si="11"/>
        <v>0</v>
      </c>
      <c r="G50" s="43">
        <f t="shared" si="11"/>
        <v>0</v>
      </c>
      <c r="H50" s="43">
        <f t="shared" si="11"/>
        <v>0</v>
      </c>
      <c r="I50" s="43">
        <f t="shared" si="11"/>
        <v>0</v>
      </c>
      <c r="J50" s="43">
        <f t="shared" si="11"/>
        <v>0</v>
      </c>
      <c r="K50" s="43">
        <f t="shared" si="11"/>
        <v>0</v>
      </c>
      <c r="L50" s="43">
        <f t="shared" si="11"/>
        <v>0</v>
      </c>
      <c r="M50" s="43">
        <f t="shared" si="11"/>
        <v>0</v>
      </c>
      <c r="N50" s="44">
        <f t="shared" si="11"/>
        <v>0</v>
      </c>
    </row>
    <row r="51" spans="1:29" ht="13.5" thickBot="1">
      <c r="A51" s="41"/>
      <c r="B51" s="71" t="s">
        <v>84</v>
      </c>
      <c r="C51" s="43">
        <f aca="true" t="shared" si="12" ref="C51:N51">SUM(C50,C41,C37)</f>
        <v>0</v>
      </c>
      <c r="D51" s="43">
        <f t="shared" si="12"/>
        <v>0</v>
      </c>
      <c r="E51" s="43">
        <f t="shared" si="12"/>
        <v>0</v>
      </c>
      <c r="F51" s="43">
        <f t="shared" si="12"/>
        <v>0</v>
      </c>
      <c r="G51" s="43">
        <f t="shared" si="12"/>
        <v>0</v>
      </c>
      <c r="H51" s="43">
        <f t="shared" si="12"/>
        <v>0</v>
      </c>
      <c r="I51" s="43">
        <f t="shared" si="12"/>
        <v>0</v>
      </c>
      <c r="J51" s="43">
        <f t="shared" si="12"/>
        <v>0</v>
      </c>
      <c r="K51" s="43">
        <f t="shared" si="12"/>
        <v>0</v>
      </c>
      <c r="L51" s="43">
        <f t="shared" si="12"/>
        <v>0</v>
      </c>
      <c r="M51" s="43">
        <f t="shared" si="12"/>
        <v>0</v>
      </c>
      <c r="N51" s="44">
        <f t="shared" si="12"/>
        <v>0</v>
      </c>
      <c r="AA51" s="15"/>
      <c r="AB51" s="15"/>
      <c r="AC51" s="15"/>
    </row>
    <row r="52" spans="1:14" ht="13.5" thickBot="1">
      <c r="A52" s="57"/>
      <c r="B52" s="58" t="s">
        <v>85</v>
      </c>
      <c r="C52" s="72"/>
      <c r="D52" s="72"/>
      <c r="E52" s="72"/>
      <c r="F52" s="72"/>
      <c r="G52" s="72"/>
      <c r="H52" s="72"/>
      <c r="I52" s="72"/>
      <c r="J52" s="72"/>
      <c r="K52" s="72"/>
      <c r="L52" s="73"/>
      <c r="M52" s="73"/>
      <c r="N52" s="74"/>
    </row>
    <row r="53" spans="1:14" ht="13.5" thickBot="1">
      <c r="A53" s="64"/>
      <c r="B53" s="58" t="s">
        <v>86</v>
      </c>
      <c r="C53" s="72"/>
      <c r="D53" s="72"/>
      <c r="E53" s="72"/>
      <c r="F53" s="72"/>
      <c r="G53" s="72"/>
      <c r="H53" s="75"/>
      <c r="I53" s="72"/>
      <c r="J53" s="72"/>
      <c r="K53" s="75"/>
      <c r="L53" s="72"/>
      <c r="M53" s="72"/>
      <c r="N53" s="82"/>
    </row>
    <row r="54" spans="8:11" ht="12.75">
      <c r="H54" s="26"/>
      <c r="K54" s="26"/>
    </row>
    <row r="55" spans="8:11" s="8" customFormat="1" ht="12.75">
      <c r="H55" s="28"/>
      <c r="K55" s="28"/>
    </row>
    <row r="56" spans="8:11" ht="12.75">
      <c r="H56" s="26"/>
      <c r="K56" s="26"/>
    </row>
    <row r="57" ht="12.75">
      <c r="K57" s="26"/>
    </row>
    <row r="58" ht="12.75">
      <c r="K58" s="26"/>
    </row>
    <row r="59" ht="12.75">
      <c r="K59" s="26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8"/>
      <c r="AB63" s="8"/>
      <c r="AC63" s="8"/>
    </row>
    <row r="64" spans="27:29" ht="12.75">
      <c r="AA64" s="9"/>
      <c r="AB64" s="9"/>
      <c r="AC64" s="9"/>
    </row>
    <row r="65" spans="27:29" ht="12.75">
      <c r="AA65" s="9"/>
      <c r="AB65" s="9"/>
      <c r="AC65" s="9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  <row r="77" spans="27:29" ht="12.75">
      <c r="AA77" s="8"/>
      <c r="AB77" s="8"/>
      <c r="AC77" s="8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 horizontalCentered="1"/>
  <pageMargins left="0.27569444444444446" right="0.27569444444444446" top="0.275" bottom="0.16944444444444443" header="0.19652777777777777" footer="0.159722222222222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N77"/>
  <sheetViews>
    <sheetView zoomScale="92" zoomScaleNormal="92" zoomScalePageLayoutView="0" workbookViewId="0" topLeftCell="A1">
      <pane ySplit="7" topLeftCell="A8" activePane="bottomLeft" state="frozen"/>
      <selection pane="topLeft" activeCell="T30" sqref="T30"/>
      <selection pane="bottomLeft" activeCell="T30" sqref="T30"/>
    </sheetView>
  </sheetViews>
  <sheetFormatPr defaultColWidth="9.00390625" defaultRowHeight="12.75"/>
  <cols>
    <col min="1" max="1" width="7.375" style="2" customWidth="1"/>
    <col min="2" max="2" width="35.75390625" style="2" customWidth="1"/>
    <col min="3" max="3" width="10.875" style="2" customWidth="1"/>
    <col min="4" max="4" width="10.625" style="2" customWidth="1"/>
    <col min="5" max="5" width="11.00390625" style="2" customWidth="1"/>
    <col min="6" max="6" width="9.00390625" style="2" customWidth="1"/>
    <col min="7" max="8" width="9.375" style="2" customWidth="1"/>
    <col min="9" max="9" width="9.625" style="2" customWidth="1"/>
    <col min="10" max="14" width="9.375" style="2" customWidth="1"/>
    <col min="15" max="15" width="9.25390625" style="2" customWidth="1"/>
    <col min="16" max="16" width="0" style="2" hidden="1" customWidth="1"/>
    <col min="17" max="17" width="9.25390625" style="2" customWidth="1"/>
    <col min="18" max="20" width="0" style="2" hidden="1" customWidth="1"/>
    <col min="21" max="16384" width="9.125" style="2" customWidth="1"/>
  </cols>
  <sheetData>
    <row r="1" spans="1:17" ht="12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21"/>
      <c r="P1" s="20"/>
      <c r="Q1" s="20"/>
    </row>
    <row r="2" spans="8:20" ht="8.25" customHeight="1" thickBot="1">
      <c r="H2" s="3"/>
      <c r="M2" s="3" t="s">
        <v>1</v>
      </c>
      <c r="T2" s="3"/>
    </row>
    <row r="3" spans="1:14" ht="9" customHeight="1">
      <c r="A3" s="89" t="s">
        <v>2</v>
      </c>
      <c r="B3" s="89"/>
      <c r="C3" s="91">
        <v>1075</v>
      </c>
      <c r="D3" s="91"/>
      <c r="E3" s="91"/>
      <c r="F3" s="91">
        <v>1076</v>
      </c>
      <c r="G3" s="91"/>
      <c r="H3" s="91"/>
      <c r="I3" s="91">
        <v>1077</v>
      </c>
      <c r="J3" s="91"/>
      <c r="K3" s="91"/>
      <c r="L3" s="91">
        <v>1079</v>
      </c>
      <c r="M3" s="91"/>
      <c r="N3" s="91"/>
    </row>
    <row r="4" spans="1:14" s="32" customFormat="1" ht="24" customHeight="1">
      <c r="A4" s="89"/>
      <c r="B4" s="89"/>
      <c r="C4" s="93"/>
      <c r="D4" s="93"/>
      <c r="E4" s="93"/>
      <c r="F4" s="93"/>
      <c r="G4" s="93"/>
      <c r="H4" s="93"/>
      <c r="I4" s="93" t="s">
        <v>125</v>
      </c>
      <c r="J4" s="93"/>
      <c r="K4" s="93"/>
      <c r="L4" s="93" t="s">
        <v>126</v>
      </c>
      <c r="M4" s="93"/>
      <c r="N4" s="93"/>
    </row>
    <row r="5" spans="1:14" ht="11.25" customHeight="1">
      <c r="A5" s="89"/>
      <c r="B5" s="89"/>
      <c r="C5" s="86" t="s">
        <v>7</v>
      </c>
      <c r="D5" s="86" t="s">
        <v>8</v>
      </c>
      <c r="E5" s="86" t="s">
        <v>9</v>
      </c>
      <c r="F5" s="86" t="s">
        <v>7</v>
      </c>
      <c r="G5" s="86" t="s">
        <v>8</v>
      </c>
      <c r="H5" s="86" t="s">
        <v>9</v>
      </c>
      <c r="I5" s="86" t="s">
        <v>7</v>
      </c>
      <c r="J5" s="86" t="s">
        <v>8</v>
      </c>
      <c r="K5" s="86" t="s">
        <v>9</v>
      </c>
      <c r="L5" s="86" t="s">
        <v>7</v>
      </c>
      <c r="M5" s="86" t="s">
        <v>8</v>
      </c>
      <c r="N5" s="86" t="s">
        <v>9</v>
      </c>
    </row>
    <row r="6" spans="1:14" ht="17.25" customHeight="1">
      <c r="A6" s="89"/>
      <c r="B6" s="89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 ht="9" customHeight="1">
      <c r="A7" s="87">
        <v>1</v>
      </c>
      <c r="B7" s="87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84" t="s">
        <v>10</v>
      </c>
      <c r="B8" s="84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</row>
    <row r="10" spans="1:14" ht="10.5" customHeight="1">
      <c r="A10" s="4" t="s">
        <v>13</v>
      </c>
      <c r="B10" s="3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9"/>
      <c r="M10" s="9"/>
      <c r="N10" s="9"/>
    </row>
    <row r="11" spans="1:14" ht="10.5" customHeight="1">
      <c r="A11" s="4" t="s">
        <v>15</v>
      </c>
      <c r="B11" s="3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9"/>
      <c r="M11" s="9"/>
      <c r="N11" s="9"/>
    </row>
    <row r="12" spans="1:14" ht="10.5" customHeight="1">
      <c r="A12" s="4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9"/>
      <c r="M12" s="9"/>
      <c r="N12" s="9"/>
    </row>
    <row r="13" spans="1:21" ht="10.5" customHeight="1">
      <c r="A13" s="4" t="s">
        <v>19</v>
      </c>
      <c r="B13" s="3" t="s">
        <v>20</v>
      </c>
      <c r="C13" s="8"/>
      <c r="D13" s="10"/>
      <c r="E13" s="8"/>
      <c r="F13" s="8"/>
      <c r="G13" s="8"/>
      <c r="H13" s="8"/>
      <c r="I13" s="8">
        <v>73665</v>
      </c>
      <c r="J13" s="8">
        <v>93809</v>
      </c>
      <c r="K13" s="36">
        <v>93809</v>
      </c>
      <c r="L13" s="8">
        <v>35781</v>
      </c>
      <c r="M13" s="8">
        <v>35781</v>
      </c>
      <c r="N13" s="36">
        <v>33269</v>
      </c>
      <c r="U13" s="8"/>
    </row>
    <row r="14" spans="1:14" ht="10.5" customHeight="1">
      <c r="A14" s="41" t="s">
        <v>21</v>
      </c>
      <c r="B14" s="42" t="s">
        <v>22</v>
      </c>
      <c r="C14" s="43">
        <f aca="true" t="shared" si="0" ref="C14:N14">SUM(C9:C13)</f>
        <v>0</v>
      </c>
      <c r="D14" s="43">
        <f t="shared" si="0"/>
        <v>0</v>
      </c>
      <c r="E14" s="43">
        <f t="shared" si="0"/>
        <v>0</v>
      </c>
      <c r="F14" s="43">
        <f t="shared" si="0"/>
        <v>0</v>
      </c>
      <c r="G14" s="43">
        <f t="shared" si="0"/>
        <v>0</v>
      </c>
      <c r="H14" s="43">
        <f t="shared" si="0"/>
        <v>0</v>
      </c>
      <c r="I14" s="43">
        <f t="shared" si="0"/>
        <v>73665</v>
      </c>
      <c r="J14" s="43">
        <f t="shared" si="0"/>
        <v>93809</v>
      </c>
      <c r="K14" s="43">
        <f t="shared" si="0"/>
        <v>93809</v>
      </c>
      <c r="L14" s="43">
        <f t="shared" si="0"/>
        <v>35781</v>
      </c>
      <c r="M14" s="43">
        <f t="shared" si="0"/>
        <v>35781</v>
      </c>
      <c r="N14" s="44">
        <f t="shared" si="0"/>
        <v>33269</v>
      </c>
    </row>
    <row r="15" spans="1:22" ht="10.5" customHeight="1">
      <c r="A15" s="4" t="s">
        <v>23</v>
      </c>
      <c r="B15" s="3" t="s">
        <v>24</v>
      </c>
      <c r="C15" s="8"/>
      <c r="D15" s="13"/>
      <c r="E15" s="8"/>
      <c r="F15" s="8"/>
      <c r="G15" s="8"/>
      <c r="H15" s="8"/>
      <c r="I15" s="8"/>
      <c r="J15" s="8"/>
      <c r="K15" s="8"/>
      <c r="L15" s="9"/>
      <c r="M15" s="9"/>
      <c r="N15" s="9"/>
      <c r="V15" s="8"/>
    </row>
    <row r="16" spans="1:14" ht="10.5" customHeight="1">
      <c r="A16" s="4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9"/>
      <c r="M16" s="9"/>
      <c r="N16" s="9"/>
    </row>
    <row r="17" spans="1:14" s="15" customFormat="1" ht="10.5" customHeight="1">
      <c r="A17" s="4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9"/>
      <c r="M17" s="9"/>
      <c r="N17" s="9"/>
    </row>
    <row r="18" spans="1:14" ht="10.5" customHeight="1" thickBot="1">
      <c r="A18" s="41" t="s">
        <v>29</v>
      </c>
      <c r="B18" s="42" t="s">
        <v>30</v>
      </c>
      <c r="C18" s="43">
        <f aca="true" t="shared" si="1" ref="C18:N18">SUM(C15:C17)</f>
        <v>0</v>
      </c>
      <c r="D18" s="43">
        <f t="shared" si="1"/>
        <v>0</v>
      </c>
      <c r="E18" s="43">
        <f t="shared" si="1"/>
        <v>0</v>
      </c>
      <c r="F18" s="43">
        <f t="shared" si="1"/>
        <v>0</v>
      </c>
      <c r="G18" s="43">
        <f t="shared" si="1"/>
        <v>0</v>
      </c>
      <c r="H18" s="43">
        <f t="shared" si="1"/>
        <v>0</v>
      </c>
      <c r="I18" s="43">
        <f t="shared" si="1"/>
        <v>0</v>
      </c>
      <c r="J18" s="43">
        <f t="shared" si="1"/>
        <v>0</v>
      </c>
      <c r="K18" s="43">
        <f t="shared" si="1"/>
        <v>0</v>
      </c>
      <c r="L18" s="43">
        <f t="shared" si="1"/>
        <v>0</v>
      </c>
      <c r="M18" s="43">
        <f t="shared" si="1"/>
        <v>0</v>
      </c>
      <c r="N18" s="44">
        <f t="shared" si="1"/>
        <v>0</v>
      </c>
    </row>
    <row r="19" spans="1:14" ht="10.5" customHeight="1">
      <c r="A19" s="48" t="s">
        <v>31</v>
      </c>
      <c r="B19" s="25" t="s">
        <v>32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0.5" customHeight="1" thickBot="1">
      <c r="A20" s="48" t="s">
        <v>33</v>
      </c>
      <c r="B20" s="25" t="s">
        <v>34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10.5" customHeight="1" thickBot="1">
      <c r="A21" s="41" t="s">
        <v>35</v>
      </c>
      <c r="B21" s="42" t="s">
        <v>36</v>
      </c>
      <c r="C21" s="43">
        <f aca="true" t="shared" si="2" ref="C21:I21">SUM(C19)</f>
        <v>0</v>
      </c>
      <c r="D21" s="43">
        <f t="shared" si="2"/>
        <v>0</v>
      </c>
      <c r="E21" s="43">
        <f t="shared" si="2"/>
        <v>0</v>
      </c>
      <c r="F21" s="43">
        <f t="shared" si="2"/>
        <v>0</v>
      </c>
      <c r="G21" s="43">
        <f t="shared" si="2"/>
        <v>0</v>
      </c>
      <c r="H21" s="43">
        <f t="shared" si="2"/>
        <v>0</v>
      </c>
      <c r="I21" s="43">
        <f t="shared" si="2"/>
        <v>0</v>
      </c>
      <c r="J21" s="43">
        <f>SUM(J19)+J20</f>
        <v>0</v>
      </c>
      <c r="K21" s="43">
        <f>SUM(K19)+K20</f>
        <v>0</v>
      </c>
      <c r="L21" s="43">
        <f>SUM(L19)</f>
        <v>0</v>
      </c>
      <c r="M21" s="43">
        <f>SUM(M19)</f>
        <v>0</v>
      </c>
      <c r="N21" s="44">
        <f>SUM(N19)</f>
        <v>0</v>
      </c>
    </row>
    <row r="22" spans="1:14" ht="10.5" customHeight="1">
      <c r="A22" s="17" t="s">
        <v>37</v>
      </c>
      <c r="B22" s="3" t="s">
        <v>38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10.5" customHeight="1">
      <c r="A23" s="17" t="s">
        <v>39</v>
      </c>
      <c r="B23" s="3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s="15" customFormat="1" ht="10.5" customHeight="1">
      <c r="A24" s="4" t="s">
        <v>31</v>
      </c>
      <c r="B24" s="3" t="s">
        <v>41</v>
      </c>
      <c r="C24" s="8"/>
      <c r="D24" s="8"/>
      <c r="E24" s="8"/>
      <c r="F24" s="8"/>
      <c r="G24" s="8"/>
      <c r="H24" s="8"/>
      <c r="I24" s="8"/>
      <c r="J24" s="8"/>
      <c r="K24" s="8"/>
      <c r="L24" s="9">
        <f>7!C24+7!F24+7!I24+7!L24+8!C24+8!F24+8!I24+8!L24+9!C24+9!F24+9!I24+9!L24+'10'!C24+'10'!F24+'10'!I24+'10'!L24+'12'!C24+'12'!F24+'12'!I24</f>
        <v>0</v>
      </c>
      <c r="M24" s="9">
        <f>7!D24+7!G24+7!J24+7!M24+8!D24+8!G24+8!J24+8!M24+9!D24+9!G24+9!J24+9!M24+'10'!D24+'10'!G24+'10'!J24+'10'!M24+'12'!D24+'12'!G24+'12'!J24</f>
        <v>0</v>
      </c>
      <c r="N24" s="9">
        <f>7!E24+7!H24+7!K24+7!N24+8!E24+8!H24+8!K24+8!N24+9!E24+9!H24+9!K24+9!N24+'10'!E24+'10'!H24+'10'!K24+'10'!N24+'12'!E24+'12'!H24+'12'!K24</f>
        <v>0</v>
      </c>
    </row>
    <row r="25" spans="1:14" ht="10.5" customHeight="1">
      <c r="A25" s="41" t="s">
        <v>42</v>
      </c>
      <c r="B25" s="45" t="s">
        <v>43</v>
      </c>
      <c r="C25" s="43">
        <f aca="true" t="shared" si="3" ref="C25:N25">SUM(C22:C24)</f>
        <v>0</v>
      </c>
      <c r="D25" s="43">
        <f t="shared" si="3"/>
        <v>0</v>
      </c>
      <c r="E25" s="43">
        <f t="shared" si="3"/>
        <v>0</v>
      </c>
      <c r="F25" s="43">
        <f t="shared" si="3"/>
        <v>0</v>
      </c>
      <c r="G25" s="43">
        <f t="shared" si="3"/>
        <v>0</v>
      </c>
      <c r="H25" s="43">
        <f t="shared" si="3"/>
        <v>0</v>
      </c>
      <c r="I25" s="43">
        <f t="shared" si="3"/>
        <v>0</v>
      </c>
      <c r="J25" s="43">
        <f t="shared" si="3"/>
        <v>0</v>
      </c>
      <c r="K25" s="43">
        <f t="shared" si="3"/>
        <v>0</v>
      </c>
      <c r="L25" s="43">
        <f t="shared" si="3"/>
        <v>0</v>
      </c>
      <c r="M25" s="43">
        <f t="shared" si="3"/>
        <v>0</v>
      </c>
      <c r="N25" s="44">
        <f t="shared" si="3"/>
        <v>0</v>
      </c>
    </row>
    <row r="26" spans="1:14" ht="10.5" customHeight="1">
      <c r="A26" s="17" t="s">
        <v>44</v>
      </c>
      <c r="B26" s="19" t="s">
        <v>45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0.5" customHeight="1">
      <c r="A27" s="41" t="s">
        <v>46</v>
      </c>
      <c r="B27" s="45" t="s">
        <v>47</v>
      </c>
      <c r="C27" s="43">
        <f aca="true" t="shared" si="4" ref="C27:N27">SUM(C21,C25,C26)</f>
        <v>0</v>
      </c>
      <c r="D27" s="43">
        <f t="shared" si="4"/>
        <v>0</v>
      </c>
      <c r="E27" s="43">
        <f t="shared" si="4"/>
        <v>0</v>
      </c>
      <c r="F27" s="43">
        <f t="shared" si="4"/>
        <v>0</v>
      </c>
      <c r="G27" s="43">
        <f t="shared" si="4"/>
        <v>0</v>
      </c>
      <c r="H27" s="43">
        <f t="shared" si="4"/>
        <v>0</v>
      </c>
      <c r="I27" s="43">
        <f t="shared" si="4"/>
        <v>0</v>
      </c>
      <c r="J27" s="43">
        <f t="shared" si="4"/>
        <v>0</v>
      </c>
      <c r="K27" s="43">
        <f t="shared" si="4"/>
        <v>0</v>
      </c>
      <c r="L27" s="43">
        <f t="shared" si="4"/>
        <v>0</v>
      </c>
      <c r="M27" s="43">
        <f t="shared" si="4"/>
        <v>0</v>
      </c>
      <c r="N27" s="44">
        <f t="shared" si="4"/>
        <v>0</v>
      </c>
    </row>
    <row r="28" spans="1:14" s="15" customFormat="1" ht="10.5" customHeight="1">
      <c r="A28" s="20"/>
      <c r="B28" s="15" t="s">
        <v>48</v>
      </c>
      <c r="C28" s="9">
        <f aca="true" t="shared" si="5" ref="C28:N28">SUM(C27,C18,C14)</f>
        <v>0</v>
      </c>
      <c r="D28" s="9">
        <f t="shared" si="5"/>
        <v>0</v>
      </c>
      <c r="E28" s="9">
        <f t="shared" si="5"/>
        <v>0</v>
      </c>
      <c r="F28" s="9">
        <f t="shared" si="5"/>
        <v>0</v>
      </c>
      <c r="G28" s="9">
        <f t="shared" si="5"/>
        <v>0</v>
      </c>
      <c r="H28" s="9">
        <f t="shared" si="5"/>
        <v>0</v>
      </c>
      <c r="I28" s="9">
        <f t="shared" si="5"/>
        <v>73665</v>
      </c>
      <c r="J28" s="9">
        <f t="shared" si="5"/>
        <v>93809</v>
      </c>
      <c r="K28" s="9">
        <f t="shared" si="5"/>
        <v>93809</v>
      </c>
      <c r="L28" s="9">
        <f t="shared" si="5"/>
        <v>35781</v>
      </c>
      <c r="M28" s="9">
        <f t="shared" si="5"/>
        <v>35781</v>
      </c>
      <c r="N28" s="9">
        <f t="shared" si="5"/>
        <v>33269</v>
      </c>
    </row>
    <row r="29" spans="1:21" ht="10.5" customHeight="1">
      <c r="A29" s="85" t="s">
        <v>49</v>
      </c>
      <c r="B29" s="85"/>
      <c r="C29" s="8"/>
      <c r="D29" s="8"/>
      <c r="E29" s="8"/>
      <c r="F29" s="8"/>
      <c r="G29" s="8"/>
      <c r="H29" s="8"/>
      <c r="I29" s="8"/>
      <c r="J29" s="8"/>
      <c r="K29" s="8"/>
      <c r="L29" s="9"/>
      <c r="M29" s="9"/>
      <c r="N29" s="18"/>
      <c r="U29" s="29"/>
    </row>
    <row r="30" spans="1:14" ht="10.5" customHeight="1">
      <c r="A30" s="4" t="s">
        <v>50</v>
      </c>
      <c r="B30" s="3" t="s">
        <v>51</v>
      </c>
      <c r="C30" s="8"/>
      <c r="D30" s="8"/>
      <c r="E30" s="8"/>
      <c r="F30" s="8"/>
      <c r="G30" s="8"/>
      <c r="H30" s="8"/>
      <c r="I30" s="8"/>
      <c r="J30" s="8"/>
      <c r="K30" s="8"/>
      <c r="L30" s="9">
        <f>7!C30+7!F30+7!I30+7!L30+8!C30+8!F30+8!I30+8!L30+9!C30+9!F30+9!I30+9!L30+'10'!C30+'10'!F30+'10'!I30+'10'!L30+'12'!C30+'12'!F30+'12'!I30</f>
        <v>0</v>
      </c>
      <c r="M30" s="9">
        <f>7!D30+7!G30+7!J30+7!M30+8!D30+8!G30+8!J30+8!M30+9!D30+9!G30+9!J30+9!M30+'10'!D30+'10'!G30+'10'!J30+'10'!M30+'12'!D30+'12'!G30+'12'!J30</f>
        <v>0</v>
      </c>
      <c r="N30" s="9">
        <f>7!E30+7!H30+7!K30+7!N30+8!E30+8!H30+8!K30+8!N30+9!E30+9!H30+9!K30+9!N30+'10'!E30+'10'!H30+'10'!K30+'10'!N30+'12'!E30+'12'!H30+'12'!K30</f>
        <v>0</v>
      </c>
    </row>
    <row r="31" spans="1:14" ht="10.5" customHeight="1">
      <c r="A31" s="4" t="s">
        <v>52</v>
      </c>
      <c r="B31" s="3" t="s">
        <v>53</v>
      </c>
      <c r="C31" s="8"/>
      <c r="D31" s="8"/>
      <c r="E31" s="8"/>
      <c r="F31" s="8"/>
      <c r="G31" s="8"/>
      <c r="H31" s="8"/>
      <c r="I31" s="8"/>
      <c r="J31" s="8"/>
      <c r="K31" s="8"/>
      <c r="L31" s="9"/>
      <c r="M31" s="9"/>
      <c r="N31" s="9"/>
    </row>
    <row r="32" spans="1:14" ht="10.5" customHeight="1">
      <c r="A32" s="4" t="s">
        <v>54</v>
      </c>
      <c r="B32" s="3" t="s">
        <v>55</v>
      </c>
      <c r="C32" s="8"/>
      <c r="D32" s="8"/>
      <c r="E32" s="8"/>
      <c r="F32" s="8"/>
      <c r="G32" s="8"/>
      <c r="H32" s="8"/>
      <c r="I32" s="8"/>
      <c r="J32" s="8"/>
      <c r="K32" s="8"/>
      <c r="L32" s="9"/>
      <c r="M32" s="9"/>
      <c r="N32" s="9"/>
    </row>
    <row r="33" spans="1:14" ht="10.5" customHeight="1">
      <c r="A33" s="49" t="s">
        <v>56</v>
      </c>
      <c r="B33" s="50" t="s">
        <v>57</v>
      </c>
      <c r="C33" s="51">
        <f aca="true" t="shared" si="6" ref="C33:N33">SUM(C30:C32)</f>
        <v>0</v>
      </c>
      <c r="D33" s="51">
        <f t="shared" si="6"/>
        <v>0</v>
      </c>
      <c r="E33" s="51">
        <f t="shared" si="6"/>
        <v>0</v>
      </c>
      <c r="F33" s="51">
        <f t="shared" si="6"/>
        <v>0</v>
      </c>
      <c r="G33" s="51">
        <f t="shared" si="6"/>
        <v>0</v>
      </c>
      <c r="H33" s="51">
        <f t="shared" si="6"/>
        <v>0</v>
      </c>
      <c r="I33" s="51">
        <f t="shared" si="6"/>
        <v>0</v>
      </c>
      <c r="J33" s="51">
        <f t="shared" si="6"/>
        <v>0</v>
      </c>
      <c r="K33" s="51">
        <f t="shared" si="6"/>
        <v>0</v>
      </c>
      <c r="L33" s="51">
        <f t="shared" si="6"/>
        <v>0</v>
      </c>
      <c r="M33" s="51">
        <f t="shared" si="6"/>
        <v>0</v>
      </c>
      <c r="N33" s="52">
        <f t="shared" si="6"/>
        <v>0</v>
      </c>
    </row>
    <row r="34" spans="1:14" ht="10.5" customHeight="1">
      <c r="A34" s="4" t="s">
        <v>58</v>
      </c>
      <c r="B34" s="3" t="s">
        <v>59</v>
      </c>
      <c r="C34" s="8"/>
      <c r="D34" s="8"/>
      <c r="E34" s="8"/>
      <c r="F34" s="8"/>
      <c r="G34" s="8"/>
      <c r="H34" s="8"/>
      <c r="I34" s="8"/>
      <c r="J34" s="8"/>
      <c r="K34" s="8"/>
      <c r="L34" s="9"/>
      <c r="M34" s="9"/>
      <c r="N34" s="9"/>
    </row>
    <row r="35" spans="1:14" ht="10.5" customHeight="1">
      <c r="A35" s="4" t="s">
        <v>60</v>
      </c>
      <c r="B35" s="3" t="s">
        <v>61</v>
      </c>
      <c r="C35" s="8"/>
      <c r="D35" s="8"/>
      <c r="E35" s="8"/>
      <c r="F35" s="8"/>
      <c r="G35" s="8"/>
      <c r="H35" s="8"/>
      <c r="I35" s="8"/>
      <c r="J35" s="8"/>
      <c r="K35" s="8"/>
      <c r="L35" s="9"/>
      <c r="M35" s="9"/>
      <c r="N35" s="9"/>
    </row>
    <row r="36" spans="1:14" ht="10.5" customHeight="1">
      <c r="A36" s="4" t="s">
        <v>62</v>
      </c>
      <c r="B36" s="3" t="s">
        <v>63</v>
      </c>
      <c r="C36" s="8"/>
      <c r="D36" s="8"/>
      <c r="E36" s="8"/>
      <c r="F36" s="8"/>
      <c r="G36" s="8"/>
      <c r="H36" s="8"/>
      <c r="I36" s="8"/>
      <c r="J36" s="8"/>
      <c r="K36" s="8"/>
      <c r="L36" s="9"/>
      <c r="M36" s="9"/>
      <c r="N36" s="9"/>
    </row>
    <row r="37" spans="1:40" ht="10.5" customHeight="1">
      <c r="A37" s="41" t="s">
        <v>21</v>
      </c>
      <c r="B37" s="42" t="s">
        <v>64</v>
      </c>
      <c r="C37" s="43">
        <f aca="true" t="shared" si="7" ref="C37:N37">SUM(C33:C36)</f>
        <v>0</v>
      </c>
      <c r="D37" s="43">
        <f t="shared" si="7"/>
        <v>0</v>
      </c>
      <c r="E37" s="43">
        <f t="shared" si="7"/>
        <v>0</v>
      </c>
      <c r="F37" s="43">
        <f t="shared" si="7"/>
        <v>0</v>
      </c>
      <c r="G37" s="43">
        <f t="shared" si="7"/>
        <v>0</v>
      </c>
      <c r="H37" s="43">
        <f t="shared" si="7"/>
        <v>0</v>
      </c>
      <c r="I37" s="43">
        <f t="shared" si="7"/>
        <v>0</v>
      </c>
      <c r="J37" s="43">
        <f t="shared" si="7"/>
        <v>0</v>
      </c>
      <c r="K37" s="43">
        <f t="shared" si="7"/>
        <v>0</v>
      </c>
      <c r="L37" s="43">
        <f t="shared" si="7"/>
        <v>0</v>
      </c>
      <c r="M37" s="43">
        <f t="shared" si="7"/>
        <v>0</v>
      </c>
      <c r="N37" s="44">
        <f t="shared" si="7"/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4" t="s">
        <v>65</v>
      </c>
      <c r="B38" s="3" t="s">
        <v>66</v>
      </c>
      <c r="C38" s="8"/>
      <c r="D38" s="8"/>
      <c r="E38" s="8">
        <f>SUM(C38:D38)</f>
        <v>0</v>
      </c>
      <c r="F38" s="8"/>
      <c r="G38" s="8"/>
      <c r="H38" s="8"/>
      <c r="I38" s="8"/>
      <c r="J38" s="8"/>
      <c r="K38" s="8"/>
      <c r="L38" s="9"/>
      <c r="M38" s="9"/>
      <c r="N38" s="9"/>
      <c r="AD38" s="8"/>
      <c r="AE38" s="8"/>
      <c r="AF38" s="8"/>
      <c r="AJ38" s="8"/>
      <c r="AK38" s="8"/>
      <c r="AL38" s="8"/>
      <c r="AM38" s="8"/>
      <c r="AN38" s="8"/>
    </row>
    <row r="39" spans="1:40" ht="10.5" customHeight="1">
      <c r="A39" s="4" t="s">
        <v>67</v>
      </c>
      <c r="B39" s="3" t="s">
        <v>68</v>
      </c>
      <c r="C39" s="8"/>
      <c r="D39" s="8"/>
      <c r="E39" s="8"/>
      <c r="F39" s="8"/>
      <c r="G39" s="8"/>
      <c r="H39" s="8"/>
      <c r="I39" s="8"/>
      <c r="J39" s="8"/>
      <c r="K39" s="8"/>
      <c r="L39" s="9"/>
      <c r="M39" s="9"/>
      <c r="N39" s="9"/>
      <c r="Q39" s="29"/>
      <c r="AD39" s="8"/>
      <c r="AE39" s="8"/>
      <c r="AF39" s="8"/>
      <c r="AJ39" s="8"/>
      <c r="AK39" s="8"/>
      <c r="AL39" s="8"/>
      <c r="AM39" s="8"/>
      <c r="AN39" s="8"/>
    </row>
    <row r="40" spans="1:40" s="15" customFormat="1" ht="10.5" customHeight="1">
      <c r="A40" s="4" t="s">
        <v>69</v>
      </c>
      <c r="B40" s="3" t="s">
        <v>70</v>
      </c>
      <c r="C40" s="8"/>
      <c r="D40" s="8"/>
      <c r="E40" s="8"/>
      <c r="F40" s="8"/>
      <c r="G40" s="8"/>
      <c r="H40" s="8"/>
      <c r="I40" s="8"/>
      <c r="J40" s="8"/>
      <c r="K40" s="8"/>
      <c r="L40" s="9"/>
      <c r="M40" s="9"/>
      <c r="N40" s="9"/>
      <c r="AD40" s="9"/>
      <c r="AE40" s="9"/>
      <c r="AF40" s="9"/>
      <c r="AJ40" s="9"/>
      <c r="AK40" s="9"/>
      <c r="AL40" s="9"/>
      <c r="AM40" s="9"/>
      <c r="AN40" s="9"/>
    </row>
    <row r="41" spans="1:31" ht="10.5" customHeight="1" thickBot="1">
      <c r="A41" s="41" t="s">
        <v>29</v>
      </c>
      <c r="B41" s="42" t="s">
        <v>71</v>
      </c>
      <c r="C41" s="43">
        <f aca="true" t="shared" si="8" ref="C41:N41">SUM(C38:C40)</f>
        <v>0</v>
      </c>
      <c r="D41" s="43">
        <f t="shared" si="8"/>
        <v>0</v>
      </c>
      <c r="E41" s="43">
        <f t="shared" si="8"/>
        <v>0</v>
      </c>
      <c r="F41" s="43">
        <f t="shared" si="8"/>
        <v>0</v>
      </c>
      <c r="G41" s="43">
        <f t="shared" si="8"/>
        <v>0</v>
      </c>
      <c r="H41" s="43">
        <f t="shared" si="8"/>
        <v>0</v>
      </c>
      <c r="I41" s="43">
        <f t="shared" si="8"/>
        <v>0</v>
      </c>
      <c r="J41" s="43">
        <f t="shared" si="8"/>
        <v>0</v>
      </c>
      <c r="K41" s="43">
        <f t="shared" si="8"/>
        <v>0</v>
      </c>
      <c r="L41" s="43">
        <f t="shared" si="8"/>
        <v>0</v>
      </c>
      <c r="M41" s="43">
        <f t="shared" si="8"/>
        <v>0</v>
      </c>
      <c r="N41" s="44">
        <f t="shared" si="8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48" t="s">
        <v>72</v>
      </c>
      <c r="B42" s="19" t="s">
        <v>73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>
      <c r="A43" s="48" t="s">
        <v>74</v>
      </c>
      <c r="B43" s="19" t="s">
        <v>75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3.5" thickBot="1">
      <c r="A44" s="17" t="s">
        <v>76</v>
      </c>
      <c r="B44" s="19" t="s">
        <v>207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4" ht="13.5" thickBot="1">
      <c r="A45" s="41" t="s">
        <v>35</v>
      </c>
      <c r="B45" s="42" t="s">
        <v>78</v>
      </c>
      <c r="C45" s="43">
        <f aca="true" t="shared" si="9" ref="C45:N45">SUM(C42:C43)</f>
        <v>0</v>
      </c>
      <c r="D45" s="43">
        <f t="shared" si="9"/>
        <v>0</v>
      </c>
      <c r="E45" s="43">
        <f t="shared" si="9"/>
        <v>0</v>
      </c>
      <c r="F45" s="43">
        <f t="shared" si="9"/>
        <v>0</v>
      </c>
      <c r="G45" s="43">
        <f t="shared" si="9"/>
        <v>0</v>
      </c>
      <c r="H45" s="43">
        <f t="shared" si="9"/>
        <v>0</v>
      </c>
      <c r="I45" s="43">
        <f t="shared" si="9"/>
        <v>0</v>
      </c>
      <c r="J45" s="43">
        <f t="shared" si="9"/>
        <v>0</v>
      </c>
      <c r="K45" s="43">
        <f t="shared" si="9"/>
        <v>0</v>
      </c>
      <c r="L45" s="43">
        <f t="shared" si="9"/>
        <v>0</v>
      </c>
      <c r="M45" s="43">
        <f t="shared" si="9"/>
        <v>0</v>
      </c>
      <c r="N45" s="44">
        <f t="shared" si="9"/>
        <v>0</v>
      </c>
    </row>
    <row r="46" spans="1:14" ht="12.75">
      <c r="A46" s="17" t="s">
        <v>72</v>
      </c>
      <c r="B46" s="19" t="s">
        <v>41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14" ht="12.75">
      <c r="A47" s="17" t="s">
        <v>74</v>
      </c>
      <c r="B47" s="19" t="s">
        <v>79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 ht="12.75">
      <c r="A48" s="41" t="s">
        <v>42</v>
      </c>
      <c r="B48" s="42" t="s">
        <v>80</v>
      </c>
      <c r="C48" s="43">
        <f aca="true" t="shared" si="10" ref="C48:N48">SUM(C46:C47)</f>
        <v>0</v>
      </c>
      <c r="D48" s="43">
        <f t="shared" si="10"/>
        <v>0</v>
      </c>
      <c r="E48" s="43">
        <f t="shared" si="10"/>
        <v>0</v>
      </c>
      <c r="F48" s="43">
        <f t="shared" si="10"/>
        <v>0</v>
      </c>
      <c r="G48" s="43">
        <f t="shared" si="10"/>
        <v>0</v>
      </c>
      <c r="H48" s="43">
        <f t="shared" si="10"/>
        <v>0</v>
      </c>
      <c r="I48" s="43">
        <f t="shared" si="10"/>
        <v>0</v>
      </c>
      <c r="J48" s="43">
        <f t="shared" si="10"/>
        <v>0</v>
      </c>
      <c r="K48" s="43">
        <f t="shared" si="10"/>
        <v>0</v>
      </c>
      <c r="L48" s="43">
        <f t="shared" si="10"/>
        <v>0</v>
      </c>
      <c r="M48" s="43">
        <f t="shared" si="10"/>
        <v>0</v>
      </c>
      <c r="N48" s="44">
        <f t="shared" si="10"/>
        <v>0</v>
      </c>
    </row>
    <row r="49" spans="1:14" ht="13.5" thickBot="1">
      <c r="A49" s="17" t="s">
        <v>81</v>
      </c>
      <c r="B49" s="25" t="s">
        <v>82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3.5" thickBot="1">
      <c r="A50" s="41" t="s">
        <v>46</v>
      </c>
      <c r="B50" s="42" t="s">
        <v>83</v>
      </c>
      <c r="C50" s="43">
        <f aca="true" t="shared" si="11" ref="C50:N50">SUM(C48,C45,C49)</f>
        <v>0</v>
      </c>
      <c r="D50" s="43">
        <f t="shared" si="11"/>
        <v>0</v>
      </c>
      <c r="E50" s="43">
        <f t="shared" si="11"/>
        <v>0</v>
      </c>
      <c r="F50" s="43">
        <f t="shared" si="11"/>
        <v>0</v>
      </c>
      <c r="G50" s="43">
        <f t="shared" si="11"/>
        <v>0</v>
      </c>
      <c r="H50" s="43">
        <f t="shared" si="11"/>
        <v>0</v>
      </c>
      <c r="I50" s="43">
        <f t="shared" si="11"/>
        <v>0</v>
      </c>
      <c r="J50" s="43">
        <f t="shared" si="11"/>
        <v>0</v>
      </c>
      <c r="K50" s="43">
        <f t="shared" si="11"/>
        <v>0</v>
      </c>
      <c r="L50" s="43">
        <f t="shared" si="11"/>
        <v>0</v>
      </c>
      <c r="M50" s="43">
        <f t="shared" si="11"/>
        <v>0</v>
      </c>
      <c r="N50" s="44">
        <f t="shared" si="11"/>
        <v>0</v>
      </c>
    </row>
    <row r="51" spans="1:29" ht="13.5" thickBot="1">
      <c r="A51" s="41"/>
      <c r="B51" s="71" t="s">
        <v>84</v>
      </c>
      <c r="C51" s="43">
        <f aca="true" t="shared" si="12" ref="C51:N51">SUM(C50,C41,C37)</f>
        <v>0</v>
      </c>
      <c r="D51" s="43">
        <f t="shared" si="12"/>
        <v>0</v>
      </c>
      <c r="E51" s="43">
        <f t="shared" si="12"/>
        <v>0</v>
      </c>
      <c r="F51" s="43">
        <f t="shared" si="12"/>
        <v>0</v>
      </c>
      <c r="G51" s="43">
        <f t="shared" si="12"/>
        <v>0</v>
      </c>
      <c r="H51" s="43">
        <f t="shared" si="12"/>
        <v>0</v>
      </c>
      <c r="I51" s="43">
        <f t="shared" si="12"/>
        <v>0</v>
      </c>
      <c r="J51" s="43">
        <f t="shared" si="12"/>
        <v>0</v>
      </c>
      <c r="K51" s="43">
        <f t="shared" si="12"/>
        <v>0</v>
      </c>
      <c r="L51" s="43">
        <f t="shared" si="12"/>
        <v>0</v>
      </c>
      <c r="M51" s="43">
        <f t="shared" si="12"/>
        <v>0</v>
      </c>
      <c r="N51" s="44">
        <f t="shared" si="12"/>
        <v>0</v>
      </c>
      <c r="AA51" s="15"/>
      <c r="AB51" s="15"/>
      <c r="AC51" s="15"/>
    </row>
    <row r="52" spans="1:14" ht="13.5" thickBot="1">
      <c r="A52" s="57"/>
      <c r="B52" s="58" t="s">
        <v>85</v>
      </c>
      <c r="C52" s="72"/>
      <c r="D52" s="72"/>
      <c r="E52" s="72"/>
      <c r="F52" s="72"/>
      <c r="G52" s="72"/>
      <c r="H52" s="72"/>
      <c r="I52" s="72"/>
      <c r="J52" s="72"/>
      <c r="K52" s="72"/>
      <c r="L52" s="73">
        <f>7!C52+7!F52+7!I52+7!L52+8!C52+8!F52+8!I52+8!L52+9!C52+9!F52+9!I52+9!L52+'10'!C52+'10'!F52+'10'!I52+'10'!L52+'12'!C52+'12'!F52+'12'!I52</f>
        <v>0</v>
      </c>
      <c r="M52" s="73">
        <f>7!D52+7!G52+7!J52+7!M52+8!D52+8!G52+8!J52+8!M52+9!D52+9!G52+9!J52+9!M52+'10'!D52+'10'!G52+'10'!J52+'10'!M52+'12'!D52+'12'!G52+'12'!J52</f>
        <v>0</v>
      </c>
      <c r="N52" s="74">
        <f>7!E52+7!H52+7!K52+7!N52+8!E52+8!H52+8!K52+8!N52+9!E52+9!H52+9!K52+9!N52+'10'!E52+'10'!H52+'10'!K52+'10'!N52+'12'!E52+'12'!H52+'12'!K52</f>
        <v>0</v>
      </c>
    </row>
    <row r="53" spans="1:14" ht="13.5" thickBot="1">
      <c r="A53" s="64"/>
      <c r="B53" s="58" t="s">
        <v>86</v>
      </c>
      <c r="C53" s="72"/>
      <c r="D53" s="72"/>
      <c r="E53" s="72"/>
      <c r="F53" s="72"/>
      <c r="G53" s="72"/>
      <c r="H53" s="75"/>
      <c r="I53" s="72"/>
      <c r="J53" s="72"/>
      <c r="K53" s="75"/>
      <c r="L53" s="72"/>
      <c r="M53" s="72"/>
      <c r="N53" s="82"/>
    </row>
    <row r="54" spans="8:11" ht="12.75">
      <c r="H54" s="26"/>
      <c r="K54" s="26"/>
    </row>
    <row r="55" spans="8:11" ht="12.75">
      <c r="H55" s="26"/>
      <c r="K55" s="26"/>
    </row>
    <row r="56" spans="8:11" ht="12.75">
      <c r="H56" s="26"/>
      <c r="K56" s="26"/>
    </row>
    <row r="57" ht="12.75">
      <c r="K57" s="26"/>
    </row>
    <row r="58" ht="12.75">
      <c r="K58" s="26"/>
    </row>
    <row r="59" ht="12.75">
      <c r="K59" s="26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8"/>
      <c r="AB63" s="8"/>
      <c r="AC63" s="8"/>
    </row>
    <row r="64" spans="27:29" ht="12.75">
      <c r="AA64" s="9"/>
      <c r="AB64" s="9"/>
      <c r="AC64" s="9"/>
    </row>
    <row r="65" spans="27:29" ht="12.75">
      <c r="AA65" s="9"/>
      <c r="AB65" s="9"/>
      <c r="AC65" s="9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  <row r="77" spans="27:29" ht="12.75">
      <c r="AA77" s="8"/>
      <c r="AB77" s="8"/>
      <c r="AC77" s="8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 horizontalCentered="1"/>
  <pageMargins left="0.27569444444444446" right="0.27569444444444446" top="0.275" bottom="0.16944444444444443" header="0.19652777777777777" footer="0.159722222222222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N77"/>
  <sheetViews>
    <sheetView zoomScale="92" zoomScaleNormal="92" zoomScalePageLayoutView="0" workbookViewId="0" topLeftCell="A1">
      <pane ySplit="7" topLeftCell="A8" activePane="bottomLeft" state="frozen"/>
      <selection pane="topLeft" activeCell="T30" sqref="T30"/>
      <selection pane="bottomLeft" activeCell="T30" sqref="T30"/>
    </sheetView>
  </sheetViews>
  <sheetFormatPr defaultColWidth="9.00390625" defaultRowHeight="12.75"/>
  <cols>
    <col min="1" max="1" width="7.375" style="2" customWidth="1"/>
    <col min="2" max="2" width="35.75390625" style="2" customWidth="1"/>
    <col min="3" max="3" width="10.875" style="2" customWidth="1"/>
    <col min="4" max="4" width="10.625" style="2" customWidth="1"/>
    <col min="5" max="5" width="11.00390625" style="2" customWidth="1"/>
    <col min="6" max="6" width="9.00390625" style="2" customWidth="1"/>
    <col min="7" max="8" width="9.375" style="2" customWidth="1"/>
    <col min="9" max="9" width="9.625" style="2" customWidth="1"/>
    <col min="10" max="10" width="9.375" style="2" customWidth="1"/>
    <col min="11" max="11" width="8.875" style="2" customWidth="1"/>
    <col min="12" max="12" width="9.875" style="2" customWidth="1"/>
    <col min="13" max="13" width="9.75390625" style="2" customWidth="1"/>
    <col min="14" max="14" width="10.00390625" style="2" customWidth="1"/>
    <col min="15" max="15" width="9.25390625" style="2" customWidth="1"/>
    <col min="16" max="16" width="0" style="2" hidden="1" customWidth="1"/>
    <col min="17" max="17" width="9.25390625" style="2" customWidth="1"/>
    <col min="18" max="20" width="0" style="2" hidden="1" customWidth="1"/>
    <col min="21" max="16384" width="9.125" style="2" customWidth="1"/>
  </cols>
  <sheetData>
    <row r="1" spans="1:17" ht="12.7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21"/>
      <c r="P1" s="20"/>
      <c r="Q1" s="20"/>
    </row>
    <row r="2" spans="8:20" ht="8.25" customHeight="1" thickBot="1">
      <c r="H2" s="3"/>
      <c r="M2" s="3" t="s">
        <v>1</v>
      </c>
      <c r="T2" s="3"/>
    </row>
    <row r="3" spans="1:14" ht="9" customHeight="1">
      <c r="A3" s="89" t="s">
        <v>2</v>
      </c>
      <c r="B3" s="89"/>
      <c r="C3" s="91">
        <v>1080</v>
      </c>
      <c r="D3" s="91"/>
      <c r="E3" s="91"/>
      <c r="F3" s="91">
        <v>1081</v>
      </c>
      <c r="G3" s="91"/>
      <c r="H3" s="91"/>
      <c r="I3" s="91">
        <v>1082</v>
      </c>
      <c r="J3" s="91"/>
      <c r="K3" s="91"/>
      <c r="L3" s="97" t="s">
        <v>127</v>
      </c>
      <c r="M3" s="97"/>
      <c r="N3" s="97"/>
    </row>
    <row r="4" spans="1:14" s="32" customFormat="1" ht="21.75" customHeight="1">
      <c r="A4" s="89"/>
      <c r="B4" s="89"/>
      <c r="C4" s="93" t="s">
        <v>128</v>
      </c>
      <c r="D4" s="93"/>
      <c r="E4" s="93"/>
      <c r="F4" s="93" t="s">
        <v>129</v>
      </c>
      <c r="G4" s="93"/>
      <c r="H4" s="93"/>
      <c r="I4" s="93" t="s">
        <v>130</v>
      </c>
      <c r="J4" s="93"/>
      <c r="K4" s="93"/>
      <c r="L4" s="97"/>
      <c r="M4" s="97"/>
      <c r="N4" s="97"/>
    </row>
    <row r="5" spans="1:14" ht="11.25" customHeight="1">
      <c r="A5" s="89"/>
      <c r="B5" s="89"/>
      <c r="C5" s="86" t="s">
        <v>7</v>
      </c>
      <c r="D5" s="86" t="s">
        <v>8</v>
      </c>
      <c r="E5" s="86" t="s">
        <v>9</v>
      </c>
      <c r="F5" s="86" t="s">
        <v>7</v>
      </c>
      <c r="G5" s="86" t="s">
        <v>8</v>
      </c>
      <c r="H5" s="86" t="s">
        <v>9</v>
      </c>
      <c r="I5" s="86" t="s">
        <v>7</v>
      </c>
      <c r="J5" s="86" t="s">
        <v>8</v>
      </c>
      <c r="K5" s="86" t="s">
        <v>9</v>
      </c>
      <c r="L5" s="86" t="s">
        <v>7</v>
      </c>
      <c r="M5" s="86" t="s">
        <v>8</v>
      </c>
      <c r="N5" s="86" t="s">
        <v>9</v>
      </c>
    </row>
    <row r="6" spans="1:14" ht="17.25" customHeight="1">
      <c r="A6" s="89"/>
      <c r="B6" s="89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 ht="9" customHeight="1">
      <c r="A7" s="87">
        <v>1</v>
      </c>
      <c r="B7" s="87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84" t="s">
        <v>10</v>
      </c>
      <c r="B8" s="84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9">
        <f>7!C9+7!F9+7!I9+7!L9+8!C9+8!F9+8!I9+8!L9+9!C9+9!F9+9!I9+9!L9+'10'!C9+'10'!F9+'10'!I9+'10'!L9+'13'!C9+'13'!F9+'13'!I9+'11'!C9+'11'!F9+'11'!I9+'11'!L9</f>
        <v>0</v>
      </c>
      <c r="M9" s="9">
        <f>7!D9+7!G9+7!J9+7!M9+8!D9+8!G9+8!J9+8!M9+9!D9+9!G9+9!J9+9!M9+'10'!D9+'10'!G9+'10'!J9+'10'!M9+'13'!D9+'13'!G9+'13'!J9+'11'!D9+'11'!G9+'11'!J9+'11'!M9</f>
        <v>0</v>
      </c>
      <c r="N9" s="9">
        <f>7!E9+7!H9+7!K9+7!N9+8!E9+8!H9+8!K9+8!N9+9!E9+9!H9+9!K9+9!N9+'10'!E9+'10'!H9+'10'!K9+'10'!N9+'13'!E9+'13'!H9+'13'!K9+'11'!E9+'11'!H9+'11'!K9+'11'!N9</f>
        <v>0</v>
      </c>
    </row>
    <row r="10" spans="1:14" ht="10.5" customHeight="1">
      <c r="A10" s="4" t="s">
        <v>13</v>
      </c>
      <c r="B10" s="3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9">
        <f>7!C10+7!F10+7!I10+7!L10+8!C10+8!F10+8!I10+8!L10+9!C10+9!F10+9!I10+9!L10+'10'!C10+'10'!F10+'10'!I10+'10'!L10+'13'!C10+'13'!F10+'13'!I10+'11'!C10+'11'!F10+'11'!I10+'11'!L10</f>
        <v>0</v>
      </c>
      <c r="M10" s="9">
        <f>7!D10+7!G10+7!J10+7!M10+8!D10+8!G10+8!J10+8!M10+9!D10+9!G10+9!J10+9!M10+'10'!D10+'10'!G10+'10'!J10+'10'!M10+'13'!D10+'13'!G10+'13'!J10+'11'!D10+'11'!G10+'11'!J10+'11'!M10</f>
        <v>0</v>
      </c>
      <c r="N10" s="9">
        <f>7!E10+7!H10+7!K10+7!N10+8!E10+8!H10+8!K10+8!N10+9!E10+9!H10+9!K10+9!N10+'10'!E10+'10'!H10+'10'!K10+'10'!N10+'13'!E10+'13'!H10+'13'!K10+'11'!E10+'11'!H10+'11'!K10+'11'!N10</f>
        <v>0</v>
      </c>
    </row>
    <row r="11" spans="1:14" ht="10.5" customHeight="1">
      <c r="A11" s="4" t="s">
        <v>15</v>
      </c>
      <c r="B11" s="3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9">
        <f>7!C11+7!F11+7!I11+7!L11+8!C11+8!F11+8!I11+8!L11+9!C11+9!F11+9!I11+9!L11+'10'!C11+'10'!F11+'10'!I11+'10'!L11+'13'!C11+'13'!F11+'13'!I11+'11'!C11+'11'!F11+'11'!I11+'11'!L11</f>
        <v>0</v>
      </c>
      <c r="M11" s="9">
        <f>7!D11+7!G11+7!J11+7!M11+8!D11+8!G11+8!J11+8!M11+9!D11+9!G11+9!J11+9!M11+'10'!D11+'10'!G11+'10'!J11+'10'!M11+'13'!D11+'13'!G11+'13'!J11+'11'!D11+'11'!G11+'11'!J11+'11'!M11</f>
        <v>0</v>
      </c>
      <c r="N11" s="9">
        <f>7!E11+7!H11+7!K11+7!N11+8!E11+8!H11+8!K11+8!N11+9!E11+9!H11+9!K11+9!N11+'10'!E11+'10'!H11+'10'!K11+'10'!N11+'13'!E11+'13'!H11+'13'!K11+'11'!E11+'11'!H11+'11'!K11+'11'!N11</f>
        <v>0</v>
      </c>
    </row>
    <row r="12" spans="1:14" ht="10.5" customHeight="1">
      <c r="A12" s="4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9">
        <f>7!C12+7!F12+7!I12+7!L12+8!C12+8!F12+8!I12+8!L12+9!C12+9!F12+9!I12+9!L12+'10'!C12+'10'!F12+'10'!I12+'10'!L12+'13'!C12+'13'!F12+'13'!I12+'11'!C12+'11'!F12+'11'!I12+'11'!L12</f>
        <v>0</v>
      </c>
      <c r="M12" s="9">
        <f>7!D12+7!G12+7!J12+7!M12+8!D12+8!G12+8!J12+8!M12+9!D12+9!G12+9!J12+9!M12+'10'!D12+'10'!G12+'10'!J12+'10'!M12+'13'!D12+'13'!G12+'13'!J12+'11'!D12+'11'!G12+'11'!J12+'11'!M12</f>
        <v>0</v>
      </c>
      <c r="N12" s="9">
        <f>7!E12+7!H12+7!K12+7!N12+8!E12+8!H12+8!K12+8!N12+9!E12+9!H12+9!K12+9!N12+'10'!E12+'10'!H12+'10'!K12+'10'!N12+'13'!E12+'13'!H12+'13'!K12+'11'!E12+'11'!H12+'11'!K12+'11'!N12</f>
        <v>0</v>
      </c>
    </row>
    <row r="13" spans="1:21" ht="10.5" customHeight="1">
      <c r="A13" s="4" t="s">
        <v>19</v>
      </c>
      <c r="B13" s="3" t="s">
        <v>20</v>
      </c>
      <c r="C13" s="8"/>
      <c r="D13" s="10">
        <v>34323</v>
      </c>
      <c r="E13" s="8">
        <f>29993-1</f>
        <v>29992</v>
      </c>
      <c r="F13" s="8"/>
      <c r="G13" s="8">
        <v>4996</v>
      </c>
      <c r="H13" s="8">
        <v>2768</v>
      </c>
      <c r="I13" s="8"/>
      <c r="J13" s="8">
        <v>28000</v>
      </c>
      <c r="K13" s="8">
        <v>14226</v>
      </c>
      <c r="L13" s="9">
        <f>7!C13+7!F13+7!I13+7!L13+8!C13+8!F13+8!I13+8!L13+9!C13+9!F13+9!I13+9!L13+'10'!C13+'10'!F13+'10'!I13+'10'!L13+'13'!C13+'13'!F13+'13'!I13+'11'!C13+'11'!F13+'11'!I13+'11'!L13+'12'!C13+'12'!F13+'12'!I13+'12'!L13</f>
        <v>819352</v>
      </c>
      <c r="M13" s="9">
        <f>7!D13+7!G13+7!J13+7!M13+8!D13+8!G13+8!J13+8!M13+9!D13+9!G13+9!J13+9!M13+'10'!D13+'10'!G13+'10'!J13+'10'!M13+'13'!D13+'13'!G13+'13'!J13+'11'!D13+'11'!G13+'11'!J13+'11'!M13+'12'!D13+'12'!G13+'12'!J13+'12'!M13</f>
        <v>1146800</v>
      </c>
      <c r="N13" s="9">
        <f>7!E13+7!H13+7!K13+7!N13+8!E13+8!H13+8!K13+8!N13+9!E13+9!H13+9!K13+9!N13+'10'!E13+'10'!H13+'10'!K13+'10'!N13+'13'!E13+'13'!H13+'13'!K13+'11'!E13+'11'!H13+'11'!K13+'11'!N13+'12'!E13+'12'!H13+'12'!K13+'12'!N13</f>
        <v>1100127</v>
      </c>
      <c r="U13" s="8"/>
    </row>
    <row r="14" spans="1:14" ht="10.5" customHeight="1">
      <c r="A14" s="41" t="s">
        <v>21</v>
      </c>
      <c r="B14" s="42" t="s">
        <v>22</v>
      </c>
      <c r="C14" s="43">
        <f aca="true" t="shared" si="0" ref="C14:N14">SUM(C9:C13)</f>
        <v>0</v>
      </c>
      <c r="D14" s="43">
        <f t="shared" si="0"/>
        <v>34323</v>
      </c>
      <c r="E14" s="43">
        <f t="shared" si="0"/>
        <v>29992</v>
      </c>
      <c r="F14" s="43">
        <f t="shared" si="0"/>
        <v>0</v>
      </c>
      <c r="G14" s="43">
        <f t="shared" si="0"/>
        <v>4996</v>
      </c>
      <c r="H14" s="43">
        <f t="shared" si="0"/>
        <v>2768</v>
      </c>
      <c r="I14" s="43">
        <f t="shared" si="0"/>
        <v>0</v>
      </c>
      <c r="J14" s="43">
        <f t="shared" si="0"/>
        <v>28000</v>
      </c>
      <c r="K14" s="43">
        <f t="shared" si="0"/>
        <v>14226</v>
      </c>
      <c r="L14" s="43">
        <f t="shared" si="0"/>
        <v>819352</v>
      </c>
      <c r="M14" s="43">
        <f t="shared" si="0"/>
        <v>1146800</v>
      </c>
      <c r="N14" s="44">
        <f t="shared" si="0"/>
        <v>1100127</v>
      </c>
    </row>
    <row r="15" spans="1:14" ht="10.5" customHeight="1">
      <c r="A15" s="4" t="s">
        <v>23</v>
      </c>
      <c r="B15" s="3" t="s">
        <v>24</v>
      </c>
      <c r="C15" s="8"/>
      <c r="D15" s="13"/>
      <c r="E15" s="8"/>
      <c r="F15" s="8"/>
      <c r="G15" s="8"/>
      <c r="H15" s="8"/>
      <c r="I15" s="8"/>
      <c r="J15" s="8"/>
      <c r="K15" s="8"/>
      <c r="L15" s="9">
        <f>7!C15+7!F15+7!I15+7!L15+8!C15+8!F15+8!I15+8!L15+9!C15+9!F15+9!I15+9!L15+'10'!C15+'10'!F15+'10'!I15+'10'!L15+'13'!C15+'13'!F15+'13'!I15+'11'!C15+'11'!F15+'11'!I15+'11'!L15</f>
        <v>0</v>
      </c>
      <c r="M15" s="9">
        <f>7!D15+7!G15+7!J15+7!M15+8!D15+8!G15+8!J15+8!M15+9!D15+9!G15+9!J15+9!M15+'10'!D15+'10'!G15+'10'!J15+'10'!M15+'13'!D15+'13'!G15+'13'!J15+'11'!D15+'11'!G15+'11'!J15+'11'!M15</f>
        <v>0</v>
      </c>
      <c r="N15" s="9">
        <f>7!E15+7!H15+7!K15+7!N15+8!E15+8!H15+8!K15+8!N15+9!E15+9!H15+9!K15+9!N15+'10'!E15+'10'!H15+'10'!K15+'10'!N15+'13'!E15+'13'!H15+'13'!K15+'11'!E15+'11'!H15+'11'!K15+'11'!N15</f>
        <v>0</v>
      </c>
    </row>
    <row r="16" spans="1:14" ht="10.5" customHeight="1">
      <c r="A16" s="4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9">
        <f>7!C16+7!F16+7!I16+7!L16+8!C16+8!F16+8!I16+8!L16+9!C16+9!F16+9!I16+9!L16+'10'!C16+'10'!F16+'10'!I16+'10'!L16+'13'!C16+'13'!F16+'13'!I16+'11'!C16+'11'!F16+'11'!I16+'11'!L16</f>
        <v>0</v>
      </c>
      <c r="M16" s="9">
        <f>7!D16+7!G16+7!J16+7!M16+8!D16+8!G16+8!J16+8!M16+9!D16+9!G16+9!J16+9!M16+'10'!D16+'10'!G16+'10'!J16+'10'!M16+'13'!D16+'13'!G16+'13'!J16+'11'!D16+'11'!G16+'11'!J16+'11'!M16</f>
        <v>0</v>
      </c>
      <c r="N16" s="9">
        <f>7!E16+7!H16+7!K16+7!N16+8!E16+8!H16+8!K16+8!N16+9!E16+9!H16+9!K16+9!N16+'10'!E16+'10'!H16+'10'!K16+'10'!N16+'13'!E16+'13'!H16+'13'!K16+'11'!E16+'11'!H16+'11'!K16+'11'!N16</f>
        <v>0</v>
      </c>
    </row>
    <row r="17" spans="1:14" s="15" customFormat="1" ht="10.5" customHeight="1">
      <c r="A17" s="4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9">
        <f>7!C17+7!F17+7!I17+7!L17+8!C17+8!F17+8!I17+8!L17+9!C17+9!F17+9!I17+9!L17+'10'!C17+'10'!F17+'10'!I17+'10'!L17+'13'!C17+'13'!F17+'13'!I17+'11'!C17+'11'!F17+'11'!I17+'11'!L17</f>
        <v>0</v>
      </c>
      <c r="M17" s="9">
        <f>7!D17+7!G17+7!J17+7!M17+8!D17+8!G17+8!J17+8!M17+9!D17+9!G17+9!J17+9!M17+'10'!D17+'10'!G17+'10'!J17+'10'!M17+'13'!D17+'13'!G17+'13'!J17+'11'!D17+'11'!G17+'11'!J17+'11'!M17</f>
        <v>0</v>
      </c>
      <c r="N17" s="9">
        <f>7!E17+7!H17+7!K17+7!N17+8!E17+8!H17+8!K17+8!N17+9!E17+9!H17+9!K17+9!N17+'10'!E17+'10'!H17+'10'!K17+'10'!N17+'13'!E17+'13'!H17+'13'!K17+'11'!E17+'11'!H17+'11'!K17+'11'!N17</f>
        <v>0</v>
      </c>
    </row>
    <row r="18" spans="1:14" ht="10.5" customHeight="1" thickBot="1">
      <c r="A18" s="41" t="s">
        <v>29</v>
      </c>
      <c r="B18" s="42" t="s">
        <v>30</v>
      </c>
      <c r="C18" s="43">
        <f aca="true" t="shared" si="1" ref="C18:N18">SUM(C15:C17)</f>
        <v>0</v>
      </c>
      <c r="D18" s="43">
        <f t="shared" si="1"/>
        <v>0</v>
      </c>
      <c r="E18" s="43">
        <f t="shared" si="1"/>
        <v>0</v>
      </c>
      <c r="F18" s="43">
        <f t="shared" si="1"/>
        <v>0</v>
      </c>
      <c r="G18" s="43">
        <f t="shared" si="1"/>
        <v>0</v>
      </c>
      <c r="H18" s="43">
        <f t="shared" si="1"/>
        <v>0</v>
      </c>
      <c r="I18" s="43">
        <f t="shared" si="1"/>
        <v>0</v>
      </c>
      <c r="J18" s="43">
        <f t="shared" si="1"/>
        <v>0</v>
      </c>
      <c r="K18" s="43">
        <f t="shared" si="1"/>
        <v>0</v>
      </c>
      <c r="L18" s="43">
        <f t="shared" si="1"/>
        <v>0</v>
      </c>
      <c r="M18" s="43">
        <f t="shared" si="1"/>
        <v>0</v>
      </c>
      <c r="N18" s="44">
        <f t="shared" si="1"/>
        <v>0</v>
      </c>
    </row>
    <row r="19" spans="1:14" ht="10.5" customHeight="1">
      <c r="A19" s="48" t="s">
        <v>31</v>
      </c>
      <c r="B19" s="25" t="s">
        <v>32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0.5" customHeight="1" thickBot="1">
      <c r="A20" s="48" t="s">
        <v>33</v>
      </c>
      <c r="B20" s="25" t="s">
        <v>34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10.5" customHeight="1" thickBot="1">
      <c r="A21" s="41" t="s">
        <v>35</v>
      </c>
      <c r="B21" s="42" t="s">
        <v>36</v>
      </c>
      <c r="C21" s="43">
        <f aca="true" t="shared" si="2" ref="C21:I21">SUM(C19)</f>
        <v>0</v>
      </c>
      <c r="D21" s="43">
        <f t="shared" si="2"/>
        <v>0</v>
      </c>
      <c r="E21" s="43">
        <f t="shared" si="2"/>
        <v>0</v>
      </c>
      <c r="F21" s="43">
        <f t="shared" si="2"/>
        <v>0</v>
      </c>
      <c r="G21" s="43">
        <f t="shared" si="2"/>
        <v>0</v>
      </c>
      <c r="H21" s="43">
        <f t="shared" si="2"/>
        <v>0</v>
      </c>
      <c r="I21" s="43">
        <f t="shared" si="2"/>
        <v>0</v>
      </c>
      <c r="J21" s="43">
        <f>SUM(J19)+J20</f>
        <v>0</v>
      </c>
      <c r="K21" s="43">
        <f>SUM(K19)+K20</f>
        <v>0</v>
      </c>
      <c r="L21" s="43">
        <f>SUM(L19)</f>
        <v>0</v>
      </c>
      <c r="M21" s="43">
        <f>SUM(M19)</f>
        <v>0</v>
      </c>
      <c r="N21" s="44">
        <f>SUM(N19)</f>
        <v>0</v>
      </c>
    </row>
    <row r="22" spans="1:14" ht="10.5" customHeight="1">
      <c r="A22" s="17" t="s">
        <v>37</v>
      </c>
      <c r="B22" s="3" t="s">
        <v>38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10.5" customHeight="1">
      <c r="A23" s="17" t="s">
        <v>39</v>
      </c>
      <c r="B23" s="3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s="15" customFormat="1" ht="10.5" customHeight="1">
      <c r="A24" s="4" t="s">
        <v>31</v>
      </c>
      <c r="B24" s="3" t="s">
        <v>41</v>
      </c>
      <c r="C24" s="8"/>
      <c r="D24" s="8"/>
      <c r="E24" s="8"/>
      <c r="F24" s="8"/>
      <c r="G24" s="8"/>
      <c r="H24" s="8"/>
      <c r="I24" s="8"/>
      <c r="J24" s="8"/>
      <c r="K24" s="8"/>
      <c r="L24" s="9">
        <f>7!C24+7!F24+7!I24+7!L24+8!C24+8!F24+8!I24+8!L24+9!C24+9!F24+9!I24+9!L24+'10'!C24+'10'!F24+'10'!I24+'10'!L24+'13'!C24+'13'!F24+'13'!I24</f>
        <v>0</v>
      </c>
      <c r="M24" s="9">
        <f>7!D24+7!G24+7!J24+7!M24+8!D24+8!G24+8!J24+8!M24+9!D24+9!G24+9!J24+9!M24+'10'!D24+'10'!G24+'10'!J24+'10'!M24+'13'!D24+'13'!G24+'13'!J24</f>
        <v>0</v>
      </c>
      <c r="N24" s="9">
        <f>7!E24+7!H24+7!K24+7!N24+8!E24+8!H24+8!K24+8!N24+9!E24+9!H24+9!K24+9!N24+'10'!E24+'10'!H24+'10'!K24+'10'!N24+'13'!E24+'13'!H24+'13'!K24</f>
        <v>0</v>
      </c>
    </row>
    <row r="25" spans="1:14" ht="10.5" customHeight="1">
      <c r="A25" s="41" t="s">
        <v>42</v>
      </c>
      <c r="B25" s="45" t="s">
        <v>43</v>
      </c>
      <c r="C25" s="43">
        <f aca="true" t="shared" si="3" ref="C25:N25">SUM(C22:C24)</f>
        <v>0</v>
      </c>
      <c r="D25" s="43">
        <f t="shared" si="3"/>
        <v>0</v>
      </c>
      <c r="E25" s="43">
        <f t="shared" si="3"/>
        <v>0</v>
      </c>
      <c r="F25" s="43">
        <f t="shared" si="3"/>
        <v>0</v>
      </c>
      <c r="G25" s="43">
        <f t="shared" si="3"/>
        <v>0</v>
      </c>
      <c r="H25" s="43">
        <f t="shared" si="3"/>
        <v>0</v>
      </c>
      <c r="I25" s="43">
        <f t="shared" si="3"/>
        <v>0</v>
      </c>
      <c r="J25" s="43">
        <f t="shared" si="3"/>
        <v>0</v>
      </c>
      <c r="K25" s="43">
        <f t="shared" si="3"/>
        <v>0</v>
      </c>
      <c r="L25" s="43">
        <f t="shared" si="3"/>
        <v>0</v>
      </c>
      <c r="M25" s="43">
        <f t="shared" si="3"/>
        <v>0</v>
      </c>
      <c r="N25" s="44">
        <f t="shared" si="3"/>
        <v>0</v>
      </c>
    </row>
    <row r="26" spans="1:14" ht="10.5" customHeight="1">
      <c r="A26" s="17" t="s">
        <v>44</v>
      </c>
      <c r="B26" s="19" t="s">
        <v>45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0.5" customHeight="1">
      <c r="A27" s="41" t="s">
        <v>46</v>
      </c>
      <c r="B27" s="45" t="s">
        <v>47</v>
      </c>
      <c r="C27" s="43">
        <f aca="true" t="shared" si="4" ref="C27:N27">SUM(C21,C25,C26)</f>
        <v>0</v>
      </c>
      <c r="D27" s="43">
        <f t="shared" si="4"/>
        <v>0</v>
      </c>
      <c r="E27" s="43">
        <f t="shared" si="4"/>
        <v>0</v>
      </c>
      <c r="F27" s="43">
        <f t="shared" si="4"/>
        <v>0</v>
      </c>
      <c r="G27" s="43">
        <f t="shared" si="4"/>
        <v>0</v>
      </c>
      <c r="H27" s="43">
        <f t="shared" si="4"/>
        <v>0</v>
      </c>
      <c r="I27" s="43">
        <f t="shared" si="4"/>
        <v>0</v>
      </c>
      <c r="J27" s="43">
        <f t="shared" si="4"/>
        <v>0</v>
      </c>
      <c r="K27" s="43">
        <f t="shared" si="4"/>
        <v>0</v>
      </c>
      <c r="L27" s="43">
        <f t="shared" si="4"/>
        <v>0</v>
      </c>
      <c r="M27" s="43">
        <f t="shared" si="4"/>
        <v>0</v>
      </c>
      <c r="N27" s="44">
        <f t="shared" si="4"/>
        <v>0</v>
      </c>
    </row>
    <row r="28" spans="1:14" s="15" customFormat="1" ht="10.5" customHeight="1">
      <c r="A28" s="20"/>
      <c r="B28" s="15" t="s">
        <v>48</v>
      </c>
      <c r="C28" s="9">
        <f aca="true" t="shared" si="5" ref="C28:N28">SUM(C27,C18,C14)</f>
        <v>0</v>
      </c>
      <c r="D28" s="9">
        <f t="shared" si="5"/>
        <v>34323</v>
      </c>
      <c r="E28" s="9">
        <f t="shared" si="5"/>
        <v>29992</v>
      </c>
      <c r="F28" s="9">
        <f t="shared" si="5"/>
        <v>0</v>
      </c>
      <c r="G28" s="9">
        <f t="shared" si="5"/>
        <v>4996</v>
      </c>
      <c r="H28" s="9">
        <f t="shared" si="5"/>
        <v>2768</v>
      </c>
      <c r="I28" s="9">
        <f t="shared" si="5"/>
        <v>0</v>
      </c>
      <c r="J28" s="9">
        <f t="shared" si="5"/>
        <v>28000</v>
      </c>
      <c r="K28" s="9">
        <f t="shared" si="5"/>
        <v>14226</v>
      </c>
      <c r="L28" s="9">
        <f t="shared" si="5"/>
        <v>819352</v>
      </c>
      <c r="M28" s="9">
        <f t="shared" si="5"/>
        <v>1146800</v>
      </c>
      <c r="N28" s="9">
        <f t="shared" si="5"/>
        <v>1100127</v>
      </c>
    </row>
    <row r="29" spans="1:21" ht="10.5" customHeight="1">
      <c r="A29" s="85" t="s">
        <v>49</v>
      </c>
      <c r="B29" s="85"/>
      <c r="C29" s="8"/>
      <c r="D29" s="8"/>
      <c r="E29" s="8"/>
      <c r="F29" s="8"/>
      <c r="G29" s="8"/>
      <c r="H29" s="8"/>
      <c r="I29" s="8"/>
      <c r="J29" s="8"/>
      <c r="K29" s="8"/>
      <c r="L29" s="9"/>
      <c r="M29" s="9"/>
      <c r="N29" s="18"/>
      <c r="U29" s="29"/>
    </row>
    <row r="30" spans="1:14" ht="10.5" customHeight="1">
      <c r="A30" s="4" t="s">
        <v>50</v>
      </c>
      <c r="B30" s="3" t="s">
        <v>51</v>
      </c>
      <c r="C30" s="8"/>
      <c r="D30" s="8"/>
      <c r="E30" s="8"/>
      <c r="F30" s="8"/>
      <c r="G30" s="8"/>
      <c r="H30" s="8"/>
      <c r="I30" s="8"/>
      <c r="J30" s="8"/>
      <c r="K30" s="8"/>
      <c r="L30" s="9">
        <f>7!C30+7!F30+7!I30+7!L30+8!C30+8!F30+8!I30+8!L30+9!C30+9!F30+9!I30+9!L30+'10'!C30+'10'!F30+'10'!I30+'10'!L30+'13'!C30+'13'!F30+'13'!I30</f>
        <v>0</v>
      </c>
      <c r="M30" s="9">
        <f>7!D30+7!G30+7!J30+7!M30+8!D30+8!G30+8!J30+8!M30+9!D30+9!G30+9!J30+9!M30+'10'!D30+'10'!G30+'10'!J30+'10'!M30+'13'!D30+'13'!G30+'13'!J30</f>
        <v>0</v>
      </c>
      <c r="N30" s="9">
        <f>7!E30+7!H30+7!K30+7!N30+8!E30+8!H30+8!K30+8!N30+9!E30+9!H30+9!K30+9!N30+'10'!E30+'10'!H30+'10'!K30+'10'!N30+'13'!E30+'13'!H30+'13'!K30</f>
        <v>0</v>
      </c>
    </row>
    <row r="31" spans="1:14" ht="10.5" customHeight="1">
      <c r="A31" s="4" t="s">
        <v>52</v>
      </c>
      <c r="B31" s="3" t="s">
        <v>53</v>
      </c>
      <c r="C31" s="8"/>
      <c r="D31" s="8"/>
      <c r="E31" s="8"/>
      <c r="F31" s="8"/>
      <c r="G31" s="8"/>
      <c r="H31" s="8"/>
      <c r="I31" s="8"/>
      <c r="J31" s="8"/>
      <c r="K31" s="8"/>
      <c r="L31" s="9"/>
      <c r="M31" s="9"/>
      <c r="N31" s="9"/>
    </row>
    <row r="32" spans="1:14" ht="10.5" customHeight="1">
      <c r="A32" s="4" t="s">
        <v>54</v>
      </c>
      <c r="B32" s="3" t="s">
        <v>55</v>
      </c>
      <c r="C32" s="8"/>
      <c r="D32" s="8"/>
      <c r="E32" s="8"/>
      <c r="F32" s="8"/>
      <c r="G32" s="8"/>
      <c r="H32" s="8"/>
      <c r="I32" s="8"/>
      <c r="J32" s="8"/>
      <c r="K32" s="8"/>
      <c r="L32" s="9"/>
      <c r="M32" s="9"/>
      <c r="N32" s="9"/>
    </row>
    <row r="33" spans="1:14" ht="10.5" customHeight="1">
      <c r="A33" s="49" t="s">
        <v>56</v>
      </c>
      <c r="B33" s="50" t="s">
        <v>57</v>
      </c>
      <c r="C33" s="51">
        <f aca="true" t="shared" si="6" ref="C33:N33">SUM(C30:C32)</f>
        <v>0</v>
      </c>
      <c r="D33" s="51">
        <f t="shared" si="6"/>
        <v>0</v>
      </c>
      <c r="E33" s="51">
        <f t="shared" si="6"/>
        <v>0</v>
      </c>
      <c r="F33" s="51">
        <f t="shared" si="6"/>
        <v>0</v>
      </c>
      <c r="G33" s="51">
        <f t="shared" si="6"/>
        <v>0</v>
      </c>
      <c r="H33" s="51">
        <f t="shared" si="6"/>
        <v>0</v>
      </c>
      <c r="I33" s="51">
        <f t="shared" si="6"/>
        <v>0</v>
      </c>
      <c r="J33" s="51">
        <f t="shared" si="6"/>
        <v>0</v>
      </c>
      <c r="K33" s="51">
        <f t="shared" si="6"/>
        <v>0</v>
      </c>
      <c r="L33" s="51">
        <f t="shared" si="6"/>
        <v>0</v>
      </c>
      <c r="M33" s="51">
        <f t="shared" si="6"/>
        <v>0</v>
      </c>
      <c r="N33" s="52">
        <f t="shared" si="6"/>
        <v>0</v>
      </c>
    </row>
    <row r="34" spans="1:14" ht="10.5" customHeight="1">
      <c r="A34" s="4" t="s">
        <v>58</v>
      </c>
      <c r="B34" s="3" t="s">
        <v>59</v>
      </c>
      <c r="C34" s="8"/>
      <c r="D34" s="8"/>
      <c r="E34" s="8"/>
      <c r="F34" s="8"/>
      <c r="G34" s="8"/>
      <c r="H34" s="8"/>
      <c r="I34" s="8"/>
      <c r="J34" s="8"/>
      <c r="K34" s="8"/>
      <c r="L34" s="9">
        <f>7!C34+7!F34+7!I34+7!L34+8!C34+8!F34+8!I34+8!L34+9!C34+9!F34+9!I34+9!L34+'10'!C34+'10'!F34+'10'!I34+'10'!L34+'13'!C34+'13'!F34+'13'!I34</f>
        <v>0</v>
      </c>
      <c r="M34" s="9">
        <f>7!D34+7!G34+7!J34+7!M34+8!D34+8!G34+8!J34+8!M34+9!D34+9!G34+9!J34+9!M34+'10'!D34+'10'!G34+'10'!J34+'10'!M34+'13'!D34+'13'!G34+'13'!J34</f>
        <v>0</v>
      </c>
      <c r="N34" s="9">
        <f>7!E34+7!H34+7!K34+7!N34+8!E34+8!H34+8!K34+8!N34+9!E34+9!H34+9!K34+9!N34+'10'!E34+'10'!H34+'10'!K34+'10'!N34+'13'!E34+'13'!H34+'13'!K34</f>
        <v>0</v>
      </c>
    </row>
    <row r="35" spans="1:14" ht="10.5" customHeight="1">
      <c r="A35" s="4" t="s">
        <v>60</v>
      </c>
      <c r="B35" s="3" t="s">
        <v>61</v>
      </c>
      <c r="C35" s="8"/>
      <c r="D35" s="8"/>
      <c r="E35" s="8"/>
      <c r="F35" s="8"/>
      <c r="G35" s="8"/>
      <c r="H35" s="8"/>
      <c r="I35" s="8"/>
      <c r="J35" s="8"/>
      <c r="K35" s="8"/>
      <c r="L35" s="9">
        <f>7!C35+7!F35+7!I35+7!L35+8!C35+8!F35+8!I35+8!L35+9!C35+9!F35+9!I35+9!L35+'10'!C35+'10'!F35+'10'!I35+'10'!L35+'13'!C35+'13'!F35+'13'!I35</f>
        <v>0</v>
      </c>
      <c r="M35" s="9">
        <f>7!D35+7!G35+7!J35+7!M35+8!D35+8!G35+8!J35+8!M35+9!D35+9!G35+9!J35+9!M35+'10'!D35+'10'!G35+'10'!J35+'10'!M35+'13'!D35+'13'!G35+'13'!J35</f>
        <v>0</v>
      </c>
      <c r="N35" s="9">
        <f>7!E35+7!H35+7!K35+7!N35+8!E35+8!H35+8!K35+8!N35+9!E35+9!H35+9!K35+9!N35+'10'!E35+'10'!H35+'10'!K35+'10'!N35+'13'!E35+'13'!H35+'13'!K35</f>
        <v>0</v>
      </c>
    </row>
    <row r="36" spans="1:14" ht="10.5" customHeight="1">
      <c r="A36" s="4" t="s">
        <v>62</v>
      </c>
      <c r="B36" s="3" t="s">
        <v>63</v>
      </c>
      <c r="C36" s="8"/>
      <c r="D36" s="8"/>
      <c r="E36" s="8"/>
      <c r="F36" s="8"/>
      <c r="G36" s="8"/>
      <c r="H36" s="8"/>
      <c r="I36" s="8"/>
      <c r="J36" s="8"/>
      <c r="K36" s="8"/>
      <c r="L36" s="9">
        <f>7!C36+7!F36+7!I36+7!L36+8!C36+8!F36+8!I36+8!L36+9!C36+9!F36+9!I36+9!L36+'10'!C36+'10'!F36+'10'!I36+'10'!L36+'13'!C36+'13'!F36+'13'!I36</f>
        <v>0</v>
      </c>
      <c r="M36" s="9">
        <f>7!D36+7!G36+7!J36+7!M36+8!D36+8!G36+8!J36+8!M36+9!D36+9!G36+9!J36+9!M36+'10'!D36+'10'!G36+'10'!J36+'10'!M36+'13'!D36+'13'!G36+'13'!J36</f>
        <v>0</v>
      </c>
      <c r="N36" s="9">
        <f>7!E36+7!H36+7!K36+7!N36+8!E36+8!H36+8!K36+8!N36+9!E36+9!H36+9!K36+9!N36+'10'!E36+'10'!H36+'10'!K36+'10'!N36+'13'!E36+'13'!H36+'13'!K36</f>
        <v>0</v>
      </c>
    </row>
    <row r="37" spans="1:40" ht="10.5" customHeight="1">
      <c r="A37" s="41" t="s">
        <v>21</v>
      </c>
      <c r="B37" s="42" t="s">
        <v>64</v>
      </c>
      <c r="C37" s="43">
        <f aca="true" t="shared" si="7" ref="C37:N37">SUM(C33:C36)</f>
        <v>0</v>
      </c>
      <c r="D37" s="43">
        <f t="shared" si="7"/>
        <v>0</v>
      </c>
      <c r="E37" s="43">
        <f t="shared" si="7"/>
        <v>0</v>
      </c>
      <c r="F37" s="43">
        <f t="shared" si="7"/>
        <v>0</v>
      </c>
      <c r="G37" s="43">
        <f t="shared" si="7"/>
        <v>0</v>
      </c>
      <c r="H37" s="43">
        <f t="shared" si="7"/>
        <v>0</v>
      </c>
      <c r="I37" s="43">
        <f t="shared" si="7"/>
        <v>0</v>
      </c>
      <c r="J37" s="43">
        <f t="shared" si="7"/>
        <v>0</v>
      </c>
      <c r="K37" s="43">
        <f t="shared" si="7"/>
        <v>0</v>
      </c>
      <c r="L37" s="43">
        <f t="shared" si="7"/>
        <v>0</v>
      </c>
      <c r="M37" s="43">
        <f t="shared" si="7"/>
        <v>0</v>
      </c>
      <c r="N37" s="44">
        <f t="shared" si="7"/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4" t="s">
        <v>65</v>
      </c>
      <c r="B38" s="3" t="s">
        <v>66</v>
      </c>
      <c r="C38" s="8"/>
      <c r="D38" s="8"/>
      <c r="E38" s="8">
        <f>SUM(C38:D38)</f>
        <v>0</v>
      </c>
      <c r="F38" s="8"/>
      <c r="G38" s="8"/>
      <c r="H38" s="8"/>
      <c r="I38" s="8"/>
      <c r="J38" s="8"/>
      <c r="K38" s="8"/>
      <c r="L38" s="9">
        <f>7!C38+7!F38+7!I38+7!L38+8!C38+8!F38+8!I38+8!L38+9!C38+9!F38+9!I38+9!L38+'10'!C38+'10'!F38+'10'!I38+'10'!L38+'13'!C38+'13'!F38+'13'!I38</f>
        <v>0</v>
      </c>
      <c r="M38" s="9">
        <f>7!D38+7!G38+7!J38+7!M38+8!D38+8!G38+8!J38+8!M38+9!D38+9!G38+9!J38+9!M38+'10'!D38+'10'!G38+'10'!J38+'10'!M38+'13'!D38+'13'!G38+'13'!J38</f>
        <v>0</v>
      </c>
      <c r="N38" s="9">
        <f>7!E38+7!H38+7!K38+7!N38+8!E38+8!H38+8!K38+8!N38+9!E38+9!H38+9!K38+9!N38+'10'!E38+'10'!H38+'10'!K38+'10'!N38+'13'!E38+'13'!H38+'13'!K38</f>
        <v>0</v>
      </c>
      <c r="AD38" s="8"/>
      <c r="AE38" s="8"/>
      <c r="AF38" s="8"/>
      <c r="AJ38" s="8"/>
      <c r="AK38" s="8"/>
      <c r="AL38" s="8"/>
      <c r="AM38" s="8"/>
      <c r="AN38" s="8"/>
    </row>
    <row r="39" spans="1:40" ht="10.5" customHeight="1">
      <c r="A39" s="4" t="s">
        <v>67</v>
      </c>
      <c r="B39" s="3" t="s">
        <v>68</v>
      </c>
      <c r="C39" s="8"/>
      <c r="D39" s="8"/>
      <c r="E39" s="8"/>
      <c r="F39" s="8"/>
      <c r="G39" s="8"/>
      <c r="H39" s="8"/>
      <c r="I39" s="8"/>
      <c r="J39" s="8"/>
      <c r="K39" s="8"/>
      <c r="L39" s="9">
        <f>7!C39+7!F39+7!I39+7!L39+8!C39+8!F39+8!I39+8!L39+9!C39+9!F39+9!I39+9!L39+'10'!C39+'10'!F39+'10'!I39+'10'!L39+'13'!C39+'13'!F39+'13'!I39</f>
        <v>0</v>
      </c>
      <c r="M39" s="9">
        <f>7!D39+7!G39+7!J39+7!M39+8!D39+8!G39+8!J39+8!M39+9!D39+9!G39+9!J39+9!M39+'10'!D39+'10'!G39+'10'!J39+'10'!M39+'13'!D39+'13'!G39+'13'!J39</f>
        <v>0</v>
      </c>
      <c r="N39" s="9">
        <f>7!E39+7!H39+7!K39+7!N39+8!E39+8!H39+8!K39+8!N39+9!E39+9!H39+9!K39+9!N39+'10'!E39+'10'!H39+'10'!K39+'10'!N39+'13'!E39+'13'!H39+'13'!K39</f>
        <v>0</v>
      </c>
      <c r="Q39" s="29"/>
      <c r="AD39" s="8"/>
      <c r="AE39" s="8"/>
      <c r="AF39" s="8"/>
      <c r="AJ39" s="8"/>
      <c r="AK39" s="8"/>
      <c r="AL39" s="8"/>
      <c r="AM39" s="8"/>
      <c r="AN39" s="8"/>
    </row>
    <row r="40" spans="1:40" s="15" customFormat="1" ht="10.5" customHeight="1">
      <c r="A40" s="4" t="s">
        <v>69</v>
      </c>
      <c r="B40" s="3" t="s">
        <v>70</v>
      </c>
      <c r="C40" s="8"/>
      <c r="D40" s="8"/>
      <c r="E40" s="8"/>
      <c r="F40" s="8"/>
      <c r="G40" s="8"/>
      <c r="H40" s="8"/>
      <c r="I40" s="8"/>
      <c r="J40" s="8"/>
      <c r="K40" s="8"/>
      <c r="L40" s="9">
        <f>7!C40+7!F40+7!I40+7!L40+8!C40+8!F40+8!I40+8!L40+9!C40+9!F40+9!I40+9!L40+'10'!C40+'10'!F40+'10'!I40+'10'!L40+'13'!C40+'13'!F40+'13'!I40</f>
        <v>0</v>
      </c>
      <c r="M40" s="9">
        <f>7!D40+7!G40+7!J40+7!M40+8!D40+8!G40+8!J40+8!M40+9!D40+9!G40+9!J40+9!M40+'10'!D40+'10'!G40+'10'!J40+'10'!M40+'13'!D40+'13'!G40+'13'!J40</f>
        <v>0</v>
      </c>
      <c r="N40" s="9">
        <f>7!E40+7!H40+7!K40+7!N40+8!E40+8!H40+8!K40+8!N40+9!E40+9!H40+9!K40+9!N40+'10'!E40+'10'!H40+'10'!K40+'10'!N40+'13'!E40+'13'!H40+'13'!K40</f>
        <v>0</v>
      </c>
      <c r="AD40" s="9"/>
      <c r="AE40" s="9"/>
      <c r="AF40" s="9"/>
      <c r="AJ40" s="9"/>
      <c r="AK40" s="9"/>
      <c r="AL40" s="9"/>
      <c r="AM40" s="9"/>
      <c r="AN40" s="9"/>
    </row>
    <row r="41" spans="1:31" ht="10.5" customHeight="1" thickBot="1">
      <c r="A41" s="41" t="s">
        <v>29</v>
      </c>
      <c r="B41" s="42" t="s">
        <v>71</v>
      </c>
      <c r="C41" s="43">
        <f aca="true" t="shared" si="8" ref="C41:N41">SUM(C38:C40)</f>
        <v>0</v>
      </c>
      <c r="D41" s="43">
        <f t="shared" si="8"/>
        <v>0</v>
      </c>
      <c r="E41" s="43">
        <f t="shared" si="8"/>
        <v>0</v>
      </c>
      <c r="F41" s="43">
        <f t="shared" si="8"/>
        <v>0</v>
      </c>
      <c r="G41" s="43">
        <f t="shared" si="8"/>
        <v>0</v>
      </c>
      <c r="H41" s="43">
        <f t="shared" si="8"/>
        <v>0</v>
      </c>
      <c r="I41" s="43">
        <f t="shared" si="8"/>
        <v>0</v>
      </c>
      <c r="J41" s="43">
        <f t="shared" si="8"/>
        <v>0</v>
      </c>
      <c r="K41" s="43">
        <f t="shared" si="8"/>
        <v>0</v>
      </c>
      <c r="L41" s="43">
        <f t="shared" si="8"/>
        <v>0</v>
      </c>
      <c r="M41" s="43">
        <f t="shared" si="8"/>
        <v>0</v>
      </c>
      <c r="N41" s="44">
        <f t="shared" si="8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48" t="s">
        <v>72</v>
      </c>
      <c r="B42" s="19" t="s">
        <v>73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>
      <c r="A43" s="48" t="s">
        <v>74</v>
      </c>
      <c r="B43" s="19" t="s">
        <v>75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3.5" thickBot="1">
      <c r="A44" s="17" t="s">
        <v>76</v>
      </c>
      <c r="B44" s="19" t="s">
        <v>207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4" ht="13.5" thickBot="1">
      <c r="A45" s="41" t="s">
        <v>35</v>
      </c>
      <c r="B45" s="42" t="s">
        <v>78</v>
      </c>
      <c r="C45" s="43">
        <f aca="true" t="shared" si="9" ref="C45:N45">SUM(C42:C43)</f>
        <v>0</v>
      </c>
      <c r="D45" s="43">
        <f t="shared" si="9"/>
        <v>0</v>
      </c>
      <c r="E45" s="43">
        <f t="shared" si="9"/>
        <v>0</v>
      </c>
      <c r="F45" s="43">
        <f t="shared" si="9"/>
        <v>0</v>
      </c>
      <c r="G45" s="43">
        <f t="shared" si="9"/>
        <v>0</v>
      </c>
      <c r="H45" s="43">
        <f t="shared" si="9"/>
        <v>0</v>
      </c>
      <c r="I45" s="43">
        <f t="shared" si="9"/>
        <v>0</v>
      </c>
      <c r="J45" s="43">
        <f t="shared" si="9"/>
        <v>0</v>
      </c>
      <c r="K45" s="43">
        <f t="shared" si="9"/>
        <v>0</v>
      </c>
      <c r="L45" s="43">
        <f t="shared" si="9"/>
        <v>0</v>
      </c>
      <c r="M45" s="43">
        <f t="shared" si="9"/>
        <v>0</v>
      </c>
      <c r="N45" s="44">
        <f t="shared" si="9"/>
        <v>0</v>
      </c>
    </row>
    <row r="46" spans="1:14" ht="12.75">
      <c r="A46" s="17" t="s">
        <v>72</v>
      </c>
      <c r="B46" s="19" t="s">
        <v>41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14" ht="12.75">
      <c r="A47" s="17" t="s">
        <v>74</v>
      </c>
      <c r="B47" s="19" t="s">
        <v>79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 ht="12.75">
      <c r="A48" s="41" t="s">
        <v>42</v>
      </c>
      <c r="B48" s="42" t="s">
        <v>80</v>
      </c>
      <c r="C48" s="43">
        <f aca="true" t="shared" si="10" ref="C48:N48">SUM(C46:C47)</f>
        <v>0</v>
      </c>
      <c r="D48" s="43">
        <f t="shared" si="10"/>
        <v>0</v>
      </c>
      <c r="E48" s="43">
        <f t="shared" si="10"/>
        <v>0</v>
      </c>
      <c r="F48" s="43">
        <f t="shared" si="10"/>
        <v>0</v>
      </c>
      <c r="G48" s="43">
        <f t="shared" si="10"/>
        <v>0</v>
      </c>
      <c r="H48" s="43">
        <f t="shared" si="10"/>
        <v>0</v>
      </c>
      <c r="I48" s="43">
        <f t="shared" si="10"/>
        <v>0</v>
      </c>
      <c r="J48" s="43">
        <f t="shared" si="10"/>
        <v>0</v>
      </c>
      <c r="K48" s="43">
        <f t="shared" si="10"/>
        <v>0</v>
      </c>
      <c r="L48" s="43">
        <f t="shared" si="10"/>
        <v>0</v>
      </c>
      <c r="M48" s="43">
        <f t="shared" si="10"/>
        <v>0</v>
      </c>
      <c r="N48" s="44">
        <f t="shared" si="10"/>
        <v>0</v>
      </c>
    </row>
    <row r="49" spans="1:14" ht="13.5" thickBot="1">
      <c r="A49" s="17" t="s">
        <v>81</v>
      </c>
      <c r="B49" s="25" t="s">
        <v>82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3.5" thickBot="1">
      <c r="A50" s="41" t="s">
        <v>46</v>
      </c>
      <c r="B50" s="42" t="s">
        <v>83</v>
      </c>
      <c r="C50" s="43">
        <f aca="true" t="shared" si="11" ref="C50:N50">SUM(C48,C45,C49)</f>
        <v>0</v>
      </c>
      <c r="D50" s="43">
        <f t="shared" si="11"/>
        <v>0</v>
      </c>
      <c r="E50" s="43">
        <f t="shared" si="11"/>
        <v>0</v>
      </c>
      <c r="F50" s="43">
        <f t="shared" si="11"/>
        <v>0</v>
      </c>
      <c r="G50" s="43">
        <f t="shared" si="11"/>
        <v>0</v>
      </c>
      <c r="H50" s="43">
        <f t="shared" si="11"/>
        <v>0</v>
      </c>
      <c r="I50" s="43">
        <f t="shared" si="11"/>
        <v>0</v>
      </c>
      <c r="J50" s="43">
        <f t="shared" si="11"/>
        <v>0</v>
      </c>
      <c r="K50" s="43">
        <f t="shared" si="11"/>
        <v>0</v>
      </c>
      <c r="L50" s="43">
        <f t="shared" si="11"/>
        <v>0</v>
      </c>
      <c r="M50" s="43">
        <f t="shared" si="11"/>
        <v>0</v>
      </c>
      <c r="N50" s="44">
        <f t="shared" si="11"/>
        <v>0</v>
      </c>
    </row>
    <row r="51" spans="1:29" ht="13.5" thickBot="1">
      <c r="A51" s="41"/>
      <c r="B51" s="71" t="s">
        <v>84</v>
      </c>
      <c r="C51" s="43">
        <f aca="true" t="shared" si="12" ref="C51:N51">SUM(C50,C41,C37)</f>
        <v>0</v>
      </c>
      <c r="D51" s="43">
        <f t="shared" si="12"/>
        <v>0</v>
      </c>
      <c r="E51" s="43">
        <f t="shared" si="12"/>
        <v>0</v>
      </c>
      <c r="F51" s="43">
        <f t="shared" si="12"/>
        <v>0</v>
      </c>
      <c r="G51" s="43">
        <f t="shared" si="12"/>
        <v>0</v>
      </c>
      <c r="H51" s="43">
        <f t="shared" si="12"/>
        <v>0</v>
      </c>
      <c r="I51" s="43">
        <f t="shared" si="12"/>
        <v>0</v>
      </c>
      <c r="J51" s="43">
        <f t="shared" si="12"/>
        <v>0</v>
      </c>
      <c r="K51" s="43">
        <f t="shared" si="12"/>
        <v>0</v>
      </c>
      <c r="L51" s="43">
        <f t="shared" si="12"/>
        <v>0</v>
      </c>
      <c r="M51" s="43">
        <f t="shared" si="12"/>
        <v>0</v>
      </c>
      <c r="N51" s="44">
        <f t="shared" si="12"/>
        <v>0</v>
      </c>
      <c r="AA51" s="15"/>
      <c r="AB51" s="15"/>
      <c r="AC51" s="15"/>
    </row>
    <row r="52" spans="1:14" ht="13.5" thickBot="1">
      <c r="A52" s="57"/>
      <c r="B52" s="58" t="s">
        <v>85</v>
      </c>
      <c r="C52" s="72"/>
      <c r="D52" s="72"/>
      <c r="E52" s="72"/>
      <c r="F52" s="72"/>
      <c r="G52" s="72"/>
      <c r="H52" s="72"/>
      <c r="I52" s="72"/>
      <c r="J52" s="72"/>
      <c r="K52" s="72"/>
      <c r="L52" s="73">
        <f>7!C52+7!F52+7!I52+7!L52+8!C52+8!F52+8!I52+8!L52+9!C52+9!F52+9!I52+9!L52+'10'!C52+'10'!F52+'10'!I52+'10'!L52+'13'!C52+'13'!F52+'13'!I52</f>
        <v>0</v>
      </c>
      <c r="M52" s="73">
        <f>7!D52+7!G52+7!J52+7!M52+8!D52+8!G52+8!J52+8!M52+9!D52+9!G52+9!J52+9!M52+'10'!D52+'10'!G52+'10'!J52+'10'!M52+'13'!D52+'13'!G52+'13'!J52</f>
        <v>0</v>
      </c>
      <c r="N52" s="74">
        <f>7!E52+7!H52+7!K52+7!N52+8!E52+8!H52+8!K52+8!N52+9!E52+9!H52+9!K52+9!N52+'10'!E52+'10'!H52+'10'!K52+'10'!N52+'13'!E52+'13'!H52+'13'!K52</f>
        <v>0</v>
      </c>
    </row>
    <row r="53" spans="1:14" ht="13.5" thickBot="1">
      <c r="A53" s="64"/>
      <c r="B53" s="58" t="s">
        <v>86</v>
      </c>
      <c r="C53" s="72"/>
      <c r="D53" s="72"/>
      <c r="E53" s="72"/>
      <c r="F53" s="72"/>
      <c r="G53" s="72"/>
      <c r="H53" s="75"/>
      <c r="I53" s="72"/>
      <c r="J53" s="72"/>
      <c r="K53" s="75"/>
      <c r="L53" s="72"/>
      <c r="M53" s="72"/>
      <c r="N53" s="82"/>
    </row>
    <row r="54" spans="8:11" ht="12.75">
      <c r="H54" s="26"/>
      <c r="K54" s="26"/>
    </row>
    <row r="55" spans="8:11" ht="12.75">
      <c r="H55" s="26"/>
      <c r="K55" s="26"/>
    </row>
    <row r="56" spans="8:11" ht="12.75">
      <c r="H56" s="26"/>
      <c r="K56" s="26"/>
    </row>
    <row r="57" ht="12.75">
      <c r="K57" s="26"/>
    </row>
    <row r="58" ht="12.75">
      <c r="K58" s="26"/>
    </row>
    <row r="59" ht="12.75">
      <c r="K59" s="26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8"/>
      <c r="AB63" s="8"/>
      <c r="AC63" s="8"/>
    </row>
    <row r="64" spans="27:29" ht="12.75">
      <c r="AA64" s="9"/>
      <c r="AB64" s="9"/>
      <c r="AC64" s="9"/>
    </row>
    <row r="65" spans="27:29" ht="12.75">
      <c r="AA65" s="9"/>
      <c r="AB65" s="9"/>
      <c r="AC65" s="9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  <row r="77" spans="27:29" ht="12.75">
      <c r="AA77" s="8"/>
      <c r="AB77" s="8"/>
      <c r="AC77" s="8"/>
    </row>
  </sheetData>
  <sheetProtection selectLockedCells="1" selectUnlockedCells="1"/>
  <mergeCells count="24">
    <mergeCell ref="A1:N1"/>
    <mergeCell ref="A3:B6"/>
    <mergeCell ref="C3:E3"/>
    <mergeCell ref="F3:H3"/>
    <mergeCell ref="I3:K3"/>
    <mergeCell ref="L3:N4"/>
    <mergeCell ref="C4:E4"/>
    <mergeCell ref="F4:H4"/>
    <mergeCell ref="I4:K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 horizontalCentered="1"/>
  <pageMargins left="0.27569444444444446" right="0.27569444444444446" top="0.275" bottom="0.16944444444444443" header="0.19652777777777777" footer="0.159722222222222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N77"/>
  <sheetViews>
    <sheetView zoomScale="92" zoomScaleNormal="92" zoomScalePageLayoutView="0" workbookViewId="0" topLeftCell="A1">
      <pane ySplit="7" topLeftCell="A8" activePane="bottomLeft" state="frozen"/>
      <selection pane="topLeft" activeCell="T30" sqref="T30"/>
      <selection pane="bottomLeft" activeCell="T30" sqref="T30"/>
    </sheetView>
  </sheetViews>
  <sheetFormatPr defaultColWidth="9.00390625" defaultRowHeight="12.75"/>
  <cols>
    <col min="1" max="1" width="7.375" style="2" customWidth="1"/>
    <col min="2" max="2" width="35.75390625" style="2" customWidth="1"/>
    <col min="3" max="3" width="10.875" style="2" customWidth="1"/>
    <col min="4" max="4" width="10.625" style="2" customWidth="1"/>
    <col min="5" max="5" width="11.00390625" style="2" customWidth="1"/>
    <col min="6" max="6" width="9.75390625" style="2" customWidth="1"/>
    <col min="7" max="8" width="9.375" style="2" customWidth="1"/>
    <col min="9" max="9" width="9.625" style="2" customWidth="1"/>
    <col min="10" max="14" width="9.375" style="2" customWidth="1"/>
    <col min="15" max="15" width="9.25390625" style="2" customWidth="1"/>
    <col min="16" max="16" width="0" style="2" hidden="1" customWidth="1"/>
    <col min="17" max="17" width="9.25390625" style="2" customWidth="1"/>
    <col min="18" max="20" width="0" style="2" hidden="1" customWidth="1"/>
    <col min="21" max="22" width="9.625" style="2" customWidth="1"/>
    <col min="23" max="16384" width="9.125" style="2" customWidth="1"/>
  </cols>
  <sheetData>
    <row r="1" spans="1:17" ht="1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21"/>
      <c r="P1" s="20"/>
      <c r="Q1" s="20"/>
    </row>
    <row r="2" spans="8:20" ht="8.25" customHeight="1" thickBot="1">
      <c r="H2" s="3"/>
      <c r="M2" s="3" t="s">
        <v>1</v>
      </c>
      <c r="T2" s="3"/>
    </row>
    <row r="3" spans="1:14" ht="9" customHeight="1">
      <c r="A3" s="89" t="s">
        <v>2</v>
      </c>
      <c r="B3" s="89"/>
      <c r="C3" s="91">
        <v>1091</v>
      </c>
      <c r="D3" s="91"/>
      <c r="E3" s="91"/>
      <c r="F3" s="91">
        <v>1092</v>
      </c>
      <c r="G3" s="91"/>
      <c r="H3" s="91"/>
      <c r="I3" s="91">
        <v>1093</v>
      </c>
      <c r="J3" s="91"/>
      <c r="K3" s="91"/>
      <c r="L3" s="91">
        <v>1094</v>
      </c>
      <c r="M3" s="91"/>
      <c r="N3" s="91"/>
    </row>
    <row r="4" spans="1:14" s="32" customFormat="1" ht="26.25" customHeight="1">
      <c r="A4" s="89"/>
      <c r="B4" s="89"/>
      <c r="C4" s="95" t="s">
        <v>131</v>
      </c>
      <c r="D4" s="95"/>
      <c r="E4" s="95"/>
      <c r="F4" s="93" t="s">
        <v>132</v>
      </c>
      <c r="G4" s="93"/>
      <c r="H4" s="93"/>
      <c r="I4" s="93" t="s">
        <v>133</v>
      </c>
      <c r="J4" s="93"/>
      <c r="K4" s="93"/>
      <c r="L4" s="93" t="s">
        <v>134</v>
      </c>
      <c r="M4" s="93"/>
      <c r="N4" s="93"/>
    </row>
    <row r="5" spans="1:14" ht="11.25" customHeight="1">
      <c r="A5" s="89"/>
      <c r="B5" s="89"/>
      <c r="C5" s="86" t="s">
        <v>7</v>
      </c>
      <c r="D5" s="86" t="s">
        <v>8</v>
      </c>
      <c r="E5" s="86" t="s">
        <v>9</v>
      </c>
      <c r="F5" s="86" t="s">
        <v>7</v>
      </c>
      <c r="G5" s="86" t="s">
        <v>8</v>
      </c>
      <c r="H5" s="86" t="s">
        <v>9</v>
      </c>
      <c r="I5" s="86" t="s">
        <v>7</v>
      </c>
      <c r="J5" s="86" t="s">
        <v>8</v>
      </c>
      <c r="K5" s="86" t="s">
        <v>9</v>
      </c>
      <c r="L5" s="86" t="s">
        <v>7</v>
      </c>
      <c r="M5" s="86" t="s">
        <v>8</v>
      </c>
      <c r="N5" s="86" t="s">
        <v>9</v>
      </c>
    </row>
    <row r="6" spans="1:14" ht="17.25" customHeight="1">
      <c r="A6" s="89"/>
      <c r="B6" s="89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 ht="9" customHeight="1">
      <c r="A7" s="87">
        <v>1</v>
      </c>
      <c r="B7" s="87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84" t="s">
        <v>10</v>
      </c>
      <c r="B8" s="84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</row>
    <row r="10" spans="1:14" ht="10.5" customHeight="1">
      <c r="A10" s="4" t="s">
        <v>13</v>
      </c>
      <c r="B10" s="3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9"/>
      <c r="M10" s="9"/>
      <c r="N10" s="9"/>
    </row>
    <row r="11" spans="1:14" ht="10.5" customHeight="1">
      <c r="A11" s="4" t="s">
        <v>15</v>
      </c>
      <c r="B11" s="3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9"/>
      <c r="M11" s="9"/>
      <c r="N11" s="9"/>
    </row>
    <row r="12" spans="1:14" ht="10.5" customHeight="1">
      <c r="A12" s="4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9"/>
      <c r="M12" s="9"/>
      <c r="N12" s="9"/>
    </row>
    <row r="13" spans="1:14" ht="10.5" customHeight="1">
      <c r="A13" s="4" t="s">
        <v>19</v>
      </c>
      <c r="B13" s="3" t="s">
        <v>20</v>
      </c>
      <c r="C13" s="8"/>
      <c r="D13" s="10"/>
      <c r="E13" s="8"/>
      <c r="F13" s="8"/>
      <c r="G13" s="8"/>
      <c r="H13" s="8"/>
      <c r="I13" s="8">
        <v>0</v>
      </c>
      <c r="J13" s="8"/>
      <c r="K13" s="8"/>
      <c r="L13" s="8">
        <v>0</v>
      </c>
      <c r="M13" s="8"/>
      <c r="N13" s="8"/>
    </row>
    <row r="14" spans="1:14" ht="10.5" customHeight="1">
      <c r="A14" s="41" t="s">
        <v>21</v>
      </c>
      <c r="B14" s="42" t="s">
        <v>22</v>
      </c>
      <c r="C14" s="43">
        <f aca="true" t="shared" si="0" ref="C14:N14">SUM(C9:C13)</f>
        <v>0</v>
      </c>
      <c r="D14" s="43">
        <f t="shared" si="0"/>
        <v>0</v>
      </c>
      <c r="E14" s="43">
        <f t="shared" si="0"/>
        <v>0</v>
      </c>
      <c r="F14" s="43">
        <f t="shared" si="0"/>
        <v>0</v>
      </c>
      <c r="G14" s="43">
        <f t="shared" si="0"/>
        <v>0</v>
      </c>
      <c r="H14" s="43">
        <f t="shared" si="0"/>
        <v>0</v>
      </c>
      <c r="I14" s="43">
        <f t="shared" si="0"/>
        <v>0</v>
      </c>
      <c r="J14" s="43">
        <f t="shared" si="0"/>
        <v>0</v>
      </c>
      <c r="K14" s="43">
        <f t="shared" si="0"/>
        <v>0</v>
      </c>
      <c r="L14" s="43">
        <f t="shared" si="0"/>
        <v>0</v>
      </c>
      <c r="M14" s="43">
        <f t="shared" si="0"/>
        <v>0</v>
      </c>
      <c r="N14" s="44">
        <f t="shared" si="0"/>
        <v>0</v>
      </c>
    </row>
    <row r="15" spans="1:14" ht="10.5" customHeight="1">
      <c r="A15" s="4" t="s">
        <v>23</v>
      </c>
      <c r="B15" s="3" t="s">
        <v>24</v>
      </c>
      <c r="C15" s="8"/>
      <c r="D15" s="13"/>
      <c r="E15" s="8"/>
      <c r="F15" s="8"/>
      <c r="G15" s="8"/>
      <c r="H15" s="8"/>
      <c r="I15" s="8"/>
      <c r="J15" s="8"/>
      <c r="K15" s="8"/>
      <c r="L15" s="9"/>
      <c r="M15" s="9"/>
      <c r="N15" s="18"/>
    </row>
    <row r="16" spans="1:14" ht="10.5" customHeight="1">
      <c r="A16" s="4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9"/>
      <c r="M16" s="9"/>
      <c r="N16" s="18"/>
    </row>
    <row r="17" spans="1:14" s="15" customFormat="1" ht="10.5" customHeight="1">
      <c r="A17" s="4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4"/>
    </row>
    <row r="18" spans="1:14" ht="10.5" customHeight="1" thickBot="1">
      <c r="A18" s="41" t="s">
        <v>29</v>
      </c>
      <c r="B18" s="42" t="s">
        <v>30</v>
      </c>
      <c r="C18" s="43">
        <f aca="true" t="shared" si="1" ref="C18:N18">SUM(C15:C17)</f>
        <v>0</v>
      </c>
      <c r="D18" s="43">
        <f t="shared" si="1"/>
        <v>0</v>
      </c>
      <c r="E18" s="43">
        <f t="shared" si="1"/>
        <v>0</v>
      </c>
      <c r="F18" s="43">
        <f t="shared" si="1"/>
        <v>0</v>
      </c>
      <c r="G18" s="43">
        <f t="shared" si="1"/>
        <v>0</v>
      </c>
      <c r="H18" s="43">
        <f t="shared" si="1"/>
        <v>0</v>
      </c>
      <c r="I18" s="43">
        <f t="shared" si="1"/>
        <v>0</v>
      </c>
      <c r="J18" s="43">
        <f t="shared" si="1"/>
        <v>0</v>
      </c>
      <c r="K18" s="43">
        <f t="shared" si="1"/>
        <v>0</v>
      </c>
      <c r="L18" s="43">
        <f t="shared" si="1"/>
        <v>0</v>
      </c>
      <c r="M18" s="43">
        <f t="shared" si="1"/>
        <v>0</v>
      </c>
      <c r="N18" s="44">
        <f t="shared" si="1"/>
        <v>0</v>
      </c>
    </row>
    <row r="19" spans="1:14" ht="10.5" customHeight="1">
      <c r="A19" s="48" t="s">
        <v>31</v>
      </c>
      <c r="B19" s="19" t="s">
        <v>32</v>
      </c>
      <c r="C19" s="14">
        <v>364145</v>
      </c>
      <c r="D19" s="36">
        <v>388646</v>
      </c>
      <c r="E19" s="36">
        <f>272289-34128</f>
        <v>238161</v>
      </c>
      <c r="F19" s="14">
        <v>618550</v>
      </c>
      <c r="G19" s="36">
        <v>599962</v>
      </c>
      <c r="H19" s="36">
        <f>584643-17310</f>
        <v>567333</v>
      </c>
      <c r="I19" s="14">
        <v>2397012</v>
      </c>
      <c r="J19" s="36">
        <v>2382597</v>
      </c>
      <c r="K19" s="36">
        <v>2278549</v>
      </c>
      <c r="L19" s="14">
        <v>1197475</v>
      </c>
      <c r="M19" s="36">
        <v>1297414</v>
      </c>
      <c r="N19" s="36">
        <v>1208846</v>
      </c>
    </row>
    <row r="20" spans="1:14" ht="10.5" customHeight="1" thickBot="1">
      <c r="A20" s="48" t="s">
        <v>33</v>
      </c>
      <c r="B20" s="19" t="s">
        <v>34</v>
      </c>
      <c r="C20" s="14"/>
      <c r="D20" s="53"/>
      <c r="E20" s="53"/>
      <c r="F20" s="14"/>
      <c r="G20" s="53"/>
      <c r="H20" s="53"/>
      <c r="I20" s="14"/>
      <c r="J20" s="53"/>
      <c r="K20" s="53"/>
      <c r="L20" s="14"/>
      <c r="M20" s="53"/>
      <c r="N20" s="53"/>
    </row>
    <row r="21" spans="1:22" ht="10.5" customHeight="1" thickBot="1">
      <c r="A21" s="41" t="s">
        <v>35</v>
      </c>
      <c r="B21" s="42" t="s">
        <v>36</v>
      </c>
      <c r="C21" s="43">
        <f aca="true" t="shared" si="2" ref="C21:I21">SUM(C19)</f>
        <v>364145</v>
      </c>
      <c r="D21" s="43">
        <f t="shared" si="2"/>
        <v>388646</v>
      </c>
      <c r="E21" s="43">
        <f t="shared" si="2"/>
        <v>238161</v>
      </c>
      <c r="F21" s="43">
        <f t="shared" si="2"/>
        <v>618550</v>
      </c>
      <c r="G21" s="43">
        <f t="shared" si="2"/>
        <v>599962</v>
      </c>
      <c r="H21" s="43">
        <f t="shared" si="2"/>
        <v>567333</v>
      </c>
      <c r="I21" s="43">
        <f t="shared" si="2"/>
        <v>2397012</v>
      </c>
      <c r="J21" s="43">
        <f>SUM(J19)+J20</f>
        <v>2382597</v>
      </c>
      <c r="K21" s="43">
        <f>SUM(K19)+K20</f>
        <v>2278549</v>
      </c>
      <c r="L21" s="43">
        <f>SUM(L19)</f>
        <v>1197475</v>
      </c>
      <c r="M21" s="43">
        <f>SUM(M19)</f>
        <v>1297414</v>
      </c>
      <c r="N21" s="44">
        <f>SUM(N19)</f>
        <v>1208846</v>
      </c>
      <c r="U21" s="8"/>
      <c r="V21" s="8"/>
    </row>
    <row r="22" spans="1:14" ht="10.5" customHeight="1">
      <c r="A22" s="17" t="s">
        <v>37</v>
      </c>
      <c r="B22" s="3" t="s">
        <v>38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10.5" customHeight="1">
      <c r="A23" s="17" t="s">
        <v>39</v>
      </c>
      <c r="B23" s="3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s="15" customFormat="1" ht="10.5" customHeight="1">
      <c r="A24" s="4" t="s">
        <v>31</v>
      </c>
      <c r="B24" s="3" t="s">
        <v>41</v>
      </c>
      <c r="C24" s="8">
        <v>42787</v>
      </c>
      <c r="D24" s="36">
        <v>42787</v>
      </c>
      <c r="E24" s="36">
        <v>34128</v>
      </c>
      <c r="F24" s="8">
        <v>35000</v>
      </c>
      <c r="G24" s="36">
        <v>55000</v>
      </c>
      <c r="H24" s="36">
        <v>17310</v>
      </c>
      <c r="I24" s="8">
        <v>10000</v>
      </c>
      <c r="J24" s="36">
        <v>20003</v>
      </c>
      <c r="K24" s="36">
        <v>19172</v>
      </c>
      <c r="L24" s="8">
        <v>10156</v>
      </c>
      <c r="M24" s="36">
        <v>12429</v>
      </c>
      <c r="N24" s="36">
        <v>10152</v>
      </c>
    </row>
    <row r="25" spans="1:14" ht="10.5" customHeight="1">
      <c r="A25" s="41" t="s">
        <v>42</v>
      </c>
      <c r="B25" s="45" t="s">
        <v>43</v>
      </c>
      <c r="C25" s="43">
        <f aca="true" t="shared" si="3" ref="C25:N25">SUM(C22:C24)</f>
        <v>42787</v>
      </c>
      <c r="D25" s="43">
        <f t="shared" si="3"/>
        <v>42787</v>
      </c>
      <c r="E25" s="43">
        <f t="shared" si="3"/>
        <v>34128</v>
      </c>
      <c r="F25" s="43">
        <f t="shared" si="3"/>
        <v>35000</v>
      </c>
      <c r="G25" s="43">
        <f t="shared" si="3"/>
        <v>55000</v>
      </c>
      <c r="H25" s="43">
        <f t="shared" si="3"/>
        <v>17310</v>
      </c>
      <c r="I25" s="43">
        <f t="shared" si="3"/>
        <v>10000</v>
      </c>
      <c r="J25" s="43">
        <f t="shared" si="3"/>
        <v>20003</v>
      </c>
      <c r="K25" s="43">
        <f t="shared" si="3"/>
        <v>19172</v>
      </c>
      <c r="L25" s="43">
        <f t="shared" si="3"/>
        <v>10156</v>
      </c>
      <c r="M25" s="43">
        <f t="shared" si="3"/>
        <v>12429</v>
      </c>
      <c r="N25" s="44">
        <f t="shared" si="3"/>
        <v>10152</v>
      </c>
    </row>
    <row r="26" spans="1:14" ht="10.5" customHeight="1">
      <c r="A26" s="17" t="s">
        <v>44</v>
      </c>
      <c r="B26" s="19" t="s">
        <v>45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0.5" customHeight="1">
      <c r="A27" s="41" t="s">
        <v>46</v>
      </c>
      <c r="B27" s="45" t="s">
        <v>47</v>
      </c>
      <c r="C27" s="43">
        <f aca="true" t="shared" si="4" ref="C27:N27">SUM(C21,C25,C26)</f>
        <v>406932</v>
      </c>
      <c r="D27" s="43">
        <f t="shared" si="4"/>
        <v>431433</v>
      </c>
      <c r="E27" s="43">
        <f t="shared" si="4"/>
        <v>272289</v>
      </c>
      <c r="F27" s="43">
        <f t="shared" si="4"/>
        <v>653550</v>
      </c>
      <c r="G27" s="43">
        <f t="shared" si="4"/>
        <v>654962</v>
      </c>
      <c r="H27" s="43">
        <f t="shared" si="4"/>
        <v>584643</v>
      </c>
      <c r="I27" s="43">
        <f t="shared" si="4"/>
        <v>2407012</v>
      </c>
      <c r="J27" s="43">
        <f t="shared" si="4"/>
        <v>2402600</v>
      </c>
      <c r="K27" s="43">
        <f t="shared" si="4"/>
        <v>2297721</v>
      </c>
      <c r="L27" s="43">
        <f t="shared" si="4"/>
        <v>1207631</v>
      </c>
      <c r="M27" s="43">
        <f t="shared" si="4"/>
        <v>1309843</v>
      </c>
      <c r="N27" s="44">
        <f t="shared" si="4"/>
        <v>1218998</v>
      </c>
    </row>
    <row r="28" spans="1:14" s="15" customFormat="1" ht="10.5" customHeight="1">
      <c r="A28" s="20"/>
      <c r="B28" s="15" t="s">
        <v>48</v>
      </c>
      <c r="C28" s="9">
        <f aca="true" t="shared" si="5" ref="C28:N28">SUM(C27,C18,C14)</f>
        <v>406932</v>
      </c>
      <c r="D28" s="9">
        <f t="shared" si="5"/>
        <v>431433</v>
      </c>
      <c r="E28" s="9">
        <f t="shared" si="5"/>
        <v>272289</v>
      </c>
      <c r="F28" s="9">
        <f t="shared" si="5"/>
        <v>653550</v>
      </c>
      <c r="G28" s="9">
        <f t="shared" si="5"/>
        <v>654962</v>
      </c>
      <c r="H28" s="9">
        <f t="shared" si="5"/>
        <v>584643</v>
      </c>
      <c r="I28" s="9">
        <f t="shared" si="5"/>
        <v>2407012</v>
      </c>
      <c r="J28" s="9">
        <f t="shared" si="5"/>
        <v>2402600</v>
      </c>
      <c r="K28" s="9">
        <f t="shared" si="5"/>
        <v>2297721</v>
      </c>
      <c r="L28" s="9">
        <f t="shared" si="5"/>
        <v>1207631</v>
      </c>
      <c r="M28" s="9">
        <f t="shared" si="5"/>
        <v>1309843</v>
      </c>
      <c r="N28" s="9">
        <f t="shared" si="5"/>
        <v>1218998</v>
      </c>
    </row>
    <row r="29" spans="1:21" ht="10.5" customHeight="1">
      <c r="A29" s="85" t="s">
        <v>49</v>
      </c>
      <c r="B29" s="85"/>
      <c r="C29" s="8"/>
      <c r="D29" s="8"/>
      <c r="E29" s="8"/>
      <c r="F29" s="8"/>
      <c r="G29" s="8"/>
      <c r="H29" s="8"/>
      <c r="I29" s="8"/>
      <c r="J29" s="8"/>
      <c r="K29" s="8"/>
      <c r="L29" s="9"/>
      <c r="M29" s="9"/>
      <c r="N29" s="18"/>
      <c r="U29" s="29"/>
    </row>
    <row r="30" spans="1:14" ht="10.5" customHeight="1">
      <c r="A30" s="4" t="s">
        <v>50</v>
      </c>
      <c r="B30" s="3" t="s">
        <v>51</v>
      </c>
      <c r="C30" s="8"/>
      <c r="D30" s="8"/>
      <c r="E30" s="8"/>
      <c r="F30" s="8"/>
      <c r="G30" s="8"/>
      <c r="H30" s="8"/>
      <c r="I30" s="8"/>
      <c r="J30" s="8"/>
      <c r="K30" s="8"/>
      <c r="L30" s="9"/>
      <c r="M30" s="9"/>
      <c r="N30" s="18"/>
    </row>
    <row r="31" spans="1:14" ht="10.5" customHeight="1">
      <c r="A31" s="4" t="s">
        <v>52</v>
      </c>
      <c r="B31" s="3" t="s">
        <v>53</v>
      </c>
      <c r="C31" s="8"/>
      <c r="D31" s="8"/>
      <c r="E31" s="8"/>
      <c r="F31" s="8"/>
      <c r="G31" s="8"/>
      <c r="H31" s="8"/>
      <c r="I31" s="8"/>
      <c r="J31" s="8"/>
      <c r="K31" s="8"/>
      <c r="L31" s="9"/>
      <c r="M31" s="9"/>
      <c r="N31" s="18"/>
    </row>
    <row r="32" spans="1:14" ht="10.5" customHeight="1">
      <c r="A32" s="4" t="s">
        <v>54</v>
      </c>
      <c r="B32" s="3" t="s">
        <v>55</v>
      </c>
      <c r="C32" s="8"/>
      <c r="D32" s="8"/>
      <c r="E32" s="8"/>
      <c r="F32" s="8"/>
      <c r="G32" s="8"/>
      <c r="H32" s="8"/>
      <c r="I32" s="8"/>
      <c r="J32" s="8"/>
      <c r="K32" s="8"/>
      <c r="L32" s="9"/>
      <c r="M32" s="9"/>
      <c r="N32" s="18"/>
    </row>
    <row r="33" spans="1:14" ht="10.5" customHeight="1">
      <c r="A33" s="49" t="s">
        <v>56</v>
      </c>
      <c r="B33" s="50" t="s">
        <v>57</v>
      </c>
      <c r="C33" s="51">
        <f aca="true" t="shared" si="6" ref="C33:N33">SUM(C30:C32)</f>
        <v>0</v>
      </c>
      <c r="D33" s="51">
        <f t="shared" si="6"/>
        <v>0</v>
      </c>
      <c r="E33" s="51">
        <f t="shared" si="6"/>
        <v>0</v>
      </c>
      <c r="F33" s="51">
        <f t="shared" si="6"/>
        <v>0</v>
      </c>
      <c r="G33" s="51">
        <f t="shared" si="6"/>
        <v>0</v>
      </c>
      <c r="H33" s="51">
        <f t="shared" si="6"/>
        <v>0</v>
      </c>
      <c r="I33" s="51">
        <f t="shared" si="6"/>
        <v>0</v>
      </c>
      <c r="J33" s="51">
        <f t="shared" si="6"/>
        <v>0</v>
      </c>
      <c r="K33" s="51">
        <f t="shared" si="6"/>
        <v>0</v>
      </c>
      <c r="L33" s="51">
        <f t="shared" si="6"/>
        <v>0</v>
      </c>
      <c r="M33" s="51">
        <f t="shared" si="6"/>
        <v>0</v>
      </c>
      <c r="N33" s="52">
        <f t="shared" si="6"/>
        <v>0</v>
      </c>
    </row>
    <row r="34" spans="1:14" ht="10.5" customHeight="1">
      <c r="A34" s="4" t="s">
        <v>58</v>
      </c>
      <c r="B34" s="3" t="s">
        <v>59</v>
      </c>
      <c r="C34" s="8"/>
      <c r="D34" s="8"/>
      <c r="E34" s="8"/>
      <c r="F34" s="8"/>
      <c r="G34" s="8"/>
      <c r="H34" s="8"/>
      <c r="I34" s="8"/>
      <c r="J34" s="8"/>
      <c r="K34" s="8"/>
      <c r="L34" s="9"/>
      <c r="M34" s="9"/>
      <c r="N34" s="18"/>
    </row>
    <row r="35" spans="1:14" ht="10.5" customHeight="1">
      <c r="A35" s="4" t="s">
        <v>60</v>
      </c>
      <c r="B35" s="3" t="s">
        <v>61</v>
      </c>
      <c r="C35" s="8"/>
      <c r="D35" s="8"/>
      <c r="E35" s="8"/>
      <c r="F35" s="8"/>
      <c r="G35" s="8"/>
      <c r="H35" s="8"/>
      <c r="I35" s="8"/>
      <c r="J35" s="8"/>
      <c r="K35" s="8"/>
      <c r="L35" s="9"/>
      <c r="M35" s="9"/>
      <c r="N35" s="18"/>
    </row>
    <row r="36" spans="1:14" ht="10.5" customHeight="1">
      <c r="A36" s="4" t="s">
        <v>62</v>
      </c>
      <c r="B36" s="3" t="s">
        <v>63</v>
      </c>
      <c r="C36" s="8"/>
      <c r="D36" s="8"/>
      <c r="E36" s="8"/>
      <c r="F36" s="8"/>
      <c r="G36" s="8"/>
      <c r="H36" s="8"/>
      <c r="I36" s="8"/>
      <c r="J36" s="8"/>
      <c r="K36" s="8"/>
      <c r="L36" s="9"/>
      <c r="M36" s="9"/>
      <c r="N36" s="18"/>
    </row>
    <row r="37" spans="1:40" ht="10.5" customHeight="1">
      <c r="A37" s="41" t="s">
        <v>21</v>
      </c>
      <c r="B37" s="42" t="s">
        <v>64</v>
      </c>
      <c r="C37" s="43">
        <f aca="true" t="shared" si="7" ref="C37:N37">SUM(C33:C36)</f>
        <v>0</v>
      </c>
      <c r="D37" s="43">
        <f t="shared" si="7"/>
        <v>0</v>
      </c>
      <c r="E37" s="43">
        <f t="shared" si="7"/>
        <v>0</v>
      </c>
      <c r="F37" s="43">
        <f t="shared" si="7"/>
        <v>0</v>
      </c>
      <c r="G37" s="43">
        <f t="shared" si="7"/>
        <v>0</v>
      </c>
      <c r="H37" s="43">
        <f t="shared" si="7"/>
        <v>0</v>
      </c>
      <c r="I37" s="43">
        <f t="shared" si="7"/>
        <v>0</v>
      </c>
      <c r="J37" s="43">
        <f t="shared" si="7"/>
        <v>0</v>
      </c>
      <c r="K37" s="43">
        <f t="shared" si="7"/>
        <v>0</v>
      </c>
      <c r="L37" s="43">
        <f t="shared" si="7"/>
        <v>0</v>
      </c>
      <c r="M37" s="43">
        <f t="shared" si="7"/>
        <v>0</v>
      </c>
      <c r="N37" s="44">
        <f t="shared" si="7"/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4" t="s">
        <v>65</v>
      </c>
      <c r="B38" s="3" t="s">
        <v>66</v>
      </c>
      <c r="C38" s="8"/>
      <c r="D38" s="8"/>
      <c r="E38" s="8">
        <f>SUM(C38:D38)</f>
        <v>0</v>
      </c>
      <c r="F38" s="8"/>
      <c r="G38" s="8"/>
      <c r="H38" s="8"/>
      <c r="I38" s="8"/>
      <c r="J38" s="8"/>
      <c r="K38" s="8"/>
      <c r="L38" s="9"/>
      <c r="M38" s="9"/>
      <c r="N38" s="18"/>
      <c r="AD38" s="8"/>
      <c r="AE38" s="8"/>
      <c r="AF38" s="8"/>
      <c r="AJ38" s="8"/>
      <c r="AK38" s="8"/>
      <c r="AL38" s="8"/>
      <c r="AM38" s="8"/>
      <c r="AN38" s="8"/>
    </row>
    <row r="39" spans="1:40" ht="10.5" customHeight="1">
      <c r="A39" s="4" t="s">
        <v>67</v>
      </c>
      <c r="B39" s="3" t="s">
        <v>68</v>
      </c>
      <c r="C39" s="8"/>
      <c r="D39" s="8"/>
      <c r="E39" s="8"/>
      <c r="F39" s="8"/>
      <c r="G39" s="8"/>
      <c r="H39" s="8"/>
      <c r="I39" s="8"/>
      <c r="J39" s="8"/>
      <c r="K39" s="8"/>
      <c r="L39" s="9"/>
      <c r="M39" s="9"/>
      <c r="N39" s="18"/>
      <c r="Q39" s="29"/>
      <c r="AD39" s="8"/>
      <c r="AE39" s="8"/>
      <c r="AF39" s="8"/>
      <c r="AJ39" s="8"/>
      <c r="AK39" s="8"/>
      <c r="AL39" s="8"/>
      <c r="AM39" s="8"/>
      <c r="AN39" s="8"/>
    </row>
    <row r="40" spans="1:40" s="15" customFormat="1" ht="10.5" customHeight="1">
      <c r="A40" s="4" t="s">
        <v>69</v>
      </c>
      <c r="B40" s="3" t="s">
        <v>70</v>
      </c>
      <c r="C40" s="8"/>
      <c r="D40" s="8"/>
      <c r="E40" s="8"/>
      <c r="F40" s="8"/>
      <c r="G40" s="8"/>
      <c r="H40" s="8"/>
      <c r="I40" s="8"/>
      <c r="J40" s="8"/>
      <c r="K40" s="8"/>
      <c r="L40" s="9"/>
      <c r="M40" s="9"/>
      <c r="N40" s="18"/>
      <c r="AD40" s="9"/>
      <c r="AE40" s="9"/>
      <c r="AF40" s="9"/>
      <c r="AJ40" s="9"/>
      <c r="AK40" s="9"/>
      <c r="AL40" s="9"/>
      <c r="AM40" s="9"/>
      <c r="AN40" s="9"/>
    </row>
    <row r="41" spans="1:31" ht="10.5" customHeight="1" thickBot="1">
      <c r="A41" s="41" t="s">
        <v>29</v>
      </c>
      <c r="B41" s="42" t="s">
        <v>71</v>
      </c>
      <c r="C41" s="43">
        <f aca="true" t="shared" si="8" ref="C41:N41">SUM(C38:C40)</f>
        <v>0</v>
      </c>
      <c r="D41" s="43">
        <f t="shared" si="8"/>
        <v>0</v>
      </c>
      <c r="E41" s="43">
        <f t="shared" si="8"/>
        <v>0</v>
      </c>
      <c r="F41" s="43">
        <f t="shared" si="8"/>
        <v>0</v>
      </c>
      <c r="G41" s="43">
        <f t="shared" si="8"/>
        <v>0</v>
      </c>
      <c r="H41" s="43">
        <f t="shared" si="8"/>
        <v>0</v>
      </c>
      <c r="I41" s="43">
        <f t="shared" si="8"/>
        <v>0</v>
      </c>
      <c r="J41" s="43">
        <f t="shared" si="8"/>
        <v>0</v>
      </c>
      <c r="K41" s="43">
        <f t="shared" si="8"/>
        <v>0</v>
      </c>
      <c r="L41" s="43">
        <f t="shared" si="8"/>
        <v>0</v>
      </c>
      <c r="M41" s="43">
        <f t="shared" si="8"/>
        <v>0</v>
      </c>
      <c r="N41" s="44">
        <f t="shared" si="8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48" t="s">
        <v>72</v>
      </c>
      <c r="B42" s="19" t="s">
        <v>73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>
      <c r="A43" s="48" t="s">
        <v>74</v>
      </c>
      <c r="B43" s="19" t="s">
        <v>75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3.5" thickBot="1">
      <c r="A44" s="17" t="s">
        <v>76</v>
      </c>
      <c r="B44" s="19" t="s">
        <v>207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4" ht="13.5" thickBot="1">
      <c r="A45" s="41" t="s">
        <v>35</v>
      </c>
      <c r="B45" s="42" t="s">
        <v>78</v>
      </c>
      <c r="C45" s="43">
        <f aca="true" t="shared" si="9" ref="C45:N45">SUM(C42:C43)</f>
        <v>0</v>
      </c>
      <c r="D45" s="43">
        <f t="shared" si="9"/>
        <v>0</v>
      </c>
      <c r="E45" s="43">
        <f t="shared" si="9"/>
        <v>0</v>
      </c>
      <c r="F45" s="43">
        <f t="shared" si="9"/>
        <v>0</v>
      </c>
      <c r="G45" s="43">
        <f t="shared" si="9"/>
        <v>0</v>
      </c>
      <c r="H45" s="43">
        <f t="shared" si="9"/>
        <v>0</v>
      </c>
      <c r="I45" s="43">
        <f t="shared" si="9"/>
        <v>0</v>
      </c>
      <c r="J45" s="43">
        <f t="shared" si="9"/>
        <v>0</v>
      </c>
      <c r="K45" s="43">
        <f t="shared" si="9"/>
        <v>0</v>
      </c>
      <c r="L45" s="43">
        <f t="shared" si="9"/>
        <v>0</v>
      </c>
      <c r="M45" s="43">
        <f t="shared" si="9"/>
        <v>0</v>
      </c>
      <c r="N45" s="44">
        <f t="shared" si="9"/>
        <v>0</v>
      </c>
    </row>
    <row r="46" spans="1:14" ht="12.75">
      <c r="A46" s="17" t="s">
        <v>72</v>
      </c>
      <c r="B46" s="19" t="s">
        <v>41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14" ht="12.75">
      <c r="A47" s="17" t="s">
        <v>74</v>
      </c>
      <c r="B47" s="19" t="s">
        <v>79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 ht="12.75">
      <c r="A48" s="41" t="s">
        <v>42</v>
      </c>
      <c r="B48" s="42" t="s">
        <v>80</v>
      </c>
      <c r="C48" s="43">
        <f aca="true" t="shared" si="10" ref="C48:N48">SUM(C46:C47)</f>
        <v>0</v>
      </c>
      <c r="D48" s="43">
        <f t="shared" si="10"/>
        <v>0</v>
      </c>
      <c r="E48" s="43">
        <f t="shared" si="10"/>
        <v>0</v>
      </c>
      <c r="F48" s="43">
        <f t="shared" si="10"/>
        <v>0</v>
      </c>
      <c r="G48" s="43">
        <f t="shared" si="10"/>
        <v>0</v>
      </c>
      <c r="H48" s="43">
        <f t="shared" si="10"/>
        <v>0</v>
      </c>
      <c r="I48" s="43">
        <f t="shared" si="10"/>
        <v>0</v>
      </c>
      <c r="J48" s="43">
        <f t="shared" si="10"/>
        <v>0</v>
      </c>
      <c r="K48" s="43">
        <f t="shared" si="10"/>
        <v>0</v>
      </c>
      <c r="L48" s="43">
        <f t="shared" si="10"/>
        <v>0</v>
      </c>
      <c r="M48" s="43">
        <f t="shared" si="10"/>
        <v>0</v>
      </c>
      <c r="N48" s="44">
        <f t="shared" si="10"/>
        <v>0</v>
      </c>
    </row>
    <row r="49" spans="1:14" ht="13.5" thickBot="1">
      <c r="A49" s="17" t="s">
        <v>81</v>
      </c>
      <c r="B49" s="25" t="s">
        <v>82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3.5" thickBot="1">
      <c r="A50" s="41" t="s">
        <v>46</v>
      </c>
      <c r="B50" s="42" t="s">
        <v>83</v>
      </c>
      <c r="C50" s="43">
        <f aca="true" t="shared" si="11" ref="C50:N50">SUM(C48,C45,C49)</f>
        <v>0</v>
      </c>
      <c r="D50" s="43">
        <f t="shared" si="11"/>
        <v>0</v>
      </c>
      <c r="E50" s="43">
        <f t="shared" si="11"/>
        <v>0</v>
      </c>
      <c r="F50" s="43">
        <f t="shared" si="11"/>
        <v>0</v>
      </c>
      <c r="G50" s="43">
        <f t="shared" si="11"/>
        <v>0</v>
      </c>
      <c r="H50" s="43">
        <f t="shared" si="11"/>
        <v>0</v>
      </c>
      <c r="I50" s="43">
        <f t="shared" si="11"/>
        <v>0</v>
      </c>
      <c r="J50" s="43">
        <f t="shared" si="11"/>
        <v>0</v>
      </c>
      <c r="K50" s="43">
        <f t="shared" si="11"/>
        <v>0</v>
      </c>
      <c r="L50" s="43">
        <f t="shared" si="11"/>
        <v>0</v>
      </c>
      <c r="M50" s="43">
        <f t="shared" si="11"/>
        <v>0</v>
      </c>
      <c r="N50" s="44">
        <f t="shared" si="11"/>
        <v>0</v>
      </c>
    </row>
    <row r="51" spans="1:29" ht="13.5" thickBot="1">
      <c r="A51" s="41"/>
      <c r="B51" s="71" t="s">
        <v>84</v>
      </c>
      <c r="C51" s="43">
        <f aca="true" t="shared" si="12" ref="C51:N51">SUM(C50,C41,C37)</f>
        <v>0</v>
      </c>
      <c r="D51" s="43">
        <f t="shared" si="12"/>
        <v>0</v>
      </c>
      <c r="E51" s="43">
        <f t="shared" si="12"/>
        <v>0</v>
      </c>
      <c r="F51" s="43">
        <f t="shared" si="12"/>
        <v>0</v>
      </c>
      <c r="G51" s="43">
        <f t="shared" si="12"/>
        <v>0</v>
      </c>
      <c r="H51" s="43">
        <f t="shared" si="12"/>
        <v>0</v>
      </c>
      <c r="I51" s="43">
        <f t="shared" si="12"/>
        <v>0</v>
      </c>
      <c r="J51" s="43">
        <f t="shared" si="12"/>
        <v>0</v>
      </c>
      <c r="K51" s="43">
        <f t="shared" si="12"/>
        <v>0</v>
      </c>
      <c r="L51" s="43">
        <f t="shared" si="12"/>
        <v>0</v>
      </c>
      <c r="M51" s="43">
        <f t="shared" si="12"/>
        <v>0</v>
      </c>
      <c r="N51" s="44">
        <f t="shared" si="12"/>
        <v>0</v>
      </c>
      <c r="AA51" s="15"/>
      <c r="AB51" s="15"/>
      <c r="AC51" s="15"/>
    </row>
    <row r="52" spans="1:14" ht="13.5" thickBot="1">
      <c r="A52" s="57"/>
      <c r="B52" s="58" t="s">
        <v>85</v>
      </c>
      <c r="C52" s="72"/>
      <c r="D52" s="72"/>
      <c r="E52" s="72"/>
      <c r="F52" s="72"/>
      <c r="G52" s="72"/>
      <c r="H52" s="72"/>
      <c r="I52" s="72"/>
      <c r="J52" s="72"/>
      <c r="K52" s="72"/>
      <c r="L52" s="73"/>
      <c r="M52" s="73"/>
      <c r="N52" s="74"/>
    </row>
    <row r="53" spans="1:14" ht="13.5" thickBot="1">
      <c r="A53" s="64"/>
      <c r="B53" s="58" t="s">
        <v>86</v>
      </c>
      <c r="C53" s="72"/>
      <c r="D53" s="72"/>
      <c r="E53" s="72"/>
      <c r="F53" s="72"/>
      <c r="G53" s="72"/>
      <c r="H53" s="75"/>
      <c r="I53" s="72"/>
      <c r="J53" s="72"/>
      <c r="K53" s="75"/>
      <c r="L53" s="72"/>
      <c r="M53" s="72"/>
      <c r="N53" s="82"/>
    </row>
    <row r="54" spans="8:11" ht="12.75">
      <c r="H54" s="26"/>
      <c r="K54" s="26"/>
    </row>
    <row r="55" spans="8:11" ht="12.75">
      <c r="H55" s="26"/>
      <c r="K55" s="26"/>
    </row>
    <row r="56" spans="8:11" ht="12.75">
      <c r="H56" s="26"/>
      <c r="K56" s="26"/>
    </row>
    <row r="57" ht="12.75">
      <c r="K57" s="26"/>
    </row>
    <row r="58" ht="12.75">
      <c r="K58" s="26"/>
    </row>
    <row r="59" ht="12.75">
      <c r="K59" s="26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8"/>
      <c r="AB63" s="8"/>
      <c r="AC63" s="8"/>
    </row>
    <row r="64" spans="27:29" ht="12.75">
      <c r="AA64" s="9"/>
      <c r="AB64" s="9"/>
      <c r="AC64" s="9"/>
    </row>
    <row r="65" spans="27:29" ht="12.75">
      <c r="AA65" s="9"/>
      <c r="AB65" s="9"/>
      <c r="AC65" s="9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  <row r="77" spans="27:29" ht="12.75">
      <c r="AA77" s="8"/>
      <c r="AB77" s="8"/>
      <c r="AC77" s="8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 horizontalCentered="1"/>
  <pageMargins left="0.27569444444444446" right="0.27569444444444446" top="0.275" bottom="0.18958333333333333" header="0.19652777777777777" footer="0.159722222222222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Y59"/>
  <sheetViews>
    <sheetView zoomScale="92" zoomScaleNormal="92" zoomScalePageLayoutView="0" workbookViewId="0" topLeftCell="A1">
      <pane ySplit="7" topLeftCell="A8" activePane="bottomLeft" state="frozen"/>
      <selection pane="topLeft" activeCell="T30" sqref="T30"/>
      <selection pane="bottomLeft" activeCell="T30" sqref="T30"/>
    </sheetView>
  </sheetViews>
  <sheetFormatPr defaultColWidth="9.00390625" defaultRowHeight="12.75"/>
  <cols>
    <col min="1" max="1" width="7.375" style="2" customWidth="1"/>
    <col min="2" max="2" width="35.75390625" style="2" customWidth="1"/>
    <col min="3" max="3" width="9.25390625" style="2" customWidth="1"/>
    <col min="4" max="4" width="8.625" style="2" customWidth="1"/>
    <col min="5" max="5" width="9.625" style="2" customWidth="1"/>
    <col min="6" max="6" width="10.375" style="2" customWidth="1"/>
    <col min="7" max="8" width="9.375" style="2" customWidth="1"/>
    <col min="9" max="9" width="9.625" style="2" customWidth="1"/>
    <col min="10" max="10" width="9.25390625" style="2" customWidth="1"/>
    <col min="11" max="11" width="9.75390625" style="2" customWidth="1"/>
    <col min="12" max="12" width="10.375" style="2" customWidth="1"/>
    <col min="13" max="13" width="11.25390625" style="2" customWidth="1"/>
    <col min="14" max="14" width="10.875" style="2" customWidth="1"/>
    <col min="15" max="15" width="9.25390625" style="2" customWidth="1"/>
    <col min="16" max="16" width="0" style="2" hidden="1" customWidth="1"/>
    <col min="17" max="16384" width="9.125" style="2" customWidth="1"/>
  </cols>
  <sheetData>
    <row r="1" spans="1:16" ht="11.2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21"/>
      <c r="P1" s="20"/>
    </row>
    <row r="2" spans="8:13" ht="8.25" customHeight="1" thickBot="1">
      <c r="H2" s="3"/>
      <c r="M2" s="3" t="s">
        <v>1</v>
      </c>
    </row>
    <row r="3" spans="1:14" ht="9" customHeight="1">
      <c r="A3" s="89" t="s">
        <v>2</v>
      </c>
      <c r="B3" s="89"/>
      <c r="C3" s="96">
        <v>1095</v>
      </c>
      <c r="D3" s="96"/>
      <c r="E3" s="96"/>
      <c r="F3" s="91">
        <v>1096</v>
      </c>
      <c r="G3" s="91"/>
      <c r="H3" s="91"/>
      <c r="I3" s="99" t="s">
        <v>135</v>
      </c>
      <c r="J3" s="99"/>
      <c r="K3" s="99"/>
      <c r="L3" s="100">
        <v>1000</v>
      </c>
      <c r="M3" s="100"/>
      <c r="N3" s="100"/>
    </row>
    <row r="4" spans="1:14" s="32" customFormat="1" ht="26.25" customHeight="1">
      <c r="A4" s="89"/>
      <c r="B4" s="89"/>
      <c r="C4" s="95" t="s">
        <v>136</v>
      </c>
      <c r="D4" s="95"/>
      <c r="E4" s="95"/>
      <c r="F4" s="97"/>
      <c r="G4" s="97"/>
      <c r="H4" s="97"/>
      <c r="I4" s="99"/>
      <c r="J4" s="99"/>
      <c r="K4" s="99"/>
      <c r="L4" s="101" t="s">
        <v>137</v>
      </c>
      <c r="M4" s="101"/>
      <c r="N4" s="101"/>
    </row>
    <row r="5" spans="1:14" ht="11.25" customHeight="1">
      <c r="A5" s="89"/>
      <c r="B5" s="89"/>
      <c r="C5" s="86" t="s">
        <v>7</v>
      </c>
      <c r="D5" s="86" t="s">
        <v>8</v>
      </c>
      <c r="E5" s="86" t="s">
        <v>9</v>
      </c>
      <c r="F5" s="86" t="s">
        <v>7</v>
      </c>
      <c r="G5" s="86" t="s">
        <v>8</v>
      </c>
      <c r="H5" s="86" t="s">
        <v>9</v>
      </c>
      <c r="I5" s="86" t="s">
        <v>7</v>
      </c>
      <c r="J5" s="86" t="s">
        <v>8</v>
      </c>
      <c r="K5" s="86" t="s">
        <v>9</v>
      </c>
      <c r="L5" s="86" t="s">
        <v>7</v>
      </c>
      <c r="M5" s="86" t="s">
        <v>8</v>
      </c>
      <c r="N5" s="86" t="s">
        <v>9</v>
      </c>
    </row>
    <row r="6" spans="1:14" ht="17.25" customHeight="1">
      <c r="A6" s="89"/>
      <c r="B6" s="89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 ht="9" customHeight="1">
      <c r="A7" s="87">
        <v>1</v>
      </c>
      <c r="B7" s="87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84" t="s">
        <v>10</v>
      </c>
      <c r="B8" s="84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11</v>
      </c>
      <c r="B9" s="3" t="s">
        <v>12</v>
      </c>
      <c r="C9" s="8"/>
      <c r="D9" s="8"/>
      <c r="E9" s="8"/>
      <c r="F9" s="8"/>
      <c r="G9" s="8"/>
      <c r="H9" s="8"/>
      <c r="I9" s="9">
        <f>'14'!F9+'14'!I9+'14'!L9+'15'!F9+'14'!C9+'15'!C9</f>
        <v>0</v>
      </c>
      <c r="J9" s="9">
        <f>'14'!G9+'14'!J9+'14'!M9+'15'!G9+'14'!D9+'15'!D9</f>
        <v>0</v>
      </c>
      <c r="K9" s="9">
        <f>'14'!H9+'14'!K9+'14'!N9+'15'!H9+'14'!E9+'15'!E9</f>
        <v>0</v>
      </c>
      <c r="L9" s="9">
        <f>6!L9+'11'!L9+'15'!I9</f>
        <v>42756</v>
      </c>
      <c r="M9" s="9">
        <f>6!M9+'11'!M9+'15'!J9</f>
        <v>100055</v>
      </c>
      <c r="N9" s="9">
        <f>6!N9+'11'!N9+'15'!K9</f>
        <v>92835</v>
      </c>
    </row>
    <row r="10" spans="1:14" ht="10.5" customHeight="1">
      <c r="A10" s="4" t="s">
        <v>13</v>
      </c>
      <c r="B10" s="3" t="s">
        <v>14</v>
      </c>
      <c r="C10" s="8"/>
      <c r="D10" s="8"/>
      <c r="E10" s="8"/>
      <c r="F10" s="8"/>
      <c r="G10" s="8"/>
      <c r="H10" s="8"/>
      <c r="I10" s="9">
        <f>'14'!F10+'14'!I10+'14'!L10+'15'!F10+'14'!C10+'15'!C10</f>
        <v>0</v>
      </c>
      <c r="J10" s="9">
        <f>'14'!G10+'14'!J10+'14'!M10+'15'!G10+'14'!D10+'15'!D10</f>
        <v>0</v>
      </c>
      <c r="K10" s="9">
        <f>'14'!H10+'14'!K10+'14'!N10+'15'!H10+'14'!E10+'15'!E10</f>
        <v>0</v>
      </c>
      <c r="L10" s="9">
        <f>6!L10+'11'!L10+'15'!I10</f>
        <v>21434</v>
      </c>
      <c r="M10" s="9">
        <f>6!M10+'11'!M10+'15'!J10</f>
        <v>62875</v>
      </c>
      <c r="N10" s="9">
        <f>6!N10+'11'!N10+'15'!K10</f>
        <v>36949</v>
      </c>
    </row>
    <row r="11" spans="1:14" ht="10.5" customHeight="1">
      <c r="A11" s="4" t="s">
        <v>15</v>
      </c>
      <c r="B11" s="3" t="s">
        <v>16</v>
      </c>
      <c r="C11" s="8"/>
      <c r="D11" s="8"/>
      <c r="E11" s="8"/>
      <c r="F11" s="8"/>
      <c r="G11" s="8"/>
      <c r="H11" s="8"/>
      <c r="I11" s="9">
        <f>'14'!F11+'14'!I11+'14'!L11+'15'!F11+'14'!C11+'15'!C11</f>
        <v>0</v>
      </c>
      <c r="J11" s="9">
        <f>'14'!G11+'14'!J11+'14'!M11+'15'!G11+'14'!D11+'15'!D11</f>
        <v>0</v>
      </c>
      <c r="K11" s="9">
        <f>'14'!H11+'14'!K11+'14'!N11+'15'!H11+'14'!E11+'15'!E11</f>
        <v>0</v>
      </c>
      <c r="L11" s="9">
        <f>6!L11+'11'!L11+'15'!I11</f>
        <v>6190426</v>
      </c>
      <c r="M11" s="9">
        <f>6!M11+'11'!M11+'15'!J11</f>
        <v>6808297</v>
      </c>
      <c r="N11" s="9">
        <f>6!N11+'11'!N11+'15'!K11</f>
        <v>6243781</v>
      </c>
    </row>
    <row r="12" spans="1:14" ht="10.5" customHeight="1">
      <c r="A12" s="4" t="s">
        <v>17</v>
      </c>
      <c r="B12" s="3" t="s">
        <v>18</v>
      </c>
      <c r="C12" s="8"/>
      <c r="D12" s="8"/>
      <c r="E12" s="8"/>
      <c r="F12" s="8"/>
      <c r="G12" s="8"/>
      <c r="H12" s="8"/>
      <c r="I12" s="9">
        <f>'14'!F12+'14'!I12+'14'!L12+'15'!F12+'14'!C12+'15'!C12</f>
        <v>0</v>
      </c>
      <c r="J12" s="9">
        <f>'14'!G12+'14'!J12+'14'!M12+'15'!G12+'14'!D12+'15'!D12</f>
        <v>0</v>
      </c>
      <c r="K12" s="9">
        <f>'14'!H12+'14'!K12+'14'!N12+'15'!H12+'14'!E12+'15'!E12</f>
        <v>0</v>
      </c>
      <c r="L12" s="9">
        <f>6!L12+'11'!L12+'15'!I12</f>
        <v>700961</v>
      </c>
      <c r="M12" s="9">
        <f>6!M12+'11'!M12+'15'!J12</f>
        <v>729704</v>
      </c>
      <c r="N12" s="9">
        <f>6!N12+'11'!N12+'15'!K12</f>
        <v>592025</v>
      </c>
    </row>
    <row r="13" spans="1:14" ht="10.5" customHeight="1">
      <c r="A13" s="4" t="s">
        <v>19</v>
      </c>
      <c r="B13" s="3" t="s">
        <v>20</v>
      </c>
      <c r="C13" s="8">
        <v>25000</v>
      </c>
      <c r="D13" s="36">
        <v>48958</v>
      </c>
      <c r="E13" s="36">
        <f>45069-1</f>
        <v>45068</v>
      </c>
      <c r="F13" s="8"/>
      <c r="G13" s="8"/>
      <c r="H13" s="8"/>
      <c r="I13" s="9">
        <f>SUM(C13,F13)</f>
        <v>25000</v>
      </c>
      <c r="J13" s="9">
        <f>'14'!G13+'14'!J13+'14'!M13+'15'!G13+'14'!D13+'15'!D13</f>
        <v>48958</v>
      </c>
      <c r="K13" s="9">
        <f>'14'!H13+'14'!K13+'14'!N13+'15'!H13+'14'!E13+'15'!E13</f>
        <v>45068</v>
      </c>
      <c r="L13" s="9">
        <f>6!L13+'13'!L13+'15'!I13</f>
        <v>844352</v>
      </c>
      <c r="M13" s="9">
        <f>6!M13+'13'!M13+'15'!J13</f>
        <v>1208396</v>
      </c>
      <c r="N13" s="9">
        <f>6!N13+'13'!N13+'15'!K13</f>
        <v>1157716</v>
      </c>
    </row>
    <row r="14" spans="1:14" ht="10.5" customHeight="1">
      <c r="A14" s="41" t="s">
        <v>21</v>
      </c>
      <c r="B14" s="42" t="s">
        <v>22</v>
      </c>
      <c r="C14" s="43">
        <f aca="true" t="shared" si="0" ref="C14:N14">SUM(C9:C13)</f>
        <v>25000</v>
      </c>
      <c r="D14" s="43">
        <f t="shared" si="0"/>
        <v>48958</v>
      </c>
      <c r="E14" s="43">
        <f t="shared" si="0"/>
        <v>45068</v>
      </c>
      <c r="F14" s="43">
        <f t="shared" si="0"/>
        <v>0</v>
      </c>
      <c r="G14" s="43">
        <f t="shared" si="0"/>
        <v>0</v>
      </c>
      <c r="H14" s="43">
        <f t="shared" si="0"/>
        <v>0</v>
      </c>
      <c r="I14" s="43">
        <f t="shared" si="0"/>
        <v>25000</v>
      </c>
      <c r="J14" s="43">
        <f t="shared" si="0"/>
        <v>48958</v>
      </c>
      <c r="K14" s="43">
        <f t="shared" si="0"/>
        <v>45068</v>
      </c>
      <c r="L14" s="43">
        <f t="shared" si="0"/>
        <v>7799929</v>
      </c>
      <c r="M14" s="43">
        <f t="shared" si="0"/>
        <v>8909327</v>
      </c>
      <c r="N14" s="44">
        <f t="shared" si="0"/>
        <v>8123306</v>
      </c>
    </row>
    <row r="15" spans="1:14" ht="10.5" customHeight="1">
      <c r="A15" s="4" t="s">
        <v>23</v>
      </c>
      <c r="B15" s="3" t="s">
        <v>24</v>
      </c>
      <c r="C15" s="8"/>
      <c r="D15" s="8"/>
      <c r="E15" s="8"/>
      <c r="F15" s="8"/>
      <c r="G15" s="8"/>
      <c r="H15" s="8"/>
      <c r="I15" s="9"/>
      <c r="J15" s="9"/>
      <c r="K15" s="9"/>
      <c r="L15" s="9">
        <f>6!L15+'11'!L15+'15'!I15</f>
        <v>0</v>
      </c>
      <c r="M15" s="9">
        <f>5!M15+'11'!M15+'15'!G15</f>
        <v>0</v>
      </c>
      <c r="N15" s="9">
        <f>5!N15+'11'!N15+'15'!H15</f>
        <v>0</v>
      </c>
    </row>
    <row r="16" spans="1:14" ht="10.5" customHeight="1">
      <c r="A16" s="4" t="s">
        <v>25</v>
      </c>
      <c r="B16" s="3" t="s">
        <v>26</v>
      </c>
      <c r="C16" s="8"/>
      <c r="D16" s="8"/>
      <c r="E16" s="8"/>
      <c r="F16" s="8"/>
      <c r="G16" s="8"/>
      <c r="H16" s="8"/>
      <c r="I16" s="9"/>
      <c r="J16" s="9"/>
      <c r="K16" s="9"/>
      <c r="L16" s="9">
        <f>5!L16+'11'!L16+'15'!F16</f>
        <v>0</v>
      </c>
      <c r="M16" s="9">
        <f>5!M16+'11'!M16+'15'!G16</f>
        <v>0</v>
      </c>
      <c r="N16" s="9">
        <f>5!N16+'11'!N16+'15'!H16</f>
        <v>0</v>
      </c>
    </row>
    <row r="17" spans="1:14" s="15" customFormat="1" ht="10.5" customHeight="1">
      <c r="A17" s="4" t="s">
        <v>27</v>
      </c>
      <c r="B17" s="3" t="s">
        <v>28</v>
      </c>
      <c r="C17" s="8"/>
      <c r="D17" s="8"/>
      <c r="E17" s="8"/>
      <c r="F17" s="8"/>
      <c r="G17" s="8"/>
      <c r="H17" s="8"/>
      <c r="I17" s="9"/>
      <c r="J17" s="9"/>
      <c r="K17" s="9"/>
      <c r="L17" s="9">
        <f>5!L17+'11'!L17+'15'!F17</f>
        <v>0</v>
      </c>
      <c r="M17" s="9">
        <f>5!M17+'11'!M17+'15'!G17</f>
        <v>0</v>
      </c>
      <c r="N17" s="9">
        <f>5!N17+'11'!N17+'15'!H17</f>
        <v>0</v>
      </c>
    </row>
    <row r="18" spans="1:14" ht="10.5" customHeight="1" thickBot="1">
      <c r="A18" s="41" t="s">
        <v>29</v>
      </c>
      <c r="B18" s="42" t="s">
        <v>30</v>
      </c>
      <c r="C18" s="43">
        <f aca="true" t="shared" si="1" ref="C18:N18">SUM(C15:C17)</f>
        <v>0</v>
      </c>
      <c r="D18" s="43">
        <f t="shared" si="1"/>
        <v>0</v>
      </c>
      <c r="E18" s="43">
        <f t="shared" si="1"/>
        <v>0</v>
      </c>
      <c r="F18" s="43">
        <f t="shared" si="1"/>
        <v>0</v>
      </c>
      <c r="G18" s="43">
        <f t="shared" si="1"/>
        <v>0</v>
      </c>
      <c r="H18" s="43">
        <f t="shared" si="1"/>
        <v>0</v>
      </c>
      <c r="I18" s="43">
        <f t="shared" si="1"/>
        <v>0</v>
      </c>
      <c r="J18" s="43">
        <f t="shared" si="1"/>
        <v>0</v>
      </c>
      <c r="K18" s="43">
        <f t="shared" si="1"/>
        <v>0</v>
      </c>
      <c r="L18" s="43">
        <f t="shared" si="1"/>
        <v>0</v>
      </c>
      <c r="M18" s="43">
        <f t="shared" si="1"/>
        <v>0</v>
      </c>
      <c r="N18" s="44">
        <f t="shared" si="1"/>
        <v>0</v>
      </c>
    </row>
    <row r="19" spans="1:14" ht="10.5" customHeight="1">
      <c r="A19" s="48" t="s">
        <v>31</v>
      </c>
      <c r="B19" s="25" t="s">
        <v>32</v>
      </c>
      <c r="C19" s="18"/>
      <c r="D19" s="18"/>
      <c r="E19" s="18"/>
      <c r="F19" s="18"/>
      <c r="G19" s="18"/>
      <c r="H19" s="18"/>
      <c r="I19" s="18">
        <f>SUM('14'!C19,'14'!F19,'14'!I19,'14'!L19)</f>
        <v>4577182</v>
      </c>
      <c r="J19" s="18">
        <f>'14'!G19+'14'!J19+'14'!M19+'15'!G19+'14'!D19+'15'!D19</f>
        <v>4668619</v>
      </c>
      <c r="K19" s="18">
        <f>'14'!H19+'14'!K19+'14'!N19+'15'!H19+'14'!E19+'15'!E19</f>
        <v>4292889</v>
      </c>
      <c r="L19" s="18">
        <f>6!L19+'12'!L19+'15'!I19</f>
        <v>4577182</v>
      </c>
      <c r="M19" s="18">
        <f>6!M19+'12'!M19+'15'!J19</f>
        <v>4668619</v>
      </c>
      <c r="N19" s="18">
        <f>6!N19+'12'!N19+'15'!K19</f>
        <v>4292889</v>
      </c>
    </row>
    <row r="20" spans="1:14" ht="10.5" customHeight="1" thickBot="1">
      <c r="A20" s="48" t="s">
        <v>33</v>
      </c>
      <c r="B20" s="25" t="s">
        <v>34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>
        <f>6!M20+'12'!M20+'15'!J20</f>
        <v>83862</v>
      </c>
      <c r="N20" s="18">
        <f>6!N20+'12'!N20+'15'!K20</f>
        <v>83862</v>
      </c>
    </row>
    <row r="21" spans="1:14" ht="10.5" customHeight="1" thickBot="1">
      <c r="A21" s="41" t="s">
        <v>35</v>
      </c>
      <c r="B21" s="42" t="s">
        <v>36</v>
      </c>
      <c r="C21" s="43">
        <f aca="true" t="shared" si="2" ref="C21:I21">SUM(C19)</f>
        <v>0</v>
      </c>
      <c r="D21" s="43">
        <f t="shared" si="2"/>
        <v>0</v>
      </c>
      <c r="E21" s="43">
        <f t="shared" si="2"/>
        <v>0</v>
      </c>
      <c r="F21" s="43">
        <f t="shared" si="2"/>
        <v>0</v>
      </c>
      <c r="G21" s="43">
        <f t="shared" si="2"/>
        <v>0</v>
      </c>
      <c r="H21" s="43">
        <f t="shared" si="2"/>
        <v>0</v>
      </c>
      <c r="I21" s="43">
        <f t="shared" si="2"/>
        <v>4577182</v>
      </c>
      <c r="J21" s="43">
        <f>SUM(J19)+J20</f>
        <v>4668619</v>
      </c>
      <c r="K21" s="43">
        <f>SUM(K19)+K20</f>
        <v>4292889</v>
      </c>
      <c r="L21" s="43">
        <f>SUM(L19)</f>
        <v>4577182</v>
      </c>
      <c r="M21" s="43">
        <f>SUM(M19)+M20</f>
        <v>4752481</v>
      </c>
      <c r="N21" s="44">
        <f>SUM(N19)+N20</f>
        <v>4376751</v>
      </c>
    </row>
    <row r="22" spans="1:14" ht="10.5" customHeight="1">
      <c r="A22" s="17" t="s">
        <v>37</v>
      </c>
      <c r="B22" s="3" t="s">
        <v>38</v>
      </c>
      <c r="C22" s="18"/>
      <c r="D22" s="18"/>
      <c r="E22" s="18"/>
      <c r="F22" s="14">
        <f>'14'!C22+'14'!F22+'14'!I22+'14'!L22+'15'!C22</f>
        <v>0</v>
      </c>
      <c r="G22" s="14">
        <f>'14'!D22+'14'!G22+'14'!J22+'14'!M22+'15'!D22</f>
        <v>0</v>
      </c>
      <c r="H22" s="14">
        <f>'14'!E22+'14'!H22+'14'!K22+'14'!N22+'15'!E22</f>
        <v>0</v>
      </c>
      <c r="I22" s="18"/>
      <c r="J22" s="18"/>
      <c r="K22" s="18"/>
      <c r="L22" s="18">
        <f>5!L22+'11'!L22+'15'!F22</f>
        <v>0</v>
      </c>
      <c r="M22" s="18">
        <f>5!M22+'11'!M22+'15'!G22</f>
        <v>0</v>
      </c>
      <c r="N22" s="18">
        <f>5!N22+'11'!N22+'15'!H22</f>
        <v>0</v>
      </c>
    </row>
    <row r="23" spans="1:14" ht="10.5" customHeight="1">
      <c r="A23" s="17" t="s">
        <v>39</v>
      </c>
      <c r="B23" s="3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s="15" customFormat="1" ht="10.5" customHeight="1">
      <c r="A24" s="4" t="s">
        <v>31</v>
      </c>
      <c r="B24" s="3" t="s">
        <v>41</v>
      </c>
      <c r="C24" s="8"/>
      <c r="D24" s="8"/>
      <c r="E24" s="8"/>
      <c r="F24" s="14"/>
      <c r="G24" s="14"/>
      <c r="H24" s="14">
        <f>SUM(F24:G24)</f>
        <v>0</v>
      </c>
      <c r="I24" s="9">
        <f>'14'!F24+'14'!I24+'14'!L24+'15'!F24+'14'!C24+'15'!C24</f>
        <v>97943</v>
      </c>
      <c r="J24" s="9">
        <f>'14'!G24+'14'!J24+'14'!M24+'15'!G24+'14'!D24+'15'!D24</f>
        <v>130219</v>
      </c>
      <c r="K24" s="9">
        <f>'14'!H24+'14'!K24+'14'!N24+'15'!H24+'14'!E24+'15'!E24</f>
        <v>80762</v>
      </c>
      <c r="L24" s="18">
        <f>5!L24+'11'!L24+'15'!I24</f>
        <v>97943</v>
      </c>
      <c r="M24" s="18">
        <f>5!M24+'11'!M24+'15'!J24</f>
        <v>130219</v>
      </c>
      <c r="N24" s="18">
        <f>5!N24+'11'!N24+'15'!K24</f>
        <v>80762</v>
      </c>
    </row>
    <row r="25" spans="1:14" ht="10.5" customHeight="1">
      <c r="A25" s="41" t="s">
        <v>42</v>
      </c>
      <c r="B25" s="45" t="s">
        <v>43</v>
      </c>
      <c r="C25" s="43">
        <f aca="true" t="shared" si="3" ref="C25:N25">SUM(C22:C24)</f>
        <v>0</v>
      </c>
      <c r="D25" s="43">
        <f t="shared" si="3"/>
        <v>0</v>
      </c>
      <c r="E25" s="43">
        <f t="shared" si="3"/>
        <v>0</v>
      </c>
      <c r="F25" s="43">
        <f t="shared" si="3"/>
        <v>0</v>
      </c>
      <c r="G25" s="43">
        <f t="shared" si="3"/>
        <v>0</v>
      </c>
      <c r="H25" s="43">
        <f t="shared" si="3"/>
        <v>0</v>
      </c>
      <c r="I25" s="43">
        <f t="shared" si="3"/>
        <v>97943</v>
      </c>
      <c r="J25" s="43">
        <f t="shared" si="3"/>
        <v>130219</v>
      </c>
      <c r="K25" s="43">
        <f t="shared" si="3"/>
        <v>80762</v>
      </c>
      <c r="L25" s="43">
        <f t="shared" si="3"/>
        <v>97943</v>
      </c>
      <c r="M25" s="43">
        <f t="shared" si="3"/>
        <v>130219</v>
      </c>
      <c r="N25" s="44">
        <f t="shared" si="3"/>
        <v>80762</v>
      </c>
    </row>
    <row r="26" spans="1:14" ht="10.5" customHeight="1">
      <c r="A26" s="17" t="s">
        <v>44</v>
      </c>
      <c r="B26" s="19" t="s">
        <v>45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0.5" customHeight="1">
      <c r="A27" s="41" t="s">
        <v>46</v>
      </c>
      <c r="B27" s="45" t="s">
        <v>47</v>
      </c>
      <c r="C27" s="43">
        <f aca="true" t="shared" si="4" ref="C27:N27">SUM(C21,C25,C26)</f>
        <v>0</v>
      </c>
      <c r="D27" s="43">
        <f t="shared" si="4"/>
        <v>0</v>
      </c>
      <c r="E27" s="43">
        <f t="shared" si="4"/>
        <v>0</v>
      </c>
      <c r="F27" s="43">
        <f t="shared" si="4"/>
        <v>0</v>
      </c>
      <c r="G27" s="43">
        <f t="shared" si="4"/>
        <v>0</v>
      </c>
      <c r="H27" s="43">
        <f t="shared" si="4"/>
        <v>0</v>
      </c>
      <c r="I27" s="43">
        <f t="shared" si="4"/>
        <v>4675125</v>
      </c>
      <c r="J27" s="43">
        <f t="shared" si="4"/>
        <v>4798838</v>
      </c>
      <c r="K27" s="43">
        <f t="shared" si="4"/>
        <v>4373651</v>
      </c>
      <c r="L27" s="43">
        <f t="shared" si="4"/>
        <v>4675125</v>
      </c>
      <c r="M27" s="43">
        <f t="shared" si="4"/>
        <v>4882700</v>
      </c>
      <c r="N27" s="44">
        <f t="shared" si="4"/>
        <v>4457513</v>
      </c>
    </row>
    <row r="28" spans="1:14" s="15" customFormat="1" ht="10.5" customHeight="1">
      <c r="A28" s="20"/>
      <c r="B28" s="15" t="s">
        <v>48</v>
      </c>
      <c r="C28" s="9">
        <f aca="true" t="shared" si="5" ref="C28:N28">SUM(C27,C18,C14)</f>
        <v>25000</v>
      </c>
      <c r="D28" s="9">
        <f t="shared" si="5"/>
        <v>48958</v>
      </c>
      <c r="E28" s="9">
        <f t="shared" si="5"/>
        <v>45068</v>
      </c>
      <c r="F28" s="9">
        <f t="shared" si="5"/>
        <v>0</v>
      </c>
      <c r="G28" s="9">
        <f t="shared" si="5"/>
        <v>0</v>
      </c>
      <c r="H28" s="9">
        <f t="shared" si="5"/>
        <v>0</v>
      </c>
      <c r="I28" s="9">
        <f t="shared" si="5"/>
        <v>4700125</v>
      </c>
      <c r="J28" s="9">
        <f t="shared" si="5"/>
        <v>4847796</v>
      </c>
      <c r="K28" s="9">
        <f t="shared" si="5"/>
        <v>4418719</v>
      </c>
      <c r="L28" s="9">
        <f t="shared" si="5"/>
        <v>12475054</v>
      </c>
      <c r="M28" s="9">
        <f t="shared" si="5"/>
        <v>13792027</v>
      </c>
      <c r="N28" s="9">
        <f t="shared" si="5"/>
        <v>12580819</v>
      </c>
    </row>
    <row r="29" spans="1:21" ht="10.5" customHeight="1">
      <c r="A29" s="85" t="s">
        <v>49</v>
      </c>
      <c r="B29" s="85"/>
      <c r="C29" s="8"/>
      <c r="D29" s="8"/>
      <c r="E29" s="8"/>
      <c r="F29" s="8"/>
      <c r="G29" s="8"/>
      <c r="H29" s="8"/>
      <c r="I29" s="9"/>
      <c r="J29" s="9"/>
      <c r="K29" s="9"/>
      <c r="L29" s="9"/>
      <c r="M29" s="9"/>
      <c r="N29" s="18"/>
      <c r="U29" s="29"/>
    </row>
    <row r="30" spans="1:14" ht="10.5" customHeight="1">
      <c r="A30" s="4" t="s">
        <v>50</v>
      </c>
      <c r="B30" s="3" t="s">
        <v>51</v>
      </c>
      <c r="C30" s="8"/>
      <c r="D30" s="8"/>
      <c r="E30" s="8"/>
      <c r="F30" s="8">
        <f>'14'!C30+'14'!F30+'14'!I30+'14'!L30+'15'!C30</f>
        <v>0</v>
      </c>
      <c r="G30" s="8">
        <f>'14'!D30+'14'!G30+'14'!J30+'14'!M30+'15'!D30</f>
        <v>0</v>
      </c>
      <c r="H30" s="8">
        <f>'14'!E30+'14'!H30+'14'!K30+'14'!N30+'15'!E30</f>
        <v>0</v>
      </c>
      <c r="I30" s="9"/>
      <c r="J30" s="9"/>
      <c r="K30" s="9"/>
      <c r="L30" s="9">
        <f>6!L30+'11'!L30+'15'!I30</f>
        <v>0</v>
      </c>
      <c r="M30" s="9">
        <f>5!M30+'11'!M30+'15'!G30</f>
        <v>0</v>
      </c>
      <c r="N30" s="9">
        <f>5!N30+'11'!N30+'15'!H30</f>
        <v>0</v>
      </c>
    </row>
    <row r="31" spans="1:14" ht="10.5" customHeight="1">
      <c r="A31" s="4" t="s">
        <v>52</v>
      </c>
      <c r="B31" s="3" t="s">
        <v>53</v>
      </c>
      <c r="C31" s="8"/>
      <c r="D31" s="8"/>
      <c r="E31" s="8"/>
      <c r="F31" s="8"/>
      <c r="G31" s="8"/>
      <c r="H31" s="8"/>
      <c r="I31" s="9"/>
      <c r="J31" s="9"/>
      <c r="K31" s="9"/>
      <c r="L31" s="9">
        <f>6!L31+'11'!L31+'15'!I31</f>
        <v>0</v>
      </c>
      <c r="M31" s="9">
        <f>5!M31+'11'!M31+'15'!G31</f>
        <v>0</v>
      </c>
      <c r="N31" s="9">
        <f>5!N31+'11'!N31+'15'!H31</f>
        <v>0</v>
      </c>
    </row>
    <row r="32" spans="1:14" ht="10.5" customHeight="1">
      <c r="A32" s="4" t="s">
        <v>54</v>
      </c>
      <c r="B32" s="3" t="s">
        <v>55</v>
      </c>
      <c r="C32" s="8"/>
      <c r="D32" s="8"/>
      <c r="E32" s="8"/>
      <c r="F32" s="8"/>
      <c r="G32" s="8"/>
      <c r="H32" s="8"/>
      <c r="I32" s="9"/>
      <c r="J32" s="9"/>
      <c r="K32" s="9"/>
      <c r="L32" s="9">
        <f>6!L32+'11'!L32+'15'!I32</f>
        <v>0</v>
      </c>
      <c r="M32" s="9">
        <f>5!M32+'11'!M32+'15'!G32</f>
        <v>0</v>
      </c>
      <c r="N32" s="9">
        <f>5!N32+'11'!N32+'15'!H32</f>
        <v>0</v>
      </c>
    </row>
    <row r="33" spans="1:14" ht="10.5" customHeight="1">
      <c r="A33" s="49" t="s">
        <v>56</v>
      </c>
      <c r="B33" s="50" t="s">
        <v>57</v>
      </c>
      <c r="C33" s="51">
        <f aca="true" t="shared" si="6" ref="C33:N33">SUM(C30:C32)</f>
        <v>0</v>
      </c>
      <c r="D33" s="51">
        <f t="shared" si="6"/>
        <v>0</v>
      </c>
      <c r="E33" s="51">
        <f t="shared" si="6"/>
        <v>0</v>
      </c>
      <c r="F33" s="51">
        <f t="shared" si="6"/>
        <v>0</v>
      </c>
      <c r="G33" s="51">
        <f t="shared" si="6"/>
        <v>0</v>
      </c>
      <c r="H33" s="51">
        <f t="shared" si="6"/>
        <v>0</v>
      </c>
      <c r="I33" s="51">
        <f t="shared" si="6"/>
        <v>0</v>
      </c>
      <c r="J33" s="51">
        <f t="shared" si="6"/>
        <v>0</v>
      </c>
      <c r="K33" s="51">
        <f t="shared" si="6"/>
        <v>0</v>
      </c>
      <c r="L33" s="51">
        <f t="shared" si="6"/>
        <v>0</v>
      </c>
      <c r="M33" s="51">
        <f t="shared" si="6"/>
        <v>0</v>
      </c>
      <c r="N33" s="52">
        <f t="shared" si="6"/>
        <v>0</v>
      </c>
    </row>
    <row r="34" spans="1:14" ht="10.5" customHeight="1">
      <c r="A34" s="4" t="s">
        <v>58</v>
      </c>
      <c r="B34" s="3" t="s">
        <v>59</v>
      </c>
      <c r="C34" s="8"/>
      <c r="D34" s="8"/>
      <c r="E34" s="8"/>
      <c r="F34" s="8">
        <f>'14'!C34+'14'!F34+'14'!I34+'14'!L34+'15'!C34</f>
        <v>0</v>
      </c>
      <c r="G34" s="8">
        <f>'14'!D34+'14'!G34+'14'!J34+'14'!M34+'15'!D34</f>
        <v>0</v>
      </c>
      <c r="H34" s="8">
        <f>'14'!E34+'14'!H34+'14'!K34+'14'!N34+'15'!E34</f>
        <v>0</v>
      </c>
      <c r="I34" s="9"/>
      <c r="J34" s="9"/>
      <c r="K34" s="9"/>
      <c r="L34" s="9">
        <f>6!L34+'11'!L34+'15'!I34</f>
        <v>0</v>
      </c>
      <c r="M34" s="9">
        <f>5!M34+'11'!M34+'15'!G34</f>
        <v>0</v>
      </c>
      <c r="N34" s="9">
        <f>5!N34+'11'!N34+'15'!H34</f>
        <v>0</v>
      </c>
    </row>
    <row r="35" spans="1:14" ht="10.5" customHeight="1">
      <c r="A35" s="4" t="s">
        <v>60</v>
      </c>
      <c r="B35" s="3" t="s">
        <v>61</v>
      </c>
      <c r="C35" s="8"/>
      <c r="D35" s="8"/>
      <c r="E35" s="8"/>
      <c r="F35" s="8">
        <f>'14'!C35+'14'!F35+'14'!I35+'14'!L35+'15'!C35</f>
        <v>0</v>
      </c>
      <c r="G35" s="8">
        <f>'14'!D35+'14'!G35+'14'!J35+'14'!M35+'15'!D35</f>
        <v>0</v>
      </c>
      <c r="H35" s="8">
        <f>'14'!E35+'14'!H35+'14'!K35+'14'!N35+'15'!E35</f>
        <v>0</v>
      </c>
      <c r="I35" s="9"/>
      <c r="J35" s="9"/>
      <c r="K35" s="9"/>
      <c r="L35" s="9">
        <f>6!L35+'11'!L35+'15'!I35</f>
        <v>0</v>
      </c>
      <c r="M35" s="9">
        <f>5!M35+'11'!M35+'15'!G35</f>
        <v>0</v>
      </c>
      <c r="N35" s="9">
        <f>5!N35+'11'!N35+'15'!H35</f>
        <v>0</v>
      </c>
    </row>
    <row r="36" spans="1:14" ht="10.5" customHeight="1">
      <c r="A36" s="4" t="s">
        <v>62</v>
      </c>
      <c r="B36" s="3" t="s">
        <v>63</v>
      </c>
      <c r="C36" s="8"/>
      <c r="D36" s="8"/>
      <c r="E36" s="8"/>
      <c r="F36" s="8">
        <f>'14'!C36+'14'!F36+'14'!I36+'14'!L36+'15'!C36</f>
        <v>0</v>
      </c>
      <c r="G36" s="8">
        <f>'14'!D36+'14'!G36+'14'!J36+'14'!M36+'15'!D36</f>
        <v>0</v>
      </c>
      <c r="H36" s="8">
        <f>'14'!E36+'14'!H36+'14'!K36+'14'!N36+'15'!E36</f>
        <v>0</v>
      </c>
      <c r="I36" s="9"/>
      <c r="J36" s="9"/>
      <c r="K36" s="9"/>
      <c r="L36" s="9">
        <f>6!L36+'11'!L36+'15'!I36</f>
        <v>0</v>
      </c>
      <c r="M36" s="9">
        <f>5!M36+'11'!M36+'15'!G36</f>
        <v>0</v>
      </c>
      <c r="N36" s="9">
        <f>5!N36+'11'!N36+'15'!H36</f>
        <v>0</v>
      </c>
    </row>
    <row r="37" spans="1:25" ht="10.5" customHeight="1">
      <c r="A37" s="41" t="s">
        <v>21</v>
      </c>
      <c r="B37" s="42" t="s">
        <v>64</v>
      </c>
      <c r="C37" s="43">
        <f aca="true" t="shared" si="7" ref="C37:N37">SUM(C33:C36)</f>
        <v>0</v>
      </c>
      <c r="D37" s="43">
        <f t="shared" si="7"/>
        <v>0</v>
      </c>
      <c r="E37" s="43">
        <f t="shared" si="7"/>
        <v>0</v>
      </c>
      <c r="F37" s="43">
        <f t="shared" si="7"/>
        <v>0</v>
      </c>
      <c r="G37" s="43">
        <f t="shared" si="7"/>
        <v>0</v>
      </c>
      <c r="H37" s="43">
        <f t="shared" si="7"/>
        <v>0</v>
      </c>
      <c r="I37" s="43">
        <f t="shared" si="7"/>
        <v>0</v>
      </c>
      <c r="J37" s="43">
        <f t="shared" si="7"/>
        <v>0</v>
      </c>
      <c r="K37" s="43">
        <f t="shared" si="7"/>
        <v>0</v>
      </c>
      <c r="L37" s="43">
        <f t="shared" si="7"/>
        <v>0</v>
      </c>
      <c r="M37" s="43">
        <f t="shared" si="7"/>
        <v>0</v>
      </c>
      <c r="N37" s="44">
        <f t="shared" si="7"/>
        <v>0</v>
      </c>
      <c r="Q37" s="8"/>
      <c r="U37" s="8"/>
      <c r="V37" s="8"/>
      <c r="W37" s="8"/>
      <c r="X37" s="8"/>
      <c r="Y37" s="8"/>
    </row>
    <row r="38" spans="1:25" ht="10.5" customHeight="1">
      <c r="A38" s="4" t="s">
        <v>65</v>
      </c>
      <c r="B38" s="3" t="s">
        <v>66</v>
      </c>
      <c r="C38" s="8"/>
      <c r="D38" s="8"/>
      <c r="E38" s="8">
        <f>SUM(C38:D38)</f>
        <v>0</v>
      </c>
      <c r="F38" s="8">
        <f>'14'!C38+'14'!F38+'14'!I38+'14'!L38+'15'!C38</f>
        <v>0</v>
      </c>
      <c r="G38" s="8">
        <f>'14'!D38+'14'!G38+'14'!J38+'14'!M38+'15'!D38</f>
        <v>0</v>
      </c>
      <c r="H38" s="8">
        <f>'14'!E38+'14'!H38+'14'!K38+'14'!N38+'15'!E38</f>
        <v>0</v>
      </c>
      <c r="I38" s="9"/>
      <c r="J38" s="9"/>
      <c r="K38" s="9"/>
      <c r="L38" s="9">
        <f>6!L38+'11'!L38+'15'!I38</f>
        <v>0</v>
      </c>
      <c r="M38" s="9">
        <f>5!M38+'11'!M38+'15'!G38</f>
        <v>0</v>
      </c>
      <c r="N38" s="9">
        <f>5!N38+'11'!N38+'15'!H38</f>
        <v>0</v>
      </c>
      <c r="Q38" s="8"/>
      <c r="U38" s="8"/>
      <c r="V38" s="8"/>
      <c r="W38" s="8"/>
      <c r="X38" s="8"/>
      <c r="Y38" s="8"/>
    </row>
    <row r="39" spans="1:25" ht="10.5" customHeight="1">
      <c r="A39" s="4" t="s">
        <v>67</v>
      </c>
      <c r="B39" s="3" t="s">
        <v>68</v>
      </c>
      <c r="C39" s="8"/>
      <c r="D39" s="8"/>
      <c r="E39" s="8"/>
      <c r="F39" s="8">
        <f>'14'!C39+'14'!F39+'14'!I39+'14'!L39+'15'!C39</f>
        <v>0</v>
      </c>
      <c r="G39" s="8">
        <f>'14'!D39+'14'!G39+'14'!J39+'14'!M39+'15'!D39</f>
        <v>0</v>
      </c>
      <c r="H39" s="8">
        <f>'14'!E39+'14'!H39+'14'!K39+'14'!N39+'15'!E39</f>
        <v>0</v>
      </c>
      <c r="I39" s="9"/>
      <c r="J39" s="9"/>
      <c r="K39" s="9"/>
      <c r="L39" s="9">
        <f>6!L39+'11'!L39+'15'!I39</f>
        <v>0</v>
      </c>
      <c r="M39" s="9">
        <f>5!M39+'11'!M39+'15'!G39</f>
        <v>0</v>
      </c>
      <c r="N39" s="9">
        <f>5!N39+'11'!N39+'15'!H39</f>
        <v>0</v>
      </c>
      <c r="Q39" s="8"/>
      <c r="U39" s="8"/>
      <c r="V39" s="8"/>
      <c r="W39" s="8"/>
      <c r="X39" s="8"/>
      <c r="Y39" s="8"/>
    </row>
    <row r="40" spans="1:25" s="15" customFormat="1" ht="10.5" customHeight="1">
      <c r="A40" s="4" t="s">
        <v>69</v>
      </c>
      <c r="B40" s="3" t="s">
        <v>70</v>
      </c>
      <c r="C40" s="8"/>
      <c r="D40" s="8"/>
      <c r="E40" s="8"/>
      <c r="F40" s="8">
        <f>'14'!C40+'14'!F40+'14'!I40+'14'!L40+'15'!C40</f>
        <v>0</v>
      </c>
      <c r="G40" s="8">
        <f>'14'!D40+'14'!G40+'14'!J40+'14'!M40+'15'!D40</f>
        <v>0</v>
      </c>
      <c r="H40" s="8">
        <f>'14'!E40+'14'!H40+'14'!K40+'14'!N40+'15'!E40</f>
        <v>0</v>
      </c>
      <c r="I40" s="9"/>
      <c r="J40" s="9"/>
      <c r="K40" s="9"/>
      <c r="L40" s="9">
        <f>6!L40+'11'!L40+'15'!I40</f>
        <v>0</v>
      </c>
      <c r="M40" s="9">
        <f>5!M40+'11'!M40+'15'!G40</f>
        <v>0</v>
      </c>
      <c r="N40" s="9">
        <f>5!N40+'11'!N40+'15'!H40</f>
        <v>0</v>
      </c>
      <c r="Q40" s="9"/>
      <c r="U40" s="9"/>
      <c r="V40" s="9"/>
      <c r="W40" s="9"/>
      <c r="X40" s="9"/>
      <c r="Y40" s="9"/>
    </row>
    <row r="41" spans="1:16" ht="10.5" customHeight="1" thickBot="1">
      <c r="A41" s="41" t="s">
        <v>29</v>
      </c>
      <c r="B41" s="42" t="s">
        <v>71</v>
      </c>
      <c r="C41" s="43">
        <f aca="true" t="shared" si="8" ref="C41:N41">SUM(C38:C40)</f>
        <v>0</v>
      </c>
      <c r="D41" s="43">
        <f t="shared" si="8"/>
        <v>0</v>
      </c>
      <c r="E41" s="43">
        <f t="shared" si="8"/>
        <v>0</v>
      </c>
      <c r="F41" s="43">
        <f t="shared" si="8"/>
        <v>0</v>
      </c>
      <c r="G41" s="43">
        <f t="shared" si="8"/>
        <v>0</v>
      </c>
      <c r="H41" s="43">
        <f t="shared" si="8"/>
        <v>0</v>
      </c>
      <c r="I41" s="43">
        <f t="shared" si="8"/>
        <v>0</v>
      </c>
      <c r="J41" s="43">
        <f t="shared" si="8"/>
        <v>0</v>
      </c>
      <c r="K41" s="43">
        <f t="shared" si="8"/>
        <v>0</v>
      </c>
      <c r="L41" s="43">
        <f t="shared" si="8"/>
        <v>0</v>
      </c>
      <c r="M41" s="43">
        <f t="shared" si="8"/>
        <v>0</v>
      </c>
      <c r="N41" s="44">
        <f t="shared" si="8"/>
        <v>0</v>
      </c>
      <c r="O41" s="8"/>
      <c r="P41" s="8"/>
    </row>
    <row r="42" spans="1:16" ht="10.5" customHeight="1">
      <c r="A42" s="48" t="s">
        <v>72</v>
      </c>
      <c r="B42" s="19" t="s">
        <v>73</v>
      </c>
      <c r="C42" s="14"/>
      <c r="D42" s="14"/>
      <c r="E42" s="14"/>
      <c r="F42" s="14"/>
      <c r="G42" s="14"/>
      <c r="H42" s="14"/>
      <c r="I42" s="18"/>
      <c r="J42" s="18"/>
      <c r="K42" s="18"/>
      <c r="L42" s="18">
        <f>6!L42+'11'!L42+'15'!I42</f>
        <v>0</v>
      </c>
      <c r="M42" s="18">
        <f>5!M42+'11'!M42+'15'!G42</f>
        <v>0</v>
      </c>
      <c r="N42" s="18">
        <f>5!N42+'11'!N42+'15'!H42</f>
        <v>0</v>
      </c>
      <c r="O42" s="8"/>
      <c r="P42" s="8"/>
    </row>
    <row r="43" spans="1:16" ht="10.5" customHeight="1">
      <c r="A43" s="48" t="s">
        <v>74</v>
      </c>
      <c r="B43" s="19" t="s">
        <v>75</v>
      </c>
      <c r="C43" s="14"/>
      <c r="D43" s="14"/>
      <c r="E43" s="14"/>
      <c r="F43" s="14"/>
      <c r="G43" s="14"/>
      <c r="H43" s="14"/>
      <c r="I43" s="18"/>
      <c r="J43" s="18"/>
      <c r="K43" s="18"/>
      <c r="L43" s="18">
        <f>5!L43+'11'!L43+'15'!F43</f>
        <v>0</v>
      </c>
      <c r="M43" s="18">
        <f>5!M43+'11'!M43+'15'!G43</f>
        <v>0</v>
      </c>
      <c r="N43" s="18">
        <f>5!N43+'11'!N43+'15'!H43</f>
        <v>0</v>
      </c>
      <c r="O43" s="8"/>
      <c r="P43" s="8"/>
    </row>
    <row r="44" spans="1:14" ht="13.5" thickBot="1">
      <c r="A44" s="17" t="s">
        <v>76</v>
      </c>
      <c r="B44" s="19" t="s">
        <v>207</v>
      </c>
      <c r="C44" s="14"/>
      <c r="D44" s="14"/>
      <c r="E44" s="14"/>
      <c r="F44" s="14"/>
      <c r="G44" s="14"/>
      <c r="H44" s="14"/>
      <c r="I44" s="18"/>
      <c r="J44" s="18"/>
      <c r="K44" s="18"/>
      <c r="L44" s="18"/>
      <c r="M44" s="18"/>
      <c r="N44" s="18"/>
    </row>
    <row r="45" spans="1:14" ht="13.5" thickBot="1">
      <c r="A45" s="41" t="s">
        <v>35</v>
      </c>
      <c r="B45" s="42" t="s">
        <v>78</v>
      </c>
      <c r="C45" s="43">
        <f aca="true" t="shared" si="9" ref="C45:N45">SUM(C42:C43)</f>
        <v>0</v>
      </c>
      <c r="D45" s="43">
        <f t="shared" si="9"/>
        <v>0</v>
      </c>
      <c r="E45" s="43">
        <f t="shared" si="9"/>
        <v>0</v>
      </c>
      <c r="F45" s="43">
        <f t="shared" si="9"/>
        <v>0</v>
      </c>
      <c r="G45" s="43">
        <f t="shared" si="9"/>
        <v>0</v>
      </c>
      <c r="H45" s="43">
        <f t="shared" si="9"/>
        <v>0</v>
      </c>
      <c r="I45" s="43">
        <f t="shared" si="9"/>
        <v>0</v>
      </c>
      <c r="J45" s="43">
        <f t="shared" si="9"/>
        <v>0</v>
      </c>
      <c r="K45" s="43">
        <f t="shared" si="9"/>
        <v>0</v>
      </c>
      <c r="L45" s="43">
        <f t="shared" si="9"/>
        <v>0</v>
      </c>
      <c r="M45" s="43">
        <f t="shared" si="9"/>
        <v>0</v>
      </c>
      <c r="N45" s="44">
        <f t="shared" si="9"/>
        <v>0</v>
      </c>
    </row>
    <row r="46" spans="1:14" ht="12.75">
      <c r="A46" s="17" t="s">
        <v>72</v>
      </c>
      <c r="B46" s="19" t="s">
        <v>41</v>
      </c>
      <c r="C46" s="14"/>
      <c r="D46" s="14"/>
      <c r="E46" s="14"/>
      <c r="F46" s="14"/>
      <c r="G46" s="14"/>
      <c r="H46" s="14"/>
      <c r="I46" s="18"/>
      <c r="J46" s="18"/>
      <c r="K46" s="18"/>
      <c r="L46" s="18">
        <f>6!L46+'11'!L46+'15'!I46</f>
        <v>0</v>
      </c>
      <c r="M46" s="18">
        <f>6!M46+'11'!M46+'15'!J46</f>
        <v>0</v>
      </c>
      <c r="N46" s="18">
        <f>6!N46+'11'!N46+'15'!K46</f>
        <v>0</v>
      </c>
    </row>
    <row r="47" spans="1:14" ht="12.75">
      <c r="A47" s="17" t="s">
        <v>74</v>
      </c>
      <c r="B47" s="19" t="s">
        <v>79</v>
      </c>
      <c r="C47" s="14"/>
      <c r="D47" s="14"/>
      <c r="E47" s="14"/>
      <c r="F47" s="14"/>
      <c r="G47" s="14"/>
      <c r="H47" s="14"/>
      <c r="I47" s="18"/>
      <c r="J47" s="18"/>
      <c r="K47" s="18"/>
      <c r="L47" s="18">
        <f>6!L47+'11'!L47+'15'!I47</f>
        <v>0</v>
      </c>
      <c r="M47" s="18">
        <f>6!M47+'11'!M47+'15'!J47</f>
        <v>0</v>
      </c>
      <c r="N47" s="18">
        <f>6!N47+'11'!N47+'15'!K47</f>
        <v>0</v>
      </c>
    </row>
    <row r="48" spans="1:14" ht="12.75">
      <c r="A48" s="41" t="s">
        <v>42</v>
      </c>
      <c r="B48" s="42" t="s">
        <v>80</v>
      </c>
      <c r="C48" s="43">
        <f aca="true" t="shared" si="10" ref="C48:N48">SUM(C46:C47)</f>
        <v>0</v>
      </c>
      <c r="D48" s="43">
        <f t="shared" si="10"/>
        <v>0</v>
      </c>
      <c r="E48" s="43">
        <f t="shared" si="10"/>
        <v>0</v>
      </c>
      <c r="F48" s="43">
        <f t="shared" si="10"/>
        <v>0</v>
      </c>
      <c r="G48" s="43">
        <f t="shared" si="10"/>
        <v>0</v>
      </c>
      <c r="H48" s="43">
        <f t="shared" si="10"/>
        <v>0</v>
      </c>
      <c r="I48" s="43">
        <f t="shared" si="10"/>
        <v>0</v>
      </c>
      <c r="J48" s="43">
        <f t="shared" si="10"/>
        <v>0</v>
      </c>
      <c r="K48" s="43">
        <f t="shared" si="10"/>
        <v>0</v>
      </c>
      <c r="L48" s="43">
        <f t="shared" si="10"/>
        <v>0</v>
      </c>
      <c r="M48" s="43">
        <f t="shared" si="10"/>
        <v>0</v>
      </c>
      <c r="N48" s="44">
        <f t="shared" si="10"/>
        <v>0</v>
      </c>
    </row>
    <row r="49" spans="1:14" ht="13.5" thickBot="1">
      <c r="A49" s="17" t="s">
        <v>81</v>
      </c>
      <c r="B49" s="25" t="s">
        <v>82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3.5" thickBot="1">
      <c r="A50" s="41" t="s">
        <v>46</v>
      </c>
      <c r="B50" s="42" t="s">
        <v>83</v>
      </c>
      <c r="C50" s="43">
        <f aca="true" t="shared" si="11" ref="C50:N50">SUM(C48,C45,C49)</f>
        <v>0</v>
      </c>
      <c r="D50" s="43">
        <f t="shared" si="11"/>
        <v>0</v>
      </c>
      <c r="E50" s="43">
        <f t="shared" si="11"/>
        <v>0</v>
      </c>
      <c r="F50" s="43">
        <f t="shared" si="11"/>
        <v>0</v>
      </c>
      <c r="G50" s="43">
        <f t="shared" si="11"/>
        <v>0</v>
      </c>
      <c r="H50" s="43">
        <f t="shared" si="11"/>
        <v>0</v>
      </c>
      <c r="I50" s="43">
        <f t="shared" si="11"/>
        <v>0</v>
      </c>
      <c r="J50" s="43">
        <f t="shared" si="11"/>
        <v>0</v>
      </c>
      <c r="K50" s="43">
        <f t="shared" si="11"/>
        <v>0</v>
      </c>
      <c r="L50" s="43">
        <f t="shared" si="11"/>
        <v>0</v>
      </c>
      <c r="M50" s="43">
        <f t="shared" si="11"/>
        <v>0</v>
      </c>
      <c r="N50" s="44">
        <f t="shared" si="11"/>
        <v>0</v>
      </c>
    </row>
    <row r="51" spans="1:14" ht="13.5" thickBot="1">
      <c r="A51" s="41"/>
      <c r="B51" s="71" t="s">
        <v>84</v>
      </c>
      <c r="C51" s="43">
        <f aca="true" t="shared" si="12" ref="C51:N51">SUM(C50,C41,C37)</f>
        <v>0</v>
      </c>
      <c r="D51" s="43">
        <f t="shared" si="12"/>
        <v>0</v>
      </c>
      <c r="E51" s="43">
        <f t="shared" si="12"/>
        <v>0</v>
      </c>
      <c r="F51" s="43">
        <f t="shared" si="12"/>
        <v>0</v>
      </c>
      <c r="G51" s="43">
        <f t="shared" si="12"/>
        <v>0</v>
      </c>
      <c r="H51" s="43">
        <f t="shared" si="12"/>
        <v>0</v>
      </c>
      <c r="I51" s="43">
        <f t="shared" si="12"/>
        <v>0</v>
      </c>
      <c r="J51" s="43">
        <f t="shared" si="12"/>
        <v>0</v>
      </c>
      <c r="K51" s="43">
        <f t="shared" si="12"/>
        <v>0</v>
      </c>
      <c r="L51" s="43">
        <f t="shared" si="12"/>
        <v>0</v>
      </c>
      <c r="M51" s="43">
        <f t="shared" si="12"/>
        <v>0</v>
      </c>
      <c r="N51" s="44">
        <f t="shared" si="12"/>
        <v>0</v>
      </c>
    </row>
    <row r="52" spans="1:14" ht="13.5" thickBot="1">
      <c r="A52" s="57"/>
      <c r="B52" s="58" t="s">
        <v>85</v>
      </c>
      <c r="C52" s="72"/>
      <c r="D52" s="72"/>
      <c r="E52" s="72"/>
      <c r="F52" s="72"/>
      <c r="G52" s="72"/>
      <c r="H52" s="72"/>
      <c r="I52" s="73"/>
      <c r="J52" s="73"/>
      <c r="K52" s="73"/>
      <c r="L52" s="73">
        <f>5!L52+'11'!L52+'15'!F52</f>
        <v>0</v>
      </c>
      <c r="M52" s="73">
        <f>5!M52+'11'!M52+'15'!G52</f>
        <v>0</v>
      </c>
      <c r="N52" s="74">
        <f>5!N52+'11'!N52+'15'!H52</f>
        <v>0</v>
      </c>
    </row>
    <row r="53" spans="1:14" ht="13.5" thickBot="1">
      <c r="A53" s="64"/>
      <c r="B53" s="58" t="s">
        <v>86</v>
      </c>
      <c r="C53" s="72"/>
      <c r="D53" s="72"/>
      <c r="E53" s="72"/>
      <c r="F53" s="72"/>
      <c r="G53" s="72"/>
      <c r="H53" s="75"/>
      <c r="I53" s="73"/>
      <c r="J53" s="73"/>
      <c r="K53" s="83"/>
      <c r="L53" s="73">
        <f>5!L53+'11'!L53+'15'!F53</f>
        <v>0</v>
      </c>
      <c r="M53" s="73">
        <f>5!M53+'11'!M53+'15'!G53</f>
        <v>0</v>
      </c>
      <c r="N53" s="74">
        <f>5!N53+'11'!N53+'15'!H53</f>
        <v>0</v>
      </c>
    </row>
    <row r="54" spans="8:11" ht="12.75">
      <c r="H54" s="26"/>
      <c r="K54" s="26"/>
    </row>
    <row r="55" spans="8:11" ht="12.75">
      <c r="H55" s="26"/>
      <c r="K55" s="26"/>
    </row>
    <row r="56" spans="8:11" ht="12.75">
      <c r="H56" s="26"/>
      <c r="K56" s="26"/>
    </row>
    <row r="57" ht="12.75">
      <c r="K57" s="26"/>
    </row>
    <row r="58" ht="12.75">
      <c r="K58" s="26"/>
    </row>
    <row r="59" ht="12.75">
      <c r="K59" s="26"/>
    </row>
  </sheetData>
  <sheetProtection selectLockedCells="1" selectUnlockedCells="1"/>
  <mergeCells count="24">
    <mergeCell ref="A1:N1"/>
    <mergeCell ref="A3:B6"/>
    <mergeCell ref="C3:E3"/>
    <mergeCell ref="F3:H3"/>
    <mergeCell ref="I3:K4"/>
    <mergeCell ref="L3:N3"/>
    <mergeCell ref="C4:E4"/>
    <mergeCell ref="F4:H4"/>
    <mergeCell ref="L4:N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 horizontalCentered="1"/>
  <pageMargins left="0.27569444444444446" right="0.27569444444444446" top="0.275" bottom="0.19999999999999998" header="0.19652777777777777" footer="0.1597222222222222"/>
  <pageSetup horizontalDpi="300" verticalDpi="300" orientation="landscape" paperSize="9" scale="89" r:id="rId1"/>
  <headerFooter alignWithMargins="0">
    <oddHeader>&amp;R2. sz. melléklet</oddHeader>
    <oddFooter>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F77"/>
  <sheetViews>
    <sheetView zoomScale="92" zoomScaleNormal="92" zoomScalePageLayoutView="0" workbookViewId="0" topLeftCell="A1">
      <pane ySplit="7" topLeftCell="A8" activePane="bottomLeft" state="frozen"/>
      <selection pane="topLeft" activeCell="T30" sqref="T30"/>
      <selection pane="bottomLeft" activeCell="T30" sqref="T30"/>
    </sheetView>
  </sheetViews>
  <sheetFormatPr defaultColWidth="9.00390625" defaultRowHeight="12.75"/>
  <cols>
    <col min="1" max="1" width="7.375" style="2" customWidth="1"/>
    <col min="2" max="2" width="35.75390625" style="2" customWidth="1"/>
    <col min="3" max="3" width="10.875" style="2" customWidth="1"/>
    <col min="4" max="4" width="10.625" style="2" customWidth="1"/>
    <col min="5" max="5" width="11.00390625" style="2" customWidth="1"/>
    <col min="6" max="8" width="9.375" style="2" customWidth="1"/>
    <col min="9" max="9" width="9.625" style="2" customWidth="1"/>
    <col min="10" max="14" width="9.375" style="2" customWidth="1"/>
    <col min="15" max="15" width="9.25390625" style="2" customWidth="1"/>
    <col min="16" max="16" width="0" style="2" hidden="1" customWidth="1"/>
    <col min="17" max="16384" width="9.125" style="2" customWidth="1"/>
  </cols>
  <sheetData>
    <row r="1" spans="1:16" ht="12.7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21"/>
      <c r="P1" s="20"/>
    </row>
    <row r="2" spans="8:13" ht="8.25" customHeight="1" thickBot="1">
      <c r="H2" s="3"/>
      <c r="M2" s="3" t="s">
        <v>1</v>
      </c>
    </row>
    <row r="3" spans="1:14" ht="9" customHeight="1">
      <c r="A3" s="89" t="s">
        <v>2</v>
      </c>
      <c r="B3" s="89"/>
      <c r="C3" s="91">
        <v>1101</v>
      </c>
      <c r="D3" s="91"/>
      <c r="E3" s="91"/>
      <c r="F3" s="91">
        <v>1102</v>
      </c>
      <c r="G3" s="91"/>
      <c r="H3" s="91"/>
      <c r="I3" s="91">
        <v>1103</v>
      </c>
      <c r="J3" s="91"/>
      <c r="K3" s="91"/>
      <c r="L3" s="91">
        <v>1104</v>
      </c>
      <c r="M3" s="91"/>
      <c r="N3" s="91"/>
    </row>
    <row r="4" spans="1:14" s="32" customFormat="1" ht="24" customHeight="1">
      <c r="A4" s="89"/>
      <c r="B4" s="89"/>
      <c r="C4" s="95" t="s">
        <v>138</v>
      </c>
      <c r="D4" s="95"/>
      <c r="E4" s="95"/>
      <c r="F4" s="93" t="s">
        <v>139</v>
      </c>
      <c r="G4" s="93"/>
      <c r="H4" s="93"/>
      <c r="I4" s="93" t="s">
        <v>140</v>
      </c>
      <c r="J4" s="93"/>
      <c r="K4" s="93"/>
      <c r="L4" s="93" t="s">
        <v>141</v>
      </c>
      <c r="M4" s="93"/>
      <c r="N4" s="93"/>
    </row>
    <row r="5" spans="1:14" ht="11.25" customHeight="1">
      <c r="A5" s="89"/>
      <c r="B5" s="89"/>
      <c r="C5" s="86" t="s">
        <v>7</v>
      </c>
      <c r="D5" s="86" t="s">
        <v>8</v>
      </c>
      <c r="E5" s="86" t="s">
        <v>9</v>
      </c>
      <c r="F5" s="86" t="s">
        <v>7</v>
      </c>
      <c r="G5" s="86" t="s">
        <v>8</v>
      </c>
      <c r="H5" s="86" t="s">
        <v>9</v>
      </c>
      <c r="I5" s="86" t="s">
        <v>7</v>
      </c>
      <c r="J5" s="86" t="s">
        <v>8</v>
      </c>
      <c r="K5" s="86" t="s">
        <v>9</v>
      </c>
      <c r="L5" s="86" t="s">
        <v>7</v>
      </c>
      <c r="M5" s="86" t="s">
        <v>8</v>
      </c>
      <c r="N5" s="86" t="s">
        <v>9</v>
      </c>
    </row>
    <row r="6" spans="1:14" ht="17.25" customHeight="1">
      <c r="A6" s="89"/>
      <c r="B6" s="89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 ht="9" customHeight="1">
      <c r="A7" s="87">
        <v>1</v>
      </c>
      <c r="B7" s="87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84" t="s">
        <v>10</v>
      </c>
      <c r="B8" s="84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</row>
    <row r="10" spans="1:14" ht="10.5" customHeight="1">
      <c r="A10" s="4" t="s">
        <v>13</v>
      </c>
      <c r="B10" s="3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9"/>
      <c r="M10" s="9"/>
      <c r="N10" s="9"/>
    </row>
    <row r="11" spans="1:14" ht="10.5" customHeight="1">
      <c r="A11" s="4" t="s">
        <v>15</v>
      </c>
      <c r="B11" s="3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9"/>
      <c r="M11" s="9"/>
      <c r="N11" s="9"/>
    </row>
    <row r="12" spans="1:14" ht="10.5" customHeight="1">
      <c r="A12" s="4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9"/>
      <c r="M12" s="9"/>
      <c r="N12" s="9"/>
    </row>
    <row r="13" spans="1:14" ht="10.5" customHeight="1">
      <c r="A13" s="4" t="s">
        <v>19</v>
      </c>
      <c r="B13" s="3" t="s">
        <v>20</v>
      </c>
      <c r="C13" s="8"/>
      <c r="D13" s="10"/>
      <c r="E13" s="8"/>
      <c r="F13" s="8"/>
      <c r="G13" s="8"/>
      <c r="H13" s="8"/>
      <c r="I13" s="8"/>
      <c r="J13" s="8"/>
      <c r="K13" s="8"/>
      <c r="L13" s="9"/>
      <c r="M13" s="9"/>
      <c r="N13" s="9"/>
    </row>
    <row r="14" spans="1:14" ht="10.5" customHeight="1">
      <c r="A14" s="41" t="s">
        <v>21</v>
      </c>
      <c r="B14" s="42" t="s">
        <v>22</v>
      </c>
      <c r="C14" s="43">
        <f aca="true" t="shared" si="0" ref="C14:N14">SUM(C9:C13)</f>
        <v>0</v>
      </c>
      <c r="D14" s="43">
        <f t="shared" si="0"/>
        <v>0</v>
      </c>
      <c r="E14" s="43">
        <f t="shared" si="0"/>
        <v>0</v>
      </c>
      <c r="F14" s="43">
        <f t="shared" si="0"/>
        <v>0</v>
      </c>
      <c r="G14" s="43">
        <f t="shared" si="0"/>
        <v>0</v>
      </c>
      <c r="H14" s="43">
        <f t="shared" si="0"/>
        <v>0</v>
      </c>
      <c r="I14" s="43">
        <f t="shared" si="0"/>
        <v>0</v>
      </c>
      <c r="J14" s="43">
        <f t="shared" si="0"/>
        <v>0</v>
      </c>
      <c r="K14" s="43">
        <f t="shared" si="0"/>
        <v>0</v>
      </c>
      <c r="L14" s="43">
        <f t="shared" si="0"/>
        <v>0</v>
      </c>
      <c r="M14" s="43">
        <f t="shared" si="0"/>
        <v>0</v>
      </c>
      <c r="N14" s="44">
        <f t="shared" si="0"/>
        <v>0</v>
      </c>
    </row>
    <row r="15" spans="1:14" ht="10.5" customHeight="1">
      <c r="A15" s="4" t="s">
        <v>23</v>
      </c>
      <c r="B15" s="3" t="s">
        <v>24</v>
      </c>
      <c r="C15" s="8">
        <v>570066</v>
      </c>
      <c r="D15" s="36">
        <v>1817736</v>
      </c>
      <c r="E15" s="36">
        <v>635221</v>
      </c>
      <c r="F15" s="8"/>
      <c r="G15" s="8"/>
      <c r="H15" s="8"/>
      <c r="I15" s="8"/>
      <c r="J15" s="8"/>
      <c r="K15" s="8"/>
      <c r="L15" s="9"/>
      <c r="M15" s="9"/>
      <c r="N15" s="18"/>
    </row>
    <row r="16" spans="1:14" ht="10.5" customHeight="1">
      <c r="A16" s="4" t="s">
        <v>25</v>
      </c>
      <c r="B16" s="3" t="s">
        <v>26</v>
      </c>
      <c r="C16" s="8"/>
      <c r="D16" s="8"/>
      <c r="E16" s="8"/>
      <c r="F16" s="8">
        <v>54445</v>
      </c>
      <c r="G16" s="36">
        <v>917499</v>
      </c>
      <c r="H16" s="36">
        <v>458092</v>
      </c>
      <c r="I16" s="8"/>
      <c r="J16" s="8"/>
      <c r="K16" s="8"/>
      <c r="L16" s="9"/>
      <c r="M16" s="9"/>
      <c r="N16" s="18"/>
    </row>
    <row r="17" spans="1:14" s="15" customFormat="1" ht="10.5" customHeight="1">
      <c r="A17" s="4" t="s">
        <v>27</v>
      </c>
      <c r="B17" s="3" t="s">
        <v>28</v>
      </c>
      <c r="C17" s="8"/>
      <c r="D17" s="8"/>
      <c r="E17" s="8"/>
      <c r="F17" s="8"/>
      <c r="G17" s="8"/>
      <c r="H17" s="8"/>
      <c r="I17" s="8">
        <v>341750</v>
      </c>
      <c r="J17" s="36">
        <v>842580</v>
      </c>
      <c r="K17" s="36">
        <v>284270</v>
      </c>
      <c r="L17" s="8"/>
      <c r="M17" s="8"/>
      <c r="N17" s="14"/>
    </row>
    <row r="18" spans="1:14" ht="10.5" customHeight="1" thickBot="1">
      <c r="A18" s="41" t="s">
        <v>29</v>
      </c>
      <c r="B18" s="42" t="s">
        <v>30</v>
      </c>
      <c r="C18" s="43">
        <f aca="true" t="shared" si="1" ref="C18:N18">SUM(C15:C17)</f>
        <v>570066</v>
      </c>
      <c r="D18" s="43">
        <f t="shared" si="1"/>
        <v>1817736</v>
      </c>
      <c r="E18" s="43">
        <f t="shared" si="1"/>
        <v>635221</v>
      </c>
      <c r="F18" s="43">
        <f t="shared" si="1"/>
        <v>54445</v>
      </c>
      <c r="G18" s="43">
        <f t="shared" si="1"/>
        <v>917499</v>
      </c>
      <c r="H18" s="43">
        <f t="shared" si="1"/>
        <v>458092</v>
      </c>
      <c r="I18" s="43">
        <f t="shared" si="1"/>
        <v>341750</v>
      </c>
      <c r="J18" s="43">
        <f t="shared" si="1"/>
        <v>842580</v>
      </c>
      <c r="K18" s="43">
        <f t="shared" si="1"/>
        <v>284270</v>
      </c>
      <c r="L18" s="43">
        <f t="shared" si="1"/>
        <v>0</v>
      </c>
      <c r="M18" s="43">
        <f t="shared" si="1"/>
        <v>0</v>
      </c>
      <c r="N18" s="44">
        <f t="shared" si="1"/>
        <v>0</v>
      </c>
    </row>
    <row r="19" spans="1:14" ht="10.5" customHeight="1">
      <c r="A19" s="48" t="s">
        <v>31</v>
      </c>
      <c r="B19" s="25" t="s">
        <v>32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0.5" customHeight="1" thickBot="1">
      <c r="A20" s="48" t="s">
        <v>33</v>
      </c>
      <c r="B20" s="25" t="s">
        <v>34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10.5" customHeight="1" thickBot="1">
      <c r="A21" s="41" t="s">
        <v>35</v>
      </c>
      <c r="B21" s="42" t="s">
        <v>36</v>
      </c>
      <c r="C21" s="43">
        <f aca="true" t="shared" si="2" ref="C21:I21">SUM(C19)</f>
        <v>0</v>
      </c>
      <c r="D21" s="43">
        <f t="shared" si="2"/>
        <v>0</v>
      </c>
      <c r="E21" s="43">
        <f t="shared" si="2"/>
        <v>0</v>
      </c>
      <c r="F21" s="43">
        <f t="shared" si="2"/>
        <v>0</v>
      </c>
      <c r="G21" s="43">
        <f t="shared" si="2"/>
        <v>0</v>
      </c>
      <c r="H21" s="43">
        <f t="shared" si="2"/>
        <v>0</v>
      </c>
      <c r="I21" s="43">
        <f t="shared" si="2"/>
        <v>0</v>
      </c>
      <c r="J21" s="43">
        <f>SUM(J19)+J20</f>
        <v>0</v>
      </c>
      <c r="K21" s="43">
        <f>SUM(K19)+K20</f>
        <v>0</v>
      </c>
      <c r="L21" s="43">
        <f>SUM(L19)</f>
        <v>0</v>
      </c>
      <c r="M21" s="43">
        <f>SUM(M19)</f>
        <v>0</v>
      </c>
      <c r="N21" s="44">
        <f>SUM(N19)</f>
        <v>0</v>
      </c>
    </row>
    <row r="22" spans="1:14" ht="10.5" customHeight="1">
      <c r="A22" s="17" t="s">
        <v>37</v>
      </c>
      <c r="B22" s="3" t="s">
        <v>38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10.5" customHeight="1">
      <c r="A23" s="17" t="s">
        <v>39</v>
      </c>
      <c r="B23" s="3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s="15" customFormat="1" ht="10.5" customHeight="1">
      <c r="A24" s="4" t="s">
        <v>31</v>
      </c>
      <c r="B24" s="3" t="s">
        <v>41</v>
      </c>
      <c r="C24" s="8"/>
      <c r="D24" s="8"/>
      <c r="E24" s="8"/>
      <c r="F24" s="8"/>
      <c r="G24" s="8"/>
      <c r="H24" s="8"/>
      <c r="I24" s="8"/>
      <c r="J24" s="8"/>
      <c r="K24" s="8"/>
      <c r="L24" s="9"/>
      <c r="M24" s="9"/>
      <c r="N24" s="18"/>
    </row>
    <row r="25" spans="1:14" ht="10.5" customHeight="1">
      <c r="A25" s="41" t="s">
        <v>42</v>
      </c>
      <c r="B25" s="45" t="s">
        <v>43</v>
      </c>
      <c r="C25" s="43">
        <f aca="true" t="shared" si="3" ref="C25:N25">SUM(C22:C24)</f>
        <v>0</v>
      </c>
      <c r="D25" s="43">
        <f t="shared" si="3"/>
        <v>0</v>
      </c>
      <c r="E25" s="43">
        <f t="shared" si="3"/>
        <v>0</v>
      </c>
      <c r="F25" s="43">
        <f t="shared" si="3"/>
        <v>0</v>
      </c>
      <c r="G25" s="43">
        <f t="shared" si="3"/>
        <v>0</v>
      </c>
      <c r="H25" s="43">
        <f t="shared" si="3"/>
        <v>0</v>
      </c>
      <c r="I25" s="43">
        <f t="shared" si="3"/>
        <v>0</v>
      </c>
      <c r="J25" s="43">
        <f t="shared" si="3"/>
        <v>0</v>
      </c>
      <c r="K25" s="43">
        <f t="shared" si="3"/>
        <v>0</v>
      </c>
      <c r="L25" s="43">
        <f t="shared" si="3"/>
        <v>0</v>
      </c>
      <c r="M25" s="43">
        <f t="shared" si="3"/>
        <v>0</v>
      </c>
      <c r="N25" s="44">
        <f t="shared" si="3"/>
        <v>0</v>
      </c>
    </row>
    <row r="26" spans="1:14" ht="10.5" customHeight="1">
      <c r="A26" s="17" t="s">
        <v>44</v>
      </c>
      <c r="B26" s="19" t="s">
        <v>45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0.5" customHeight="1">
      <c r="A27" s="41" t="s">
        <v>46</v>
      </c>
      <c r="B27" s="45" t="s">
        <v>47</v>
      </c>
      <c r="C27" s="43">
        <f aca="true" t="shared" si="4" ref="C27:N27">SUM(C21,C25,C26)</f>
        <v>0</v>
      </c>
      <c r="D27" s="43">
        <f t="shared" si="4"/>
        <v>0</v>
      </c>
      <c r="E27" s="43">
        <f t="shared" si="4"/>
        <v>0</v>
      </c>
      <c r="F27" s="43">
        <f t="shared" si="4"/>
        <v>0</v>
      </c>
      <c r="G27" s="43">
        <f t="shared" si="4"/>
        <v>0</v>
      </c>
      <c r="H27" s="43">
        <f t="shared" si="4"/>
        <v>0</v>
      </c>
      <c r="I27" s="43">
        <f t="shared" si="4"/>
        <v>0</v>
      </c>
      <c r="J27" s="43">
        <f t="shared" si="4"/>
        <v>0</v>
      </c>
      <c r="K27" s="43">
        <f t="shared" si="4"/>
        <v>0</v>
      </c>
      <c r="L27" s="43">
        <f t="shared" si="4"/>
        <v>0</v>
      </c>
      <c r="M27" s="43">
        <f t="shared" si="4"/>
        <v>0</v>
      </c>
      <c r="N27" s="44">
        <f t="shared" si="4"/>
        <v>0</v>
      </c>
    </row>
    <row r="28" spans="1:14" s="15" customFormat="1" ht="10.5" customHeight="1">
      <c r="A28" s="20"/>
      <c r="B28" s="15" t="s">
        <v>48</v>
      </c>
      <c r="C28" s="9">
        <f aca="true" t="shared" si="5" ref="C28:N28">SUM(C27,C18,C14)</f>
        <v>570066</v>
      </c>
      <c r="D28" s="9">
        <f t="shared" si="5"/>
        <v>1817736</v>
      </c>
      <c r="E28" s="9">
        <f t="shared" si="5"/>
        <v>635221</v>
      </c>
      <c r="F28" s="9">
        <f t="shared" si="5"/>
        <v>54445</v>
      </c>
      <c r="G28" s="9">
        <f t="shared" si="5"/>
        <v>917499</v>
      </c>
      <c r="H28" s="9">
        <f t="shared" si="5"/>
        <v>458092</v>
      </c>
      <c r="I28" s="9">
        <f t="shared" si="5"/>
        <v>341750</v>
      </c>
      <c r="J28" s="9">
        <f t="shared" si="5"/>
        <v>842580</v>
      </c>
      <c r="K28" s="9">
        <f t="shared" si="5"/>
        <v>284270</v>
      </c>
      <c r="L28" s="9">
        <f t="shared" si="5"/>
        <v>0</v>
      </c>
      <c r="M28" s="9">
        <f t="shared" si="5"/>
        <v>0</v>
      </c>
      <c r="N28" s="9">
        <f t="shared" si="5"/>
        <v>0</v>
      </c>
    </row>
    <row r="29" spans="1:21" ht="10.5" customHeight="1">
      <c r="A29" s="85" t="s">
        <v>49</v>
      </c>
      <c r="B29" s="85"/>
      <c r="C29" s="8"/>
      <c r="D29" s="8"/>
      <c r="E29" s="8"/>
      <c r="F29" s="8"/>
      <c r="G29" s="8"/>
      <c r="H29" s="8"/>
      <c r="I29" s="8"/>
      <c r="J29" s="8"/>
      <c r="K29" s="8"/>
      <c r="L29" s="9"/>
      <c r="M29" s="9"/>
      <c r="N29" s="18"/>
      <c r="U29" s="29"/>
    </row>
    <row r="30" spans="1:14" ht="10.5" customHeight="1">
      <c r="A30" s="4" t="s">
        <v>50</v>
      </c>
      <c r="B30" s="3" t="s">
        <v>51</v>
      </c>
      <c r="C30" s="8"/>
      <c r="D30" s="8"/>
      <c r="E30" s="8"/>
      <c r="F30" s="8"/>
      <c r="G30" s="8"/>
      <c r="H30" s="8"/>
      <c r="I30" s="8"/>
      <c r="J30" s="8"/>
      <c r="K30" s="8"/>
      <c r="L30" s="9"/>
      <c r="M30" s="9"/>
      <c r="N30" s="18"/>
    </row>
    <row r="31" spans="1:14" ht="10.5" customHeight="1">
      <c r="A31" s="4" t="s">
        <v>52</v>
      </c>
      <c r="B31" s="3" t="s">
        <v>53</v>
      </c>
      <c r="C31" s="8"/>
      <c r="D31" s="8"/>
      <c r="E31" s="8"/>
      <c r="F31" s="8"/>
      <c r="G31" s="8"/>
      <c r="H31" s="8"/>
      <c r="I31" s="8"/>
      <c r="J31" s="8"/>
      <c r="K31" s="8"/>
      <c r="L31" s="9"/>
      <c r="M31" s="9"/>
      <c r="N31" s="18"/>
    </row>
    <row r="32" spans="1:14" ht="10.5" customHeight="1">
      <c r="A32" s="4" t="s">
        <v>54</v>
      </c>
      <c r="B32" s="3" t="s">
        <v>55</v>
      </c>
      <c r="C32" s="8"/>
      <c r="D32" s="8"/>
      <c r="E32" s="8"/>
      <c r="F32" s="8"/>
      <c r="G32" s="8"/>
      <c r="H32" s="8"/>
      <c r="I32" s="8"/>
      <c r="J32" s="8"/>
      <c r="K32" s="8"/>
      <c r="L32" s="9"/>
      <c r="M32" s="9"/>
      <c r="N32" s="18"/>
    </row>
    <row r="33" spans="1:14" ht="10.5" customHeight="1">
      <c r="A33" s="49" t="s">
        <v>56</v>
      </c>
      <c r="B33" s="50" t="s">
        <v>57</v>
      </c>
      <c r="C33" s="51">
        <f aca="true" t="shared" si="6" ref="C33:N33">SUM(C30:C32)</f>
        <v>0</v>
      </c>
      <c r="D33" s="51">
        <f t="shared" si="6"/>
        <v>0</v>
      </c>
      <c r="E33" s="51">
        <f t="shared" si="6"/>
        <v>0</v>
      </c>
      <c r="F33" s="51">
        <f t="shared" si="6"/>
        <v>0</v>
      </c>
      <c r="G33" s="51">
        <f t="shared" si="6"/>
        <v>0</v>
      </c>
      <c r="H33" s="51">
        <f t="shared" si="6"/>
        <v>0</v>
      </c>
      <c r="I33" s="51">
        <f t="shared" si="6"/>
        <v>0</v>
      </c>
      <c r="J33" s="51">
        <f t="shared" si="6"/>
        <v>0</v>
      </c>
      <c r="K33" s="51">
        <f t="shared" si="6"/>
        <v>0</v>
      </c>
      <c r="L33" s="51">
        <f t="shared" si="6"/>
        <v>0</v>
      </c>
      <c r="M33" s="51">
        <f t="shared" si="6"/>
        <v>0</v>
      </c>
      <c r="N33" s="52">
        <f t="shared" si="6"/>
        <v>0</v>
      </c>
    </row>
    <row r="34" spans="1:14" ht="10.5" customHeight="1">
      <c r="A34" s="4" t="s">
        <v>58</v>
      </c>
      <c r="B34" s="3" t="s">
        <v>59</v>
      </c>
      <c r="C34" s="8"/>
      <c r="D34" s="8"/>
      <c r="E34" s="8"/>
      <c r="F34" s="8"/>
      <c r="G34" s="8"/>
      <c r="H34" s="8"/>
      <c r="I34" s="8"/>
      <c r="J34" s="8"/>
      <c r="K34" s="8"/>
      <c r="L34" s="9"/>
      <c r="M34" s="9"/>
      <c r="N34" s="18"/>
    </row>
    <row r="35" spans="1:14" ht="10.5" customHeight="1">
      <c r="A35" s="4" t="s">
        <v>60</v>
      </c>
      <c r="B35" s="3" t="s">
        <v>61</v>
      </c>
      <c r="C35" s="8"/>
      <c r="D35" s="8"/>
      <c r="E35" s="8"/>
      <c r="F35" s="8"/>
      <c r="G35" s="8"/>
      <c r="H35" s="8"/>
      <c r="I35" s="8"/>
      <c r="J35" s="8"/>
      <c r="K35" s="8"/>
      <c r="L35" s="9"/>
      <c r="M35" s="9"/>
      <c r="N35" s="18"/>
    </row>
    <row r="36" spans="1:14" ht="10.5" customHeight="1">
      <c r="A36" s="4" t="s">
        <v>62</v>
      </c>
      <c r="B36" s="3" t="s">
        <v>63</v>
      </c>
      <c r="C36" s="8"/>
      <c r="D36" s="8"/>
      <c r="E36" s="8"/>
      <c r="F36" s="8"/>
      <c r="G36" s="8"/>
      <c r="H36" s="8"/>
      <c r="I36" s="8"/>
      <c r="J36" s="8"/>
      <c r="K36" s="8"/>
      <c r="L36" s="9"/>
      <c r="M36" s="9"/>
      <c r="N36" s="18"/>
    </row>
    <row r="37" spans="1:32" ht="10.5" customHeight="1">
      <c r="A37" s="41" t="s">
        <v>21</v>
      </c>
      <c r="B37" s="42" t="s">
        <v>64</v>
      </c>
      <c r="C37" s="43">
        <f aca="true" t="shared" si="7" ref="C37:N37">SUM(C33:C36)</f>
        <v>0</v>
      </c>
      <c r="D37" s="43">
        <f t="shared" si="7"/>
        <v>0</v>
      </c>
      <c r="E37" s="43">
        <f t="shared" si="7"/>
        <v>0</v>
      </c>
      <c r="F37" s="43">
        <f t="shared" si="7"/>
        <v>0</v>
      </c>
      <c r="G37" s="43">
        <f t="shared" si="7"/>
        <v>0</v>
      </c>
      <c r="H37" s="43">
        <f t="shared" si="7"/>
        <v>0</v>
      </c>
      <c r="I37" s="43">
        <f t="shared" si="7"/>
        <v>0</v>
      </c>
      <c r="J37" s="43">
        <f t="shared" si="7"/>
        <v>0</v>
      </c>
      <c r="K37" s="43">
        <f t="shared" si="7"/>
        <v>0</v>
      </c>
      <c r="L37" s="43">
        <f t="shared" si="7"/>
        <v>0</v>
      </c>
      <c r="M37" s="43">
        <f t="shared" si="7"/>
        <v>0</v>
      </c>
      <c r="N37" s="44">
        <f t="shared" si="7"/>
        <v>0</v>
      </c>
      <c r="V37" s="8"/>
      <c r="W37" s="8"/>
      <c r="X37" s="8"/>
      <c r="AB37" s="8"/>
      <c r="AC37" s="8"/>
      <c r="AD37" s="8"/>
      <c r="AE37" s="8"/>
      <c r="AF37" s="8"/>
    </row>
    <row r="38" spans="1:32" ht="10.5" customHeight="1">
      <c r="A38" s="4" t="s">
        <v>65</v>
      </c>
      <c r="B38" s="3" t="s">
        <v>66</v>
      </c>
      <c r="C38" s="8"/>
      <c r="D38" s="8"/>
      <c r="E38" s="8">
        <f>SUM(C38:D38)</f>
        <v>0</v>
      </c>
      <c r="F38" s="8"/>
      <c r="G38" s="8"/>
      <c r="H38" s="8"/>
      <c r="I38" s="8"/>
      <c r="J38" s="8"/>
      <c r="K38" s="8"/>
      <c r="L38" s="9"/>
      <c r="M38" s="9"/>
      <c r="N38" s="18"/>
      <c r="V38" s="8"/>
      <c r="W38" s="8"/>
      <c r="X38" s="8"/>
      <c r="AB38" s="8"/>
      <c r="AC38" s="8"/>
      <c r="AD38" s="8"/>
      <c r="AE38" s="8"/>
      <c r="AF38" s="8"/>
    </row>
    <row r="39" spans="1:32" ht="10.5" customHeight="1">
      <c r="A39" s="4" t="s">
        <v>67</v>
      </c>
      <c r="B39" s="3" t="s">
        <v>68</v>
      </c>
      <c r="C39" s="8"/>
      <c r="D39" s="8"/>
      <c r="E39" s="8"/>
      <c r="F39" s="8"/>
      <c r="G39" s="8"/>
      <c r="H39" s="8"/>
      <c r="I39" s="8"/>
      <c r="J39" s="8"/>
      <c r="K39" s="8"/>
      <c r="L39" s="9"/>
      <c r="M39" s="9"/>
      <c r="N39" s="18"/>
      <c r="V39" s="8"/>
      <c r="W39" s="8"/>
      <c r="X39" s="8"/>
      <c r="AB39" s="8"/>
      <c r="AC39" s="8"/>
      <c r="AD39" s="8"/>
      <c r="AE39" s="8"/>
      <c r="AF39" s="8"/>
    </row>
    <row r="40" spans="1:32" s="15" customFormat="1" ht="10.5" customHeight="1">
      <c r="A40" s="4" t="s">
        <v>69</v>
      </c>
      <c r="B40" s="3" t="s">
        <v>70</v>
      </c>
      <c r="C40" s="8"/>
      <c r="D40" s="8"/>
      <c r="E40" s="8"/>
      <c r="F40" s="8"/>
      <c r="G40" s="8"/>
      <c r="H40" s="8"/>
      <c r="I40" s="8"/>
      <c r="J40" s="8"/>
      <c r="K40" s="8"/>
      <c r="L40" s="9"/>
      <c r="M40" s="9"/>
      <c r="N40" s="18"/>
      <c r="V40" s="9"/>
      <c r="W40" s="9"/>
      <c r="X40" s="9"/>
      <c r="AB40" s="9"/>
      <c r="AC40" s="9"/>
      <c r="AD40" s="9"/>
      <c r="AE40" s="9"/>
      <c r="AF40" s="9"/>
    </row>
    <row r="41" spans="1:23" ht="10.5" customHeight="1" thickBot="1">
      <c r="A41" s="41" t="s">
        <v>29</v>
      </c>
      <c r="B41" s="42" t="s">
        <v>71</v>
      </c>
      <c r="C41" s="43">
        <f aca="true" t="shared" si="8" ref="C41:N41">SUM(C38:C40)</f>
        <v>0</v>
      </c>
      <c r="D41" s="43">
        <f t="shared" si="8"/>
        <v>0</v>
      </c>
      <c r="E41" s="43">
        <f t="shared" si="8"/>
        <v>0</v>
      </c>
      <c r="F41" s="43">
        <f t="shared" si="8"/>
        <v>0</v>
      </c>
      <c r="G41" s="43">
        <f t="shared" si="8"/>
        <v>0</v>
      </c>
      <c r="H41" s="43">
        <f t="shared" si="8"/>
        <v>0</v>
      </c>
      <c r="I41" s="43">
        <f t="shared" si="8"/>
        <v>0</v>
      </c>
      <c r="J41" s="43">
        <f t="shared" si="8"/>
        <v>0</v>
      </c>
      <c r="K41" s="43">
        <f t="shared" si="8"/>
        <v>0</v>
      </c>
      <c r="L41" s="43">
        <f t="shared" si="8"/>
        <v>0</v>
      </c>
      <c r="M41" s="43">
        <f t="shared" si="8"/>
        <v>0</v>
      </c>
      <c r="N41" s="44">
        <f t="shared" si="8"/>
        <v>0</v>
      </c>
      <c r="O41" s="8"/>
      <c r="P41" s="8"/>
      <c r="Q41" s="8"/>
      <c r="R41" s="8"/>
      <c r="V41" s="8"/>
      <c r="W41" s="8"/>
    </row>
    <row r="42" spans="1:23" ht="10.5" customHeight="1">
      <c r="A42" s="48" t="s">
        <v>72</v>
      </c>
      <c r="B42" s="19" t="s">
        <v>73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8"/>
      <c r="P42" s="8"/>
      <c r="Q42" s="8"/>
      <c r="R42" s="8"/>
      <c r="V42" s="8"/>
      <c r="W42" s="8"/>
    </row>
    <row r="43" spans="1:23" ht="10.5" customHeight="1">
      <c r="A43" s="48" t="s">
        <v>74</v>
      </c>
      <c r="B43" s="19" t="s">
        <v>75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8"/>
      <c r="P43" s="8"/>
      <c r="Q43" s="8"/>
      <c r="R43" s="8"/>
      <c r="V43" s="8"/>
      <c r="W43" s="8"/>
    </row>
    <row r="44" spans="1:14" ht="13.5" thickBot="1">
      <c r="A44" s="17" t="s">
        <v>76</v>
      </c>
      <c r="B44" s="19" t="s">
        <v>207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4" ht="13.5" thickBot="1">
      <c r="A45" s="41" t="s">
        <v>35</v>
      </c>
      <c r="B45" s="42" t="s">
        <v>78</v>
      </c>
      <c r="C45" s="43">
        <f aca="true" t="shared" si="9" ref="C45:N45">SUM(C42:C43)</f>
        <v>0</v>
      </c>
      <c r="D45" s="43">
        <f t="shared" si="9"/>
        <v>0</v>
      </c>
      <c r="E45" s="43">
        <f t="shared" si="9"/>
        <v>0</v>
      </c>
      <c r="F45" s="43">
        <f t="shared" si="9"/>
        <v>0</v>
      </c>
      <c r="G45" s="43">
        <f t="shared" si="9"/>
        <v>0</v>
      </c>
      <c r="H45" s="43">
        <f t="shared" si="9"/>
        <v>0</v>
      </c>
      <c r="I45" s="43">
        <f t="shared" si="9"/>
        <v>0</v>
      </c>
      <c r="J45" s="43">
        <f t="shared" si="9"/>
        <v>0</v>
      </c>
      <c r="K45" s="43">
        <f t="shared" si="9"/>
        <v>0</v>
      </c>
      <c r="L45" s="43">
        <f t="shared" si="9"/>
        <v>0</v>
      </c>
      <c r="M45" s="43">
        <f t="shared" si="9"/>
        <v>0</v>
      </c>
      <c r="N45" s="44">
        <f t="shared" si="9"/>
        <v>0</v>
      </c>
    </row>
    <row r="46" spans="1:14" ht="12.75">
      <c r="A46" s="17" t="s">
        <v>72</v>
      </c>
      <c r="B46" s="19" t="s">
        <v>41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14" ht="12.75">
      <c r="A47" s="17" t="s">
        <v>74</v>
      </c>
      <c r="B47" s="19" t="s">
        <v>79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 ht="12.75">
      <c r="A48" s="41" t="s">
        <v>42</v>
      </c>
      <c r="B48" s="42" t="s">
        <v>80</v>
      </c>
      <c r="C48" s="43">
        <f aca="true" t="shared" si="10" ref="C48:N48">SUM(C46:C47)</f>
        <v>0</v>
      </c>
      <c r="D48" s="43">
        <f t="shared" si="10"/>
        <v>0</v>
      </c>
      <c r="E48" s="43">
        <f t="shared" si="10"/>
        <v>0</v>
      </c>
      <c r="F48" s="43">
        <f t="shared" si="10"/>
        <v>0</v>
      </c>
      <c r="G48" s="43">
        <f t="shared" si="10"/>
        <v>0</v>
      </c>
      <c r="H48" s="43">
        <f t="shared" si="10"/>
        <v>0</v>
      </c>
      <c r="I48" s="43">
        <f t="shared" si="10"/>
        <v>0</v>
      </c>
      <c r="J48" s="43">
        <f t="shared" si="10"/>
        <v>0</v>
      </c>
      <c r="K48" s="43">
        <f t="shared" si="10"/>
        <v>0</v>
      </c>
      <c r="L48" s="43">
        <f t="shared" si="10"/>
        <v>0</v>
      </c>
      <c r="M48" s="43">
        <f t="shared" si="10"/>
        <v>0</v>
      </c>
      <c r="N48" s="44">
        <f t="shared" si="10"/>
        <v>0</v>
      </c>
    </row>
    <row r="49" spans="1:14" ht="13.5" thickBot="1">
      <c r="A49" s="17" t="s">
        <v>81</v>
      </c>
      <c r="B49" s="25" t="s">
        <v>82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3.5" thickBot="1">
      <c r="A50" s="41" t="s">
        <v>46</v>
      </c>
      <c r="B50" s="42" t="s">
        <v>83</v>
      </c>
      <c r="C50" s="43">
        <f aca="true" t="shared" si="11" ref="C50:N50">SUM(C48,C45,C49)</f>
        <v>0</v>
      </c>
      <c r="D50" s="43">
        <f t="shared" si="11"/>
        <v>0</v>
      </c>
      <c r="E50" s="43">
        <f t="shared" si="11"/>
        <v>0</v>
      </c>
      <c r="F50" s="43">
        <f t="shared" si="11"/>
        <v>0</v>
      </c>
      <c r="G50" s="43">
        <f t="shared" si="11"/>
        <v>0</v>
      </c>
      <c r="H50" s="43">
        <f t="shared" si="11"/>
        <v>0</v>
      </c>
      <c r="I50" s="43">
        <f t="shared" si="11"/>
        <v>0</v>
      </c>
      <c r="J50" s="43">
        <f t="shared" si="11"/>
        <v>0</v>
      </c>
      <c r="K50" s="43">
        <f t="shared" si="11"/>
        <v>0</v>
      </c>
      <c r="L50" s="43">
        <f t="shared" si="11"/>
        <v>0</v>
      </c>
      <c r="M50" s="43">
        <f t="shared" si="11"/>
        <v>0</v>
      </c>
      <c r="N50" s="44">
        <f t="shared" si="11"/>
        <v>0</v>
      </c>
    </row>
    <row r="51" spans="1:21" ht="13.5" thickBot="1">
      <c r="A51" s="41"/>
      <c r="B51" s="71" t="s">
        <v>84</v>
      </c>
      <c r="C51" s="43">
        <f aca="true" t="shared" si="12" ref="C51:N51">SUM(C50,C41,C37)</f>
        <v>0</v>
      </c>
      <c r="D51" s="43">
        <f t="shared" si="12"/>
        <v>0</v>
      </c>
      <c r="E51" s="43">
        <f t="shared" si="12"/>
        <v>0</v>
      </c>
      <c r="F51" s="43">
        <f t="shared" si="12"/>
        <v>0</v>
      </c>
      <c r="G51" s="43">
        <f t="shared" si="12"/>
        <v>0</v>
      </c>
      <c r="H51" s="43">
        <f t="shared" si="12"/>
        <v>0</v>
      </c>
      <c r="I51" s="43">
        <f t="shared" si="12"/>
        <v>0</v>
      </c>
      <c r="J51" s="43">
        <f t="shared" si="12"/>
        <v>0</v>
      </c>
      <c r="K51" s="43">
        <f t="shared" si="12"/>
        <v>0</v>
      </c>
      <c r="L51" s="43">
        <f t="shared" si="12"/>
        <v>0</v>
      </c>
      <c r="M51" s="43">
        <f t="shared" si="12"/>
        <v>0</v>
      </c>
      <c r="N51" s="44">
        <f t="shared" si="12"/>
        <v>0</v>
      </c>
      <c r="S51" s="15"/>
      <c r="T51" s="15"/>
      <c r="U51" s="15"/>
    </row>
    <row r="52" spans="1:14" ht="13.5" thickBot="1">
      <c r="A52" s="57"/>
      <c r="B52" s="58" t="s">
        <v>85</v>
      </c>
      <c r="C52" s="72"/>
      <c r="D52" s="72"/>
      <c r="E52" s="72"/>
      <c r="F52" s="72"/>
      <c r="G52" s="72"/>
      <c r="H52" s="72"/>
      <c r="I52" s="72"/>
      <c r="J52" s="72"/>
      <c r="K52" s="72"/>
      <c r="L52" s="73"/>
      <c r="M52" s="73"/>
      <c r="N52" s="74"/>
    </row>
    <row r="53" spans="1:14" ht="13.5" thickBot="1">
      <c r="A53" s="64"/>
      <c r="B53" s="58" t="s">
        <v>86</v>
      </c>
      <c r="C53" s="72"/>
      <c r="D53" s="72"/>
      <c r="E53" s="72"/>
      <c r="F53" s="72"/>
      <c r="G53" s="72"/>
      <c r="H53" s="75"/>
      <c r="I53" s="72"/>
      <c r="J53" s="72"/>
      <c r="K53" s="75"/>
      <c r="L53" s="72"/>
      <c r="M53" s="72"/>
      <c r="N53" s="82"/>
    </row>
    <row r="54" spans="8:11" ht="12.75">
      <c r="H54" s="26"/>
      <c r="K54" s="26"/>
    </row>
    <row r="55" spans="8:11" ht="12.75">
      <c r="H55" s="26"/>
      <c r="K55" s="26"/>
    </row>
    <row r="56" spans="8:11" ht="12.75">
      <c r="H56" s="26"/>
      <c r="K56" s="26"/>
    </row>
    <row r="57" ht="12.75">
      <c r="K57" s="26"/>
    </row>
    <row r="58" ht="12.75">
      <c r="K58" s="26"/>
    </row>
    <row r="59" ht="12.75">
      <c r="K59" s="26"/>
    </row>
    <row r="60" spans="19:21" ht="12.75">
      <c r="S60" s="8"/>
      <c r="T60" s="8"/>
      <c r="U60" s="8"/>
    </row>
    <row r="61" spans="19:21" ht="12.75">
      <c r="S61" s="8"/>
      <c r="T61" s="8"/>
      <c r="U61" s="8"/>
    </row>
    <row r="62" spans="19:21" ht="12.75">
      <c r="S62" s="8"/>
      <c r="T62" s="8"/>
      <c r="U62" s="8"/>
    </row>
    <row r="63" spans="19:21" ht="12.75">
      <c r="S63" s="8"/>
      <c r="T63" s="8"/>
      <c r="U63" s="8"/>
    </row>
    <row r="64" spans="19:21" ht="12.75">
      <c r="S64" s="9"/>
      <c r="T64" s="9"/>
      <c r="U64" s="9"/>
    </row>
    <row r="65" spans="19:21" ht="12.75">
      <c r="S65" s="9"/>
      <c r="T65" s="9"/>
      <c r="U65" s="9"/>
    </row>
    <row r="66" spans="19:21" ht="12.75">
      <c r="S66" s="8"/>
      <c r="T66" s="8"/>
      <c r="U66" s="8"/>
    </row>
    <row r="67" spans="19:21" ht="12.75">
      <c r="S67" s="8"/>
      <c r="T67" s="8"/>
      <c r="U67" s="8"/>
    </row>
    <row r="68" spans="19:21" ht="12.75">
      <c r="S68" s="8"/>
      <c r="T68" s="8"/>
      <c r="U68" s="8"/>
    </row>
    <row r="69" spans="19:21" ht="12.75">
      <c r="S69" s="8"/>
      <c r="T69" s="8"/>
      <c r="U69" s="8"/>
    </row>
    <row r="70" spans="19:21" ht="12.75">
      <c r="S70" s="8"/>
      <c r="T70" s="8"/>
      <c r="U70" s="8"/>
    </row>
    <row r="71" spans="19:21" ht="12.75">
      <c r="S71" s="8"/>
      <c r="T71" s="8"/>
      <c r="U71" s="8"/>
    </row>
    <row r="72" spans="19:21" ht="12.75">
      <c r="S72" s="8"/>
      <c r="T72" s="8"/>
      <c r="U72" s="8"/>
    </row>
    <row r="73" spans="19:21" ht="12.75">
      <c r="S73" s="8"/>
      <c r="T73" s="8"/>
      <c r="U73" s="8"/>
    </row>
    <row r="74" spans="19:21" ht="12.75">
      <c r="S74" s="8"/>
      <c r="T74" s="8"/>
      <c r="U74" s="8"/>
    </row>
    <row r="75" spans="19:21" ht="12.75">
      <c r="S75" s="8"/>
      <c r="T75" s="8"/>
      <c r="U75" s="8"/>
    </row>
    <row r="76" spans="19:21" ht="12.75">
      <c r="S76" s="8"/>
      <c r="T76" s="8"/>
      <c r="U76" s="8"/>
    </row>
    <row r="77" spans="19:21" ht="12.75">
      <c r="S77" s="8"/>
      <c r="T77" s="8"/>
      <c r="U77" s="8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 horizontalCentered="1"/>
  <pageMargins left="0.27569444444444446" right="0.27569444444444446" top="0.275" bottom="0.19999999999999998" header="0.19652777777777777" footer="0.1597222222222222"/>
  <pageSetup horizontalDpi="300" verticalDpi="300" orientation="landscape" paperSize="9" scale="89" r:id="rId1"/>
  <headerFooter alignWithMargins="0">
    <oddHeader>&amp;R2. sz. melléklet</oddHeader>
    <oddFooter>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N77"/>
  <sheetViews>
    <sheetView zoomScale="92" zoomScaleNormal="92" zoomScalePageLayoutView="0" workbookViewId="0" topLeftCell="A1">
      <pane ySplit="7" topLeftCell="A8" activePane="bottomLeft" state="frozen"/>
      <selection pane="topLeft" activeCell="T30" sqref="T30"/>
      <selection pane="bottomLeft" activeCell="T30" sqref="T30"/>
    </sheetView>
  </sheetViews>
  <sheetFormatPr defaultColWidth="9.00390625" defaultRowHeight="12.75"/>
  <cols>
    <col min="1" max="1" width="7.375" style="2" customWidth="1"/>
    <col min="2" max="2" width="35.75390625" style="2" customWidth="1"/>
    <col min="3" max="3" width="10.875" style="2" customWidth="1"/>
    <col min="4" max="4" width="10.625" style="2" customWidth="1"/>
    <col min="5" max="5" width="11.00390625" style="2" customWidth="1"/>
    <col min="6" max="6" width="9.00390625" style="2" customWidth="1"/>
    <col min="7" max="8" width="9.375" style="2" customWidth="1"/>
    <col min="9" max="9" width="9.625" style="2" customWidth="1"/>
    <col min="10" max="14" width="9.375" style="2" customWidth="1"/>
    <col min="15" max="15" width="9.25390625" style="2" customWidth="1"/>
    <col min="16" max="16" width="0" style="2" hidden="1" customWidth="1"/>
    <col min="17" max="17" width="9.25390625" style="2" customWidth="1"/>
    <col min="18" max="20" width="0" style="2" hidden="1" customWidth="1"/>
    <col min="21" max="16384" width="9.125" style="2" customWidth="1"/>
  </cols>
  <sheetData>
    <row r="1" spans="1:17" ht="12.7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21"/>
      <c r="P1" s="20"/>
      <c r="Q1" s="20"/>
    </row>
    <row r="2" spans="8:20" ht="8.25" customHeight="1" thickBot="1">
      <c r="H2" s="3"/>
      <c r="M2" s="3" t="s">
        <v>1</v>
      </c>
      <c r="T2" s="3"/>
    </row>
    <row r="3" spans="1:14" ht="9" customHeight="1">
      <c r="A3" s="89" t="s">
        <v>2</v>
      </c>
      <c r="B3" s="89"/>
      <c r="C3" s="100">
        <v>1100</v>
      </c>
      <c r="D3" s="100"/>
      <c r="E3" s="100"/>
      <c r="F3" s="91">
        <v>1201</v>
      </c>
      <c r="G3" s="91"/>
      <c r="H3" s="91"/>
      <c r="I3" s="91">
        <v>1202</v>
      </c>
      <c r="J3" s="91"/>
      <c r="K3" s="91"/>
      <c r="L3" s="100" t="s">
        <v>142</v>
      </c>
      <c r="M3" s="100"/>
      <c r="N3" s="100"/>
    </row>
    <row r="4" spans="1:14" s="32" customFormat="1" ht="24" customHeight="1">
      <c r="A4" s="89"/>
      <c r="B4" s="89"/>
      <c r="C4" s="102" t="s">
        <v>143</v>
      </c>
      <c r="D4" s="102"/>
      <c r="E4" s="102"/>
      <c r="F4" s="93" t="s">
        <v>144</v>
      </c>
      <c r="G4" s="93"/>
      <c r="H4" s="93"/>
      <c r="I4" s="93" t="s">
        <v>145</v>
      </c>
      <c r="J4" s="93"/>
      <c r="K4" s="93"/>
      <c r="L4" s="100"/>
      <c r="M4" s="100"/>
      <c r="N4" s="100"/>
    </row>
    <row r="5" spans="1:14" ht="11.25" customHeight="1">
      <c r="A5" s="89"/>
      <c r="B5" s="89"/>
      <c r="C5" s="86" t="s">
        <v>7</v>
      </c>
      <c r="D5" s="86" t="s">
        <v>8</v>
      </c>
      <c r="E5" s="86" t="s">
        <v>9</v>
      </c>
      <c r="F5" s="86" t="s">
        <v>7</v>
      </c>
      <c r="G5" s="86" t="s">
        <v>8</v>
      </c>
      <c r="H5" s="86" t="s">
        <v>9</v>
      </c>
      <c r="I5" s="86" t="s">
        <v>7</v>
      </c>
      <c r="J5" s="86" t="s">
        <v>8</v>
      </c>
      <c r="K5" s="86" t="s">
        <v>9</v>
      </c>
      <c r="L5" s="86" t="s">
        <v>7</v>
      </c>
      <c r="M5" s="86" t="s">
        <v>8</v>
      </c>
      <c r="N5" s="86" t="s">
        <v>9</v>
      </c>
    </row>
    <row r="6" spans="1:14" ht="17.25" customHeight="1">
      <c r="A6" s="89"/>
      <c r="B6" s="89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 ht="9" customHeight="1">
      <c r="A7" s="87">
        <v>1</v>
      </c>
      <c r="B7" s="87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84" t="s">
        <v>10</v>
      </c>
      <c r="B8" s="84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11</v>
      </c>
      <c r="B9" s="3" t="s">
        <v>12</v>
      </c>
      <c r="C9" s="9">
        <f>'16'!C9+'16'!F9+'16'!I9+'16'!L9</f>
        <v>0</v>
      </c>
      <c r="D9" s="9">
        <f>'16'!D9+'16'!G9+'16'!J9+'16'!M9</f>
        <v>0</v>
      </c>
      <c r="E9" s="9">
        <f>'16'!E9+'16'!H9+'16'!K9+'16'!N9</f>
        <v>0</v>
      </c>
      <c r="F9" s="8"/>
      <c r="G9" s="8"/>
      <c r="H9" s="8"/>
      <c r="I9" s="8"/>
      <c r="J9" s="8"/>
      <c r="K9" s="8"/>
      <c r="L9" s="9">
        <f aca="true" t="shared" si="0" ref="L9:N13">F9+I9</f>
        <v>0</v>
      </c>
      <c r="M9" s="9">
        <f t="shared" si="0"/>
        <v>0</v>
      </c>
      <c r="N9" s="9">
        <f t="shared" si="0"/>
        <v>0</v>
      </c>
    </row>
    <row r="10" spans="1:14" ht="10.5" customHeight="1">
      <c r="A10" s="4" t="s">
        <v>13</v>
      </c>
      <c r="B10" s="3" t="s">
        <v>14</v>
      </c>
      <c r="C10" s="9">
        <f>'16'!C10+'16'!F10+'16'!I10+'16'!L10</f>
        <v>0</v>
      </c>
      <c r="D10" s="9">
        <f>'16'!D10+'16'!G10+'16'!J10+'16'!M10</f>
        <v>0</v>
      </c>
      <c r="E10" s="9">
        <f>'16'!E10+'16'!H10+'16'!K10+'16'!N10</f>
        <v>0</v>
      </c>
      <c r="F10" s="8"/>
      <c r="G10" s="8"/>
      <c r="H10" s="8"/>
      <c r="I10" s="8"/>
      <c r="J10" s="8"/>
      <c r="K10" s="8"/>
      <c r="L10" s="9">
        <f t="shared" si="0"/>
        <v>0</v>
      </c>
      <c r="M10" s="9">
        <f t="shared" si="0"/>
        <v>0</v>
      </c>
      <c r="N10" s="9">
        <f t="shared" si="0"/>
        <v>0</v>
      </c>
    </row>
    <row r="11" spans="1:14" ht="10.5" customHeight="1">
      <c r="A11" s="4" t="s">
        <v>15</v>
      </c>
      <c r="B11" s="3" t="s">
        <v>16</v>
      </c>
      <c r="C11" s="9">
        <f>'16'!C11+'16'!F11+'16'!I11+'16'!L11</f>
        <v>0</v>
      </c>
      <c r="D11" s="9">
        <f>'16'!D11+'16'!G11+'16'!J11+'16'!M11</f>
        <v>0</v>
      </c>
      <c r="E11" s="9">
        <f>'16'!E11+'16'!H11+'16'!K11+'16'!N11</f>
        <v>0</v>
      </c>
      <c r="F11" s="8"/>
      <c r="G11" s="8"/>
      <c r="H11" s="8"/>
      <c r="I11" s="8"/>
      <c r="J11" s="8"/>
      <c r="K11" s="8"/>
      <c r="L11" s="9">
        <f t="shared" si="0"/>
        <v>0</v>
      </c>
      <c r="M11" s="9">
        <f t="shared" si="0"/>
        <v>0</v>
      </c>
      <c r="N11" s="9">
        <f t="shared" si="0"/>
        <v>0</v>
      </c>
    </row>
    <row r="12" spans="1:14" ht="10.5" customHeight="1">
      <c r="A12" s="4" t="s">
        <v>17</v>
      </c>
      <c r="B12" s="3" t="s">
        <v>18</v>
      </c>
      <c r="C12" s="9">
        <f>'16'!C12+'16'!F12+'16'!I12+'16'!L12</f>
        <v>0</v>
      </c>
      <c r="D12" s="9">
        <f>'16'!D12+'16'!G12+'16'!J12+'16'!M12</f>
        <v>0</v>
      </c>
      <c r="E12" s="9">
        <f>'16'!E12+'16'!H12+'16'!K12+'16'!N12</f>
        <v>0</v>
      </c>
      <c r="F12" s="8"/>
      <c r="G12" s="8"/>
      <c r="H12" s="8"/>
      <c r="I12" s="8"/>
      <c r="J12" s="8"/>
      <c r="K12" s="8"/>
      <c r="L12" s="9">
        <f t="shared" si="0"/>
        <v>0</v>
      </c>
      <c r="M12" s="9">
        <f t="shared" si="0"/>
        <v>0</v>
      </c>
      <c r="N12" s="9">
        <f t="shared" si="0"/>
        <v>0</v>
      </c>
    </row>
    <row r="13" spans="1:14" ht="10.5" customHeight="1">
      <c r="A13" s="4" t="s">
        <v>19</v>
      </c>
      <c r="B13" s="3" t="s">
        <v>20</v>
      </c>
      <c r="C13" s="9">
        <f>'16'!C13+'16'!F13+'16'!I13+'16'!L13</f>
        <v>0</v>
      </c>
      <c r="D13" s="9">
        <f>'16'!D13+'16'!G13+'16'!J13+'16'!M13</f>
        <v>0</v>
      </c>
      <c r="E13" s="9">
        <f>'16'!E13+'16'!H13+'16'!K13+'16'!N13</f>
        <v>0</v>
      </c>
      <c r="F13" s="8"/>
      <c r="G13" s="8"/>
      <c r="H13" s="8"/>
      <c r="I13" s="8"/>
      <c r="J13" s="8"/>
      <c r="K13" s="8"/>
      <c r="L13" s="9">
        <f t="shared" si="0"/>
        <v>0</v>
      </c>
      <c r="M13" s="9">
        <f t="shared" si="0"/>
        <v>0</v>
      </c>
      <c r="N13" s="9">
        <f t="shared" si="0"/>
        <v>0</v>
      </c>
    </row>
    <row r="14" spans="1:14" ht="10.5" customHeight="1">
      <c r="A14" s="41" t="s">
        <v>21</v>
      </c>
      <c r="B14" s="42" t="s">
        <v>22</v>
      </c>
      <c r="C14" s="43">
        <f aca="true" t="shared" si="1" ref="C14:N14">SUM(C9:C13)</f>
        <v>0</v>
      </c>
      <c r="D14" s="43">
        <f t="shared" si="1"/>
        <v>0</v>
      </c>
      <c r="E14" s="43">
        <f t="shared" si="1"/>
        <v>0</v>
      </c>
      <c r="F14" s="43">
        <f t="shared" si="1"/>
        <v>0</v>
      </c>
      <c r="G14" s="43">
        <f t="shared" si="1"/>
        <v>0</v>
      </c>
      <c r="H14" s="43">
        <f t="shared" si="1"/>
        <v>0</v>
      </c>
      <c r="I14" s="43">
        <f t="shared" si="1"/>
        <v>0</v>
      </c>
      <c r="J14" s="43">
        <f t="shared" si="1"/>
        <v>0</v>
      </c>
      <c r="K14" s="43">
        <f t="shared" si="1"/>
        <v>0</v>
      </c>
      <c r="L14" s="43">
        <f t="shared" si="1"/>
        <v>0</v>
      </c>
      <c r="M14" s="43">
        <f t="shared" si="1"/>
        <v>0</v>
      </c>
      <c r="N14" s="44">
        <f t="shared" si="1"/>
        <v>0</v>
      </c>
    </row>
    <row r="15" spans="1:14" ht="10.5" customHeight="1">
      <c r="A15" s="4" t="s">
        <v>23</v>
      </c>
      <c r="B15" s="3" t="s">
        <v>24</v>
      </c>
      <c r="C15" s="9">
        <f>'16'!C15+'16'!F15+'16'!I15+'16'!L15</f>
        <v>570066</v>
      </c>
      <c r="D15" s="9">
        <f>'16'!D15+'16'!G15+'16'!J15+'16'!M15</f>
        <v>1817736</v>
      </c>
      <c r="E15" s="9">
        <f>'16'!E15+'16'!H15+'16'!K15+'16'!N15</f>
        <v>635221</v>
      </c>
      <c r="F15" s="8"/>
      <c r="G15" s="8"/>
      <c r="H15" s="8"/>
      <c r="I15" s="8"/>
      <c r="J15" s="8"/>
      <c r="K15" s="8"/>
      <c r="L15" s="9">
        <f aca="true" t="shared" si="2" ref="L15:N17">F15+I15</f>
        <v>0</v>
      </c>
      <c r="M15" s="9">
        <f t="shared" si="2"/>
        <v>0</v>
      </c>
      <c r="N15" s="9">
        <f t="shared" si="2"/>
        <v>0</v>
      </c>
    </row>
    <row r="16" spans="1:14" ht="10.5" customHeight="1">
      <c r="A16" s="4" t="s">
        <v>25</v>
      </c>
      <c r="B16" s="3" t="s">
        <v>26</v>
      </c>
      <c r="C16" s="9">
        <f>'16'!C16+'16'!F16+'16'!I16+'16'!L16</f>
        <v>54445</v>
      </c>
      <c r="D16" s="9">
        <f>'16'!D16+'16'!G16+'16'!J16+'16'!M16</f>
        <v>917499</v>
      </c>
      <c r="E16" s="9">
        <f>'16'!E16+'16'!H16+'16'!K16+'16'!N16</f>
        <v>458092</v>
      </c>
      <c r="F16" s="8"/>
      <c r="G16" s="8"/>
      <c r="H16" s="8"/>
      <c r="I16" s="8"/>
      <c r="J16" s="8"/>
      <c r="K16" s="8"/>
      <c r="L16" s="9">
        <f t="shared" si="2"/>
        <v>0</v>
      </c>
      <c r="M16" s="9">
        <f t="shared" si="2"/>
        <v>0</v>
      </c>
      <c r="N16" s="9">
        <f t="shared" si="2"/>
        <v>0</v>
      </c>
    </row>
    <row r="17" spans="1:14" s="15" customFormat="1" ht="10.5" customHeight="1">
      <c r="A17" s="4" t="s">
        <v>27</v>
      </c>
      <c r="B17" s="3" t="s">
        <v>28</v>
      </c>
      <c r="C17" s="9">
        <f>'16'!C17+'16'!F17+'16'!I17+'16'!L17</f>
        <v>341750</v>
      </c>
      <c r="D17" s="9">
        <f>'16'!D17+'16'!G17+'16'!J17+'16'!M17</f>
        <v>842580</v>
      </c>
      <c r="E17" s="9">
        <f>'16'!E17+'16'!H17+'16'!K17+'16'!N17</f>
        <v>284270</v>
      </c>
      <c r="F17" s="8"/>
      <c r="G17" s="8"/>
      <c r="H17" s="8"/>
      <c r="I17" s="8"/>
      <c r="J17" s="8"/>
      <c r="K17" s="8"/>
      <c r="L17" s="9">
        <f t="shared" si="2"/>
        <v>0</v>
      </c>
      <c r="M17" s="9">
        <f t="shared" si="2"/>
        <v>0</v>
      </c>
      <c r="N17" s="9">
        <f t="shared" si="2"/>
        <v>0</v>
      </c>
    </row>
    <row r="18" spans="1:14" ht="10.5" customHeight="1" thickBot="1">
      <c r="A18" s="41" t="s">
        <v>29</v>
      </c>
      <c r="B18" s="42" t="s">
        <v>30</v>
      </c>
      <c r="C18" s="43">
        <f aca="true" t="shared" si="3" ref="C18:N18">SUM(C15:C17)</f>
        <v>966261</v>
      </c>
      <c r="D18" s="43">
        <f t="shared" si="3"/>
        <v>3577815</v>
      </c>
      <c r="E18" s="43">
        <f t="shared" si="3"/>
        <v>1377583</v>
      </c>
      <c r="F18" s="43">
        <f t="shared" si="3"/>
        <v>0</v>
      </c>
      <c r="G18" s="43">
        <f t="shared" si="3"/>
        <v>0</v>
      </c>
      <c r="H18" s="43">
        <f t="shared" si="3"/>
        <v>0</v>
      </c>
      <c r="I18" s="43">
        <f t="shared" si="3"/>
        <v>0</v>
      </c>
      <c r="J18" s="43">
        <f t="shared" si="3"/>
        <v>0</v>
      </c>
      <c r="K18" s="43">
        <f t="shared" si="3"/>
        <v>0</v>
      </c>
      <c r="L18" s="43">
        <f t="shared" si="3"/>
        <v>0</v>
      </c>
      <c r="M18" s="43">
        <f t="shared" si="3"/>
        <v>0</v>
      </c>
      <c r="N18" s="44">
        <f t="shared" si="3"/>
        <v>0</v>
      </c>
    </row>
    <row r="19" spans="1:14" ht="10.5" customHeight="1">
      <c r="A19" s="48" t="s">
        <v>31</v>
      </c>
      <c r="B19" s="25" t="s">
        <v>32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0.5" customHeight="1" thickBot="1">
      <c r="A20" s="48" t="s">
        <v>33</v>
      </c>
      <c r="B20" s="25" t="s">
        <v>34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10.5" customHeight="1" thickBot="1">
      <c r="A21" s="41" t="s">
        <v>35</v>
      </c>
      <c r="B21" s="42" t="s">
        <v>36</v>
      </c>
      <c r="C21" s="43">
        <f aca="true" t="shared" si="4" ref="C21:I21">SUM(C19)</f>
        <v>0</v>
      </c>
      <c r="D21" s="43">
        <f t="shared" si="4"/>
        <v>0</v>
      </c>
      <c r="E21" s="43">
        <f t="shared" si="4"/>
        <v>0</v>
      </c>
      <c r="F21" s="43">
        <f t="shared" si="4"/>
        <v>0</v>
      </c>
      <c r="G21" s="43">
        <f t="shared" si="4"/>
        <v>0</v>
      </c>
      <c r="H21" s="43">
        <f t="shared" si="4"/>
        <v>0</v>
      </c>
      <c r="I21" s="43">
        <f t="shared" si="4"/>
        <v>0</v>
      </c>
      <c r="J21" s="43">
        <f>SUM(J19)+J20</f>
        <v>0</v>
      </c>
      <c r="K21" s="43">
        <f>SUM(K19)+K20</f>
        <v>0</v>
      </c>
      <c r="L21" s="43">
        <f>SUM(L19)</f>
        <v>0</v>
      </c>
      <c r="M21" s="43">
        <f>SUM(M19)</f>
        <v>0</v>
      </c>
      <c r="N21" s="44">
        <f>SUM(N19)</f>
        <v>0</v>
      </c>
    </row>
    <row r="22" spans="1:14" ht="10.5" customHeight="1">
      <c r="A22" s="17" t="s">
        <v>37</v>
      </c>
      <c r="B22" s="3" t="s">
        <v>38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10.5" customHeight="1">
      <c r="A23" s="17" t="s">
        <v>39</v>
      </c>
      <c r="B23" s="3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s="15" customFormat="1" ht="10.5" customHeight="1">
      <c r="A24" s="4" t="s">
        <v>31</v>
      </c>
      <c r="B24" s="3" t="s">
        <v>41</v>
      </c>
      <c r="C24" s="9">
        <f>'16'!C24+'16'!F24+'16'!I24+'16'!L24</f>
        <v>0</v>
      </c>
      <c r="D24" s="9">
        <f>'16'!D24+'16'!G24+'16'!J24+'16'!M24</f>
        <v>0</v>
      </c>
      <c r="E24" s="9">
        <f>'16'!E24+'16'!H24+'16'!K24+'16'!N24</f>
        <v>0</v>
      </c>
      <c r="F24" s="8"/>
      <c r="G24" s="8"/>
      <c r="H24" s="8"/>
      <c r="I24" s="8"/>
      <c r="J24" s="8"/>
      <c r="K24" s="8"/>
      <c r="L24" s="9">
        <f>F24+I24</f>
        <v>0</v>
      </c>
      <c r="M24" s="9">
        <f>G24+J24</f>
        <v>0</v>
      </c>
      <c r="N24" s="9">
        <f>H24+K24</f>
        <v>0</v>
      </c>
    </row>
    <row r="25" spans="1:14" ht="10.5" customHeight="1" thickBot="1">
      <c r="A25" s="41" t="s">
        <v>42</v>
      </c>
      <c r="B25" s="45" t="s">
        <v>43</v>
      </c>
      <c r="C25" s="43">
        <f aca="true" t="shared" si="5" ref="C25:N25">SUM(C22:C24)</f>
        <v>0</v>
      </c>
      <c r="D25" s="43">
        <f t="shared" si="5"/>
        <v>0</v>
      </c>
      <c r="E25" s="43">
        <f t="shared" si="5"/>
        <v>0</v>
      </c>
      <c r="F25" s="43">
        <f t="shared" si="5"/>
        <v>0</v>
      </c>
      <c r="G25" s="43">
        <f t="shared" si="5"/>
        <v>0</v>
      </c>
      <c r="H25" s="43">
        <f t="shared" si="5"/>
        <v>0</v>
      </c>
      <c r="I25" s="43">
        <f t="shared" si="5"/>
        <v>0</v>
      </c>
      <c r="J25" s="43">
        <f t="shared" si="5"/>
        <v>0</v>
      </c>
      <c r="K25" s="43">
        <f t="shared" si="5"/>
        <v>0</v>
      </c>
      <c r="L25" s="43">
        <f t="shared" si="5"/>
        <v>0</v>
      </c>
      <c r="M25" s="43">
        <f t="shared" si="5"/>
        <v>0</v>
      </c>
      <c r="N25" s="44">
        <f t="shared" si="5"/>
        <v>0</v>
      </c>
    </row>
    <row r="26" spans="1:14" ht="10.5" customHeight="1" thickBot="1">
      <c r="A26" s="17" t="s">
        <v>44</v>
      </c>
      <c r="B26" s="19" t="s">
        <v>45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0.5" customHeight="1" thickBot="1">
      <c r="A27" s="41" t="s">
        <v>46</v>
      </c>
      <c r="B27" s="45" t="s">
        <v>47</v>
      </c>
      <c r="C27" s="43">
        <f aca="true" t="shared" si="6" ref="C27:N27">SUM(C21,C25,C26)</f>
        <v>0</v>
      </c>
      <c r="D27" s="43">
        <f t="shared" si="6"/>
        <v>0</v>
      </c>
      <c r="E27" s="43">
        <f t="shared" si="6"/>
        <v>0</v>
      </c>
      <c r="F27" s="43">
        <f t="shared" si="6"/>
        <v>0</v>
      </c>
      <c r="G27" s="43">
        <f t="shared" si="6"/>
        <v>0</v>
      </c>
      <c r="H27" s="43">
        <f t="shared" si="6"/>
        <v>0</v>
      </c>
      <c r="I27" s="43">
        <f t="shared" si="6"/>
        <v>0</v>
      </c>
      <c r="J27" s="43">
        <f t="shared" si="6"/>
        <v>0</v>
      </c>
      <c r="K27" s="43">
        <f t="shared" si="6"/>
        <v>0</v>
      </c>
      <c r="L27" s="43">
        <f t="shared" si="6"/>
        <v>0</v>
      </c>
      <c r="M27" s="43">
        <f t="shared" si="6"/>
        <v>0</v>
      </c>
      <c r="N27" s="44">
        <f t="shared" si="6"/>
        <v>0</v>
      </c>
    </row>
    <row r="28" spans="1:14" s="15" customFormat="1" ht="10.5" customHeight="1">
      <c r="A28" s="20"/>
      <c r="B28" s="15" t="s">
        <v>48</v>
      </c>
      <c r="C28" s="18">
        <f aca="true" t="shared" si="7" ref="C28:N28">SUM(C27,C18,C14)</f>
        <v>966261</v>
      </c>
      <c r="D28" s="18">
        <f t="shared" si="7"/>
        <v>3577815</v>
      </c>
      <c r="E28" s="18">
        <f t="shared" si="7"/>
        <v>1377583</v>
      </c>
      <c r="F28" s="18">
        <f t="shared" si="7"/>
        <v>0</v>
      </c>
      <c r="G28" s="18">
        <f t="shared" si="7"/>
        <v>0</v>
      </c>
      <c r="H28" s="18">
        <f t="shared" si="7"/>
        <v>0</v>
      </c>
      <c r="I28" s="18">
        <f t="shared" si="7"/>
        <v>0</v>
      </c>
      <c r="J28" s="18">
        <f t="shared" si="7"/>
        <v>0</v>
      </c>
      <c r="K28" s="18">
        <f t="shared" si="7"/>
        <v>0</v>
      </c>
      <c r="L28" s="18">
        <f t="shared" si="7"/>
        <v>0</v>
      </c>
      <c r="M28" s="18">
        <f t="shared" si="7"/>
        <v>0</v>
      </c>
      <c r="N28" s="18">
        <f t="shared" si="7"/>
        <v>0</v>
      </c>
    </row>
    <row r="29" spans="1:21" ht="10.5" customHeight="1">
      <c r="A29" s="85" t="s">
        <v>49</v>
      </c>
      <c r="B29" s="85"/>
      <c r="C29" s="9"/>
      <c r="D29" s="9"/>
      <c r="E29" s="9"/>
      <c r="F29" s="8"/>
      <c r="G29" s="8"/>
      <c r="H29" s="8"/>
      <c r="I29" s="8"/>
      <c r="J29" s="8"/>
      <c r="K29" s="8"/>
      <c r="L29" s="9"/>
      <c r="M29" s="9"/>
      <c r="N29" s="18"/>
      <c r="U29" s="29"/>
    </row>
    <row r="30" spans="1:14" ht="10.5" customHeight="1">
      <c r="A30" s="4" t="s">
        <v>50</v>
      </c>
      <c r="B30" s="3" t="s">
        <v>51</v>
      </c>
      <c r="C30" s="9">
        <f>'16'!C30+'16'!F30+'16'!I30+'16'!L30</f>
        <v>0</v>
      </c>
      <c r="D30" s="9">
        <f>'16'!D30+'16'!G30+'16'!J30+'16'!M30</f>
        <v>0</v>
      </c>
      <c r="E30" s="9">
        <f>'16'!E30+'16'!H30+'16'!K30+'16'!N30</f>
        <v>0</v>
      </c>
      <c r="F30" s="8"/>
      <c r="G30" s="8"/>
      <c r="H30" s="8"/>
      <c r="I30" s="8"/>
      <c r="J30" s="8"/>
      <c r="K30" s="8"/>
      <c r="L30" s="9">
        <f aca="true" t="shared" si="8" ref="L30:N32">F30+I30</f>
        <v>0</v>
      </c>
      <c r="M30" s="9">
        <f t="shared" si="8"/>
        <v>0</v>
      </c>
      <c r="N30" s="9">
        <f t="shared" si="8"/>
        <v>0</v>
      </c>
    </row>
    <row r="31" spans="1:14" ht="10.5" customHeight="1">
      <c r="A31" s="4" t="s">
        <v>52</v>
      </c>
      <c r="B31" s="3" t="s">
        <v>53</v>
      </c>
      <c r="C31" s="9"/>
      <c r="D31" s="9"/>
      <c r="E31" s="9"/>
      <c r="F31" s="8"/>
      <c r="G31" s="8"/>
      <c r="H31" s="8"/>
      <c r="I31" s="8"/>
      <c r="J31" s="8"/>
      <c r="K31" s="8"/>
      <c r="L31" s="9">
        <f t="shared" si="8"/>
        <v>0</v>
      </c>
      <c r="M31" s="9">
        <f t="shared" si="8"/>
        <v>0</v>
      </c>
      <c r="N31" s="9">
        <f t="shared" si="8"/>
        <v>0</v>
      </c>
    </row>
    <row r="32" spans="1:14" ht="10.5" customHeight="1">
      <c r="A32" s="4" t="s">
        <v>54</v>
      </c>
      <c r="B32" s="3" t="s">
        <v>55</v>
      </c>
      <c r="C32" s="9"/>
      <c r="D32" s="9"/>
      <c r="E32" s="9"/>
      <c r="F32" s="8"/>
      <c r="G32" s="8"/>
      <c r="H32" s="8"/>
      <c r="I32" s="8"/>
      <c r="J32" s="8"/>
      <c r="K32" s="8"/>
      <c r="L32" s="9">
        <f t="shared" si="8"/>
        <v>0</v>
      </c>
      <c r="M32" s="9">
        <f t="shared" si="8"/>
        <v>0</v>
      </c>
      <c r="N32" s="9">
        <f t="shared" si="8"/>
        <v>0</v>
      </c>
    </row>
    <row r="33" spans="1:14" ht="10.5" customHeight="1">
      <c r="A33" s="49" t="s">
        <v>56</v>
      </c>
      <c r="B33" s="50" t="s">
        <v>57</v>
      </c>
      <c r="C33" s="51">
        <f aca="true" t="shared" si="9" ref="C33:N33">SUM(C30:C32)</f>
        <v>0</v>
      </c>
      <c r="D33" s="51">
        <f t="shared" si="9"/>
        <v>0</v>
      </c>
      <c r="E33" s="51">
        <f t="shared" si="9"/>
        <v>0</v>
      </c>
      <c r="F33" s="51">
        <f t="shared" si="9"/>
        <v>0</v>
      </c>
      <c r="G33" s="51">
        <f t="shared" si="9"/>
        <v>0</v>
      </c>
      <c r="H33" s="51">
        <f t="shared" si="9"/>
        <v>0</v>
      </c>
      <c r="I33" s="51">
        <f t="shared" si="9"/>
        <v>0</v>
      </c>
      <c r="J33" s="51">
        <f t="shared" si="9"/>
        <v>0</v>
      </c>
      <c r="K33" s="51">
        <f t="shared" si="9"/>
        <v>0</v>
      </c>
      <c r="L33" s="51">
        <f t="shared" si="9"/>
        <v>0</v>
      </c>
      <c r="M33" s="51">
        <f t="shared" si="9"/>
        <v>0</v>
      </c>
      <c r="N33" s="52">
        <f t="shared" si="9"/>
        <v>0</v>
      </c>
    </row>
    <row r="34" spans="1:14" ht="10.5" customHeight="1">
      <c r="A34" s="4" t="s">
        <v>58</v>
      </c>
      <c r="B34" s="3" t="s">
        <v>59</v>
      </c>
      <c r="C34" s="9">
        <f>'16'!C34+'16'!F34+'16'!I34+'16'!L34</f>
        <v>0</v>
      </c>
      <c r="D34" s="9">
        <f>'16'!D34+'16'!G34+'16'!J34+'16'!M34</f>
        <v>0</v>
      </c>
      <c r="E34" s="9">
        <f>'16'!E34+'16'!H34+'16'!K34+'16'!N34</f>
        <v>0</v>
      </c>
      <c r="F34" s="8"/>
      <c r="G34" s="8"/>
      <c r="H34" s="8"/>
      <c r="I34" s="8"/>
      <c r="J34" s="8"/>
      <c r="K34" s="8"/>
      <c r="L34" s="9">
        <f aca="true" t="shared" si="10" ref="L34:N36">F34+I34</f>
        <v>0</v>
      </c>
      <c r="M34" s="9">
        <f t="shared" si="10"/>
        <v>0</v>
      </c>
      <c r="N34" s="9">
        <f t="shared" si="10"/>
        <v>0</v>
      </c>
    </row>
    <row r="35" spans="1:14" ht="10.5" customHeight="1">
      <c r="A35" s="4" t="s">
        <v>60</v>
      </c>
      <c r="B35" s="3" t="s">
        <v>61</v>
      </c>
      <c r="C35" s="9">
        <f>'16'!C35+'16'!F35+'16'!I35+'16'!L35</f>
        <v>0</v>
      </c>
      <c r="D35" s="9">
        <f>'16'!D35+'16'!G35+'16'!J35+'16'!M35</f>
        <v>0</v>
      </c>
      <c r="E35" s="9">
        <f>'16'!E35+'16'!H35+'16'!K35+'16'!N35</f>
        <v>0</v>
      </c>
      <c r="F35" s="8"/>
      <c r="G35" s="8"/>
      <c r="H35" s="8"/>
      <c r="I35" s="8"/>
      <c r="J35" s="8"/>
      <c r="K35" s="8"/>
      <c r="L35" s="9">
        <f t="shared" si="10"/>
        <v>0</v>
      </c>
      <c r="M35" s="9">
        <f t="shared" si="10"/>
        <v>0</v>
      </c>
      <c r="N35" s="9">
        <f t="shared" si="10"/>
        <v>0</v>
      </c>
    </row>
    <row r="36" spans="1:14" ht="10.5" customHeight="1">
      <c r="A36" s="4" t="s">
        <v>62</v>
      </c>
      <c r="B36" s="3" t="s">
        <v>63</v>
      </c>
      <c r="C36" s="9">
        <f>'16'!C36+'16'!F36+'16'!I36+'16'!L36</f>
        <v>0</v>
      </c>
      <c r="D36" s="9">
        <f>'16'!D36+'16'!G36+'16'!J36+'16'!M36</f>
        <v>0</v>
      </c>
      <c r="E36" s="9">
        <f>'16'!E36+'16'!H36+'16'!K36+'16'!N36</f>
        <v>0</v>
      </c>
      <c r="F36" s="8"/>
      <c r="G36" s="8"/>
      <c r="H36" s="8"/>
      <c r="I36" s="8"/>
      <c r="J36" s="8"/>
      <c r="K36" s="8"/>
      <c r="L36" s="9">
        <f t="shared" si="10"/>
        <v>0</v>
      </c>
      <c r="M36" s="9">
        <f t="shared" si="10"/>
        <v>0</v>
      </c>
      <c r="N36" s="9">
        <f t="shared" si="10"/>
        <v>0</v>
      </c>
    </row>
    <row r="37" spans="1:40" ht="10.5" customHeight="1">
      <c r="A37" s="41" t="s">
        <v>21</v>
      </c>
      <c r="B37" s="42" t="s">
        <v>64</v>
      </c>
      <c r="C37" s="43">
        <f aca="true" t="shared" si="11" ref="C37:N37">SUM(C33:C36)</f>
        <v>0</v>
      </c>
      <c r="D37" s="43">
        <f t="shared" si="11"/>
        <v>0</v>
      </c>
      <c r="E37" s="43">
        <f t="shared" si="11"/>
        <v>0</v>
      </c>
      <c r="F37" s="43">
        <f t="shared" si="11"/>
        <v>0</v>
      </c>
      <c r="G37" s="43">
        <f t="shared" si="11"/>
        <v>0</v>
      </c>
      <c r="H37" s="43">
        <f t="shared" si="11"/>
        <v>0</v>
      </c>
      <c r="I37" s="43">
        <f t="shared" si="11"/>
        <v>0</v>
      </c>
      <c r="J37" s="43">
        <f t="shared" si="11"/>
        <v>0</v>
      </c>
      <c r="K37" s="43">
        <f t="shared" si="11"/>
        <v>0</v>
      </c>
      <c r="L37" s="43">
        <f t="shared" si="11"/>
        <v>0</v>
      </c>
      <c r="M37" s="43">
        <f t="shared" si="11"/>
        <v>0</v>
      </c>
      <c r="N37" s="44">
        <f t="shared" si="11"/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4" t="s">
        <v>65</v>
      </c>
      <c r="B38" s="3" t="s">
        <v>66</v>
      </c>
      <c r="C38" s="9"/>
      <c r="D38" s="9">
        <f>'16'!D38+'16'!G38+'16'!J38+'16'!M38</f>
        <v>0</v>
      </c>
      <c r="E38" s="9">
        <f>'16'!E38+'16'!H38+'16'!K38+'16'!N38</f>
        <v>0</v>
      </c>
      <c r="F38" s="8"/>
      <c r="G38" s="8"/>
      <c r="H38" s="8"/>
      <c r="I38" s="8"/>
      <c r="J38" s="8"/>
      <c r="K38" s="8"/>
      <c r="L38" s="9">
        <f aca="true" t="shared" si="12" ref="L38:N40">F38+I38</f>
        <v>0</v>
      </c>
      <c r="M38" s="9">
        <f t="shared" si="12"/>
        <v>0</v>
      </c>
      <c r="N38" s="9">
        <f t="shared" si="12"/>
        <v>0</v>
      </c>
      <c r="AD38" s="8"/>
      <c r="AE38" s="8"/>
      <c r="AF38" s="8"/>
      <c r="AJ38" s="8"/>
      <c r="AK38" s="8"/>
      <c r="AL38" s="8"/>
      <c r="AM38" s="8"/>
      <c r="AN38" s="8"/>
    </row>
    <row r="39" spans="1:40" ht="10.5" customHeight="1">
      <c r="A39" s="4" t="s">
        <v>67</v>
      </c>
      <c r="B39" s="3" t="s">
        <v>68</v>
      </c>
      <c r="C39" s="9">
        <f>'16'!C39+'16'!F39+'16'!I39+'16'!L39</f>
        <v>0</v>
      </c>
      <c r="D39" s="9">
        <f>'16'!D39+'16'!G39+'16'!J39+'16'!M39</f>
        <v>0</v>
      </c>
      <c r="E39" s="9">
        <f>'16'!E39+'16'!H39+'16'!K39+'16'!N39</f>
        <v>0</v>
      </c>
      <c r="F39" s="8"/>
      <c r="G39" s="8"/>
      <c r="H39" s="8"/>
      <c r="I39" s="8"/>
      <c r="J39" s="8"/>
      <c r="K39" s="8"/>
      <c r="L39" s="9">
        <f t="shared" si="12"/>
        <v>0</v>
      </c>
      <c r="M39" s="9">
        <f t="shared" si="12"/>
        <v>0</v>
      </c>
      <c r="N39" s="9">
        <f t="shared" si="12"/>
        <v>0</v>
      </c>
      <c r="Q39" s="29"/>
      <c r="AD39" s="8"/>
      <c r="AE39" s="8"/>
      <c r="AF39" s="8"/>
      <c r="AJ39" s="8"/>
      <c r="AK39" s="8"/>
      <c r="AL39" s="8"/>
      <c r="AM39" s="8"/>
      <c r="AN39" s="8"/>
    </row>
    <row r="40" spans="1:40" s="15" customFormat="1" ht="10.5" customHeight="1">
      <c r="A40" s="4" t="s">
        <v>69</v>
      </c>
      <c r="B40" s="3" t="s">
        <v>70</v>
      </c>
      <c r="C40" s="9">
        <f>'16'!C40+'16'!F40+'16'!I40+'16'!L40</f>
        <v>0</v>
      </c>
      <c r="D40" s="9">
        <f>'16'!D40+'16'!G40+'16'!J40+'16'!M40</f>
        <v>0</v>
      </c>
      <c r="E40" s="9">
        <f>'16'!E40+'16'!H40+'16'!K40+'16'!N40</f>
        <v>0</v>
      </c>
      <c r="F40" s="8"/>
      <c r="G40" s="8"/>
      <c r="H40" s="8"/>
      <c r="I40" s="8"/>
      <c r="J40" s="8"/>
      <c r="K40" s="8"/>
      <c r="L40" s="9">
        <f t="shared" si="12"/>
        <v>0</v>
      </c>
      <c r="M40" s="9">
        <f t="shared" si="12"/>
        <v>0</v>
      </c>
      <c r="N40" s="9">
        <f t="shared" si="12"/>
        <v>0</v>
      </c>
      <c r="AD40" s="9"/>
      <c r="AE40" s="9"/>
      <c r="AF40" s="9"/>
      <c r="AJ40" s="9"/>
      <c r="AK40" s="9"/>
      <c r="AL40" s="9"/>
      <c r="AM40" s="9"/>
      <c r="AN40" s="9"/>
    </row>
    <row r="41" spans="1:31" ht="10.5" customHeight="1" thickBot="1">
      <c r="A41" s="41" t="s">
        <v>29</v>
      </c>
      <c r="B41" s="42" t="s">
        <v>71</v>
      </c>
      <c r="C41" s="43">
        <f aca="true" t="shared" si="13" ref="C41:N41">SUM(C38:C40)</f>
        <v>0</v>
      </c>
      <c r="D41" s="43">
        <f t="shared" si="13"/>
        <v>0</v>
      </c>
      <c r="E41" s="43">
        <f t="shared" si="13"/>
        <v>0</v>
      </c>
      <c r="F41" s="43">
        <f t="shared" si="13"/>
        <v>0</v>
      </c>
      <c r="G41" s="43">
        <f t="shared" si="13"/>
        <v>0</v>
      </c>
      <c r="H41" s="43">
        <f t="shared" si="13"/>
        <v>0</v>
      </c>
      <c r="I41" s="43">
        <f t="shared" si="13"/>
        <v>0</v>
      </c>
      <c r="J41" s="43">
        <f t="shared" si="13"/>
        <v>0</v>
      </c>
      <c r="K41" s="43">
        <f t="shared" si="13"/>
        <v>0</v>
      </c>
      <c r="L41" s="43">
        <f t="shared" si="13"/>
        <v>0</v>
      </c>
      <c r="M41" s="43">
        <f t="shared" si="13"/>
        <v>0</v>
      </c>
      <c r="N41" s="44">
        <f t="shared" si="13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48" t="s">
        <v>72</v>
      </c>
      <c r="B42" s="19" t="s">
        <v>73</v>
      </c>
      <c r="C42" s="18"/>
      <c r="D42" s="18"/>
      <c r="E42" s="18"/>
      <c r="F42" s="14"/>
      <c r="G42" s="14"/>
      <c r="H42" s="14"/>
      <c r="I42" s="14"/>
      <c r="J42" s="14"/>
      <c r="K42" s="14"/>
      <c r="L42" s="14"/>
      <c r="M42" s="14"/>
      <c r="N42" s="14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>
      <c r="A43" s="48" t="s">
        <v>74</v>
      </c>
      <c r="B43" s="19" t="s">
        <v>75</v>
      </c>
      <c r="C43" s="18"/>
      <c r="D43" s="18"/>
      <c r="E43" s="18"/>
      <c r="F43" s="14"/>
      <c r="G43" s="14"/>
      <c r="H43" s="14"/>
      <c r="I43" s="14"/>
      <c r="J43" s="14"/>
      <c r="K43" s="14"/>
      <c r="L43" s="14"/>
      <c r="M43" s="14"/>
      <c r="N43" s="14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3.5" thickBot="1">
      <c r="A44" s="17" t="s">
        <v>76</v>
      </c>
      <c r="B44" s="19" t="s">
        <v>207</v>
      </c>
      <c r="C44" s="18"/>
      <c r="D44" s="18"/>
      <c r="E44" s="18"/>
      <c r="F44" s="14"/>
      <c r="G44" s="14"/>
      <c r="H44" s="14"/>
      <c r="I44" s="14"/>
      <c r="J44" s="14"/>
      <c r="K44" s="14"/>
      <c r="L44" s="14"/>
      <c r="M44" s="14"/>
      <c r="N44" s="14"/>
    </row>
    <row r="45" spans="1:14" ht="13.5" thickBot="1">
      <c r="A45" s="41" t="s">
        <v>35</v>
      </c>
      <c r="B45" s="42" t="s">
        <v>78</v>
      </c>
      <c r="C45" s="43">
        <f aca="true" t="shared" si="14" ref="C45:N45">SUM(C42:C43)</f>
        <v>0</v>
      </c>
      <c r="D45" s="43">
        <f t="shared" si="14"/>
        <v>0</v>
      </c>
      <c r="E45" s="43">
        <f t="shared" si="14"/>
        <v>0</v>
      </c>
      <c r="F45" s="46">
        <f t="shared" si="14"/>
        <v>0</v>
      </c>
      <c r="G45" s="46">
        <f t="shared" si="14"/>
        <v>0</v>
      </c>
      <c r="H45" s="46">
        <f t="shared" si="14"/>
        <v>0</v>
      </c>
      <c r="I45" s="46">
        <f t="shared" si="14"/>
        <v>0</v>
      </c>
      <c r="J45" s="46">
        <f t="shared" si="14"/>
        <v>0</v>
      </c>
      <c r="K45" s="46">
        <f t="shared" si="14"/>
        <v>0</v>
      </c>
      <c r="L45" s="46">
        <f t="shared" si="14"/>
        <v>0</v>
      </c>
      <c r="M45" s="46">
        <f t="shared" si="14"/>
        <v>0</v>
      </c>
      <c r="N45" s="47">
        <f t="shared" si="14"/>
        <v>0</v>
      </c>
    </row>
    <row r="46" spans="1:14" ht="12.75">
      <c r="A46" s="17" t="s">
        <v>72</v>
      </c>
      <c r="B46" s="19" t="s">
        <v>41</v>
      </c>
      <c r="C46" s="9"/>
      <c r="D46" s="9"/>
      <c r="E46" s="9"/>
      <c r="F46" s="8"/>
      <c r="G46" s="8"/>
      <c r="H46" s="8"/>
      <c r="I46" s="8"/>
      <c r="J46" s="8"/>
      <c r="K46" s="8"/>
      <c r="L46" s="8"/>
      <c r="M46" s="8"/>
      <c r="N46" s="8"/>
    </row>
    <row r="47" spans="1:14" ht="12.75">
      <c r="A47" s="17" t="s">
        <v>74</v>
      </c>
      <c r="B47" s="19" t="s">
        <v>79</v>
      </c>
      <c r="C47" s="9"/>
      <c r="D47" s="9"/>
      <c r="E47" s="9"/>
      <c r="F47" s="8"/>
      <c r="G47" s="8"/>
      <c r="H47" s="8"/>
      <c r="I47" s="8"/>
      <c r="J47" s="8"/>
      <c r="K47" s="8"/>
      <c r="L47" s="8"/>
      <c r="M47" s="8"/>
      <c r="N47" s="8"/>
    </row>
    <row r="48" spans="1:14" ht="12.75">
      <c r="A48" s="41" t="s">
        <v>42</v>
      </c>
      <c r="B48" s="42" t="s">
        <v>80</v>
      </c>
      <c r="C48" s="43">
        <f aca="true" t="shared" si="15" ref="C48:N48">SUM(C46:C47)</f>
        <v>0</v>
      </c>
      <c r="D48" s="43">
        <f t="shared" si="15"/>
        <v>0</v>
      </c>
      <c r="E48" s="43">
        <f t="shared" si="15"/>
        <v>0</v>
      </c>
      <c r="F48" s="46">
        <f t="shared" si="15"/>
        <v>0</v>
      </c>
      <c r="G48" s="46">
        <f t="shared" si="15"/>
        <v>0</v>
      </c>
      <c r="H48" s="46">
        <f t="shared" si="15"/>
        <v>0</v>
      </c>
      <c r="I48" s="46">
        <f t="shared" si="15"/>
        <v>0</v>
      </c>
      <c r="J48" s="46">
        <f t="shared" si="15"/>
        <v>0</v>
      </c>
      <c r="K48" s="46">
        <f t="shared" si="15"/>
        <v>0</v>
      </c>
      <c r="L48" s="46">
        <f t="shared" si="15"/>
        <v>0</v>
      </c>
      <c r="M48" s="46">
        <f t="shared" si="15"/>
        <v>0</v>
      </c>
      <c r="N48" s="47">
        <f t="shared" si="15"/>
        <v>0</v>
      </c>
    </row>
    <row r="49" spans="1:14" ht="13.5" thickBot="1">
      <c r="A49" s="17" t="s">
        <v>81</v>
      </c>
      <c r="B49" s="25" t="s">
        <v>82</v>
      </c>
      <c r="C49" s="18"/>
      <c r="D49" s="18"/>
      <c r="E49" s="18"/>
      <c r="F49" s="14"/>
      <c r="G49" s="14"/>
      <c r="H49" s="14"/>
      <c r="I49" s="14"/>
      <c r="J49" s="14"/>
      <c r="K49" s="14"/>
      <c r="L49" s="14"/>
      <c r="M49" s="14"/>
      <c r="N49" s="14"/>
    </row>
    <row r="50" spans="1:14" ht="13.5" thickBot="1">
      <c r="A50" s="41" t="s">
        <v>46</v>
      </c>
      <c r="B50" s="42" t="s">
        <v>83</v>
      </c>
      <c r="C50" s="43">
        <f aca="true" t="shared" si="16" ref="C50:N50">SUM(C48,C45,C49)</f>
        <v>0</v>
      </c>
      <c r="D50" s="43">
        <f t="shared" si="16"/>
        <v>0</v>
      </c>
      <c r="E50" s="43">
        <f t="shared" si="16"/>
        <v>0</v>
      </c>
      <c r="F50" s="46">
        <f t="shared" si="16"/>
        <v>0</v>
      </c>
      <c r="G50" s="46">
        <f t="shared" si="16"/>
        <v>0</v>
      </c>
      <c r="H50" s="46">
        <f t="shared" si="16"/>
        <v>0</v>
      </c>
      <c r="I50" s="46">
        <f t="shared" si="16"/>
        <v>0</v>
      </c>
      <c r="J50" s="46">
        <f t="shared" si="16"/>
        <v>0</v>
      </c>
      <c r="K50" s="46">
        <f t="shared" si="16"/>
        <v>0</v>
      </c>
      <c r="L50" s="46">
        <f t="shared" si="16"/>
        <v>0</v>
      </c>
      <c r="M50" s="46">
        <f t="shared" si="16"/>
        <v>0</v>
      </c>
      <c r="N50" s="47">
        <f t="shared" si="16"/>
        <v>0</v>
      </c>
    </row>
    <row r="51" spans="1:29" ht="13.5" thickBot="1">
      <c r="A51" s="41"/>
      <c r="B51" s="71" t="s">
        <v>84</v>
      </c>
      <c r="C51" s="43">
        <f aca="true" t="shared" si="17" ref="C51:N51">SUM(C50,C41,C37)</f>
        <v>0</v>
      </c>
      <c r="D51" s="43">
        <f t="shared" si="17"/>
        <v>0</v>
      </c>
      <c r="E51" s="43">
        <f t="shared" si="17"/>
        <v>0</v>
      </c>
      <c r="F51" s="43">
        <f t="shared" si="17"/>
        <v>0</v>
      </c>
      <c r="G51" s="43">
        <f t="shared" si="17"/>
        <v>0</v>
      </c>
      <c r="H51" s="43">
        <f t="shared" si="17"/>
        <v>0</v>
      </c>
      <c r="I51" s="43">
        <f t="shared" si="17"/>
        <v>0</v>
      </c>
      <c r="J51" s="43">
        <f t="shared" si="17"/>
        <v>0</v>
      </c>
      <c r="K51" s="43">
        <f t="shared" si="17"/>
        <v>0</v>
      </c>
      <c r="L51" s="43">
        <f t="shared" si="17"/>
        <v>0</v>
      </c>
      <c r="M51" s="43">
        <f t="shared" si="17"/>
        <v>0</v>
      </c>
      <c r="N51" s="44">
        <f t="shared" si="17"/>
        <v>0</v>
      </c>
      <c r="AA51" s="15"/>
      <c r="AB51" s="15"/>
      <c r="AC51" s="15"/>
    </row>
    <row r="52" spans="1:14" ht="13.5" thickBot="1">
      <c r="A52" s="57"/>
      <c r="B52" s="58" t="s">
        <v>85</v>
      </c>
      <c r="C52" s="73">
        <f>'16'!C52+'16'!F52+'16'!I52+'16'!L52</f>
        <v>0</v>
      </c>
      <c r="D52" s="73">
        <f>'16'!D52+'16'!G52+'16'!J52+'16'!M52</f>
        <v>0</v>
      </c>
      <c r="E52" s="73">
        <f>'16'!E52+'16'!H52+'16'!K52+'16'!N52</f>
        <v>0</v>
      </c>
      <c r="F52" s="72"/>
      <c r="G52" s="72"/>
      <c r="H52" s="72"/>
      <c r="I52" s="72"/>
      <c r="J52" s="72"/>
      <c r="K52" s="72"/>
      <c r="L52" s="73"/>
      <c r="M52" s="73"/>
      <c r="N52" s="74"/>
    </row>
    <row r="53" spans="1:14" ht="13.5" thickBot="1">
      <c r="A53" s="64"/>
      <c r="B53" s="58" t="s">
        <v>86</v>
      </c>
      <c r="C53" s="73"/>
      <c r="D53" s="73"/>
      <c r="E53" s="73"/>
      <c r="F53" s="72"/>
      <c r="G53" s="72"/>
      <c r="H53" s="75"/>
      <c r="I53" s="72"/>
      <c r="J53" s="72"/>
      <c r="K53" s="75"/>
      <c r="L53" s="72"/>
      <c r="M53" s="72"/>
      <c r="N53" s="82"/>
    </row>
    <row r="54" spans="8:11" ht="12.75">
      <c r="H54" s="26"/>
      <c r="K54" s="26"/>
    </row>
    <row r="55" spans="8:11" ht="12.75">
      <c r="H55" s="26"/>
      <c r="K55" s="26"/>
    </row>
    <row r="56" spans="8:11" ht="12.75">
      <c r="H56" s="26"/>
      <c r="K56" s="26"/>
    </row>
    <row r="57" ht="12.75">
      <c r="K57" s="26"/>
    </row>
    <row r="58" ht="12.75">
      <c r="K58" s="26"/>
    </row>
    <row r="59" ht="12.75">
      <c r="K59" s="26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8"/>
      <c r="AB63" s="8"/>
      <c r="AC63" s="8"/>
    </row>
    <row r="64" spans="27:29" ht="12.75">
      <c r="AA64" s="9"/>
      <c r="AB64" s="9"/>
      <c r="AC64" s="9"/>
    </row>
    <row r="65" spans="27:29" ht="12.75">
      <c r="AA65" s="9"/>
      <c r="AB65" s="9"/>
      <c r="AC65" s="9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  <row r="77" spans="27:29" ht="12.75">
      <c r="AA77" s="8"/>
      <c r="AB77" s="8"/>
      <c r="AC77" s="8"/>
    </row>
  </sheetData>
  <sheetProtection selectLockedCells="1" selectUnlockedCells="1"/>
  <mergeCells count="24">
    <mergeCell ref="A1:N1"/>
    <mergeCell ref="A3:B6"/>
    <mergeCell ref="C3:E3"/>
    <mergeCell ref="F3:H3"/>
    <mergeCell ref="I3:K3"/>
    <mergeCell ref="L3:N4"/>
    <mergeCell ref="C4:E4"/>
    <mergeCell ref="F4:H4"/>
    <mergeCell ref="I4:K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 horizontalCentered="1"/>
  <pageMargins left="0.27569444444444446" right="0.27569444444444446" top="0.275" bottom="0.19999999999999998" header="0.19652777777777777" footer="0.1597222222222222"/>
  <pageSetup horizontalDpi="300" verticalDpi="300" orientation="landscape" paperSize="9" scale="89" r:id="rId1"/>
  <headerFooter alignWithMargins="0">
    <oddHeader>&amp;R2. sz. melléklet</oddHeader>
    <oddFooter>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T30" sqref="T30"/>
      <selection pane="bottomLeft" activeCell="T30" sqref="T30"/>
    </sheetView>
  </sheetViews>
  <sheetFormatPr defaultColWidth="9.00390625" defaultRowHeight="12.75"/>
  <cols>
    <col min="1" max="1" width="7.375" style="2" customWidth="1"/>
    <col min="2" max="2" width="35.75390625" style="2" customWidth="1"/>
    <col min="3" max="3" width="10.875" style="2" customWidth="1"/>
    <col min="4" max="4" width="10.625" style="2" customWidth="1"/>
    <col min="5" max="5" width="11.00390625" style="2" customWidth="1"/>
    <col min="6" max="6" width="9.00390625" style="2" customWidth="1"/>
    <col min="7" max="8" width="9.375" style="2" customWidth="1"/>
    <col min="9" max="9" width="9.625" style="2" customWidth="1"/>
    <col min="10" max="14" width="9.375" style="2" customWidth="1"/>
    <col min="15" max="15" width="9.25390625" style="2" customWidth="1"/>
    <col min="16" max="16" width="0" style="2" hidden="1" customWidth="1"/>
    <col min="17" max="17" width="9.25390625" style="2" customWidth="1"/>
    <col min="18" max="20" width="0" style="2" hidden="1" customWidth="1"/>
    <col min="21" max="16384" width="9.125" style="2" customWidth="1"/>
  </cols>
  <sheetData>
    <row r="1" spans="1:17" ht="12.7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21"/>
      <c r="P1" s="20"/>
      <c r="Q1" s="20"/>
    </row>
    <row r="2" spans="8:20" ht="8.25" customHeight="1" thickBot="1">
      <c r="H2" s="3"/>
      <c r="M2" s="3" t="s">
        <v>1</v>
      </c>
      <c r="T2" s="3"/>
    </row>
    <row r="3" spans="1:14" ht="9" customHeight="1">
      <c r="A3" s="89" t="s">
        <v>2</v>
      </c>
      <c r="B3" s="89"/>
      <c r="C3" s="91">
        <v>1203</v>
      </c>
      <c r="D3" s="91"/>
      <c r="E3" s="91"/>
      <c r="F3" s="91">
        <v>1204</v>
      </c>
      <c r="G3" s="91"/>
      <c r="H3" s="91"/>
      <c r="I3" s="97" t="s">
        <v>146</v>
      </c>
      <c r="J3" s="97"/>
      <c r="K3" s="97"/>
      <c r="L3" s="100">
        <v>1200</v>
      </c>
      <c r="M3" s="100"/>
      <c r="N3" s="100"/>
    </row>
    <row r="4" spans="1:14" s="32" customFormat="1" ht="24" customHeight="1">
      <c r="A4" s="89"/>
      <c r="B4" s="89"/>
      <c r="C4" s="93" t="s">
        <v>147</v>
      </c>
      <c r="D4" s="93"/>
      <c r="E4" s="93"/>
      <c r="F4" s="93" t="s">
        <v>148</v>
      </c>
      <c r="G4" s="93"/>
      <c r="H4" s="93"/>
      <c r="I4" s="97"/>
      <c r="J4" s="97"/>
      <c r="K4" s="97"/>
      <c r="L4" s="101" t="s">
        <v>149</v>
      </c>
      <c r="M4" s="101"/>
      <c r="N4" s="101"/>
    </row>
    <row r="5" spans="1:14" ht="11.25" customHeight="1">
      <c r="A5" s="89"/>
      <c r="B5" s="89"/>
      <c r="C5" s="86" t="s">
        <v>7</v>
      </c>
      <c r="D5" s="86" t="s">
        <v>8</v>
      </c>
      <c r="E5" s="86" t="s">
        <v>9</v>
      </c>
      <c r="F5" s="86" t="s">
        <v>7</v>
      </c>
      <c r="G5" s="86" t="s">
        <v>8</v>
      </c>
      <c r="H5" s="86" t="s">
        <v>9</v>
      </c>
      <c r="I5" s="86" t="s">
        <v>7</v>
      </c>
      <c r="J5" s="86" t="s">
        <v>8</v>
      </c>
      <c r="K5" s="86" t="s">
        <v>9</v>
      </c>
      <c r="L5" s="86" t="s">
        <v>7</v>
      </c>
      <c r="M5" s="86" t="s">
        <v>8</v>
      </c>
      <c r="N5" s="86" t="s">
        <v>9</v>
      </c>
    </row>
    <row r="6" spans="1:14" ht="17.25" customHeight="1">
      <c r="A6" s="89"/>
      <c r="B6" s="89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 ht="9" customHeight="1">
      <c r="A7" s="87">
        <v>1</v>
      </c>
      <c r="B7" s="87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84" t="s">
        <v>10</v>
      </c>
      <c r="B8" s="84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11</v>
      </c>
      <c r="B9" s="3" t="s">
        <v>12</v>
      </c>
      <c r="C9" s="8"/>
      <c r="D9" s="8"/>
      <c r="E9" s="8"/>
      <c r="F9" s="8"/>
      <c r="G9" s="8"/>
      <c r="H9" s="8"/>
      <c r="I9" s="9">
        <f aca="true" t="shared" si="0" ref="I9:K13">C9+F9</f>
        <v>0</v>
      </c>
      <c r="J9" s="9">
        <f t="shared" si="0"/>
        <v>0</v>
      </c>
      <c r="K9" s="9">
        <f t="shared" si="0"/>
        <v>0</v>
      </c>
      <c r="L9" s="9">
        <f>'17'!F9+'17'!I9+'18'!C9+'18'!F9</f>
        <v>0</v>
      </c>
      <c r="M9" s="9">
        <f>'17'!G9+'17'!J9+'18'!D9+'18'!G9</f>
        <v>0</v>
      </c>
      <c r="N9" s="9">
        <f>'17'!H9+'17'!K9+'18'!E9+'18'!H9</f>
        <v>0</v>
      </c>
    </row>
    <row r="10" spans="1:14" ht="10.5" customHeight="1">
      <c r="A10" s="4" t="s">
        <v>13</v>
      </c>
      <c r="B10" s="3" t="s">
        <v>14</v>
      </c>
      <c r="C10" s="8"/>
      <c r="D10" s="8"/>
      <c r="E10" s="8"/>
      <c r="F10" s="8"/>
      <c r="G10" s="8"/>
      <c r="H10" s="8"/>
      <c r="I10" s="9">
        <f t="shared" si="0"/>
        <v>0</v>
      </c>
      <c r="J10" s="9">
        <f t="shared" si="0"/>
        <v>0</v>
      </c>
      <c r="K10" s="9">
        <f t="shared" si="0"/>
        <v>0</v>
      </c>
      <c r="L10" s="9">
        <f>'17'!F10+'17'!I10+'18'!C10+'18'!F10</f>
        <v>0</v>
      </c>
      <c r="M10" s="9">
        <f>'17'!G10+'17'!J10+'18'!D10+'18'!G10</f>
        <v>0</v>
      </c>
      <c r="N10" s="9">
        <f>'17'!H10+'17'!K10+'18'!E10+'18'!H10</f>
        <v>0</v>
      </c>
    </row>
    <row r="11" spans="1:14" ht="10.5" customHeight="1">
      <c r="A11" s="4" t="s">
        <v>15</v>
      </c>
      <c r="B11" s="3" t="s">
        <v>16</v>
      </c>
      <c r="C11" s="8"/>
      <c r="D11" s="8"/>
      <c r="E11" s="8"/>
      <c r="F11" s="8"/>
      <c r="G11" s="8"/>
      <c r="H11" s="8"/>
      <c r="I11" s="9">
        <f t="shared" si="0"/>
        <v>0</v>
      </c>
      <c r="J11" s="9">
        <f t="shared" si="0"/>
        <v>0</v>
      </c>
      <c r="K11" s="9">
        <f t="shared" si="0"/>
        <v>0</v>
      </c>
      <c r="L11" s="9">
        <f>'17'!F11+'17'!I11+'18'!C11+'18'!F11</f>
        <v>0</v>
      </c>
      <c r="M11" s="9">
        <f>'17'!G11+'17'!J11+'18'!D11+'18'!G11</f>
        <v>0</v>
      </c>
      <c r="N11" s="9">
        <f>'17'!H11+'17'!K11+'18'!E11+'18'!H11</f>
        <v>0</v>
      </c>
    </row>
    <row r="12" spans="1:14" ht="10.5" customHeight="1">
      <c r="A12" s="4" t="s">
        <v>17</v>
      </c>
      <c r="B12" s="3" t="s">
        <v>18</v>
      </c>
      <c r="C12" s="8"/>
      <c r="D12" s="8"/>
      <c r="E12" s="8"/>
      <c r="F12" s="8"/>
      <c r="G12" s="8"/>
      <c r="H12" s="8"/>
      <c r="I12" s="9">
        <f t="shared" si="0"/>
        <v>0</v>
      </c>
      <c r="J12" s="9">
        <f t="shared" si="0"/>
        <v>0</v>
      </c>
      <c r="K12" s="9">
        <f t="shared" si="0"/>
        <v>0</v>
      </c>
      <c r="L12" s="9">
        <f>'17'!F12+'17'!I12+'18'!C12+'18'!F12</f>
        <v>0</v>
      </c>
      <c r="M12" s="9">
        <f>'17'!G12+'17'!J12+'18'!D12+'18'!G12</f>
        <v>0</v>
      </c>
      <c r="N12" s="9">
        <f>'17'!H12+'17'!K12+'18'!E12+'18'!H12</f>
        <v>0</v>
      </c>
    </row>
    <row r="13" spans="1:14" ht="10.5" customHeight="1">
      <c r="A13" s="4" t="s">
        <v>19</v>
      </c>
      <c r="B13" s="3" t="s">
        <v>20</v>
      </c>
      <c r="C13" s="8"/>
      <c r="D13" s="10"/>
      <c r="E13" s="8"/>
      <c r="F13" s="8"/>
      <c r="G13" s="8"/>
      <c r="H13" s="8"/>
      <c r="I13" s="9">
        <f t="shared" si="0"/>
        <v>0</v>
      </c>
      <c r="J13" s="9">
        <f t="shared" si="0"/>
        <v>0</v>
      </c>
      <c r="K13" s="9">
        <f t="shared" si="0"/>
        <v>0</v>
      </c>
      <c r="L13" s="9">
        <f>'17'!F13+'17'!I13+'18'!C13+'18'!F13</f>
        <v>0</v>
      </c>
      <c r="M13" s="9">
        <f>'17'!G13+'17'!J13+'18'!D13+'18'!G13</f>
        <v>0</v>
      </c>
      <c r="N13" s="9">
        <f>'17'!H13+'17'!K13+'18'!E13+'18'!H13</f>
        <v>0</v>
      </c>
    </row>
    <row r="14" spans="1:14" ht="10.5" customHeight="1">
      <c r="A14" s="41" t="s">
        <v>21</v>
      </c>
      <c r="B14" s="42" t="s">
        <v>22</v>
      </c>
      <c r="C14" s="43">
        <f aca="true" t="shared" si="1" ref="C14:N14">SUM(C9:C13)</f>
        <v>0</v>
      </c>
      <c r="D14" s="43">
        <f t="shared" si="1"/>
        <v>0</v>
      </c>
      <c r="E14" s="43">
        <f t="shared" si="1"/>
        <v>0</v>
      </c>
      <c r="F14" s="43">
        <f t="shared" si="1"/>
        <v>0</v>
      </c>
      <c r="G14" s="43">
        <f t="shared" si="1"/>
        <v>0</v>
      </c>
      <c r="H14" s="43">
        <f t="shared" si="1"/>
        <v>0</v>
      </c>
      <c r="I14" s="43">
        <f t="shared" si="1"/>
        <v>0</v>
      </c>
      <c r="J14" s="43">
        <f t="shared" si="1"/>
        <v>0</v>
      </c>
      <c r="K14" s="43">
        <f t="shared" si="1"/>
        <v>0</v>
      </c>
      <c r="L14" s="43">
        <f t="shared" si="1"/>
        <v>0</v>
      </c>
      <c r="M14" s="43">
        <f t="shared" si="1"/>
        <v>0</v>
      </c>
      <c r="N14" s="44">
        <f t="shared" si="1"/>
        <v>0</v>
      </c>
    </row>
    <row r="15" spans="1:14" ht="10.5" customHeight="1">
      <c r="A15" s="4" t="s">
        <v>23</v>
      </c>
      <c r="B15" s="3" t="s">
        <v>24</v>
      </c>
      <c r="C15" s="8"/>
      <c r="D15" s="13"/>
      <c r="E15" s="8"/>
      <c r="F15" s="8"/>
      <c r="G15" s="8"/>
      <c r="H15" s="8"/>
      <c r="I15" s="9">
        <f aca="true" t="shared" si="2" ref="I15:K17">C15+F15</f>
        <v>0</v>
      </c>
      <c r="J15" s="9">
        <f t="shared" si="2"/>
        <v>0</v>
      </c>
      <c r="K15" s="9">
        <f t="shared" si="2"/>
        <v>0</v>
      </c>
      <c r="L15" s="9">
        <f>'17'!F15+'17'!I15+'18'!C15+'18'!F15</f>
        <v>0</v>
      </c>
      <c r="M15" s="9">
        <f>'17'!G15+'17'!J15+'18'!D15+'18'!G15</f>
        <v>0</v>
      </c>
      <c r="N15" s="9">
        <f>'17'!H15+'17'!K15+'18'!E15+'18'!H15</f>
        <v>0</v>
      </c>
    </row>
    <row r="16" spans="1:14" ht="10.5" customHeight="1">
      <c r="A16" s="4" t="s">
        <v>25</v>
      </c>
      <c r="B16" s="3" t="s">
        <v>26</v>
      </c>
      <c r="C16" s="8"/>
      <c r="D16" s="8"/>
      <c r="E16" s="8"/>
      <c r="F16" s="8"/>
      <c r="G16" s="8"/>
      <c r="H16" s="8"/>
      <c r="I16" s="9">
        <f t="shared" si="2"/>
        <v>0</v>
      </c>
      <c r="J16" s="9">
        <f t="shared" si="2"/>
        <v>0</v>
      </c>
      <c r="K16" s="9">
        <f t="shared" si="2"/>
        <v>0</v>
      </c>
      <c r="L16" s="9">
        <f>'17'!F16+'17'!I16+'18'!C16+'18'!F16</f>
        <v>0</v>
      </c>
      <c r="M16" s="9">
        <f>'17'!G16+'17'!J16+'18'!D16+'18'!G16</f>
        <v>0</v>
      </c>
      <c r="N16" s="9">
        <f>'17'!H16+'17'!K16+'18'!E16+'18'!H16</f>
        <v>0</v>
      </c>
    </row>
    <row r="17" spans="1:14" s="15" customFormat="1" ht="10.5" customHeight="1">
      <c r="A17" s="4" t="s">
        <v>27</v>
      </c>
      <c r="B17" s="3" t="s">
        <v>28</v>
      </c>
      <c r="C17" s="8">
        <v>18000</v>
      </c>
      <c r="D17" s="36">
        <v>18000</v>
      </c>
      <c r="E17" s="36">
        <v>12274</v>
      </c>
      <c r="F17" s="8"/>
      <c r="G17" s="8"/>
      <c r="H17" s="8"/>
      <c r="I17" s="9">
        <f t="shared" si="2"/>
        <v>18000</v>
      </c>
      <c r="J17" s="9">
        <f t="shared" si="2"/>
        <v>18000</v>
      </c>
      <c r="K17" s="9">
        <f t="shared" si="2"/>
        <v>12274</v>
      </c>
      <c r="L17" s="9">
        <f>'17'!F17+'17'!I17+'18'!C17+'18'!F17</f>
        <v>18000</v>
      </c>
      <c r="M17" s="9">
        <f>'17'!G17+'17'!J17+'18'!D17+'18'!G17</f>
        <v>18000</v>
      </c>
      <c r="N17" s="9">
        <f>'17'!H17+'17'!K17+'18'!E17+'18'!H17</f>
        <v>12274</v>
      </c>
    </row>
    <row r="18" spans="1:14" ht="10.5" customHeight="1" thickBot="1">
      <c r="A18" s="41" t="s">
        <v>29</v>
      </c>
      <c r="B18" s="42" t="s">
        <v>30</v>
      </c>
      <c r="C18" s="43">
        <f aca="true" t="shared" si="3" ref="C18:N18">SUM(C15:C17)</f>
        <v>18000</v>
      </c>
      <c r="D18" s="43">
        <f t="shared" si="3"/>
        <v>18000</v>
      </c>
      <c r="E18" s="43">
        <f t="shared" si="3"/>
        <v>12274</v>
      </c>
      <c r="F18" s="43">
        <f t="shared" si="3"/>
        <v>0</v>
      </c>
      <c r="G18" s="43">
        <f t="shared" si="3"/>
        <v>0</v>
      </c>
      <c r="H18" s="43">
        <f t="shared" si="3"/>
        <v>0</v>
      </c>
      <c r="I18" s="43">
        <f t="shared" si="3"/>
        <v>18000</v>
      </c>
      <c r="J18" s="43">
        <f t="shared" si="3"/>
        <v>18000</v>
      </c>
      <c r="K18" s="43">
        <f t="shared" si="3"/>
        <v>12274</v>
      </c>
      <c r="L18" s="43">
        <f t="shared" si="3"/>
        <v>18000</v>
      </c>
      <c r="M18" s="43">
        <f t="shared" si="3"/>
        <v>18000</v>
      </c>
      <c r="N18" s="44">
        <f t="shared" si="3"/>
        <v>12274</v>
      </c>
    </row>
    <row r="19" spans="1:14" ht="10.5" customHeight="1">
      <c r="A19" s="48" t="s">
        <v>31</v>
      </c>
      <c r="B19" s="25" t="s">
        <v>32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0.5" customHeight="1" thickBot="1">
      <c r="A20" s="48" t="s">
        <v>33</v>
      </c>
      <c r="B20" s="25" t="s">
        <v>34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10.5" customHeight="1" thickBot="1">
      <c r="A21" s="41" t="s">
        <v>35</v>
      </c>
      <c r="B21" s="42" t="s">
        <v>36</v>
      </c>
      <c r="C21" s="43">
        <f aca="true" t="shared" si="4" ref="C21:I21">SUM(C19)</f>
        <v>0</v>
      </c>
      <c r="D21" s="43">
        <f t="shared" si="4"/>
        <v>0</v>
      </c>
      <c r="E21" s="43">
        <f t="shared" si="4"/>
        <v>0</v>
      </c>
      <c r="F21" s="43">
        <f t="shared" si="4"/>
        <v>0</v>
      </c>
      <c r="G21" s="43">
        <f t="shared" si="4"/>
        <v>0</v>
      </c>
      <c r="H21" s="43">
        <f t="shared" si="4"/>
        <v>0</v>
      </c>
      <c r="I21" s="43">
        <f t="shared" si="4"/>
        <v>0</v>
      </c>
      <c r="J21" s="43">
        <f>SUM(J19)+J20</f>
        <v>0</v>
      </c>
      <c r="K21" s="43">
        <f>SUM(K19)+K20</f>
        <v>0</v>
      </c>
      <c r="L21" s="43">
        <f>SUM(L19)</f>
        <v>0</v>
      </c>
      <c r="M21" s="43">
        <f>SUM(M19)</f>
        <v>0</v>
      </c>
      <c r="N21" s="44">
        <f>SUM(N19)</f>
        <v>0</v>
      </c>
    </row>
    <row r="22" spans="1:14" ht="10.5" customHeight="1">
      <c r="A22" s="17" t="s">
        <v>37</v>
      </c>
      <c r="B22" s="3" t="s">
        <v>38</v>
      </c>
      <c r="C22" s="18"/>
      <c r="D22" s="18"/>
      <c r="E22" s="18"/>
      <c r="F22" s="18"/>
      <c r="G22" s="18"/>
      <c r="H22" s="18"/>
      <c r="I22" s="9">
        <f aca="true" t="shared" si="5" ref="I22:K24">C22+F22</f>
        <v>0</v>
      </c>
      <c r="J22" s="9">
        <f t="shared" si="5"/>
        <v>0</v>
      </c>
      <c r="K22" s="9">
        <f t="shared" si="5"/>
        <v>0</v>
      </c>
      <c r="L22" s="9">
        <f>'17'!F22+'17'!I22+'18'!C22+'18'!F22</f>
        <v>0</v>
      </c>
      <c r="M22" s="9">
        <f>'17'!G22+'17'!J22+'18'!D22+'18'!G22</f>
        <v>0</v>
      </c>
      <c r="N22" s="9">
        <f>'17'!H22+'17'!K22+'18'!E22+'18'!H22</f>
        <v>0</v>
      </c>
    </row>
    <row r="23" spans="1:14" ht="10.5" customHeight="1">
      <c r="A23" s="17" t="s">
        <v>39</v>
      </c>
      <c r="B23" s="3" t="s">
        <v>40</v>
      </c>
      <c r="C23" s="18"/>
      <c r="D23" s="18"/>
      <c r="E23" s="18"/>
      <c r="F23" s="14">
        <v>0</v>
      </c>
      <c r="G23" s="36"/>
      <c r="H23" s="36"/>
      <c r="I23" s="9">
        <f t="shared" si="5"/>
        <v>0</v>
      </c>
      <c r="J23" s="9">
        <f t="shared" si="5"/>
        <v>0</v>
      </c>
      <c r="K23" s="9">
        <f t="shared" si="5"/>
        <v>0</v>
      </c>
      <c r="L23" s="9">
        <f>'17'!F23+'17'!I23+'18'!C23+'18'!F23</f>
        <v>0</v>
      </c>
      <c r="M23" s="9">
        <f>'17'!G23+'17'!J23+'18'!D23+'18'!G23</f>
        <v>0</v>
      </c>
      <c r="N23" s="9">
        <f>'17'!H23+'17'!K23+'18'!E23+'18'!H23</f>
        <v>0</v>
      </c>
    </row>
    <row r="24" spans="1:14" s="15" customFormat="1" ht="10.5" customHeight="1">
      <c r="A24" s="4" t="s">
        <v>31</v>
      </c>
      <c r="B24" s="3" t="s">
        <v>41</v>
      </c>
      <c r="C24" s="8"/>
      <c r="D24" s="8"/>
      <c r="E24" s="8"/>
      <c r="F24" s="8"/>
      <c r="G24" s="8"/>
      <c r="H24" s="8"/>
      <c r="I24" s="9">
        <f t="shared" si="5"/>
        <v>0</v>
      </c>
      <c r="J24" s="9">
        <f t="shared" si="5"/>
        <v>0</v>
      </c>
      <c r="K24" s="9">
        <f t="shared" si="5"/>
        <v>0</v>
      </c>
      <c r="L24" s="9">
        <f>'17'!F24+'17'!I24+'18'!C24+'18'!F24</f>
        <v>0</v>
      </c>
      <c r="M24" s="9">
        <f>'17'!G24+'17'!J24+'18'!D24+'18'!G24</f>
        <v>0</v>
      </c>
      <c r="N24" s="9">
        <f>'17'!H24+'17'!K24+'18'!E24+'18'!H24</f>
        <v>0</v>
      </c>
    </row>
    <row r="25" spans="1:14" ht="10.5" customHeight="1">
      <c r="A25" s="41" t="s">
        <v>42</v>
      </c>
      <c r="B25" s="45" t="s">
        <v>43</v>
      </c>
      <c r="C25" s="43">
        <f aca="true" t="shared" si="6" ref="C25:N25">SUM(C22:C24)</f>
        <v>0</v>
      </c>
      <c r="D25" s="43">
        <f t="shared" si="6"/>
        <v>0</v>
      </c>
      <c r="E25" s="43">
        <f t="shared" si="6"/>
        <v>0</v>
      </c>
      <c r="F25" s="43">
        <f t="shared" si="6"/>
        <v>0</v>
      </c>
      <c r="G25" s="43">
        <f t="shared" si="6"/>
        <v>0</v>
      </c>
      <c r="H25" s="43">
        <f t="shared" si="6"/>
        <v>0</v>
      </c>
      <c r="I25" s="43">
        <f t="shared" si="6"/>
        <v>0</v>
      </c>
      <c r="J25" s="43">
        <f t="shared" si="6"/>
        <v>0</v>
      </c>
      <c r="K25" s="43">
        <f t="shared" si="6"/>
        <v>0</v>
      </c>
      <c r="L25" s="43">
        <f t="shared" si="6"/>
        <v>0</v>
      </c>
      <c r="M25" s="43">
        <f t="shared" si="6"/>
        <v>0</v>
      </c>
      <c r="N25" s="44">
        <f t="shared" si="6"/>
        <v>0</v>
      </c>
    </row>
    <row r="26" spans="1:14" ht="10.5" customHeight="1">
      <c r="A26" s="17" t="s">
        <v>44</v>
      </c>
      <c r="B26" s="19" t="s">
        <v>45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0.5" customHeight="1">
      <c r="A27" s="41" t="s">
        <v>46</v>
      </c>
      <c r="B27" s="45" t="s">
        <v>47</v>
      </c>
      <c r="C27" s="43">
        <f aca="true" t="shared" si="7" ref="C27:N27">SUM(C21,C25,C26)</f>
        <v>0</v>
      </c>
      <c r="D27" s="43">
        <f t="shared" si="7"/>
        <v>0</v>
      </c>
      <c r="E27" s="43">
        <f t="shared" si="7"/>
        <v>0</v>
      </c>
      <c r="F27" s="43">
        <f t="shared" si="7"/>
        <v>0</v>
      </c>
      <c r="G27" s="43">
        <f t="shared" si="7"/>
        <v>0</v>
      </c>
      <c r="H27" s="43">
        <f t="shared" si="7"/>
        <v>0</v>
      </c>
      <c r="I27" s="43">
        <f t="shared" si="7"/>
        <v>0</v>
      </c>
      <c r="J27" s="43">
        <f t="shared" si="7"/>
        <v>0</v>
      </c>
      <c r="K27" s="43">
        <f t="shared" si="7"/>
        <v>0</v>
      </c>
      <c r="L27" s="43">
        <f t="shared" si="7"/>
        <v>0</v>
      </c>
      <c r="M27" s="43">
        <f t="shared" si="7"/>
        <v>0</v>
      </c>
      <c r="N27" s="44">
        <f t="shared" si="7"/>
        <v>0</v>
      </c>
    </row>
    <row r="28" spans="1:14" s="15" customFormat="1" ht="10.5" customHeight="1">
      <c r="A28" s="20"/>
      <c r="B28" s="15" t="s">
        <v>48</v>
      </c>
      <c r="C28" s="9">
        <f aca="true" t="shared" si="8" ref="C28:N28">SUM(C27,C18,C14)</f>
        <v>18000</v>
      </c>
      <c r="D28" s="9">
        <f t="shared" si="8"/>
        <v>18000</v>
      </c>
      <c r="E28" s="9">
        <f t="shared" si="8"/>
        <v>12274</v>
      </c>
      <c r="F28" s="9">
        <f t="shared" si="8"/>
        <v>0</v>
      </c>
      <c r="G28" s="9">
        <f t="shared" si="8"/>
        <v>0</v>
      </c>
      <c r="H28" s="9">
        <f t="shared" si="8"/>
        <v>0</v>
      </c>
      <c r="I28" s="9">
        <f t="shared" si="8"/>
        <v>18000</v>
      </c>
      <c r="J28" s="9">
        <f t="shared" si="8"/>
        <v>18000</v>
      </c>
      <c r="K28" s="9">
        <f t="shared" si="8"/>
        <v>12274</v>
      </c>
      <c r="L28" s="9">
        <f t="shared" si="8"/>
        <v>18000</v>
      </c>
      <c r="M28" s="9">
        <f t="shared" si="8"/>
        <v>18000</v>
      </c>
      <c r="N28" s="9">
        <f t="shared" si="8"/>
        <v>12274</v>
      </c>
    </row>
    <row r="29" spans="1:21" ht="10.5" customHeight="1">
      <c r="A29" s="85" t="s">
        <v>49</v>
      </c>
      <c r="B29" s="85"/>
      <c r="C29" s="8"/>
      <c r="D29" s="8"/>
      <c r="E29" s="8"/>
      <c r="F29" s="8"/>
      <c r="G29" s="8"/>
      <c r="H29" s="8"/>
      <c r="I29" s="9"/>
      <c r="J29" s="9"/>
      <c r="K29" s="9"/>
      <c r="L29" s="9"/>
      <c r="M29" s="9"/>
      <c r="N29" s="18"/>
      <c r="U29" s="29"/>
    </row>
    <row r="30" spans="1:14" ht="10.5" customHeight="1">
      <c r="A30" s="4" t="s">
        <v>50</v>
      </c>
      <c r="B30" s="3" t="s">
        <v>51</v>
      </c>
      <c r="C30" s="8"/>
      <c r="D30" s="8"/>
      <c r="E30" s="8"/>
      <c r="F30" s="8"/>
      <c r="G30" s="8"/>
      <c r="H30" s="8"/>
      <c r="I30" s="9">
        <f aca="true" t="shared" si="9" ref="I30:K32">C30+F30</f>
        <v>0</v>
      </c>
      <c r="J30" s="9">
        <f t="shared" si="9"/>
        <v>0</v>
      </c>
      <c r="K30" s="9">
        <f t="shared" si="9"/>
        <v>0</v>
      </c>
      <c r="L30" s="9">
        <f>'17'!F30+'17'!I30+'18'!C30+'18'!F30</f>
        <v>0</v>
      </c>
      <c r="M30" s="9">
        <f>'17'!G30+'17'!J30+'18'!D30+'18'!G30</f>
        <v>0</v>
      </c>
      <c r="N30" s="9">
        <f>'17'!H30+'17'!K30+'18'!E30+'18'!H30</f>
        <v>0</v>
      </c>
    </row>
    <row r="31" spans="1:14" ht="10.5" customHeight="1">
      <c r="A31" s="4" t="s">
        <v>52</v>
      </c>
      <c r="B31" s="3" t="s">
        <v>53</v>
      </c>
      <c r="C31" s="8"/>
      <c r="D31" s="8"/>
      <c r="E31" s="8"/>
      <c r="F31" s="8"/>
      <c r="G31" s="8"/>
      <c r="H31" s="8"/>
      <c r="I31" s="9">
        <f t="shared" si="9"/>
        <v>0</v>
      </c>
      <c r="J31" s="9">
        <f t="shared" si="9"/>
        <v>0</v>
      </c>
      <c r="K31" s="9">
        <f t="shared" si="9"/>
        <v>0</v>
      </c>
      <c r="L31" s="9">
        <f>'17'!F31+'17'!I31+'18'!C31+'18'!F31</f>
        <v>0</v>
      </c>
      <c r="M31" s="9">
        <f>'17'!G31+'17'!J31+'18'!D31+'18'!G31</f>
        <v>0</v>
      </c>
      <c r="N31" s="9">
        <f>'17'!H31+'17'!K31+'18'!E31+'18'!H31</f>
        <v>0</v>
      </c>
    </row>
    <row r="32" spans="1:14" ht="10.5" customHeight="1">
      <c r="A32" s="4" t="s">
        <v>54</v>
      </c>
      <c r="B32" s="3" t="s">
        <v>55</v>
      </c>
      <c r="C32" s="8"/>
      <c r="D32" s="8"/>
      <c r="E32" s="8"/>
      <c r="F32" s="8"/>
      <c r="G32" s="8"/>
      <c r="H32" s="8"/>
      <c r="I32" s="9">
        <f t="shared" si="9"/>
        <v>0</v>
      </c>
      <c r="J32" s="9">
        <f t="shared" si="9"/>
        <v>0</v>
      </c>
      <c r="K32" s="9">
        <f t="shared" si="9"/>
        <v>0</v>
      </c>
      <c r="L32" s="9">
        <f>'17'!F32+'17'!I32+'18'!C32+'18'!F32</f>
        <v>0</v>
      </c>
      <c r="M32" s="9">
        <f>'17'!G32+'17'!J32+'18'!D32+'18'!G32</f>
        <v>0</v>
      </c>
      <c r="N32" s="9">
        <f>'17'!H32+'17'!K32+'18'!E32+'18'!H32</f>
        <v>0</v>
      </c>
    </row>
    <row r="33" spans="1:14" ht="10.5" customHeight="1">
      <c r="A33" s="49" t="s">
        <v>56</v>
      </c>
      <c r="B33" s="50" t="s">
        <v>57</v>
      </c>
      <c r="C33" s="51">
        <f aca="true" t="shared" si="10" ref="C33:N33">SUM(C30:C32)</f>
        <v>0</v>
      </c>
      <c r="D33" s="51">
        <f t="shared" si="10"/>
        <v>0</v>
      </c>
      <c r="E33" s="51">
        <f t="shared" si="10"/>
        <v>0</v>
      </c>
      <c r="F33" s="51">
        <f t="shared" si="10"/>
        <v>0</v>
      </c>
      <c r="G33" s="51">
        <f t="shared" si="10"/>
        <v>0</v>
      </c>
      <c r="H33" s="51">
        <f t="shared" si="10"/>
        <v>0</v>
      </c>
      <c r="I33" s="51">
        <f t="shared" si="10"/>
        <v>0</v>
      </c>
      <c r="J33" s="51">
        <f t="shared" si="10"/>
        <v>0</v>
      </c>
      <c r="K33" s="51">
        <f t="shared" si="10"/>
        <v>0</v>
      </c>
      <c r="L33" s="51">
        <f t="shared" si="10"/>
        <v>0</v>
      </c>
      <c r="M33" s="51">
        <f t="shared" si="10"/>
        <v>0</v>
      </c>
      <c r="N33" s="52">
        <f t="shared" si="10"/>
        <v>0</v>
      </c>
    </row>
    <row r="34" spans="1:14" ht="10.5" customHeight="1">
      <c r="A34" s="4" t="s">
        <v>58</v>
      </c>
      <c r="B34" s="3" t="s">
        <v>59</v>
      </c>
      <c r="C34" s="8"/>
      <c r="D34" s="8"/>
      <c r="E34" s="8"/>
      <c r="F34" s="8"/>
      <c r="G34" s="8"/>
      <c r="H34" s="8"/>
      <c r="I34" s="9">
        <f aca="true" t="shared" si="11" ref="I34:K36">C34+F34</f>
        <v>0</v>
      </c>
      <c r="J34" s="9">
        <f t="shared" si="11"/>
        <v>0</v>
      </c>
      <c r="K34" s="9">
        <f t="shared" si="11"/>
        <v>0</v>
      </c>
      <c r="L34" s="9">
        <f>'17'!F34+'17'!I34+'18'!C34+'18'!F34</f>
        <v>0</v>
      </c>
      <c r="M34" s="9">
        <f>'17'!G34+'17'!J34+'18'!D34+'18'!G34</f>
        <v>0</v>
      </c>
      <c r="N34" s="9">
        <f>'17'!H34+'17'!K34+'18'!E34+'18'!H34</f>
        <v>0</v>
      </c>
    </row>
    <row r="35" spans="1:14" ht="10.5" customHeight="1">
      <c r="A35" s="4" t="s">
        <v>60</v>
      </c>
      <c r="B35" s="3" t="s">
        <v>61</v>
      </c>
      <c r="C35" s="8"/>
      <c r="D35" s="8"/>
      <c r="E35" s="8"/>
      <c r="F35" s="8"/>
      <c r="G35" s="8"/>
      <c r="H35" s="8"/>
      <c r="I35" s="9">
        <f t="shared" si="11"/>
        <v>0</v>
      </c>
      <c r="J35" s="9">
        <f t="shared" si="11"/>
        <v>0</v>
      </c>
      <c r="K35" s="9">
        <f t="shared" si="11"/>
        <v>0</v>
      </c>
      <c r="L35" s="9">
        <f>'17'!F35+'17'!I35+'18'!C35+'18'!F35</f>
        <v>0</v>
      </c>
      <c r="M35" s="9">
        <f>'17'!G35+'17'!J35+'18'!D35+'18'!G35</f>
        <v>0</v>
      </c>
      <c r="N35" s="9">
        <f>'17'!H35+'17'!K35+'18'!E35+'18'!H35</f>
        <v>0</v>
      </c>
    </row>
    <row r="36" spans="1:14" ht="10.5" customHeight="1">
      <c r="A36" s="4" t="s">
        <v>62</v>
      </c>
      <c r="B36" s="3" t="s">
        <v>63</v>
      </c>
      <c r="C36" s="8"/>
      <c r="D36" s="8"/>
      <c r="E36" s="8"/>
      <c r="F36" s="8"/>
      <c r="G36" s="8"/>
      <c r="H36" s="8"/>
      <c r="I36" s="9">
        <f t="shared" si="11"/>
        <v>0</v>
      </c>
      <c r="J36" s="9">
        <f t="shared" si="11"/>
        <v>0</v>
      </c>
      <c r="K36" s="9">
        <f t="shared" si="11"/>
        <v>0</v>
      </c>
      <c r="L36" s="9">
        <f>'17'!F36+'17'!I36+'18'!C36+'18'!F36</f>
        <v>0</v>
      </c>
      <c r="M36" s="9">
        <f>'17'!G36+'17'!J36+'18'!D36+'18'!G36</f>
        <v>0</v>
      </c>
      <c r="N36" s="9">
        <f>'17'!H36+'17'!K36+'18'!E36+'18'!H36</f>
        <v>0</v>
      </c>
    </row>
    <row r="37" spans="1:40" ht="10.5" customHeight="1">
      <c r="A37" s="41" t="s">
        <v>21</v>
      </c>
      <c r="B37" s="42" t="s">
        <v>64</v>
      </c>
      <c r="C37" s="43">
        <f aca="true" t="shared" si="12" ref="C37:N37">SUM(C33:C36)</f>
        <v>0</v>
      </c>
      <c r="D37" s="43">
        <f t="shared" si="12"/>
        <v>0</v>
      </c>
      <c r="E37" s="43">
        <f t="shared" si="12"/>
        <v>0</v>
      </c>
      <c r="F37" s="43">
        <f t="shared" si="12"/>
        <v>0</v>
      </c>
      <c r="G37" s="43">
        <f t="shared" si="12"/>
        <v>0</v>
      </c>
      <c r="H37" s="43">
        <f t="shared" si="12"/>
        <v>0</v>
      </c>
      <c r="I37" s="43">
        <f t="shared" si="12"/>
        <v>0</v>
      </c>
      <c r="J37" s="43">
        <f t="shared" si="12"/>
        <v>0</v>
      </c>
      <c r="K37" s="43">
        <f t="shared" si="12"/>
        <v>0</v>
      </c>
      <c r="L37" s="43">
        <f t="shared" si="12"/>
        <v>0</v>
      </c>
      <c r="M37" s="43">
        <f t="shared" si="12"/>
        <v>0</v>
      </c>
      <c r="N37" s="44">
        <f t="shared" si="12"/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4" t="s">
        <v>65</v>
      </c>
      <c r="B38" s="3" t="s">
        <v>66</v>
      </c>
      <c r="C38" s="8"/>
      <c r="D38" s="8"/>
      <c r="E38" s="8">
        <f>SUM(C38:D38)</f>
        <v>0</v>
      </c>
      <c r="F38" s="8"/>
      <c r="G38" s="8"/>
      <c r="H38" s="8"/>
      <c r="I38" s="9">
        <f aca="true" t="shared" si="13" ref="I38:K40">C38+F38</f>
        <v>0</v>
      </c>
      <c r="J38" s="9">
        <f t="shared" si="13"/>
        <v>0</v>
      </c>
      <c r="K38" s="9">
        <f t="shared" si="13"/>
        <v>0</v>
      </c>
      <c r="L38" s="9">
        <f>'17'!F38+'17'!I38+'18'!C38+'18'!F38</f>
        <v>0</v>
      </c>
      <c r="M38" s="9">
        <f>'17'!G38+'17'!J38+'18'!D38+'18'!G38</f>
        <v>0</v>
      </c>
      <c r="N38" s="9">
        <f>'17'!H38+'17'!K38+'18'!E38+'18'!H38</f>
        <v>0</v>
      </c>
      <c r="AD38" s="8"/>
      <c r="AE38" s="8"/>
      <c r="AF38" s="8"/>
      <c r="AJ38" s="8"/>
      <c r="AK38" s="8"/>
      <c r="AL38" s="8"/>
      <c r="AM38" s="8"/>
      <c r="AN38" s="8"/>
    </row>
    <row r="39" spans="1:40" ht="10.5" customHeight="1">
      <c r="A39" s="4" t="s">
        <v>67</v>
      </c>
      <c r="B39" s="3" t="s">
        <v>68</v>
      </c>
      <c r="C39" s="8"/>
      <c r="D39" s="8"/>
      <c r="E39" s="8"/>
      <c r="F39" s="8"/>
      <c r="G39" s="8"/>
      <c r="H39" s="8"/>
      <c r="I39" s="9">
        <f t="shared" si="13"/>
        <v>0</v>
      </c>
      <c r="J39" s="9">
        <f t="shared" si="13"/>
        <v>0</v>
      </c>
      <c r="K39" s="9">
        <f t="shared" si="13"/>
        <v>0</v>
      </c>
      <c r="L39" s="9">
        <f>'17'!F39+'17'!I39+'18'!C39+'18'!F39</f>
        <v>0</v>
      </c>
      <c r="M39" s="9">
        <f>'17'!G39+'17'!J39+'18'!D39+'18'!G39</f>
        <v>0</v>
      </c>
      <c r="N39" s="9">
        <f>'17'!H39+'17'!K39+'18'!E39+'18'!H39</f>
        <v>0</v>
      </c>
      <c r="Q39" s="29"/>
      <c r="AD39" s="8"/>
      <c r="AE39" s="8"/>
      <c r="AF39" s="8"/>
      <c r="AJ39" s="8"/>
      <c r="AK39" s="8"/>
      <c r="AL39" s="8"/>
      <c r="AM39" s="8"/>
      <c r="AN39" s="8"/>
    </row>
    <row r="40" spans="1:40" s="15" customFormat="1" ht="10.5" customHeight="1">
      <c r="A40" s="4" t="s">
        <v>69</v>
      </c>
      <c r="B40" s="3" t="s">
        <v>70</v>
      </c>
      <c r="C40" s="8"/>
      <c r="D40" s="8"/>
      <c r="E40" s="8"/>
      <c r="F40" s="8"/>
      <c r="G40" s="8"/>
      <c r="H40" s="8"/>
      <c r="I40" s="9">
        <f t="shared" si="13"/>
        <v>0</v>
      </c>
      <c r="J40" s="9">
        <f t="shared" si="13"/>
        <v>0</v>
      </c>
      <c r="K40" s="9">
        <f t="shared" si="13"/>
        <v>0</v>
      </c>
      <c r="L40" s="9">
        <f>'17'!F40+'17'!I40+'18'!C40+'18'!F40</f>
        <v>0</v>
      </c>
      <c r="M40" s="9">
        <f>'17'!G40+'17'!J40+'18'!D40+'18'!G40</f>
        <v>0</v>
      </c>
      <c r="N40" s="9">
        <f>'17'!H40+'17'!K40+'18'!E40+'18'!H40</f>
        <v>0</v>
      </c>
      <c r="AD40" s="9"/>
      <c r="AE40" s="9"/>
      <c r="AF40" s="9"/>
      <c r="AJ40" s="9"/>
      <c r="AK40" s="9"/>
      <c r="AL40" s="9"/>
      <c r="AM40" s="9"/>
      <c r="AN40" s="9"/>
    </row>
    <row r="41" spans="1:31" ht="10.5" customHeight="1" thickBot="1">
      <c r="A41" s="41" t="s">
        <v>29</v>
      </c>
      <c r="B41" s="42" t="s">
        <v>71</v>
      </c>
      <c r="C41" s="43">
        <f aca="true" t="shared" si="14" ref="C41:N41">SUM(C38:C40)</f>
        <v>0</v>
      </c>
      <c r="D41" s="43">
        <f t="shared" si="14"/>
        <v>0</v>
      </c>
      <c r="E41" s="43">
        <f t="shared" si="14"/>
        <v>0</v>
      </c>
      <c r="F41" s="43">
        <f t="shared" si="14"/>
        <v>0</v>
      </c>
      <c r="G41" s="43">
        <f t="shared" si="14"/>
        <v>0</v>
      </c>
      <c r="H41" s="43">
        <f t="shared" si="14"/>
        <v>0</v>
      </c>
      <c r="I41" s="43">
        <f t="shared" si="14"/>
        <v>0</v>
      </c>
      <c r="J41" s="43">
        <f t="shared" si="14"/>
        <v>0</v>
      </c>
      <c r="K41" s="43">
        <f t="shared" si="14"/>
        <v>0</v>
      </c>
      <c r="L41" s="43">
        <f t="shared" si="14"/>
        <v>0</v>
      </c>
      <c r="M41" s="43">
        <f t="shared" si="14"/>
        <v>0</v>
      </c>
      <c r="N41" s="44">
        <f t="shared" si="14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48" t="s">
        <v>72</v>
      </c>
      <c r="B42" s="19" t="s">
        <v>73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>
      <c r="A43" s="48" t="s">
        <v>74</v>
      </c>
      <c r="B43" s="19" t="s">
        <v>75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3.5" thickBot="1">
      <c r="A44" s="17" t="s">
        <v>76</v>
      </c>
      <c r="B44" s="19" t="s">
        <v>207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4" ht="13.5" thickBot="1">
      <c r="A45" s="41" t="s">
        <v>35</v>
      </c>
      <c r="B45" s="42" t="s">
        <v>78</v>
      </c>
      <c r="C45" s="43">
        <f aca="true" t="shared" si="15" ref="C45:N45">SUM(C42:C43)</f>
        <v>0</v>
      </c>
      <c r="D45" s="43">
        <f t="shared" si="15"/>
        <v>0</v>
      </c>
      <c r="E45" s="43">
        <f t="shared" si="15"/>
        <v>0</v>
      </c>
      <c r="F45" s="43">
        <f t="shared" si="15"/>
        <v>0</v>
      </c>
      <c r="G45" s="43">
        <f t="shared" si="15"/>
        <v>0</v>
      </c>
      <c r="H45" s="43">
        <f t="shared" si="15"/>
        <v>0</v>
      </c>
      <c r="I45" s="43">
        <f t="shared" si="15"/>
        <v>0</v>
      </c>
      <c r="J45" s="43">
        <f t="shared" si="15"/>
        <v>0</v>
      </c>
      <c r="K45" s="43">
        <f t="shared" si="15"/>
        <v>0</v>
      </c>
      <c r="L45" s="43">
        <f t="shared" si="15"/>
        <v>0</v>
      </c>
      <c r="M45" s="43">
        <f t="shared" si="15"/>
        <v>0</v>
      </c>
      <c r="N45" s="44">
        <f t="shared" si="15"/>
        <v>0</v>
      </c>
    </row>
    <row r="46" spans="1:14" ht="12.75">
      <c r="A46" s="17" t="s">
        <v>72</v>
      </c>
      <c r="B46" s="19" t="s">
        <v>41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14" ht="12.75">
      <c r="A47" s="17" t="s">
        <v>74</v>
      </c>
      <c r="B47" s="19" t="s">
        <v>79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 ht="12.75">
      <c r="A48" s="41" t="s">
        <v>42</v>
      </c>
      <c r="B48" s="42" t="s">
        <v>80</v>
      </c>
      <c r="C48" s="43">
        <f aca="true" t="shared" si="16" ref="C48:N48">SUM(C46:C47)</f>
        <v>0</v>
      </c>
      <c r="D48" s="43">
        <f t="shared" si="16"/>
        <v>0</v>
      </c>
      <c r="E48" s="43">
        <f t="shared" si="16"/>
        <v>0</v>
      </c>
      <c r="F48" s="43">
        <f t="shared" si="16"/>
        <v>0</v>
      </c>
      <c r="G48" s="43">
        <f t="shared" si="16"/>
        <v>0</v>
      </c>
      <c r="H48" s="43">
        <f t="shared" si="16"/>
        <v>0</v>
      </c>
      <c r="I48" s="43">
        <f t="shared" si="16"/>
        <v>0</v>
      </c>
      <c r="J48" s="43">
        <f t="shared" si="16"/>
        <v>0</v>
      </c>
      <c r="K48" s="43">
        <f t="shared" si="16"/>
        <v>0</v>
      </c>
      <c r="L48" s="43">
        <f t="shared" si="16"/>
        <v>0</v>
      </c>
      <c r="M48" s="43">
        <f t="shared" si="16"/>
        <v>0</v>
      </c>
      <c r="N48" s="44">
        <f t="shared" si="16"/>
        <v>0</v>
      </c>
    </row>
    <row r="49" spans="1:14" ht="13.5" thickBot="1">
      <c r="A49" s="17" t="s">
        <v>81</v>
      </c>
      <c r="B49" s="25" t="s">
        <v>82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3.5" thickBot="1">
      <c r="A50" s="41" t="s">
        <v>46</v>
      </c>
      <c r="B50" s="42" t="s">
        <v>83</v>
      </c>
      <c r="C50" s="43">
        <f aca="true" t="shared" si="17" ref="C50:N50">SUM(C48,C45,C49)</f>
        <v>0</v>
      </c>
      <c r="D50" s="43">
        <f t="shared" si="17"/>
        <v>0</v>
      </c>
      <c r="E50" s="43">
        <f t="shared" si="17"/>
        <v>0</v>
      </c>
      <c r="F50" s="43">
        <f t="shared" si="17"/>
        <v>0</v>
      </c>
      <c r="G50" s="43">
        <f t="shared" si="17"/>
        <v>0</v>
      </c>
      <c r="H50" s="43">
        <f t="shared" si="17"/>
        <v>0</v>
      </c>
      <c r="I50" s="43">
        <f t="shared" si="17"/>
        <v>0</v>
      </c>
      <c r="J50" s="43">
        <f t="shared" si="17"/>
        <v>0</v>
      </c>
      <c r="K50" s="43">
        <f t="shared" si="17"/>
        <v>0</v>
      </c>
      <c r="L50" s="43">
        <f t="shared" si="17"/>
        <v>0</v>
      </c>
      <c r="M50" s="43">
        <f t="shared" si="17"/>
        <v>0</v>
      </c>
      <c r="N50" s="44">
        <f t="shared" si="17"/>
        <v>0</v>
      </c>
    </row>
    <row r="51" spans="1:29" ht="13.5" thickBot="1">
      <c r="A51" s="41"/>
      <c r="B51" s="71" t="s">
        <v>84</v>
      </c>
      <c r="C51" s="43">
        <f aca="true" t="shared" si="18" ref="C51:N51">SUM(C50,C41,C37)</f>
        <v>0</v>
      </c>
      <c r="D51" s="43">
        <f t="shared" si="18"/>
        <v>0</v>
      </c>
      <c r="E51" s="43">
        <f t="shared" si="18"/>
        <v>0</v>
      </c>
      <c r="F51" s="43">
        <f t="shared" si="18"/>
        <v>0</v>
      </c>
      <c r="G51" s="43">
        <f t="shared" si="18"/>
        <v>0</v>
      </c>
      <c r="H51" s="43">
        <f t="shared" si="18"/>
        <v>0</v>
      </c>
      <c r="I51" s="43">
        <f t="shared" si="18"/>
        <v>0</v>
      </c>
      <c r="J51" s="43">
        <f t="shared" si="18"/>
        <v>0</v>
      </c>
      <c r="K51" s="43">
        <f t="shared" si="18"/>
        <v>0</v>
      </c>
      <c r="L51" s="43">
        <f t="shared" si="18"/>
        <v>0</v>
      </c>
      <c r="M51" s="43">
        <f t="shared" si="18"/>
        <v>0</v>
      </c>
      <c r="N51" s="44">
        <f t="shared" si="18"/>
        <v>0</v>
      </c>
      <c r="AA51" s="15"/>
      <c r="AB51" s="15"/>
      <c r="AC51" s="15"/>
    </row>
    <row r="52" spans="1:14" ht="13.5" thickBot="1">
      <c r="A52" s="57"/>
      <c r="B52" s="58" t="s">
        <v>85</v>
      </c>
      <c r="C52" s="72"/>
      <c r="D52" s="72"/>
      <c r="E52" s="72"/>
      <c r="F52" s="72"/>
      <c r="G52" s="72"/>
      <c r="H52" s="72"/>
      <c r="I52" s="73"/>
      <c r="J52" s="73"/>
      <c r="K52" s="73"/>
      <c r="L52" s="73">
        <f>'17'!F52+'17'!I52+'18'!C52+'18'!F52</f>
        <v>0</v>
      </c>
      <c r="M52" s="73">
        <f>'17'!G52+'17'!J52+'18'!D52+'18'!G52</f>
        <v>0</v>
      </c>
      <c r="N52" s="74">
        <f>'17'!H52+'17'!K52+'18'!E52+'18'!H52</f>
        <v>0</v>
      </c>
    </row>
    <row r="53" spans="1:14" ht="13.5" thickBot="1">
      <c r="A53" s="64"/>
      <c r="B53" s="58" t="s">
        <v>86</v>
      </c>
      <c r="C53" s="72"/>
      <c r="D53" s="72"/>
      <c r="E53" s="72"/>
      <c r="F53" s="72"/>
      <c r="G53" s="72"/>
      <c r="H53" s="75"/>
      <c r="I53" s="73"/>
      <c r="J53" s="73"/>
      <c r="K53" s="83"/>
      <c r="L53" s="72"/>
      <c r="M53" s="72"/>
      <c r="N53" s="82"/>
    </row>
    <row r="54" spans="8:11" ht="12.75">
      <c r="H54" s="26"/>
      <c r="K54" s="26"/>
    </row>
    <row r="55" spans="8:11" ht="12.75">
      <c r="H55" s="26"/>
      <c r="K55" s="26"/>
    </row>
    <row r="56" ht="12.75">
      <c r="K56" s="26"/>
    </row>
    <row r="57" ht="12.75">
      <c r="K57" s="26"/>
    </row>
    <row r="58" ht="12.75">
      <c r="K58" s="26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9"/>
      <c r="AB63" s="9"/>
      <c r="AC63" s="9"/>
    </row>
    <row r="64" spans="27:29" ht="12.75">
      <c r="AA64" s="9"/>
      <c r="AB64" s="9"/>
      <c r="AC64" s="9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</sheetData>
  <sheetProtection selectLockedCells="1" selectUnlockedCells="1"/>
  <mergeCells count="24">
    <mergeCell ref="A1:N1"/>
    <mergeCell ref="A3:B6"/>
    <mergeCell ref="C3:E3"/>
    <mergeCell ref="F3:H3"/>
    <mergeCell ref="I3:K4"/>
    <mergeCell ref="L3:N3"/>
    <mergeCell ref="C4:E4"/>
    <mergeCell ref="F4:H4"/>
    <mergeCell ref="L4:N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 horizontalCentered="1"/>
  <pageMargins left="0.27569444444444446" right="0.27569444444444446" top="0.275" bottom="0.19999999999999998" header="0.19652777777777777" footer="0.1597222222222222"/>
  <pageSetup horizontalDpi="300" verticalDpi="300" orientation="landscape" paperSize="9" scale="89" r:id="rId1"/>
  <headerFooter alignWithMargins="0">
    <oddHeader>&amp;R2. sz. melléklet</oddHeader>
    <oddFooter>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N77"/>
  <sheetViews>
    <sheetView zoomScale="92" zoomScaleNormal="92" zoomScalePageLayoutView="0" workbookViewId="0" topLeftCell="A1">
      <pane ySplit="7" topLeftCell="A8" activePane="bottomLeft" state="frozen"/>
      <selection pane="topLeft" activeCell="T30" sqref="T30"/>
      <selection pane="bottomLeft" activeCell="T30" sqref="T30"/>
    </sheetView>
  </sheetViews>
  <sheetFormatPr defaultColWidth="9.00390625" defaultRowHeight="12.75"/>
  <cols>
    <col min="1" max="1" width="7.375" style="2" customWidth="1"/>
    <col min="2" max="2" width="35.75390625" style="2" customWidth="1"/>
    <col min="3" max="3" width="10.875" style="2" customWidth="1"/>
    <col min="4" max="4" width="10.625" style="2" customWidth="1"/>
    <col min="5" max="5" width="11.00390625" style="2" customWidth="1"/>
    <col min="6" max="6" width="9.00390625" style="2" customWidth="1"/>
    <col min="7" max="8" width="9.375" style="2" customWidth="1"/>
    <col min="9" max="9" width="9.625" style="2" customWidth="1"/>
    <col min="10" max="14" width="9.375" style="2" customWidth="1"/>
    <col min="15" max="15" width="9.25390625" style="2" customWidth="1"/>
    <col min="16" max="16" width="0" style="2" hidden="1" customWidth="1"/>
    <col min="17" max="17" width="9.25390625" style="2" customWidth="1"/>
    <col min="18" max="20" width="0" style="2" hidden="1" customWidth="1"/>
    <col min="21" max="16384" width="9.125" style="2" customWidth="1"/>
  </cols>
  <sheetData>
    <row r="1" spans="1:17" ht="12.7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21"/>
      <c r="P1" s="20"/>
      <c r="Q1" s="20"/>
    </row>
    <row r="2" spans="8:20" ht="8.25" customHeight="1" thickBot="1">
      <c r="H2" s="3"/>
      <c r="M2" s="3" t="s">
        <v>1</v>
      </c>
      <c r="T2" s="3"/>
    </row>
    <row r="3" spans="1:14" ht="9" customHeight="1">
      <c r="A3" s="89" t="s">
        <v>2</v>
      </c>
      <c r="B3" s="89"/>
      <c r="C3" s="91">
        <v>1301</v>
      </c>
      <c r="D3" s="91"/>
      <c r="E3" s="91"/>
      <c r="F3" s="91">
        <v>1302</v>
      </c>
      <c r="G3" s="91"/>
      <c r="H3" s="91"/>
      <c r="I3" s="91">
        <v>1303</v>
      </c>
      <c r="J3" s="91"/>
      <c r="K3" s="91"/>
      <c r="L3" s="91">
        <v>1304</v>
      </c>
      <c r="M3" s="91"/>
      <c r="N3" s="91"/>
    </row>
    <row r="4" spans="1:14" s="32" customFormat="1" ht="24" customHeight="1">
      <c r="A4" s="89"/>
      <c r="B4" s="89"/>
      <c r="C4" s="93" t="s">
        <v>150</v>
      </c>
      <c r="D4" s="93"/>
      <c r="E4" s="93"/>
      <c r="F4" s="93" t="s">
        <v>151</v>
      </c>
      <c r="G4" s="93"/>
      <c r="H4" s="93"/>
      <c r="I4" s="93" t="s">
        <v>152</v>
      </c>
      <c r="J4" s="93"/>
      <c r="K4" s="93"/>
      <c r="L4" s="103" t="s">
        <v>153</v>
      </c>
      <c r="M4" s="103"/>
      <c r="N4" s="103"/>
    </row>
    <row r="5" spans="1:14" ht="11.25" customHeight="1">
      <c r="A5" s="89"/>
      <c r="B5" s="89"/>
      <c r="C5" s="86" t="s">
        <v>7</v>
      </c>
      <c r="D5" s="86" t="s">
        <v>8</v>
      </c>
      <c r="E5" s="86" t="s">
        <v>9</v>
      </c>
      <c r="F5" s="86" t="s">
        <v>7</v>
      </c>
      <c r="G5" s="86" t="s">
        <v>8</v>
      </c>
      <c r="H5" s="86" t="s">
        <v>9</v>
      </c>
      <c r="I5" s="86" t="s">
        <v>7</v>
      </c>
      <c r="J5" s="86" t="s">
        <v>8</v>
      </c>
      <c r="K5" s="86" t="s">
        <v>9</v>
      </c>
      <c r="L5" s="86" t="s">
        <v>7</v>
      </c>
      <c r="M5" s="86" t="s">
        <v>8</v>
      </c>
      <c r="N5" s="86" t="s">
        <v>9</v>
      </c>
    </row>
    <row r="6" spans="1:14" ht="17.25" customHeight="1">
      <c r="A6" s="89"/>
      <c r="B6" s="89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 ht="9" customHeight="1">
      <c r="A7" s="87">
        <v>1</v>
      </c>
      <c r="B7" s="87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84" t="s">
        <v>10</v>
      </c>
      <c r="B8" s="84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0.5" customHeight="1">
      <c r="A10" s="4" t="s">
        <v>13</v>
      </c>
      <c r="B10" s="3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0.5" customHeight="1">
      <c r="A11" s="4" t="s">
        <v>15</v>
      </c>
      <c r="B11" s="3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0.5" customHeight="1">
      <c r="A12" s="4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0.5" customHeight="1">
      <c r="A13" s="4" t="s">
        <v>19</v>
      </c>
      <c r="B13" s="3" t="s">
        <v>20</v>
      </c>
      <c r="C13" s="8">
        <v>100000</v>
      </c>
      <c r="D13" s="36">
        <v>48211</v>
      </c>
      <c r="E13" s="36">
        <v>0</v>
      </c>
      <c r="F13" s="8">
        <v>19000</v>
      </c>
      <c r="G13" s="36">
        <v>129</v>
      </c>
      <c r="H13" s="36">
        <v>0</v>
      </c>
      <c r="I13" s="8">
        <v>2500</v>
      </c>
      <c r="J13" s="36">
        <v>0</v>
      </c>
      <c r="K13" s="36">
        <v>0</v>
      </c>
      <c r="L13" s="8">
        <v>8000</v>
      </c>
      <c r="M13" s="36">
        <v>961</v>
      </c>
      <c r="N13" s="36">
        <v>0</v>
      </c>
    </row>
    <row r="14" spans="1:14" ht="10.5" customHeight="1">
      <c r="A14" s="41" t="s">
        <v>21</v>
      </c>
      <c r="B14" s="42" t="s">
        <v>22</v>
      </c>
      <c r="C14" s="43">
        <f aca="true" t="shared" si="0" ref="C14:N14">SUM(C9:C13)</f>
        <v>100000</v>
      </c>
      <c r="D14" s="43">
        <f t="shared" si="0"/>
        <v>48211</v>
      </c>
      <c r="E14" s="43">
        <f t="shared" si="0"/>
        <v>0</v>
      </c>
      <c r="F14" s="43">
        <f t="shared" si="0"/>
        <v>19000</v>
      </c>
      <c r="G14" s="43">
        <f t="shared" si="0"/>
        <v>129</v>
      </c>
      <c r="H14" s="43">
        <f t="shared" si="0"/>
        <v>0</v>
      </c>
      <c r="I14" s="43">
        <f t="shared" si="0"/>
        <v>2500</v>
      </c>
      <c r="J14" s="43">
        <f t="shared" si="0"/>
        <v>0</v>
      </c>
      <c r="K14" s="43">
        <f t="shared" si="0"/>
        <v>0</v>
      </c>
      <c r="L14" s="43">
        <f t="shared" si="0"/>
        <v>8000</v>
      </c>
      <c r="M14" s="43">
        <f t="shared" si="0"/>
        <v>961</v>
      </c>
      <c r="N14" s="44">
        <f t="shared" si="0"/>
        <v>0</v>
      </c>
    </row>
    <row r="15" spans="1:14" ht="10.5" customHeight="1">
      <c r="A15" s="4" t="s">
        <v>23</v>
      </c>
      <c r="B15" s="3" t="s">
        <v>24</v>
      </c>
      <c r="C15" s="8"/>
      <c r="D15" s="13"/>
      <c r="E15" s="8"/>
      <c r="F15" s="8"/>
      <c r="G15" s="8"/>
      <c r="H15" s="8"/>
      <c r="I15" s="8"/>
      <c r="J15" s="8"/>
      <c r="K15" s="8"/>
      <c r="L15" s="8"/>
      <c r="M15" s="8"/>
      <c r="N15" s="14"/>
    </row>
    <row r="16" spans="1:14" ht="10.5" customHeight="1">
      <c r="A16" s="4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4"/>
    </row>
    <row r="17" spans="1:14" s="15" customFormat="1" ht="10.5" customHeight="1">
      <c r="A17" s="4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4"/>
    </row>
    <row r="18" spans="1:14" ht="10.5" customHeight="1" thickBot="1">
      <c r="A18" s="41" t="s">
        <v>29</v>
      </c>
      <c r="B18" s="42" t="s">
        <v>30</v>
      </c>
      <c r="C18" s="43">
        <f aca="true" t="shared" si="1" ref="C18:N18">SUM(C15:C17)</f>
        <v>0</v>
      </c>
      <c r="D18" s="43">
        <f t="shared" si="1"/>
        <v>0</v>
      </c>
      <c r="E18" s="43">
        <f t="shared" si="1"/>
        <v>0</v>
      </c>
      <c r="F18" s="43">
        <f t="shared" si="1"/>
        <v>0</v>
      </c>
      <c r="G18" s="43">
        <f t="shared" si="1"/>
        <v>0</v>
      </c>
      <c r="H18" s="43">
        <f t="shared" si="1"/>
        <v>0</v>
      </c>
      <c r="I18" s="43">
        <f t="shared" si="1"/>
        <v>0</v>
      </c>
      <c r="J18" s="43">
        <f t="shared" si="1"/>
        <v>0</v>
      </c>
      <c r="K18" s="43">
        <f t="shared" si="1"/>
        <v>0</v>
      </c>
      <c r="L18" s="43">
        <f t="shared" si="1"/>
        <v>0</v>
      </c>
      <c r="M18" s="43">
        <f t="shared" si="1"/>
        <v>0</v>
      </c>
      <c r="N18" s="44">
        <f t="shared" si="1"/>
        <v>0</v>
      </c>
    </row>
    <row r="19" spans="1:14" ht="10.5" customHeight="1">
      <c r="A19" s="48" t="s">
        <v>31</v>
      </c>
      <c r="B19" s="25" t="s">
        <v>32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0.5" customHeight="1" thickBot="1">
      <c r="A20" s="48" t="s">
        <v>33</v>
      </c>
      <c r="B20" s="25" t="s">
        <v>34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10.5" customHeight="1" thickBot="1">
      <c r="A21" s="41" t="s">
        <v>35</v>
      </c>
      <c r="B21" s="42" t="s">
        <v>36</v>
      </c>
      <c r="C21" s="43">
        <f aca="true" t="shared" si="2" ref="C21:I21">SUM(C19)</f>
        <v>0</v>
      </c>
      <c r="D21" s="43">
        <f t="shared" si="2"/>
        <v>0</v>
      </c>
      <c r="E21" s="43">
        <f t="shared" si="2"/>
        <v>0</v>
      </c>
      <c r="F21" s="43">
        <f t="shared" si="2"/>
        <v>0</v>
      </c>
      <c r="G21" s="43">
        <f t="shared" si="2"/>
        <v>0</v>
      </c>
      <c r="H21" s="43">
        <f t="shared" si="2"/>
        <v>0</v>
      </c>
      <c r="I21" s="43">
        <f t="shared" si="2"/>
        <v>0</v>
      </c>
      <c r="J21" s="43">
        <f>SUM(J19)+J20</f>
        <v>0</v>
      </c>
      <c r="K21" s="43">
        <f>SUM(K19)+K20</f>
        <v>0</v>
      </c>
      <c r="L21" s="43">
        <f>SUM(L19)</f>
        <v>0</v>
      </c>
      <c r="M21" s="43">
        <f>SUM(M19)</f>
        <v>0</v>
      </c>
      <c r="N21" s="44">
        <f>SUM(N19)</f>
        <v>0</v>
      </c>
    </row>
    <row r="22" spans="1:14" ht="10.5" customHeight="1">
      <c r="A22" s="17" t="s">
        <v>37</v>
      </c>
      <c r="B22" s="3" t="s">
        <v>38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10.5" customHeight="1">
      <c r="A23" s="17" t="s">
        <v>39</v>
      </c>
      <c r="B23" s="3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s="15" customFormat="1" ht="10.5" customHeight="1">
      <c r="A24" s="4" t="s">
        <v>31</v>
      </c>
      <c r="B24" s="3" t="s">
        <v>41</v>
      </c>
      <c r="C24" s="8"/>
      <c r="D24" s="8"/>
      <c r="E24" s="8"/>
      <c r="F24" s="8"/>
      <c r="G24" s="8"/>
      <c r="H24" s="8"/>
      <c r="I24" s="8"/>
      <c r="J24" s="8"/>
      <c r="K24" s="8"/>
      <c r="L24" s="9"/>
      <c r="M24" s="9"/>
      <c r="N24" s="18"/>
    </row>
    <row r="25" spans="1:14" ht="10.5" customHeight="1">
      <c r="A25" s="41" t="s">
        <v>42</v>
      </c>
      <c r="B25" s="45" t="s">
        <v>43</v>
      </c>
      <c r="C25" s="43">
        <f aca="true" t="shared" si="3" ref="C25:N25">SUM(C22:C24)</f>
        <v>0</v>
      </c>
      <c r="D25" s="43">
        <f t="shared" si="3"/>
        <v>0</v>
      </c>
      <c r="E25" s="43">
        <f t="shared" si="3"/>
        <v>0</v>
      </c>
      <c r="F25" s="43">
        <f t="shared" si="3"/>
        <v>0</v>
      </c>
      <c r="G25" s="43">
        <f t="shared" si="3"/>
        <v>0</v>
      </c>
      <c r="H25" s="43">
        <f t="shared" si="3"/>
        <v>0</v>
      </c>
      <c r="I25" s="43">
        <f t="shared" si="3"/>
        <v>0</v>
      </c>
      <c r="J25" s="43">
        <f t="shared" si="3"/>
        <v>0</v>
      </c>
      <c r="K25" s="43">
        <f t="shared" si="3"/>
        <v>0</v>
      </c>
      <c r="L25" s="43">
        <f t="shared" si="3"/>
        <v>0</v>
      </c>
      <c r="M25" s="43">
        <f t="shared" si="3"/>
        <v>0</v>
      </c>
      <c r="N25" s="44">
        <f t="shared" si="3"/>
        <v>0</v>
      </c>
    </row>
    <row r="26" spans="1:14" ht="10.5" customHeight="1">
      <c r="A26" s="17" t="s">
        <v>44</v>
      </c>
      <c r="B26" s="19" t="s">
        <v>45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0.5" customHeight="1">
      <c r="A27" s="41" t="s">
        <v>46</v>
      </c>
      <c r="B27" s="45" t="s">
        <v>47</v>
      </c>
      <c r="C27" s="43">
        <f aca="true" t="shared" si="4" ref="C27:N27">SUM(C21,C25,C26)</f>
        <v>0</v>
      </c>
      <c r="D27" s="43">
        <f t="shared" si="4"/>
        <v>0</v>
      </c>
      <c r="E27" s="43">
        <f t="shared" si="4"/>
        <v>0</v>
      </c>
      <c r="F27" s="43">
        <f t="shared" si="4"/>
        <v>0</v>
      </c>
      <c r="G27" s="43">
        <f t="shared" si="4"/>
        <v>0</v>
      </c>
      <c r="H27" s="43">
        <f t="shared" si="4"/>
        <v>0</v>
      </c>
      <c r="I27" s="43">
        <f t="shared" si="4"/>
        <v>0</v>
      </c>
      <c r="J27" s="43">
        <f t="shared" si="4"/>
        <v>0</v>
      </c>
      <c r="K27" s="43">
        <f t="shared" si="4"/>
        <v>0</v>
      </c>
      <c r="L27" s="43">
        <f t="shared" si="4"/>
        <v>0</v>
      </c>
      <c r="M27" s="43">
        <f t="shared" si="4"/>
        <v>0</v>
      </c>
      <c r="N27" s="44">
        <f t="shared" si="4"/>
        <v>0</v>
      </c>
    </row>
    <row r="28" spans="1:14" s="15" customFormat="1" ht="10.5" customHeight="1">
      <c r="A28" s="20"/>
      <c r="B28" s="15" t="s">
        <v>48</v>
      </c>
      <c r="C28" s="9">
        <f aca="true" t="shared" si="5" ref="C28:N28">SUM(C27,C18,C14)</f>
        <v>100000</v>
      </c>
      <c r="D28" s="9">
        <f t="shared" si="5"/>
        <v>48211</v>
      </c>
      <c r="E28" s="9">
        <f t="shared" si="5"/>
        <v>0</v>
      </c>
      <c r="F28" s="9">
        <f t="shared" si="5"/>
        <v>19000</v>
      </c>
      <c r="G28" s="9">
        <f t="shared" si="5"/>
        <v>129</v>
      </c>
      <c r="H28" s="9">
        <f t="shared" si="5"/>
        <v>0</v>
      </c>
      <c r="I28" s="9">
        <f t="shared" si="5"/>
        <v>2500</v>
      </c>
      <c r="J28" s="9">
        <f t="shared" si="5"/>
        <v>0</v>
      </c>
      <c r="K28" s="9">
        <f t="shared" si="5"/>
        <v>0</v>
      </c>
      <c r="L28" s="9">
        <f t="shared" si="5"/>
        <v>8000</v>
      </c>
      <c r="M28" s="9">
        <f t="shared" si="5"/>
        <v>961</v>
      </c>
      <c r="N28" s="9">
        <f t="shared" si="5"/>
        <v>0</v>
      </c>
    </row>
    <row r="29" spans="1:21" ht="10.5" customHeight="1">
      <c r="A29" s="85" t="s">
        <v>49</v>
      </c>
      <c r="B29" s="85"/>
      <c r="C29" s="8"/>
      <c r="D29" s="8"/>
      <c r="E29" s="8"/>
      <c r="F29" s="8"/>
      <c r="G29" s="8"/>
      <c r="H29" s="8"/>
      <c r="I29" s="8"/>
      <c r="J29" s="8"/>
      <c r="K29" s="8"/>
      <c r="L29" s="9"/>
      <c r="M29" s="9"/>
      <c r="N29" s="18"/>
      <c r="U29" s="29"/>
    </row>
    <row r="30" spans="1:14" ht="10.5" customHeight="1">
      <c r="A30" s="4" t="s">
        <v>50</v>
      </c>
      <c r="B30" s="3" t="s">
        <v>51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14"/>
    </row>
    <row r="31" spans="1:14" ht="10.5" customHeight="1">
      <c r="A31" s="4" t="s">
        <v>52</v>
      </c>
      <c r="B31" s="3" t="s">
        <v>53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14"/>
    </row>
    <row r="32" spans="1:14" ht="10.5" customHeight="1">
      <c r="A32" s="4" t="s">
        <v>54</v>
      </c>
      <c r="B32" s="3" t="s">
        <v>55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14"/>
    </row>
    <row r="33" spans="1:14" ht="10.5" customHeight="1">
      <c r="A33" s="49" t="s">
        <v>56</v>
      </c>
      <c r="B33" s="50" t="s">
        <v>57</v>
      </c>
      <c r="C33" s="51">
        <f aca="true" t="shared" si="6" ref="C33:N33">SUM(C30:C32)</f>
        <v>0</v>
      </c>
      <c r="D33" s="51">
        <f t="shared" si="6"/>
        <v>0</v>
      </c>
      <c r="E33" s="51">
        <f t="shared" si="6"/>
        <v>0</v>
      </c>
      <c r="F33" s="51">
        <f t="shared" si="6"/>
        <v>0</v>
      </c>
      <c r="G33" s="51">
        <f t="shared" si="6"/>
        <v>0</v>
      </c>
      <c r="H33" s="51">
        <f t="shared" si="6"/>
        <v>0</v>
      </c>
      <c r="I33" s="51">
        <f t="shared" si="6"/>
        <v>0</v>
      </c>
      <c r="J33" s="51">
        <f t="shared" si="6"/>
        <v>0</v>
      </c>
      <c r="K33" s="51">
        <f t="shared" si="6"/>
        <v>0</v>
      </c>
      <c r="L33" s="51">
        <f t="shared" si="6"/>
        <v>0</v>
      </c>
      <c r="M33" s="51">
        <f t="shared" si="6"/>
        <v>0</v>
      </c>
      <c r="N33" s="52">
        <f t="shared" si="6"/>
        <v>0</v>
      </c>
    </row>
    <row r="34" spans="1:14" ht="10.5" customHeight="1">
      <c r="A34" s="4" t="s">
        <v>58</v>
      </c>
      <c r="B34" s="3" t="s">
        <v>59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14"/>
    </row>
    <row r="35" spans="1:14" ht="10.5" customHeight="1">
      <c r="A35" s="4" t="s">
        <v>60</v>
      </c>
      <c r="B35" s="3" t="s">
        <v>61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14"/>
    </row>
    <row r="36" spans="1:14" ht="10.5" customHeight="1">
      <c r="A36" s="4" t="s">
        <v>62</v>
      </c>
      <c r="B36" s="3" t="s">
        <v>63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14"/>
    </row>
    <row r="37" spans="1:40" ht="10.5" customHeight="1">
      <c r="A37" s="41" t="s">
        <v>21</v>
      </c>
      <c r="B37" s="42" t="s">
        <v>64</v>
      </c>
      <c r="C37" s="43">
        <f aca="true" t="shared" si="7" ref="C37:N37">SUM(C33:C36)</f>
        <v>0</v>
      </c>
      <c r="D37" s="43">
        <f t="shared" si="7"/>
        <v>0</v>
      </c>
      <c r="E37" s="43">
        <f t="shared" si="7"/>
        <v>0</v>
      </c>
      <c r="F37" s="43">
        <f t="shared" si="7"/>
        <v>0</v>
      </c>
      <c r="G37" s="43">
        <f t="shared" si="7"/>
        <v>0</v>
      </c>
      <c r="H37" s="43">
        <f t="shared" si="7"/>
        <v>0</v>
      </c>
      <c r="I37" s="43">
        <f t="shared" si="7"/>
        <v>0</v>
      </c>
      <c r="J37" s="43">
        <f t="shared" si="7"/>
        <v>0</v>
      </c>
      <c r="K37" s="43">
        <f t="shared" si="7"/>
        <v>0</v>
      </c>
      <c r="L37" s="43">
        <f t="shared" si="7"/>
        <v>0</v>
      </c>
      <c r="M37" s="43">
        <f t="shared" si="7"/>
        <v>0</v>
      </c>
      <c r="N37" s="44">
        <f t="shared" si="7"/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4" t="s">
        <v>65</v>
      </c>
      <c r="B38" s="3" t="s">
        <v>66</v>
      </c>
      <c r="C38" s="8"/>
      <c r="D38" s="8"/>
      <c r="E38" s="8">
        <f>SUM(C38:D38)</f>
        <v>0</v>
      </c>
      <c r="F38" s="8"/>
      <c r="G38" s="8"/>
      <c r="H38" s="8"/>
      <c r="I38" s="8"/>
      <c r="J38" s="8"/>
      <c r="K38" s="8"/>
      <c r="L38" s="8"/>
      <c r="M38" s="8"/>
      <c r="N38" s="14"/>
      <c r="AD38" s="8"/>
      <c r="AE38" s="8"/>
      <c r="AF38" s="8"/>
      <c r="AJ38" s="8"/>
      <c r="AK38" s="8"/>
      <c r="AL38" s="8"/>
      <c r="AM38" s="8"/>
      <c r="AN38" s="8"/>
    </row>
    <row r="39" spans="1:40" ht="10.5" customHeight="1">
      <c r="A39" s="4" t="s">
        <v>67</v>
      </c>
      <c r="B39" s="3" t="s">
        <v>68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14"/>
      <c r="Q39" s="29"/>
      <c r="AD39" s="8"/>
      <c r="AE39" s="8"/>
      <c r="AF39" s="8"/>
      <c r="AJ39" s="8"/>
      <c r="AK39" s="8"/>
      <c r="AL39" s="8"/>
      <c r="AM39" s="8"/>
      <c r="AN39" s="8"/>
    </row>
    <row r="40" spans="1:40" s="15" customFormat="1" ht="10.5" customHeight="1">
      <c r="A40" s="4" t="s">
        <v>69</v>
      </c>
      <c r="B40" s="3" t="s">
        <v>70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14"/>
      <c r="AD40" s="9"/>
      <c r="AE40" s="9"/>
      <c r="AF40" s="9"/>
      <c r="AJ40" s="9"/>
      <c r="AK40" s="9"/>
      <c r="AL40" s="9"/>
      <c r="AM40" s="9"/>
      <c r="AN40" s="9"/>
    </row>
    <row r="41" spans="1:31" ht="10.5" customHeight="1" thickBot="1">
      <c r="A41" s="41" t="s">
        <v>29</v>
      </c>
      <c r="B41" s="42" t="s">
        <v>71</v>
      </c>
      <c r="C41" s="43">
        <f aca="true" t="shared" si="8" ref="C41:N41">SUM(C38:C40)</f>
        <v>0</v>
      </c>
      <c r="D41" s="43">
        <f t="shared" si="8"/>
        <v>0</v>
      </c>
      <c r="E41" s="43">
        <f t="shared" si="8"/>
        <v>0</v>
      </c>
      <c r="F41" s="43">
        <f t="shared" si="8"/>
        <v>0</v>
      </c>
      <c r="G41" s="43">
        <f t="shared" si="8"/>
        <v>0</v>
      </c>
      <c r="H41" s="43">
        <f t="shared" si="8"/>
        <v>0</v>
      </c>
      <c r="I41" s="43">
        <f t="shared" si="8"/>
        <v>0</v>
      </c>
      <c r="J41" s="43">
        <f t="shared" si="8"/>
        <v>0</v>
      </c>
      <c r="K41" s="43">
        <f t="shared" si="8"/>
        <v>0</v>
      </c>
      <c r="L41" s="43">
        <f t="shared" si="8"/>
        <v>0</v>
      </c>
      <c r="M41" s="43">
        <f t="shared" si="8"/>
        <v>0</v>
      </c>
      <c r="N41" s="44">
        <f t="shared" si="8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48" t="s">
        <v>72</v>
      </c>
      <c r="B42" s="19" t="s">
        <v>73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>
      <c r="A43" s="48" t="s">
        <v>74</v>
      </c>
      <c r="B43" s="19" t="s">
        <v>75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3.5" thickBot="1">
      <c r="A44" s="17" t="s">
        <v>76</v>
      </c>
      <c r="B44" s="19" t="s">
        <v>207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4" ht="13.5" thickBot="1">
      <c r="A45" s="41" t="s">
        <v>35</v>
      </c>
      <c r="B45" s="42" t="s">
        <v>78</v>
      </c>
      <c r="C45" s="43">
        <f aca="true" t="shared" si="9" ref="C45:N45">SUM(C42:C43)</f>
        <v>0</v>
      </c>
      <c r="D45" s="43">
        <f t="shared" si="9"/>
        <v>0</v>
      </c>
      <c r="E45" s="43">
        <f t="shared" si="9"/>
        <v>0</v>
      </c>
      <c r="F45" s="43">
        <f t="shared" si="9"/>
        <v>0</v>
      </c>
      <c r="G45" s="43">
        <f t="shared" si="9"/>
        <v>0</v>
      </c>
      <c r="H45" s="43">
        <f t="shared" si="9"/>
        <v>0</v>
      </c>
      <c r="I45" s="43">
        <f t="shared" si="9"/>
        <v>0</v>
      </c>
      <c r="J45" s="43">
        <f t="shared" si="9"/>
        <v>0</v>
      </c>
      <c r="K45" s="43">
        <f t="shared" si="9"/>
        <v>0</v>
      </c>
      <c r="L45" s="43">
        <f t="shared" si="9"/>
        <v>0</v>
      </c>
      <c r="M45" s="43">
        <f t="shared" si="9"/>
        <v>0</v>
      </c>
      <c r="N45" s="44">
        <f t="shared" si="9"/>
        <v>0</v>
      </c>
    </row>
    <row r="46" spans="1:14" ht="12.75">
      <c r="A46" s="17" t="s">
        <v>72</v>
      </c>
      <c r="B46" s="19" t="s">
        <v>41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14" ht="12.75">
      <c r="A47" s="17" t="s">
        <v>74</v>
      </c>
      <c r="B47" s="19" t="s">
        <v>79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 ht="12.75">
      <c r="A48" s="41" t="s">
        <v>42</v>
      </c>
      <c r="B48" s="42" t="s">
        <v>80</v>
      </c>
      <c r="C48" s="43">
        <f aca="true" t="shared" si="10" ref="C48:N48">SUM(C46:C47)</f>
        <v>0</v>
      </c>
      <c r="D48" s="43">
        <f t="shared" si="10"/>
        <v>0</v>
      </c>
      <c r="E48" s="43">
        <f t="shared" si="10"/>
        <v>0</v>
      </c>
      <c r="F48" s="43">
        <f t="shared" si="10"/>
        <v>0</v>
      </c>
      <c r="G48" s="43">
        <f t="shared" si="10"/>
        <v>0</v>
      </c>
      <c r="H48" s="43">
        <f t="shared" si="10"/>
        <v>0</v>
      </c>
      <c r="I48" s="43">
        <f t="shared" si="10"/>
        <v>0</v>
      </c>
      <c r="J48" s="43">
        <f t="shared" si="10"/>
        <v>0</v>
      </c>
      <c r="K48" s="43">
        <f t="shared" si="10"/>
        <v>0</v>
      </c>
      <c r="L48" s="43">
        <f t="shared" si="10"/>
        <v>0</v>
      </c>
      <c r="M48" s="43">
        <f t="shared" si="10"/>
        <v>0</v>
      </c>
      <c r="N48" s="44">
        <f t="shared" si="10"/>
        <v>0</v>
      </c>
    </row>
    <row r="49" spans="1:14" ht="13.5" thickBot="1">
      <c r="A49" s="17" t="s">
        <v>81</v>
      </c>
      <c r="B49" s="25" t="s">
        <v>82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3.5" thickBot="1">
      <c r="A50" s="41" t="s">
        <v>46</v>
      </c>
      <c r="B50" s="42" t="s">
        <v>83</v>
      </c>
      <c r="C50" s="43">
        <f aca="true" t="shared" si="11" ref="C50:N50">SUM(C48,C45,C49)</f>
        <v>0</v>
      </c>
      <c r="D50" s="43">
        <f t="shared" si="11"/>
        <v>0</v>
      </c>
      <c r="E50" s="43">
        <f t="shared" si="11"/>
        <v>0</v>
      </c>
      <c r="F50" s="43">
        <f t="shared" si="11"/>
        <v>0</v>
      </c>
      <c r="G50" s="43">
        <f t="shared" si="11"/>
        <v>0</v>
      </c>
      <c r="H50" s="43">
        <f t="shared" si="11"/>
        <v>0</v>
      </c>
      <c r="I50" s="43">
        <f t="shared" si="11"/>
        <v>0</v>
      </c>
      <c r="J50" s="43">
        <f t="shared" si="11"/>
        <v>0</v>
      </c>
      <c r="K50" s="43">
        <f t="shared" si="11"/>
        <v>0</v>
      </c>
      <c r="L50" s="43">
        <f t="shared" si="11"/>
        <v>0</v>
      </c>
      <c r="M50" s="43">
        <f t="shared" si="11"/>
        <v>0</v>
      </c>
      <c r="N50" s="44">
        <f t="shared" si="11"/>
        <v>0</v>
      </c>
    </row>
    <row r="51" spans="1:29" ht="13.5" thickBot="1">
      <c r="A51" s="41"/>
      <c r="B51" s="71" t="s">
        <v>84</v>
      </c>
      <c r="C51" s="43">
        <f aca="true" t="shared" si="12" ref="C51:N51">SUM(C50,C41,C37)</f>
        <v>0</v>
      </c>
      <c r="D51" s="43">
        <f t="shared" si="12"/>
        <v>0</v>
      </c>
      <c r="E51" s="43">
        <f t="shared" si="12"/>
        <v>0</v>
      </c>
      <c r="F51" s="43">
        <f t="shared" si="12"/>
        <v>0</v>
      </c>
      <c r="G51" s="43">
        <f t="shared" si="12"/>
        <v>0</v>
      </c>
      <c r="H51" s="43">
        <f t="shared" si="12"/>
        <v>0</v>
      </c>
      <c r="I51" s="43">
        <f t="shared" si="12"/>
        <v>0</v>
      </c>
      <c r="J51" s="43">
        <f t="shared" si="12"/>
        <v>0</v>
      </c>
      <c r="K51" s="43">
        <f t="shared" si="12"/>
        <v>0</v>
      </c>
      <c r="L51" s="43">
        <f t="shared" si="12"/>
        <v>0</v>
      </c>
      <c r="M51" s="43">
        <f t="shared" si="12"/>
        <v>0</v>
      </c>
      <c r="N51" s="44">
        <f t="shared" si="12"/>
        <v>0</v>
      </c>
      <c r="AA51" s="15"/>
      <c r="AB51" s="15"/>
      <c r="AC51" s="15"/>
    </row>
    <row r="52" spans="1:14" ht="13.5" thickBot="1">
      <c r="A52" s="57"/>
      <c r="B52" s="58" t="s">
        <v>85</v>
      </c>
      <c r="C52" s="72"/>
      <c r="D52" s="72"/>
      <c r="E52" s="72"/>
      <c r="F52" s="72"/>
      <c r="G52" s="72"/>
      <c r="H52" s="72"/>
      <c r="I52" s="72"/>
      <c r="J52" s="72"/>
      <c r="K52" s="72"/>
      <c r="L52" s="73"/>
      <c r="M52" s="73"/>
      <c r="N52" s="74"/>
    </row>
    <row r="53" spans="1:14" ht="13.5" thickBot="1">
      <c r="A53" s="64"/>
      <c r="B53" s="58" t="s">
        <v>86</v>
      </c>
      <c r="C53" s="72"/>
      <c r="D53" s="72"/>
      <c r="E53" s="72"/>
      <c r="F53" s="72"/>
      <c r="G53" s="72"/>
      <c r="H53" s="75"/>
      <c r="I53" s="72"/>
      <c r="J53" s="72"/>
      <c r="K53" s="75"/>
      <c r="L53" s="72"/>
      <c r="M53" s="72"/>
      <c r="N53" s="82"/>
    </row>
    <row r="54" spans="8:11" ht="12.75">
      <c r="H54" s="26"/>
      <c r="K54" s="26"/>
    </row>
    <row r="55" spans="8:11" ht="12.75">
      <c r="H55" s="26"/>
      <c r="K55" s="26"/>
    </row>
    <row r="56" spans="8:11" ht="12.75">
      <c r="H56" s="26"/>
      <c r="K56" s="26"/>
    </row>
    <row r="57" ht="12.75">
      <c r="K57" s="26"/>
    </row>
    <row r="58" ht="12.75">
      <c r="K58" s="26"/>
    </row>
    <row r="59" ht="12.75">
      <c r="K59" s="26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8"/>
      <c r="AB63" s="8"/>
      <c r="AC63" s="8"/>
    </row>
    <row r="64" spans="27:29" ht="12.75">
      <c r="AA64" s="9"/>
      <c r="AB64" s="9"/>
      <c r="AC64" s="9"/>
    </row>
    <row r="65" spans="27:29" ht="12.75">
      <c r="AA65" s="9"/>
      <c r="AB65" s="9"/>
      <c r="AC65" s="9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  <row r="77" spans="27:29" ht="12.75">
      <c r="AA77" s="8"/>
      <c r="AB77" s="8"/>
      <c r="AC77" s="8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 horizontalCentered="1"/>
  <pageMargins left="0.27569444444444446" right="0.27569444444444446" top="0.275" bottom="0.19999999999999998" header="0.19652777777777777" footer="0.1597222222222222"/>
  <pageSetup horizontalDpi="300" verticalDpi="300" orientation="landscape" paperSize="9" scale="89" r:id="rId1"/>
  <headerFooter alignWithMargins="0">
    <oddHeader>&amp;R2. sz. melléklet</oddHead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D59"/>
  <sheetViews>
    <sheetView zoomScale="92" zoomScaleNormal="92" zoomScalePageLayoutView="0" workbookViewId="0" topLeftCell="A1">
      <pane ySplit="7" topLeftCell="A8" activePane="bottomLeft" state="frozen"/>
      <selection pane="topLeft" activeCell="T30" sqref="T30"/>
      <selection pane="bottomLeft" activeCell="T30" sqref="T30"/>
    </sheetView>
  </sheetViews>
  <sheetFormatPr defaultColWidth="9.00390625" defaultRowHeight="12.75"/>
  <cols>
    <col min="1" max="1" width="7.375" style="2" customWidth="1"/>
    <col min="2" max="2" width="35.75390625" style="2" customWidth="1"/>
    <col min="3" max="5" width="9.375" style="2" customWidth="1"/>
    <col min="6" max="6" width="9.00390625" style="2" customWidth="1"/>
    <col min="7" max="8" width="9.375" style="2" customWidth="1"/>
    <col min="9" max="9" width="9.625" style="2" customWidth="1"/>
    <col min="10" max="14" width="9.375" style="2" customWidth="1"/>
    <col min="15" max="15" width="9.125" style="2" customWidth="1"/>
    <col min="16" max="19" width="0" style="2" hidden="1" customWidth="1"/>
    <col min="20" max="16384" width="9.125" style="2" customWidth="1"/>
  </cols>
  <sheetData>
    <row r="1" spans="1:14" ht="12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ht="8.25" customHeight="1" thickBot="1">
      <c r="N2" s="3" t="s">
        <v>1</v>
      </c>
    </row>
    <row r="3" spans="1:14" ht="9" customHeight="1">
      <c r="A3" s="89" t="s">
        <v>2</v>
      </c>
      <c r="B3" s="89"/>
      <c r="C3" s="91">
        <v>1004</v>
      </c>
      <c r="D3" s="91"/>
      <c r="E3" s="91"/>
      <c r="F3" s="91">
        <v>1005</v>
      </c>
      <c r="G3" s="91"/>
      <c r="H3" s="91"/>
      <c r="I3" s="91">
        <v>1006</v>
      </c>
      <c r="J3" s="91"/>
      <c r="K3" s="91"/>
      <c r="L3" s="91">
        <v>1007</v>
      </c>
      <c r="M3" s="91"/>
      <c r="N3" s="91"/>
    </row>
    <row r="4" spans="1:14" s="4" customFormat="1" ht="22.5" customHeight="1">
      <c r="A4" s="89"/>
      <c r="B4" s="89"/>
      <c r="C4" s="93" t="s">
        <v>87</v>
      </c>
      <c r="D4" s="93"/>
      <c r="E4" s="93"/>
      <c r="F4" s="94" t="s">
        <v>88</v>
      </c>
      <c r="G4" s="94"/>
      <c r="H4" s="94"/>
      <c r="I4" s="92" t="s">
        <v>89</v>
      </c>
      <c r="J4" s="92"/>
      <c r="K4" s="92"/>
      <c r="L4" s="93" t="s">
        <v>90</v>
      </c>
      <c r="M4" s="93"/>
      <c r="N4" s="93"/>
    </row>
    <row r="5" spans="1:14" ht="11.25" customHeight="1">
      <c r="A5" s="89"/>
      <c r="B5" s="89"/>
      <c r="C5" s="86" t="s">
        <v>7</v>
      </c>
      <c r="D5" s="86" t="s">
        <v>8</v>
      </c>
      <c r="E5" s="86" t="s">
        <v>9</v>
      </c>
      <c r="F5" s="86" t="s">
        <v>7</v>
      </c>
      <c r="G5" s="86" t="s">
        <v>8</v>
      </c>
      <c r="H5" s="86" t="s">
        <v>9</v>
      </c>
      <c r="I5" s="86" t="s">
        <v>7</v>
      </c>
      <c r="J5" s="86" t="s">
        <v>8</v>
      </c>
      <c r="K5" s="86" t="s">
        <v>9</v>
      </c>
      <c r="L5" s="86" t="s">
        <v>7</v>
      </c>
      <c r="M5" s="86" t="s">
        <v>8</v>
      </c>
      <c r="N5" s="86" t="s">
        <v>9</v>
      </c>
    </row>
    <row r="6" spans="1:14" ht="17.25" customHeight="1">
      <c r="A6" s="89"/>
      <c r="B6" s="89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 ht="9" customHeight="1">
      <c r="A7" s="87">
        <v>1</v>
      </c>
      <c r="B7" s="87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84" t="s">
        <v>10</v>
      </c>
      <c r="B8" s="84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0.5" customHeight="1">
      <c r="A10" s="4" t="s">
        <v>13</v>
      </c>
      <c r="B10" s="3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4" t="s">
        <v>15</v>
      </c>
      <c r="B11" s="3" t="s">
        <v>16</v>
      </c>
      <c r="C11" s="8"/>
      <c r="D11" s="8"/>
      <c r="E11" s="8"/>
      <c r="F11" s="8">
        <v>148703</v>
      </c>
      <c r="G11" s="36">
        <v>148703</v>
      </c>
      <c r="H11" s="36">
        <v>136585</v>
      </c>
      <c r="I11" s="8">
        <v>794165</v>
      </c>
      <c r="J11" s="36">
        <v>968852</v>
      </c>
      <c r="K11" s="36">
        <v>744557</v>
      </c>
      <c r="L11" s="8">
        <v>396119</v>
      </c>
      <c r="M11" s="36">
        <v>396119</v>
      </c>
      <c r="N11" s="36">
        <v>384480</v>
      </c>
    </row>
    <row r="12" spans="1:14" ht="10.5" customHeight="1">
      <c r="A12" s="4" t="s">
        <v>17</v>
      </c>
      <c r="B12" s="3" t="s">
        <v>18</v>
      </c>
      <c r="C12" s="8">
        <v>15000</v>
      </c>
      <c r="D12" s="8">
        <v>15000</v>
      </c>
      <c r="E12" s="8">
        <v>10639</v>
      </c>
      <c r="F12" s="8"/>
      <c r="G12" s="8"/>
      <c r="H12" s="8"/>
      <c r="I12" s="8"/>
      <c r="J12" s="8"/>
      <c r="K12" s="8"/>
      <c r="L12" s="8"/>
      <c r="M12" s="8"/>
      <c r="N12" s="8"/>
    </row>
    <row r="13" spans="1:14" ht="10.5" customHeight="1">
      <c r="A13" s="4" t="s">
        <v>19</v>
      </c>
      <c r="B13" s="3" t="s">
        <v>20</v>
      </c>
      <c r="C13" s="8"/>
      <c r="D13" s="10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0.5" customHeight="1">
      <c r="A14" s="41" t="s">
        <v>21</v>
      </c>
      <c r="B14" s="42" t="s">
        <v>22</v>
      </c>
      <c r="C14" s="43">
        <f aca="true" t="shared" si="0" ref="C14:N14">SUM(C9:C13)</f>
        <v>15000</v>
      </c>
      <c r="D14" s="43">
        <f t="shared" si="0"/>
        <v>15000</v>
      </c>
      <c r="E14" s="43">
        <f t="shared" si="0"/>
        <v>10639</v>
      </c>
      <c r="F14" s="43">
        <f t="shared" si="0"/>
        <v>148703</v>
      </c>
      <c r="G14" s="43">
        <f t="shared" si="0"/>
        <v>148703</v>
      </c>
      <c r="H14" s="43">
        <f t="shared" si="0"/>
        <v>136585</v>
      </c>
      <c r="I14" s="43">
        <f t="shared" si="0"/>
        <v>794165</v>
      </c>
      <c r="J14" s="43">
        <f t="shared" si="0"/>
        <v>968852</v>
      </c>
      <c r="K14" s="43">
        <f t="shared" si="0"/>
        <v>744557</v>
      </c>
      <c r="L14" s="43">
        <f t="shared" si="0"/>
        <v>396119</v>
      </c>
      <c r="M14" s="43">
        <f t="shared" si="0"/>
        <v>396119</v>
      </c>
      <c r="N14" s="44">
        <f t="shared" si="0"/>
        <v>384480</v>
      </c>
    </row>
    <row r="15" spans="1:14" ht="10.5" customHeight="1">
      <c r="A15" s="4" t="s">
        <v>23</v>
      </c>
      <c r="B15" s="3" t="s">
        <v>24</v>
      </c>
      <c r="C15" s="8"/>
      <c r="D15" s="13"/>
      <c r="E15" s="8"/>
      <c r="F15" s="8"/>
      <c r="G15" s="8"/>
      <c r="H15" s="8"/>
      <c r="I15" s="8"/>
      <c r="J15" s="8"/>
      <c r="K15" s="8"/>
      <c r="L15" s="8"/>
      <c r="M15" s="8"/>
      <c r="N15" s="14"/>
    </row>
    <row r="16" spans="1:14" ht="10.5" customHeight="1">
      <c r="A16" s="4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4"/>
    </row>
    <row r="17" spans="1:14" s="15" customFormat="1" ht="10.5" customHeight="1">
      <c r="A17" s="4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4"/>
    </row>
    <row r="18" spans="1:14" ht="10.5" customHeight="1" thickBot="1">
      <c r="A18" s="41" t="s">
        <v>29</v>
      </c>
      <c r="B18" s="42" t="s">
        <v>30</v>
      </c>
      <c r="C18" s="43">
        <f aca="true" t="shared" si="1" ref="C18:N18">SUM(C15:C17)</f>
        <v>0</v>
      </c>
      <c r="D18" s="43">
        <f t="shared" si="1"/>
        <v>0</v>
      </c>
      <c r="E18" s="43">
        <f t="shared" si="1"/>
        <v>0</v>
      </c>
      <c r="F18" s="43">
        <f t="shared" si="1"/>
        <v>0</v>
      </c>
      <c r="G18" s="43">
        <f t="shared" si="1"/>
        <v>0</v>
      </c>
      <c r="H18" s="43">
        <f t="shared" si="1"/>
        <v>0</v>
      </c>
      <c r="I18" s="43">
        <f t="shared" si="1"/>
        <v>0</v>
      </c>
      <c r="J18" s="43">
        <f t="shared" si="1"/>
        <v>0</v>
      </c>
      <c r="K18" s="43">
        <f t="shared" si="1"/>
        <v>0</v>
      </c>
      <c r="L18" s="43">
        <f t="shared" si="1"/>
        <v>0</v>
      </c>
      <c r="M18" s="43">
        <f t="shared" si="1"/>
        <v>0</v>
      </c>
      <c r="N18" s="44">
        <f t="shared" si="1"/>
        <v>0</v>
      </c>
    </row>
    <row r="19" spans="1:14" ht="10.5" customHeight="1">
      <c r="A19" s="48" t="s">
        <v>31</v>
      </c>
      <c r="B19" s="25" t="s">
        <v>32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0.5" customHeight="1" thickBot="1">
      <c r="A20" s="48" t="s">
        <v>33</v>
      </c>
      <c r="B20" s="25" t="s">
        <v>34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10.5" customHeight="1" thickBot="1">
      <c r="A21" s="41" t="s">
        <v>35</v>
      </c>
      <c r="B21" s="42" t="s">
        <v>36</v>
      </c>
      <c r="C21" s="43">
        <f aca="true" t="shared" si="2" ref="C21:I21">SUM(C19)</f>
        <v>0</v>
      </c>
      <c r="D21" s="43">
        <f t="shared" si="2"/>
        <v>0</v>
      </c>
      <c r="E21" s="43">
        <f t="shared" si="2"/>
        <v>0</v>
      </c>
      <c r="F21" s="43">
        <f t="shared" si="2"/>
        <v>0</v>
      </c>
      <c r="G21" s="43">
        <f t="shared" si="2"/>
        <v>0</v>
      </c>
      <c r="H21" s="43">
        <f t="shared" si="2"/>
        <v>0</v>
      </c>
      <c r="I21" s="43">
        <f t="shared" si="2"/>
        <v>0</v>
      </c>
      <c r="J21" s="43">
        <f>SUM(J19)+J20</f>
        <v>0</v>
      </c>
      <c r="K21" s="43">
        <f>SUM(K19)+K20</f>
        <v>0</v>
      </c>
      <c r="L21" s="43">
        <f>SUM(L19)</f>
        <v>0</v>
      </c>
      <c r="M21" s="43">
        <f>SUM(M19)</f>
        <v>0</v>
      </c>
      <c r="N21" s="44">
        <f>SUM(N19)</f>
        <v>0</v>
      </c>
    </row>
    <row r="22" spans="1:14" ht="10.5" customHeight="1">
      <c r="A22" s="17" t="s">
        <v>37</v>
      </c>
      <c r="B22" s="3" t="s">
        <v>38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10.5" customHeight="1">
      <c r="A23" s="17" t="s">
        <v>39</v>
      </c>
      <c r="B23" s="3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s="15" customFormat="1" ht="10.5" customHeight="1">
      <c r="A24" s="4" t="s">
        <v>31</v>
      </c>
      <c r="B24" s="3" t="s">
        <v>41</v>
      </c>
      <c r="C24" s="8"/>
      <c r="D24" s="8"/>
      <c r="E24" s="8"/>
      <c r="F24" s="8"/>
      <c r="G24" s="8"/>
      <c r="H24" s="8"/>
      <c r="I24" s="8"/>
      <c r="J24" s="8"/>
      <c r="K24" s="8"/>
      <c r="L24" s="9"/>
      <c r="M24" s="9"/>
      <c r="N24" s="18"/>
    </row>
    <row r="25" spans="1:14" ht="10.5" customHeight="1">
      <c r="A25" s="41" t="s">
        <v>42</v>
      </c>
      <c r="B25" s="45" t="s">
        <v>43</v>
      </c>
      <c r="C25" s="43">
        <f aca="true" t="shared" si="3" ref="C25:N25">SUM(C22:C24)</f>
        <v>0</v>
      </c>
      <c r="D25" s="43">
        <f t="shared" si="3"/>
        <v>0</v>
      </c>
      <c r="E25" s="43">
        <f t="shared" si="3"/>
        <v>0</v>
      </c>
      <c r="F25" s="43">
        <f t="shared" si="3"/>
        <v>0</v>
      </c>
      <c r="G25" s="43">
        <f t="shared" si="3"/>
        <v>0</v>
      </c>
      <c r="H25" s="43">
        <f t="shared" si="3"/>
        <v>0</v>
      </c>
      <c r="I25" s="43">
        <f t="shared" si="3"/>
        <v>0</v>
      </c>
      <c r="J25" s="43">
        <f t="shared" si="3"/>
        <v>0</v>
      </c>
      <c r="K25" s="43">
        <f t="shared" si="3"/>
        <v>0</v>
      </c>
      <c r="L25" s="43">
        <f t="shared" si="3"/>
        <v>0</v>
      </c>
      <c r="M25" s="43">
        <f t="shared" si="3"/>
        <v>0</v>
      </c>
      <c r="N25" s="44">
        <f t="shared" si="3"/>
        <v>0</v>
      </c>
    </row>
    <row r="26" spans="1:14" ht="10.5" customHeight="1">
      <c r="A26" s="17" t="s">
        <v>44</v>
      </c>
      <c r="B26" s="19" t="s">
        <v>45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0.5" customHeight="1">
      <c r="A27" s="41" t="s">
        <v>46</v>
      </c>
      <c r="B27" s="45" t="s">
        <v>47</v>
      </c>
      <c r="C27" s="43">
        <f aca="true" t="shared" si="4" ref="C27:N27">SUM(C21,C25,C26)</f>
        <v>0</v>
      </c>
      <c r="D27" s="43">
        <f t="shared" si="4"/>
        <v>0</v>
      </c>
      <c r="E27" s="43">
        <f t="shared" si="4"/>
        <v>0</v>
      </c>
      <c r="F27" s="43">
        <f t="shared" si="4"/>
        <v>0</v>
      </c>
      <c r="G27" s="43">
        <f t="shared" si="4"/>
        <v>0</v>
      </c>
      <c r="H27" s="43">
        <f t="shared" si="4"/>
        <v>0</v>
      </c>
      <c r="I27" s="43">
        <f t="shared" si="4"/>
        <v>0</v>
      </c>
      <c r="J27" s="43">
        <f t="shared" si="4"/>
        <v>0</v>
      </c>
      <c r="K27" s="43">
        <f t="shared" si="4"/>
        <v>0</v>
      </c>
      <c r="L27" s="43">
        <f t="shared" si="4"/>
        <v>0</v>
      </c>
      <c r="M27" s="43">
        <f t="shared" si="4"/>
        <v>0</v>
      </c>
      <c r="N27" s="44">
        <f t="shared" si="4"/>
        <v>0</v>
      </c>
    </row>
    <row r="28" spans="1:14" s="15" customFormat="1" ht="10.5" customHeight="1">
      <c r="A28" s="20"/>
      <c r="B28" s="15" t="s">
        <v>48</v>
      </c>
      <c r="C28" s="9">
        <f aca="true" t="shared" si="5" ref="C28:N28">SUM(C27,C18,C14)</f>
        <v>15000</v>
      </c>
      <c r="D28" s="9">
        <f t="shared" si="5"/>
        <v>15000</v>
      </c>
      <c r="E28" s="9">
        <f t="shared" si="5"/>
        <v>10639</v>
      </c>
      <c r="F28" s="9">
        <f t="shared" si="5"/>
        <v>148703</v>
      </c>
      <c r="G28" s="9">
        <f t="shared" si="5"/>
        <v>148703</v>
      </c>
      <c r="H28" s="9">
        <f t="shared" si="5"/>
        <v>136585</v>
      </c>
      <c r="I28" s="9">
        <f t="shared" si="5"/>
        <v>794165</v>
      </c>
      <c r="J28" s="9">
        <f t="shared" si="5"/>
        <v>968852</v>
      </c>
      <c r="K28" s="9">
        <f t="shared" si="5"/>
        <v>744557</v>
      </c>
      <c r="L28" s="9">
        <f t="shared" si="5"/>
        <v>396119</v>
      </c>
      <c r="M28" s="9">
        <f t="shared" si="5"/>
        <v>396119</v>
      </c>
      <c r="N28" s="9">
        <f t="shared" si="5"/>
        <v>384480</v>
      </c>
    </row>
    <row r="29" spans="1:21" ht="10.5" customHeight="1">
      <c r="A29" s="85" t="s">
        <v>49</v>
      </c>
      <c r="B29" s="85"/>
      <c r="C29" s="8"/>
      <c r="D29" s="8"/>
      <c r="E29" s="8"/>
      <c r="F29" s="8"/>
      <c r="G29" s="8"/>
      <c r="H29" s="8"/>
      <c r="I29" s="8"/>
      <c r="J29" s="8"/>
      <c r="K29" s="8"/>
      <c r="L29" s="9"/>
      <c r="M29" s="9"/>
      <c r="N29" s="18"/>
      <c r="U29" s="29"/>
    </row>
    <row r="30" spans="1:14" ht="10.5" customHeight="1">
      <c r="A30" s="4" t="s">
        <v>50</v>
      </c>
      <c r="B30" s="3" t="s">
        <v>51</v>
      </c>
      <c r="C30" s="8"/>
      <c r="D30" s="8"/>
      <c r="E30" s="8"/>
      <c r="F30" s="8"/>
      <c r="G30" s="8"/>
      <c r="H30" s="8"/>
      <c r="I30" s="8"/>
      <c r="J30" s="8"/>
      <c r="K30" s="8"/>
      <c r="L30" s="9"/>
      <c r="M30" s="9"/>
      <c r="N30" s="18"/>
    </row>
    <row r="31" spans="1:14" ht="10.5" customHeight="1">
      <c r="A31" s="4" t="s">
        <v>52</v>
      </c>
      <c r="B31" s="3" t="s">
        <v>53</v>
      </c>
      <c r="C31" s="8"/>
      <c r="D31" s="8"/>
      <c r="E31" s="8"/>
      <c r="F31" s="8"/>
      <c r="G31" s="8"/>
      <c r="H31" s="8"/>
      <c r="I31" s="8"/>
      <c r="J31" s="8"/>
      <c r="K31" s="8"/>
      <c r="L31" s="9"/>
      <c r="M31" s="9"/>
      <c r="N31" s="18"/>
    </row>
    <row r="32" spans="1:14" ht="10.5" customHeight="1">
      <c r="A32" s="4" t="s">
        <v>54</v>
      </c>
      <c r="B32" s="3" t="s">
        <v>55</v>
      </c>
      <c r="C32" s="8"/>
      <c r="D32" s="8"/>
      <c r="E32" s="8"/>
      <c r="F32" s="8"/>
      <c r="G32" s="8"/>
      <c r="H32" s="8"/>
      <c r="I32" s="8"/>
      <c r="J32" s="8"/>
      <c r="K32" s="8"/>
      <c r="L32" s="9"/>
      <c r="M32" s="9"/>
      <c r="N32" s="18"/>
    </row>
    <row r="33" spans="1:14" ht="10.5" customHeight="1">
      <c r="A33" s="49" t="s">
        <v>56</v>
      </c>
      <c r="B33" s="50" t="s">
        <v>57</v>
      </c>
      <c r="C33" s="51">
        <f aca="true" t="shared" si="6" ref="C33:N33">SUM(C30:C32)</f>
        <v>0</v>
      </c>
      <c r="D33" s="51">
        <f t="shared" si="6"/>
        <v>0</v>
      </c>
      <c r="E33" s="51">
        <f t="shared" si="6"/>
        <v>0</v>
      </c>
      <c r="F33" s="51">
        <f t="shared" si="6"/>
        <v>0</v>
      </c>
      <c r="G33" s="51">
        <f t="shared" si="6"/>
        <v>0</v>
      </c>
      <c r="H33" s="51">
        <f t="shared" si="6"/>
        <v>0</v>
      </c>
      <c r="I33" s="51">
        <f t="shared" si="6"/>
        <v>0</v>
      </c>
      <c r="J33" s="51">
        <f t="shared" si="6"/>
        <v>0</v>
      </c>
      <c r="K33" s="51">
        <f t="shared" si="6"/>
        <v>0</v>
      </c>
      <c r="L33" s="51">
        <f t="shared" si="6"/>
        <v>0</v>
      </c>
      <c r="M33" s="51">
        <f t="shared" si="6"/>
        <v>0</v>
      </c>
      <c r="N33" s="52">
        <f t="shared" si="6"/>
        <v>0</v>
      </c>
    </row>
    <row r="34" spans="1:14" ht="10.5" customHeight="1">
      <c r="A34" s="4" t="s">
        <v>58</v>
      </c>
      <c r="B34" s="3" t="s">
        <v>59</v>
      </c>
      <c r="C34" s="8"/>
      <c r="D34" s="8"/>
      <c r="E34" s="8"/>
      <c r="F34" s="8"/>
      <c r="G34" s="8"/>
      <c r="H34" s="8"/>
      <c r="I34" s="8"/>
      <c r="J34" s="8"/>
      <c r="K34" s="8"/>
      <c r="L34" s="9"/>
      <c r="M34" s="9"/>
      <c r="N34" s="18"/>
    </row>
    <row r="35" spans="1:14" ht="10.5" customHeight="1">
      <c r="A35" s="4" t="s">
        <v>60</v>
      </c>
      <c r="B35" s="3" t="s">
        <v>61</v>
      </c>
      <c r="C35" s="8"/>
      <c r="D35" s="8"/>
      <c r="E35" s="8"/>
      <c r="F35" s="8"/>
      <c r="G35" s="8"/>
      <c r="H35" s="8"/>
      <c r="I35" s="8"/>
      <c r="J35" s="8"/>
      <c r="K35" s="8"/>
      <c r="L35" s="9"/>
      <c r="M35" s="9"/>
      <c r="N35" s="18"/>
    </row>
    <row r="36" spans="1:14" ht="10.5" customHeight="1">
      <c r="A36" s="4" t="s">
        <v>62</v>
      </c>
      <c r="B36" s="3" t="s">
        <v>63</v>
      </c>
      <c r="C36" s="8"/>
      <c r="D36" s="8"/>
      <c r="E36" s="8"/>
      <c r="F36" s="8"/>
      <c r="G36" s="8"/>
      <c r="H36" s="8"/>
      <c r="I36" s="8"/>
      <c r="J36" s="8"/>
      <c r="K36" s="8"/>
      <c r="L36" s="9"/>
      <c r="M36" s="9"/>
      <c r="N36" s="18"/>
    </row>
    <row r="37" spans="1:30" ht="10.5" customHeight="1">
      <c r="A37" s="41" t="s">
        <v>21</v>
      </c>
      <c r="B37" s="42" t="s">
        <v>64</v>
      </c>
      <c r="C37" s="43">
        <f aca="true" t="shared" si="7" ref="C37:N37">SUM(C33:C36)</f>
        <v>0</v>
      </c>
      <c r="D37" s="43">
        <f t="shared" si="7"/>
        <v>0</v>
      </c>
      <c r="E37" s="43">
        <f t="shared" si="7"/>
        <v>0</v>
      </c>
      <c r="F37" s="43">
        <f t="shared" si="7"/>
        <v>0</v>
      </c>
      <c r="G37" s="43">
        <f t="shared" si="7"/>
        <v>0</v>
      </c>
      <c r="H37" s="43">
        <f t="shared" si="7"/>
        <v>0</v>
      </c>
      <c r="I37" s="43">
        <f t="shared" si="7"/>
        <v>0</v>
      </c>
      <c r="J37" s="43">
        <f t="shared" si="7"/>
        <v>0</v>
      </c>
      <c r="K37" s="43">
        <f t="shared" si="7"/>
        <v>0</v>
      </c>
      <c r="L37" s="43">
        <f t="shared" si="7"/>
        <v>0</v>
      </c>
      <c r="M37" s="43">
        <f t="shared" si="7"/>
        <v>0</v>
      </c>
      <c r="N37" s="44">
        <f t="shared" si="7"/>
        <v>0</v>
      </c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ht="10.5" customHeight="1">
      <c r="A38" s="4" t="s">
        <v>65</v>
      </c>
      <c r="B38" s="3" t="s">
        <v>66</v>
      </c>
      <c r="C38" s="8"/>
      <c r="D38" s="8"/>
      <c r="E38" s="8">
        <f>SUM(C38:D38)</f>
        <v>0</v>
      </c>
      <c r="F38" s="8"/>
      <c r="G38" s="8"/>
      <c r="H38" s="8"/>
      <c r="I38" s="8"/>
      <c r="J38" s="8"/>
      <c r="K38" s="8"/>
      <c r="L38" s="9"/>
      <c r="M38" s="9"/>
      <c r="N38" s="1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30" ht="10.5" customHeight="1">
      <c r="A39" s="4" t="s">
        <v>67</v>
      </c>
      <c r="B39" s="3" t="s">
        <v>68</v>
      </c>
      <c r="C39" s="8"/>
      <c r="D39" s="8"/>
      <c r="E39" s="8"/>
      <c r="F39" s="8"/>
      <c r="G39" s="8"/>
      <c r="H39" s="8"/>
      <c r="I39" s="8"/>
      <c r="J39" s="8"/>
      <c r="K39" s="8"/>
      <c r="L39" s="9"/>
      <c r="M39" s="9"/>
      <c r="N39" s="1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0" s="15" customFormat="1" ht="10.5" customHeight="1">
      <c r="A40" s="4" t="s">
        <v>69</v>
      </c>
      <c r="B40" s="3" t="s">
        <v>70</v>
      </c>
      <c r="C40" s="8"/>
      <c r="D40" s="8"/>
      <c r="E40" s="8"/>
      <c r="F40" s="8"/>
      <c r="G40" s="8"/>
      <c r="H40" s="8"/>
      <c r="I40" s="8"/>
      <c r="J40" s="8"/>
      <c r="K40" s="8"/>
      <c r="L40" s="9"/>
      <c r="M40" s="9"/>
      <c r="N40" s="18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pans="1:30" ht="10.5" customHeight="1" thickBot="1">
      <c r="A41" s="41" t="s">
        <v>29</v>
      </c>
      <c r="B41" s="42" t="s">
        <v>71</v>
      </c>
      <c r="C41" s="43">
        <f aca="true" t="shared" si="8" ref="C41:N41">SUM(C38:C40)</f>
        <v>0</v>
      </c>
      <c r="D41" s="43">
        <f t="shared" si="8"/>
        <v>0</v>
      </c>
      <c r="E41" s="43">
        <f t="shared" si="8"/>
        <v>0</v>
      </c>
      <c r="F41" s="43">
        <f t="shared" si="8"/>
        <v>0</v>
      </c>
      <c r="G41" s="43">
        <f t="shared" si="8"/>
        <v>0</v>
      </c>
      <c r="H41" s="43">
        <f t="shared" si="8"/>
        <v>0</v>
      </c>
      <c r="I41" s="43">
        <f t="shared" si="8"/>
        <v>0</v>
      </c>
      <c r="J41" s="43">
        <f t="shared" si="8"/>
        <v>0</v>
      </c>
      <c r="K41" s="43">
        <f t="shared" si="8"/>
        <v>0</v>
      </c>
      <c r="L41" s="43">
        <f t="shared" si="8"/>
        <v>0</v>
      </c>
      <c r="M41" s="43">
        <f t="shared" si="8"/>
        <v>0</v>
      </c>
      <c r="N41" s="44">
        <f t="shared" si="8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ht="10.5" customHeight="1">
      <c r="A42" s="48" t="s">
        <v>72</v>
      </c>
      <c r="B42" s="19" t="s">
        <v>73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 ht="10.5" customHeight="1">
      <c r="A43" s="48" t="s">
        <v>74</v>
      </c>
      <c r="B43" s="19" t="s">
        <v>75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14" ht="13.5" thickBot="1">
      <c r="A44" s="17" t="s">
        <v>76</v>
      </c>
      <c r="B44" s="19" t="s">
        <v>207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4" ht="13.5" thickBot="1">
      <c r="A45" s="41" t="s">
        <v>35</v>
      </c>
      <c r="B45" s="42" t="s">
        <v>78</v>
      </c>
      <c r="C45" s="43">
        <f aca="true" t="shared" si="9" ref="C45:N45">SUM(C42:C43)</f>
        <v>0</v>
      </c>
      <c r="D45" s="43">
        <f t="shared" si="9"/>
        <v>0</v>
      </c>
      <c r="E45" s="43">
        <f t="shared" si="9"/>
        <v>0</v>
      </c>
      <c r="F45" s="43">
        <f t="shared" si="9"/>
        <v>0</v>
      </c>
      <c r="G45" s="43">
        <f t="shared" si="9"/>
        <v>0</v>
      </c>
      <c r="H45" s="43">
        <f t="shared" si="9"/>
        <v>0</v>
      </c>
      <c r="I45" s="43">
        <f t="shared" si="9"/>
        <v>0</v>
      </c>
      <c r="J45" s="43">
        <f t="shared" si="9"/>
        <v>0</v>
      </c>
      <c r="K45" s="43">
        <f t="shared" si="9"/>
        <v>0</v>
      </c>
      <c r="L45" s="43">
        <f t="shared" si="9"/>
        <v>0</v>
      </c>
      <c r="M45" s="43">
        <f t="shared" si="9"/>
        <v>0</v>
      </c>
      <c r="N45" s="44">
        <f t="shared" si="9"/>
        <v>0</v>
      </c>
    </row>
    <row r="46" spans="1:14" ht="12.75">
      <c r="A46" s="17" t="s">
        <v>72</v>
      </c>
      <c r="B46" s="19" t="s">
        <v>41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14" ht="12.75">
      <c r="A47" s="17" t="s">
        <v>74</v>
      </c>
      <c r="B47" s="19" t="s">
        <v>79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 ht="12.75">
      <c r="A48" s="41" t="s">
        <v>42</v>
      </c>
      <c r="B48" s="42" t="s">
        <v>80</v>
      </c>
      <c r="C48" s="43">
        <f aca="true" t="shared" si="10" ref="C48:N48">SUM(C46:C47)</f>
        <v>0</v>
      </c>
      <c r="D48" s="43">
        <f t="shared" si="10"/>
        <v>0</v>
      </c>
      <c r="E48" s="43">
        <f t="shared" si="10"/>
        <v>0</v>
      </c>
      <c r="F48" s="43">
        <f t="shared" si="10"/>
        <v>0</v>
      </c>
      <c r="G48" s="43">
        <f t="shared" si="10"/>
        <v>0</v>
      </c>
      <c r="H48" s="43">
        <f t="shared" si="10"/>
        <v>0</v>
      </c>
      <c r="I48" s="43">
        <f t="shared" si="10"/>
        <v>0</v>
      </c>
      <c r="J48" s="43">
        <f t="shared" si="10"/>
        <v>0</v>
      </c>
      <c r="K48" s="43">
        <f t="shared" si="10"/>
        <v>0</v>
      </c>
      <c r="L48" s="43">
        <f t="shared" si="10"/>
        <v>0</v>
      </c>
      <c r="M48" s="43">
        <f t="shared" si="10"/>
        <v>0</v>
      </c>
      <c r="N48" s="44">
        <f t="shared" si="10"/>
        <v>0</v>
      </c>
    </row>
    <row r="49" spans="1:14" ht="13.5" thickBot="1">
      <c r="A49" s="17" t="s">
        <v>81</v>
      </c>
      <c r="B49" s="25" t="s">
        <v>82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3.5" thickBot="1">
      <c r="A50" s="41" t="s">
        <v>46</v>
      </c>
      <c r="B50" s="42" t="s">
        <v>83</v>
      </c>
      <c r="C50" s="43">
        <f aca="true" t="shared" si="11" ref="C50:N50">SUM(C48,C45,C49)</f>
        <v>0</v>
      </c>
      <c r="D50" s="43">
        <f t="shared" si="11"/>
        <v>0</v>
      </c>
      <c r="E50" s="43">
        <f t="shared" si="11"/>
        <v>0</v>
      </c>
      <c r="F50" s="43">
        <f t="shared" si="11"/>
        <v>0</v>
      </c>
      <c r="G50" s="43">
        <f t="shared" si="11"/>
        <v>0</v>
      </c>
      <c r="H50" s="43">
        <f t="shared" si="11"/>
        <v>0</v>
      </c>
      <c r="I50" s="43">
        <f t="shared" si="11"/>
        <v>0</v>
      </c>
      <c r="J50" s="43">
        <f t="shared" si="11"/>
        <v>0</v>
      </c>
      <c r="K50" s="43">
        <f t="shared" si="11"/>
        <v>0</v>
      </c>
      <c r="L50" s="43">
        <f t="shared" si="11"/>
        <v>0</v>
      </c>
      <c r="M50" s="43">
        <f t="shared" si="11"/>
        <v>0</v>
      </c>
      <c r="N50" s="44">
        <f t="shared" si="11"/>
        <v>0</v>
      </c>
    </row>
    <row r="51" spans="1:14" ht="13.5" thickBot="1">
      <c r="A51" s="41"/>
      <c r="B51" s="71" t="s">
        <v>84</v>
      </c>
      <c r="C51" s="43">
        <f aca="true" t="shared" si="12" ref="C51:N51">SUM(C50,C41,C37)</f>
        <v>0</v>
      </c>
      <c r="D51" s="43">
        <f t="shared" si="12"/>
        <v>0</v>
      </c>
      <c r="E51" s="43">
        <f t="shared" si="12"/>
        <v>0</v>
      </c>
      <c r="F51" s="43">
        <f t="shared" si="12"/>
        <v>0</v>
      </c>
      <c r="G51" s="43">
        <f t="shared" si="12"/>
        <v>0</v>
      </c>
      <c r="H51" s="43">
        <f t="shared" si="12"/>
        <v>0</v>
      </c>
      <c r="I51" s="43">
        <f t="shared" si="12"/>
        <v>0</v>
      </c>
      <c r="J51" s="43">
        <f t="shared" si="12"/>
        <v>0</v>
      </c>
      <c r="K51" s="43">
        <f t="shared" si="12"/>
        <v>0</v>
      </c>
      <c r="L51" s="43">
        <f t="shared" si="12"/>
        <v>0</v>
      </c>
      <c r="M51" s="43">
        <f t="shared" si="12"/>
        <v>0</v>
      </c>
      <c r="N51" s="44">
        <f t="shared" si="12"/>
        <v>0</v>
      </c>
    </row>
    <row r="52" spans="1:14" ht="13.5" thickBot="1">
      <c r="A52" s="57"/>
      <c r="B52" s="58" t="s">
        <v>85</v>
      </c>
      <c r="C52" s="72"/>
      <c r="D52" s="72"/>
      <c r="E52" s="72"/>
      <c r="F52" s="72"/>
      <c r="G52" s="72"/>
      <c r="H52" s="72"/>
      <c r="I52" s="72"/>
      <c r="J52" s="72"/>
      <c r="K52" s="72"/>
      <c r="L52" s="73"/>
      <c r="M52" s="73"/>
      <c r="N52" s="74"/>
    </row>
    <row r="53" spans="1:14" ht="13.5" thickBot="1">
      <c r="A53" s="64"/>
      <c r="B53" s="58" t="s">
        <v>86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82"/>
    </row>
    <row r="55" ht="12.75">
      <c r="K55" s="9"/>
    </row>
    <row r="56" ht="12.75">
      <c r="K56" s="8"/>
    </row>
    <row r="57" ht="12.75">
      <c r="K57" s="15"/>
    </row>
    <row r="59" ht="12.75">
      <c r="K59" s="15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 horizontalCentered="1"/>
  <pageMargins left="0.27569444444444446" right="0.27569444444444446" top="0.275" bottom="0.22013888888888888" header="0.19652777777777777" footer="0.16527777777777777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N77"/>
  <sheetViews>
    <sheetView zoomScale="92" zoomScaleNormal="92" zoomScalePageLayoutView="0" workbookViewId="0" topLeftCell="A1">
      <pane ySplit="7" topLeftCell="A8" activePane="bottomLeft" state="frozen"/>
      <selection pane="topLeft" activeCell="T30" sqref="T30"/>
      <selection pane="bottomLeft" activeCell="T30" sqref="T30"/>
    </sheetView>
  </sheetViews>
  <sheetFormatPr defaultColWidth="9.00390625" defaultRowHeight="12.75"/>
  <cols>
    <col min="1" max="1" width="7.375" style="2" customWidth="1"/>
    <col min="2" max="2" width="35.75390625" style="2" customWidth="1"/>
    <col min="3" max="3" width="10.875" style="2" customWidth="1"/>
    <col min="4" max="4" width="10.625" style="2" customWidth="1"/>
    <col min="5" max="5" width="11.00390625" style="2" customWidth="1"/>
    <col min="6" max="7" width="10.00390625" style="2" customWidth="1"/>
    <col min="8" max="8" width="9.375" style="2" customWidth="1"/>
    <col min="9" max="9" width="9.625" style="2" customWidth="1"/>
    <col min="10" max="14" width="9.375" style="2" customWidth="1"/>
    <col min="15" max="15" width="9.25390625" style="2" customWidth="1"/>
    <col min="16" max="16" width="0" style="2" hidden="1" customWidth="1"/>
    <col min="17" max="17" width="9.25390625" style="2" customWidth="1"/>
    <col min="18" max="20" width="0" style="2" hidden="1" customWidth="1"/>
    <col min="21" max="16384" width="9.125" style="2" customWidth="1"/>
  </cols>
  <sheetData>
    <row r="1" spans="1:17" ht="11.2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21"/>
      <c r="P1" s="20"/>
      <c r="Q1" s="20"/>
    </row>
    <row r="2" spans="8:20" ht="8.25" customHeight="1" thickBot="1">
      <c r="H2" s="3"/>
      <c r="M2" s="3" t="s">
        <v>1</v>
      </c>
      <c r="T2" s="3"/>
    </row>
    <row r="3" spans="1:14" ht="9" customHeight="1" thickBot="1">
      <c r="A3" s="89" t="s">
        <v>2</v>
      </c>
      <c r="B3" s="89"/>
      <c r="C3" s="91">
        <v>1305</v>
      </c>
      <c r="D3" s="91"/>
      <c r="E3" s="91"/>
      <c r="F3" s="91">
        <v>1306</v>
      </c>
      <c r="G3" s="91"/>
      <c r="H3" s="91"/>
      <c r="I3" s="91">
        <v>1307</v>
      </c>
      <c r="J3" s="91"/>
      <c r="K3" s="91"/>
      <c r="L3" s="91">
        <v>1308</v>
      </c>
      <c r="M3" s="91"/>
      <c r="N3" s="91"/>
    </row>
    <row r="4" spans="1:14" s="32" customFormat="1" ht="24" customHeight="1" thickBot="1">
      <c r="A4" s="89"/>
      <c r="B4" s="89"/>
      <c r="C4" s="93" t="s">
        <v>154</v>
      </c>
      <c r="D4" s="93"/>
      <c r="E4" s="93"/>
      <c r="F4" s="103" t="s">
        <v>155</v>
      </c>
      <c r="G4" s="103"/>
      <c r="H4" s="103"/>
      <c r="I4" s="93" t="s">
        <v>156</v>
      </c>
      <c r="J4" s="93"/>
      <c r="K4" s="93"/>
      <c r="L4" s="93" t="s">
        <v>157</v>
      </c>
      <c r="M4" s="93"/>
      <c r="N4" s="93"/>
    </row>
    <row r="5" spans="1:14" ht="11.25" customHeight="1">
      <c r="A5" s="89"/>
      <c r="B5" s="89"/>
      <c r="C5" s="86" t="s">
        <v>7</v>
      </c>
      <c r="D5" s="86" t="s">
        <v>8</v>
      </c>
      <c r="E5" s="86" t="s">
        <v>9</v>
      </c>
      <c r="F5" s="86" t="s">
        <v>7</v>
      </c>
      <c r="G5" s="86" t="s">
        <v>8</v>
      </c>
      <c r="H5" s="86" t="s">
        <v>9</v>
      </c>
      <c r="I5" s="86" t="s">
        <v>7</v>
      </c>
      <c r="J5" s="86" t="s">
        <v>8</v>
      </c>
      <c r="K5" s="86" t="s">
        <v>9</v>
      </c>
      <c r="L5" s="86" t="s">
        <v>7</v>
      </c>
      <c r="M5" s="86" t="s">
        <v>8</v>
      </c>
      <c r="N5" s="86" t="s">
        <v>9</v>
      </c>
    </row>
    <row r="6" spans="1:14" ht="17.25" customHeight="1">
      <c r="A6" s="89"/>
      <c r="B6" s="89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 ht="9" customHeight="1">
      <c r="A7" s="87">
        <v>1</v>
      </c>
      <c r="B7" s="87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84" t="s">
        <v>10</v>
      </c>
      <c r="B8" s="84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0.5" customHeight="1">
      <c r="A10" s="4" t="s">
        <v>13</v>
      </c>
      <c r="B10" s="3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0.5" customHeight="1">
      <c r="A11" s="4" t="s">
        <v>15</v>
      </c>
      <c r="B11" s="3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0.5" customHeight="1">
      <c r="A12" s="4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0.5" customHeight="1">
      <c r="A13" s="4" t="s">
        <v>19</v>
      </c>
      <c r="B13" s="3" t="s">
        <v>20</v>
      </c>
      <c r="C13" s="8">
        <v>8200</v>
      </c>
      <c r="D13" s="36">
        <v>43</v>
      </c>
      <c r="E13" s="36">
        <v>0</v>
      </c>
      <c r="F13" s="8"/>
      <c r="G13" s="8"/>
      <c r="H13" s="8"/>
      <c r="I13" s="8">
        <v>11934</v>
      </c>
      <c r="J13" s="36">
        <v>0</v>
      </c>
      <c r="K13" s="36">
        <v>0</v>
      </c>
      <c r="L13" s="8">
        <v>155000</v>
      </c>
      <c r="M13" s="36">
        <v>282</v>
      </c>
      <c r="N13" s="36">
        <v>0</v>
      </c>
    </row>
    <row r="14" spans="1:14" ht="10.5" customHeight="1">
      <c r="A14" s="41" t="s">
        <v>21</v>
      </c>
      <c r="B14" s="42" t="s">
        <v>22</v>
      </c>
      <c r="C14" s="43">
        <f aca="true" t="shared" si="0" ref="C14:N14">SUM(C9:C13)</f>
        <v>8200</v>
      </c>
      <c r="D14" s="43">
        <f t="shared" si="0"/>
        <v>43</v>
      </c>
      <c r="E14" s="43">
        <f t="shared" si="0"/>
        <v>0</v>
      </c>
      <c r="F14" s="43">
        <f t="shared" si="0"/>
        <v>0</v>
      </c>
      <c r="G14" s="43">
        <f t="shared" si="0"/>
        <v>0</v>
      </c>
      <c r="H14" s="43">
        <f t="shared" si="0"/>
        <v>0</v>
      </c>
      <c r="I14" s="43">
        <f t="shared" si="0"/>
        <v>11934</v>
      </c>
      <c r="J14" s="43">
        <f t="shared" si="0"/>
        <v>0</v>
      </c>
      <c r="K14" s="43">
        <f t="shared" si="0"/>
        <v>0</v>
      </c>
      <c r="L14" s="43">
        <f t="shared" si="0"/>
        <v>155000</v>
      </c>
      <c r="M14" s="43">
        <f t="shared" si="0"/>
        <v>282</v>
      </c>
      <c r="N14" s="44">
        <f t="shared" si="0"/>
        <v>0</v>
      </c>
    </row>
    <row r="15" spans="1:14" ht="10.5" customHeight="1">
      <c r="A15" s="4" t="s">
        <v>23</v>
      </c>
      <c r="B15" s="3" t="s">
        <v>24</v>
      </c>
      <c r="C15" s="8"/>
      <c r="D15" s="13"/>
      <c r="E15" s="8"/>
      <c r="F15" s="8"/>
      <c r="G15" s="8"/>
      <c r="H15" s="8"/>
      <c r="I15" s="8"/>
      <c r="J15" s="8"/>
      <c r="K15" s="8"/>
      <c r="L15" s="8"/>
      <c r="M15" s="8"/>
      <c r="N15" s="14"/>
    </row>
    <row r="16" spans="1:14" ht="10.5" customHeight="1">
      <c r="A16" s="4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4"/>
    </row>
    <row r="17" spans="1:14" s="15" customFormat="1" ht="10.5" customHeight="1">
      <c r="A17" s="4" t="s">
        <v>27</v>
      </c>
      <c r="B17" s="3" t="s">
        <v>28</v>
      </c>
      <c r="C17" s="8"/>
      <c r="D17" s="8"/>
      <c r="E17" s="8"/>
      <c r="F17" s="8">
        <v>607656</v>
      </c>
      <c r="G17" s="36">
        <v>1072144</v>
      </c>
      <c r="H17" s="36">
        <v>0</v>
      </c>
      <c r="I17" s="8"/>
      <c r="J17" s="8"/>
      <c r="K17" s="8"/>
      <c r="L17" s="8"/>
      <c r="M17" s="8"/>
      <c r="N17" s="14"/>
    </row>
    <row r="18" spans="1:14" ht="10.5" customHeight="1" thickBot="1">
      <c r="A18" s="41" t="s">
        <v>29</v>
      </c>
      <c r="B18" s="42" t="s">
        <v>30</v>
      </c>
      <c r="C18" s="43">
        <f aca="true" t="shared" si="1" ref="C18:N18">SUM(C15:C17)</f>
        <v>0</v>
      </c>
      <c r="D18" s="43">
        <f t="shared" si="1"/>
        <v>0</v>
      </c>
      <c r="E18" s="43">
        <f t="shared" si="1"/>
        <v>0</v>
      </c>
      <c r="F18" s="43">
        <f t="shared" si="1"/>
        <v>607656</v>
      </c>
      <c r="G18" s="43">
        <f t="shared" si="1"/>
        <v>1072144</v>
      </c>
      <c r="H18" s="43">
        <f t="shared" si="1"/>
        <v>0</v>
      </c>
      <c r="I18" s="43">
        <f t="shared" si="1"/>
        <v>0</v>
      </c>
      <c r="J18" s="43">
        <f t="shared" si="1"/>
        <v>0</v>
      </c>
      <c r="K18" s="43">
        <f t="shared" si="1"/>
        <v>0</v>
      </c>
      <c r="L18" s="43">
        <f t="shared" si="1"/>
        <v>0</v>
      </c>
      <c r="M18" s="43">
        <f t="shared" si="1"/>
        <v>0</v>
      </c>
      <c r="N18" s="44">
        <f t="shared" si="1"/>
        <v>0</v>
      </c>
    </row>
    <row r="19" spans="1:14" ht="10.5" customHeight="1">
      <c r="A19" s="48" t="s">
        <v>31</v>
      </c>
      <c r="B19" s="25" t="s">
        <v>32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0.5" customHeight="1" thickBot="1">
      <c r="A20" s="48" t="s">
        <v>33</v>
      </c>
      <c r="B20" s="25" t="s">
        <v>34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10.5" customHeight="1" thickBot="1">
      <c r="A21" s="41" t="s">
        <v>35</v>
      </c>
      <c r="B21" s="42" t="s">
        <v>36</v>
      </c>
      <c r="C21" s="43">
        <f aca="true" t="shared" si="2" ref="C21:I21">SUM(C19)</f>
        <v>0</v>
      </c>
      <c r="D21" s="43">
        <f t="shared" si="2"/>
        <v>0</v>
      </c>
      <c r="E21" s="43">
        <f t="shared" si="2"/>
        <v>0</v>
      </c>
      <c r="F21" s="43">
        <f t="shared" si="2"/>
        <v>0</v>
      </c>
      <c r="G21" s="43">
        <f t="shared" si="2"/>
        <v>0</v>
      </c>
      <c r="H21" s="43">
        <f t="shared" si="2"/>
        <v>0</v>
      </c>
      <c r="I21" s="43">
        <f t="shared" si="2"/>
        <v>0</v>
      </c>
      <c r="J21" s="43">
        <f>SUM(J19)+J20</f>
        <v>0</v>
      </c>
      <c r="K21" s="43">
        <f>SUM(K19)+K20</f>
        <v>0</v>
      </c>
      <c r="L21" s="43">
        <f>SUM(L19)</f>
        <v>0</v>
      </c>
      <c r="M21" s="43">
        <f>SUM(M19)</f>
        <v>0</v>
      </c>
      <c r="N21" s="44">
        <f>SUM(N19)</f>
        <v>0</v>
      </c>
    </row>
    <row r="22" spans="1:14" ht="10.5" customHeight="1">
      <c r="A22" s="17" t="s">
        <v>37</v>
      </c>
      <c r="B22" s="3" t="s">
        <v>38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10.5" customHeight="1">
      <c r="A23" s="17" t="s">
        <v>39</v>
      </c>
      <c r="B23" s="3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s="15" customFormat="1" ht="10.5" customHeight="1">
      <c r="A24" s="4" t="s">
        <v>31</v>
      </c>
      <c r="B24" s="3" t="s">
        <v>41</v>
      </c>
      <c r="C24" s="8"/>
      <c r="D24" s="8"/>
      <c r="E24" s="8"/>
      <c r="F24" s="8"/>
      <c r="G24" s="8"/>
      <c r="H24" s="8"/>
      <c r="I24" s="8"/>
      <c r="J24" s="8"/>
      <c r="K24" s="8"/>
      <c r="L24" s="9"/>
      <c r="M24" s="9"/>
      <c r="N24" s="18"/>
    </row>
    <row r="25" spans="1:14" ht="10.5" customHeight="1">
      <c r="A25" s="41" t="s">
        <v>42</v>
      </c>
      <c r="B25" s="45" t="s">
        <v>43</v>
      </c>
      <c r="C25" s="43">
        <f aca="true" t="shared" si="3" ref="C25:N25">SUM(C22:C24)</f>
        <v>0</v>
      </c>
      <c r="D25" s="43">
        <f t="shared" si="3"/>
        <v>0</v>
      </c>
      <c r="E25" s="43">
        <f t="shared" si="3"/>
        <v>0</v>
      </c>
      <c r="F25" s="43">
        <f t="shared" si="3"/>
        <v>0</v>
      </c>
      <c r="G25" s="43">
        <f t="shared" si="3"/>
        <v>0</v>
      </c>
      <c r="H25" s="43">
        <f t="shared" si="3"/>
        <v>0</v>
      </c>
      <c r="I25" s="43">
        <f t="shared" si="3"/>
        <v>0</v>
      </c>
      <c r="J25" s="43">
        <f t="shared" si="3"/>
        <v>0</v>
      </c>
      <c r="K25" s="43">
        <f t="shared" si="3"/>
        <v>0</v>
      </c>
      <c r="L25" s="43">
        <f t="shared" si="3"/>
        <v>0</v>
      </c>
      <c r="M25" s="43">
        <f t="shared" si="3"/>
        <v>0</v>
      </c>
      <c r="N25" s="44">
        <f t="shared" si="3"/>
        <v>0</v>
      </c>
    </row>
    <row r="26" spans="1:14" ht="10.5" customHeight="1">
      <c r="A26" s="17" t="s">
        <v>44</v>
      </c>
      <c r="B26" s="19" t="s">
        <v>45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0.5" customHeight="1">
      <c r="A27" s="41" t="s">
        <v>46</v>
      </c>
      <c r="B27" s="45" t="s">
        <v>47</v>
      </c>
      <c r="C27" s="43">
        <f aca="true" t="shared" si="4" ref="C27:N27">SUM(C21,C25,C26)</f>
        <v>0</v>
      </c>
      <c r="D27" s="43">
        <f t="shared" si="4"/>
        <v>0</v>
      </c>
      <c r="E27" s="43">
        <f t="shared" si="4"/>
        <v>0</v>
      </c>
      <c r="F27" s="43">
        <f t="shared" si="4"/>
        <v>0</v>
      </c>
      <c r="G27" s="43">
        <f t="shared" si="4"/>
        <v>0</v>
      </c>
      <c r="H27" s="43">
        <f t="shared" si="4"/>
        <v>0</v>
      </c>
      <c r="I27" s="43">
        <f t="shared" si="4"/>
        <v>0</v>
      </c>
      <c r="J27" s="43">
        <f t="shared" si="4"/>
        <v>0</v>
      </c>
      <c r="K27" s="43">
        <f t="shared" si="4"/>
        <v>0</v>
      </c>
      <c r="L27" s="43">
        <f t="shared" si="4"/>
        <v>0</v>
      </c>
      <c r="M27" s="43">
        <f t="shared" si="4"/>
        <v>0</v>
      </c>
      <c r="N27" s="44">
        <f t="shared" si="4"/>
        <v>0</v>
      </c>
    </row>
    <row r="28" spans="1:14" s="15" customFormat="1" ht="10.5" customHeight="1">
      <c r="A28" s="20"/>
      <c r="B28" s="15" t="s">
        <v>48</v>
      </c>
      <c r="C28" s="9">
        <f aca="true" t="shared" si="5" ref="C28:N28">SUM(C27,C18,C14)</f>
        <v>8200</v>
      </c>
      <c r="D28" s="9">
        <f t="shared" si="5"/>
        <v>43</v>
      </c>
      <c r="E28" s="9">
        <f t="shared" si="5"/>
        <v>0</v>
      </c>
      <c r="F28" s="9">
        <f t="shared" si="5"/>
        <v>607656</v>
      </c>
      <c r="G28" s="9">
        <f t="shared" si="5"/>
        <v>1072144</v>
      </c>
      <c r="H28" s="9">
        <f t="shared" si="5"/>
        <v>0</v>
      </c>
      <c r="I28" s="9">
        <f t="shared" si="5"/>
        <v>11934</v>
      </c>
      <c r="J28" s="9">
        <f t="shared" si="5"/>
        <v>0</v>
      </c>
      <c r="K28" s="9">
        <f t="shared" si="5"/>
        <v>0</v>
      </c>
      <c r="L28" s="9">
        <f t="shared" si="5"/>
        <v>155000</v>
      </c>
      <c r="M28" s="9">
        <f t="shared" si="5"/>
        <v>282</v>
      </c>
      <c r="N28" s="9">
        <f t="shared" si="5"/>
        <v>0</v>
      </c>
    </row>
    <row r="29" spans="1:21" ht="10.5" customHeight="1">
      <c r="A29" s="85" t="s">
        <v>49</v>
      </c>
      <c r="B29" s="8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14"/>
      <c r="U29" s="29"/>
    </row>
    <row r="30" spans="1:21" ht="10.5" customHeight="1">
      <c r="A30" s="4" t="s">
        <v>50</v>
      </c>
      <c r="B30" s="3" t="s">
        <v>51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14"/>
      <c r="U30" s="29"/>
    </row>
    <row r="31" spans="1:14" ht="10.5" customHeight="1">
      <c r="A31" s="4" t="s">
        <v>52</v>
      </c>
      <c r="B31" s="3" t="s">
        <v>53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14"/>
    </row>
    <row r="32" spans="1:14" ht="10.5" customHeight="1">
      <c r="A32" s="4" t="s">
        <v>54</v>
      </c>
      <c r="B32" s="3" t="s">
        <v>55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14"/>
    </row>
    <row r="33" spans="1:14" ht="10.5" customHeight="1">
      <c r="A33" s="49" t="s">
        <v>56</v>
      </c>
      <c r="B33" s="50" t="s">
        <v>57</v>
      </c>
      <c r="C33" s="51">
        <f aca="true" t="shared" si="6" ref="C33:N33">SUM(C30:C32)</f>
        <v>0</v>
      </c>
      <c r="D33" s="51">
        <f t="shared" si="6"/>
        <v>0</v>
      </c>
      <c r="E33" s="51">
        <f t="shared" si="6"/>
        <v>0</v>
      </c>
      <c r="F33" s="51">
        <f t="shared" si="6"/>
        <v>0</v>
      </c>
      <c r="G33" s="51">
        <f t="shared" si="6"/>
        <v>0</v>
      </c>
      <c r="H33" s="51">
        <f t="shared" si="6"/>
        <v>0</v>
      </c>
      <c r="I33" s="51">
        <f t="shared" si="6"/>
        <v>0</v>
      </c>
      <c r="J33" s="51">
        <f t="shared" si="6"/>
        <v>0</v>
      </c>
      <c r="K33" s="51">
        <f t="shared" si="6"/>
        <v>0</v>
      </c>
      <c r="L33" s="51">
        <f t="shared" si="6"/>
        <v>0</v>
      </c>
      <c r="M33" s="51">
        <f t="shared" si="6"/>
        <v>0</v>
      </c>
      <c r="N33" s="52">
        <f t="shared" si="6"/>
        <v>0</v>
      </c>
    </row>
    <row r="34" spans="1:14" ht="10.5" customHeight="1">
      <c r="A34" s="4" t="s">
        <v>58</v>
      </c>
      <c r="B34" s="3" t="s">
        <v>59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14"/>
    </row>
    <row r="35" spans="1:14" ht="10.5" customHeight="1">
      <c r="A35" s="4" t="s">
        <v>60</v>
      </c>
      <c r="B35" s="3" t="s">
        <v>61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14"/>
    </row>
    <row r="36" spans="1:14" ht="10.5" customHeight="1">
      <c r="A36" s="4" t="s">
        <v>62</v>
      </c>
      <c r="B36" s="3" t="s">
        <v>63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14"/>
    </row>
    <row r="37" spans="1:40" ht="10.5" customHeight="1">
      <c r="A37" s="41" t="s">
        <v>21</v>
      </c>
      <c r="B37" s="42" t="s">
        <v>64</v>
      </c>
      <c r="C37" s="43">
        <f aca="true" t="shared" si="7" ref="C37:N37">SUM(C33:C36)</f>
        <v>0</v>
      </c>
      <c r="D37" s="43">
        <f t="shared" si="7"/>
        <v>0</v>
      </c>
      <c r="E37" s="43">
        <f t="shared" si="7"/>
        <v>0</v>
      </c>
      <c r="F37" s="43">
        <f t="shared" si="7"/>
        <v>0</v>
      </c>
      <c r="G37" s="43">
        <f t="shared" si="7"/>
        <v>0</v>
      </c>
      <c r="H37" s="43">
        <f t="shared" si="7"/>
        <v>0</v>
      </c>
      <c r="I37" s="43">
        <f t="shared" si="7"/>
        <v>0</v>
      </c>
      <c r="J37" s="43">
        <f t="shared" si="7"/>
        <v>0</v>
      </c>
      <c r="K37" s="43">
        <f t="shared" si="7"/>
        <v>0</v>
      </c>
      <c r="L37" s="43">
        <f t="shared" si="7"/>
        <v>0</v>
      </c>
      <c r="M37" s="43">
        <f t="shared" si="7"/>
        <v>0</v>
      </c>
      <c r="N37" s="44">
        <f t="shared" si="7"/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4" t="s">
        <v>65</v>
      </c>
      <c r="B38" s="3" t="s">
        <v>66</v>
      </c>
      <c r="C38" s="8"/>
      <c r="D38" s="8"/>
      <c r="E38" s="8">
        <f>SUM(C38:D38)</f>
        <v>0</v>
      </c>
      <c r="F38" s="8"/>
      <c r="G38" s="8"/>
      <c r="H38" s="8"/>
      <c r="I38" s="8"/>
      <c r="J38" s="8"/>
      <c r="K38" s="8"/>
      <c r="L38" s="8"/>
      <c r="M38" s="8"/>
      <c r="N38" s="14"/>
      <c r="AD38" s="8"/>
      <c r="AE38" s="8"/>
      <c r="AF38" s="8"/>
      <c r="AJ38" s="8"/>
      <c r="AK38" s="8"/>
      <c r="AL38" s="8"/>
      <c r="AM38" s="8"/>
      <c r="AN38" s="8"/>
    </row>
    <row r="39" spans="1:40" ht="10.5" customHeight="1">
      <c r="A39" s="4" t="s">
        <v>67</v>
      </c>
      <c r="B39" s="3" t="s">
        <v>68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14"/>
      <c r="Q39" s="29"/>
      <c r="AD39" s="8"/>
      <c r="AE39" s="8"/>
      <c r="AF39" s="8"/>
      <c r="AJ39" s="8"/>
      <c r="AK39" s="8"/>
      <c r="AL39" s="8"/>
      <c r="AM39" s="8"/>
      <c r="AN39" s="8"/>
    </row>
    <row r="40" spans="1:40" s="15" customFormat="1" ht="10.5" customHeight="1">
      <c r="A40" s="4" t="s">
        <v>69</v>
      </c>
      <c r="B40" s="3" t="s">
        <v>70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14"/>
      <c r="AD40" s="9"/>
      <c r="AE40" s="9"/>
      <c r="AF40" s="9"/>
      <c r="AJ40" s="9"/>
      <c r="AK40" s="9"/>
      <c r="AL40" s="9"/>
      <c r="AM40" s="9"/>
      <c r="AN40" s="9"/>
    </row>
    <row r="41" spans="1:31" ht="10.5" customHeight="1" thickBot="1">
      <c r="A41" s="41" t="s">
        <v>29</v>
      </c>
      <c r="B41" s="42" t="s">
        <v>71</v>
      </c>
      <c r="C41" s="43">
        <f aca="true" t="shared" si="8" ref="C41:N41">SUM(C38:C40)</f>
        <v>0</v>
      </c>
      <c r="D41" s="43">
        <f t="shared" si="8"/>
        <v>0</v>
      </c>
      <c r="E41" s="43">
        <f t="shared" si="8"/>
        <v>0</v>
      </c>
      <c r="F41" s="43">
        <f t="shared" si="8"/>
        <v>0</v>
      </c>
      <c r="G41" s="43">
        <f t="shared" si="8"/>
        <v>0</v>
      </c>
      <c r="H41" s="43">
        <f t="shared" si="8"/>
        <v>0</v>
      </c>
      <c r="I41" s="43">
        <f t="shared" si="8"/>
        <v>0</v>
      </c>
      <c r="J41" s="43">
        <f t="shared" si="8"/>
        <v>0</v>
      </c>
      <c r="K41" s="43">
        <f t="shared" si="8"/>
        <v>0</v>
      </c>
      <c r="L41" s="43">
        <f t="shared" si="8"/>
        <v>0</v>
      </c>
      <c r="M41" s="43">
        <f t="shared" si="8"/>
        <v>0</v>
      </c>
      <c r="N41" s="44">
        <f t="shared" si="8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48" t="s">
        <v>72</v>
      </c>
      <c r="B42" s="19" t="s">
        <v>73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>
      <c r="A43" s="48" t="s">
        <v>74</v>
      </c>
      <c r="B43" s="19" t="s">
        <v>75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3.5" thickBot="1">
      <c r="A44" s="17" t="s">
        <v>76</v>
      </c>
      <c r="B44" s="19" t="s">
        <v>207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4" ht="13.5" thickBot="1">
      <c r="A45" s="41" t="s">
        <v>35</v>
      </c>
      <c r="B45" s="42" t="s">
        <v>78</v>
      </c>
      <c r="C45" s="43">
        <f aca="true" t="shared" si="9" ref="C45:N45">SUM(C42:C43)</f>
        <v>0</v>
      </c>
      <c r="D45" s="43">
        <f t="shared" si="9"/>
        <v>0</v>
      </c>
      <c r="E45" s="43">
        <f t="shared" si="9"/>
        <v>0</v>
      </c>
      <c r="F45" s="43">
        <f t="shared" si="9"/>
        <v>0</v>
      </c>
      <c r="G45" s="43">
        <f t="shared" si="9"/>
        <v>0</v>
      </c>
      <c r="H45" s="43">
        <f t="shared" si="9"/>
        <v>0</v>
      </c>
      <c r="I45" s="43">
        <f t="shared" si="9"/>
        <v>0</v>
      </c>
      <c r="J45" s="43">
        <f t="shared" si="9"/>
        <v>0</v>
      </c>
      <c r="K45" s="43">
        <f t="shared" si="9"/>
        <v>0</v>
      </c>
      <c r="L45" s="43">
        <f t="shared" si="9"/>
        <v>0</v>
      </c>
      <c r="M45" s="43">
        <f t="shared" si="9"/>
        <v>0</v>
      </c>
      <c r="N45" s="44">
        <f t="shared" si="9"/>
        <v>0</v>
      </c>
    </row>
    <row r="46" spans="1:14" ht="12.75">
      <c r="A46" s="17" t="s">
        <v>72</v>
      </c>
      <c r="B46" s="19" t="s">
        <v>41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14" ht="12.75">
      <c r="A47" s="17" t="s">
        <v>74</v>
      </c>
      <c r="B47" s="19" t="s">
        <v>79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 ht="12.75">
      <c r="A48" s="41" t="s">
        <v>42</v>
      </c>
      <c r="B48" s="42" t="s">
        <v>80</v>
      </c>
      <c r="C48" s="43">
        <f aca="true" t="shared" si="10" ref="C48:N48">SUM(C46:C47)</f>
        <v>0</v>
      </c>
      <c r="D48" s="43">
        <f t="shared" si="10"/>
        <v>0</v>
      </c>
      <c r="E48" s="43">
        <f t="shared" si="10"/>
        <v>0</v>
      </c>
      <c r="F48" s="43">
        <f t="shared" si="10"/>
        <v>0</v>
      </c>
      <c r="G48" s="43">
        <f t="shared" si="10"/>
        <v>0</v>
      </c>
      <c r="H48" s="43">
        <f t="shared" si="10"/>
        <v>0</v>
      </c>
      <c r="I48" s="43">
        <f t="shared" si="10"/>
        <v>0</v>
      </c>
      <c r="J48" s="43">
        <f t="shared" si="10"/>
        <v>0</v>
      </c>
      <c r="K48" s="43">
        <f t="shared" si="10"/>
        <v>0</v>
      </c>
      <c r="L48" s="43">
        <f t="shared" si="10"/>
        <v>0</v>
      </c>
      <c r="M48" s="43">
        <f t="shared" si="10"/>
        <v>0</v>
      </c>
      <c r="N48" s="44">
        <f t="shared" si="10"/>
        <v>0</v>
      </c>
    </row>
    <row r="49" spans="1:14" ht="13.5" thickBot="1">
      <c r="A49" s="17" t="s">
        <v>81</v>
      </c>
      <c r="B49" s="25" t="s">
        <v>82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3.5" thickBot="1">
      <c r="A50" s="41" t="s">
        <v>46</v>
      </c>
      <c r="B50" s="42" t="s">
        <v>83</v>
      </c>
      <c r="C50" s="43">
        <f aca="true" t="shared" si="11" ref="C50:N50">SUM(C48,C45,C49)</f>
        <v>0</v>
      </c>
      <c r="D50" s="43">
        <f t="shared" si="11"/>
        <v>0</v>
      </c>
      <c r="E50" s="43">
        <f t="shared" si="11"/>
        <v>0</v>
      </c>
      <c r="F50" s="43">
        <f t="shared" si="11"/>
        <v>0</v>
      </c>
      <c r="G50" s="43">
        <f t="shared" si="11"/>
        <v>0</v>
      </c>
      <c r="H50" s="43">
        <f t="shared" si="11"/>
        <v>0</v>
      </c>
      <c r="I50" s="43">
        <f t="shared" si="11"/>
        <v>0</v>
      </c>
      <c r="J50" s="43">
        <f t="shared" si="11"/>
        <v>0</v>
      </c>
      <c r="K50" s="43">
        <f t="shared" si="11"/>
        <v>0</v>
      </c>
      <c r="L50" s="43">
        <f t="shared" si="11"/>
        <v>0</v>
      </c>
      <c r="M50" s="43">
        <f t="shared" si="11"/>
        <v>0</v>
      </c>
      <c r="N50" s="44">
        <f t="shared" si="11"/>
        <v>0</v>
      </c>
    </row>
    <row r="51" spans="1:29" ht="13.5" thickBot="1">
      <c r="A51" s="41"/>
      <c r="B51" s="71" t="s">
        <v>84</v>
      </c>
      <c r="C51" s="43">
        <f aca="true" t="shared" si="12" ref="C51:N51">SUM(C50,C41,C37)</f>
        <v>0</v>
      </c>
      <c r="D51" s="43">
        <f t="shared" si="12"/>
        <v>0</v>
      </c>
      <c r="E51" s="43">
        <f t="shared" si="12"/>
        <v>0</v>
      </c>
      <c r="F51" s="43">
        <f t="shared" si="12"/>
        <v>0</v>
      </c>
      <c r="G51" s="43">
        <f t="shared" si="12"/>
        <v>0</v>
      </c>
      <c r="H51" s="43">
        <f t="shared" si="12"/>
        <v>0</v>
      </c>
      <c r="I51" s="43">
        <f t="shared" si="12"/>
        <v>0</v>
      </c>
      <c r="J51" s="43">
        <f t="shared" si="12"/>
        <v>0</v>
      </c>
      <c r="K51" s="43">
        <f t="shared" si="12"/>
        <v>0</v>
      </c>
      <c r="L51" s="43">
        <f t="shared" si="12"/>
        <v>0</v>
      </c>
      <c r="M51" s="43">
        <f t="shared" si="12"/>
        <v>0</v>
      </c>
      <c r="N51" s="44">
        <f t="shared" si="12"/>
        <v>0</v>
      </c>
      <c r="AA51" s="15"/>
      <c r="AB51" s="15"/>
      <c r="AC51" s="15"/>
    </row>
    <row r="52" spans="1:14" ht="13.5" thickBot="1">
      <c r="A52" s="57"/>
      <c r="B52" s="58" t="s">
        <v>85</v>
      </c>
      <c r="C52" s="72"/>
      <c r="D52" s="72"/>
      <c r="E52" s="72"/>
      <c r="F52" s="72"/>
      <c r="G52" s="72"/>
      <c r="H52" s="72"/>
      <c r="I52" s="72"/>
      <c r="J52" s="72"/>
      <c r="K52" s="72"/>
      <c r="L52" s="73"/>
      <c r="M52" s="73"/>
      <c r="N52" s="74"/>
    </row>
    <row r="53" spans="1:14" ht="13.5" thickBot="1">
      <c r="A53" s="64"/>
      <c r="B53" s="58" t="s">
        <v>86</v>
      </c>
      <c r="C53" s="72"/>
      <c r="D53" s="72"/>
      <c r="E53" s="72"/>
      <c r="F53" s="72"/>
      <c r="G53" s="72"/>
      <c r="H53" s="75"/>
      <c r="I53" s="72"/>
      <c r="J53" s="72"/>
      <c r="K53" s="75"/>
      <c r="L53" s="72"/>
      <c r="M53" s="72"/>
      <c r="N53" s="82"/>
    </row>
    <row r="54" spans="8:11" ht="12.75">
      <c r="H54" s="26"/>
      <c r="K54" s="26"/>
    </row>
    <row r="55" spans="8:11" ht="12.75">
      <c r="H55" s="26"/>
      <c r="K55" s="26"/>
    </row>
    <row r="56" spans="8:11" ht="12.75">
      <c r="H56" s="26"/>
      <c r="K56" s="26"/>
    </row>
    <row r="57" ht="12.75">
      <c r="K57" s="26"/>
    </row>
    <row r="58" ht="12.75">
      <c r="K58" s="26"/>
    </row>
    <row r="59" ht="12.75">
      <c r="K59" s="26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8"/>
      <c r="AB63" s="8"/>
      <c r="AC63" s="8"/>
    </row>
    <row r="64" spans="27:29" ht="12.75">
      <c r="AA64" s="9"/>
      <c r="AB64" s="9"/>
      <c r="AC64" s="9"/>
    </row>
    <row r="65" spans="27:29" ht="12.75">
      <c r="AA65" s="9"/>
      <c r="AB65" s="9"/>
      <c r="AC65" s="9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  <row r="77" spans="27:29" ht="12.75">
      <c r="AA77" s="8"/>
      <c r="AB77" s="8"/>
      <c r="AC77" s="8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 horizontalCentered="1"/>
  <pageMargins left="0.27569444444444446" right="0.27569444444444446" top="0.275" bottom="0.19999999999999998" header="0.19652777777777777" footer="0.1597222222222222"/>
  <pageSetup horizontalDpi="300" verticalDpi="300" orientation="landscape" paperSize="9" scale="89" r:id="rId1"/>
  <headerFooter alignWithMargins="0">
    <oddHeader>&amp;R2. sz. melléklet</oddHeader>
    <oddFooter>&amp;R&amp;A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N77"/>
  <sheetViews>
    <sheetView zoomScale="92" zoomScaleNormal="92" zoomScalePageLayoutView="0" workbookViewId="0" topLeftCell="A1">
      <pane ySplit="7" topLeftCell="A8" activePane="bottomLeft" state="frozen"/>
      <selection pane="topLeft" activeCell="T30" sqref="T30"/>
      <selection pane="bottomLeft" activeCell="T30" sqref="T30"/>
    </sheetView>
  </sheetViews>
  <sheetFormatPr defaultColWidth="9.00390625" defaultRowHeight="12.75"/>
  <cols>
    <col min="1" max="1" width="7.375" style="2" customWidth="1"/>
    <col min="2" max="2" width="35.75390625" style="2" customWidth="1"/>
    <col min="3" max="3" width="10.875" style="2" customWidth="1"/>
    <col min="4" max="4" width="10.625" style="2" customWidth="1"/>
    <col min="5" max="5" width="11.00390625" style="2" customWidth="1"/>
    <col min="6" max="6" width="9.00390625" style="2" customWidth="1"/>
    <col min="7" max="8" width="9.375" style="2" customWidth="1"/>
    <col min="9" max="9" width="9.625" style="2" customWidth="1"/>
    <col min="10" max="14" width="9.375" style="2" customWidth="1"/>
    <col min="15" max="15" width="9.25390625" style="2" customWidth="1"/>
    <col min="16" max="16" width="0" style="2" hidden="1" customWidth="1"/>
    <col min="17" max="17" width="9.25390625" style="2" customWidth="1"/>
    <col min="18" max="20" width="0" style="2" hidden="1" customWidth="1"/>
    <col min="21" max="16384" width="9.125" style="2" customWidth="1"/>
  </cols>
  <sheetData>
    <row r="1" spans="1:17" ht="11.2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21"/>
      <c r="P1" s="20"/>
      <c r="Q1" s="20"/>
    </row>
    <row r="2" spans="8:20" ht="8.25" customHeight="1" thickBot="1">
      <c r="H2" s="3"/>
      <c r="M2" s="3" t="s">
        <v>1</v>
      </c>
      <c r="T2" s="3"/>
    </row>
    <row r="3" spans="1:14" ht="9" customHeight="1">
      <c r="A3" s="89" t="s">
        <v>2</v>
      </c>
      <c r="B3" s="89"/>
      <c r="C3" s="91">
        <v>1309</v>
      </c>
      <c r="D3" s="91"/>
      <c r="E3" s="91"/>
      <c r="F3" s="91">
        <v>1310</v>
      </c>
      <c r="G3" s="91"/>
      <c r="H3" s="91"/>
      <c r="I3" s="91">
        <v>1311</v>
      </c>
      <c r="J3" s="91"/>
      <c r="K3" s="91"/>
      <c r="L3" s="91">
        <v>1312</v>
      </c>
      <c r="M3" s="91"/>
      <c r="N3" s="91"/>
    </row>
    <row r="4" spans="1:14" s="32" customFormat="1" ht="24" customHeight="1">
      <c r="A4" s="89"/>
      <c r="B4" s="89"/>
      <c r="C4" s="93" t="s">
        <v>158</v>
      </c>
      <c r="D4" s="93"/>
      <c r="E4" s="93"/>
      <c r="F4" s="103" t="s">
        <v>159</v>
      </c>
      <c r="G4" s="103"/>
      <c r="H4" s="103"/>
      <c r="I4" s="93" t="s">
        <v>160</v>
      </c>
      <c r="J4" s="93"/>
      <c r="K4" s="93"/>
      <c r="L4" s="93" t="s">
        <v>161</v>
      </c>
      <c r="M4" s="93"/>
      <c r="N4" s="93"/>
    </row>
    <row r="5" spans="1:14" ht="11.25" customHeight="1">
      <c r="A5" s="89"/>
      <c r="B5" s="89"/>
      <c r="C5" s="86" t="s">
        <v>7</v>
      </c>
      <c r="D5" s="86" t="s">
        <v>8</v>
      </c>
      <c r="E5" s="86" t="s">
        <v>9</v>
      </c>
      <c r="F5" s="86" t="s">
        <v>7</v>
      </c>
      <c r="G5" s="86" t="s">
        <v>8</v>
      </c>
      <c r="H5" s="86" t="s">
        <v>9</v>
      </c>
      <c r="I5" s="86" t="s">
        <v>7</v>
      </c>
      <c r="J5" s="86" t="s">
        <v>8</v>
      </c>
      <c r="K5" s="86" t="s">
        <v>9</v>
      </c>
      <c r="L5" s="86" t="s">
        <v>7</v>
      </c>
      <c r="M5" s="86" t="s">
        <v>8</v>
      </c>
      <c r="N5" s="86" t="s">
        <v>9</v>
      </c>
    </row>
    <row r="6" spans="1:14" ht="17.25" customHeight="1">
      <c r="A6" s="89"/>
      <c r="B6" s="89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 ht="9" customHeight="1">
      <c r="A7" s="87">
        <v>1</v>
      </c>
      <c r="B7" s="87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84" t="s">
        <v>10</v>
      </c>
      <c r="B8" s="84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0.5" customHeight="1">
      <c r="A10" s="4" t="s">
        <v>13</v>
      </c>
      <c r="B10" s="3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0.5" customHeight="1">
      <c r="A11" s="4" t="s">
        <v>15</v>
      </c>
      <c r="B11" s="3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0.5" customHeight="1">
      <c r="A12" s="4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0.5" customHeight="1">
      <c r="A13" s="4" t="s">
        <v>19</v>
      </c>
      <c r="B13" s="3" t="s">
        <v>20</v>
      </c>
      <c r="C13" s="8">
        <v>45000</v>
      </c>
      <c r="D13" s="36">
        <v>0</v>
      </c>
      <c r="E13" s="36">
        <v>0</v>
      </c>
      <c r="F13" s="8">
        <v>5950</v>
      </c>
      <c r="G13" s="36">
        <v>825</v>
      </c>
      <c r="H13" s="36">
        <v>0</v>
      </c>
      <c r="I13" s="8">
        <v>7650</v>
      </c>
      <c r="J13" s="36">
        <v>1291</v>
      </c>
      <c r="K13" s="36">
        <v>0</v>
      </c>
      <c r="L13" s="8">
        <v>3600</v>
      </c>
      <c r="M13" s="36">
        <v>300</v>
      </c>
      <c r="N13" s="36">
        <v>0</v>
      </c>
    </row>
    <row r="14" spans="1:14" ht="10.5" customHeight="1">
      <c r="A14" s="41" t="s">
        <v>21</v>
      </c>
      <c r="B14" s="42" t="s">
        <v>22</v>
      </c>
      <c r="C14" s="43">
        <f aca="true" t="shared" si="0" ref="C14:N14">SUM(C9:C13)</f>
        <v>45000</v>
      </c>
      <c r="D14" s="43">
        <f t="shared" si="0"/>
        <v>0</v>
      </c>
      <c r="E14" s="43">
        <f t="shared" si="0"/>
        <v>0</v>
      </c>
      <c r="F14" s="43">
        <f t="shared" si="0"/>
        <v>5950</v>
      </c>
      <c r="G14" s="43">
        <f t="shared" si="0"/>
        <v>825</v>
      </c>
      <c r="H14" s="43">
        <f t="shared" si="0"/>
        <v>0</v>
      </c>
      <c r="I14" s="43">
        <f t="shared" si="0"/>
        <v>7650</v>
      </c>
      <c r="J14" s="43">
        <f t="shared" si="0"/>
        <v>1291</v>
      </c>
      <c r="K14" s="43">
        <f t="shared" si="0"/>
        <v>0</v>
      </c>
      <c r="L14" s="43">
        <f t="shared" si="0"/>
        <v>3600</v>
      </c>
      <c r="M14" s="43">
        <f t="shared" si="0"/>
        <v>300</v>
      </c>
      <c r="N14" s="44">
        <f t="shared" si="0"/>
        <v>0</v>
      </c>
    </row>
    <row r="15" spans="1:14" ht="10.5" customHeight="1">
      <c r="A15" s="4" t="s">
        <v>23</v>
      </c>
      <c r="B15" s="3" t="s">
        <v>24</v>
      </c>
      <c r="C15" s="8"/>
      <c r="D15" s="13"/>
      <c r="E15" s="8"/>
      <c r="F15" s="8"/>
      <c r="G15" s="8"/>
      <c r="H15" s="8"/>
      <c r="I15" s="8"/>
      <c r="J15" s="8"/>
      <c r="K15" s="8"/>
      <c r="L15" s="9"/>
      <c r="M15" s="9"/>
      <c r="N15" s="18"/>
    </row>
    <row r="16" spans="1:14" ht="10.5" customHeight="1">
      <c r="A16" s="4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9"/>
      <c r="M16" s="9"/>
      <c r="N16" s="18"/>
    </row>
    <row r="17" spans="1:14" s="15" customFormat="1" ht="10.5" customHeight="1">
      <c r="A17" s="4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4"/>
    </row>
    <row r="18" spans="1:14" ht="10.5" customHeight="1" thickBot="1">
      <c r="A18" s="41" t="s">
        <v>29</v>
      </c>
      <c r="B18" s="42" t="s">
        <v>30</v>
      </c>
      <c r="C18" s="43">
        <f aca="true" t="shared" si="1" ref="C18:N18">SUM(C15:C17)</f>
        <v>0</v>
      </c>
      <c r="D18" s="43">
        <f t="shared" si="1"/>
        <v>0</v>
      </c>
      <c r="E18" s="43">
        <f t="shared" si="1"/>
        <v>0</v>
      </c>
      <c r="F18" s="43">
        <f t="shared" si="1"/>
        <v>0</v>
      </c>
      <c r="G18" s="43">
        <f t="shared" si="1"/>
        <v>0</v>
      </c>
      <c r="H18" s="43">
        <f t="shared" si="1"/>
        <v>0</v>
      </c>
      <c r="I18" s="43">
        <f t="shared" si="1"/>
        <v>0</v>
      </c>
      <c r="J18" s="43">
        <f t="shared" si="1"/>
        <v>0</v>
      </c>
      <c r="K18" s="43">
        <f t="shared" si="1"/>
        <v>0</v>
      </c>
      <c r="L18" s="43">
        <f t="shared" si="1"/>
        <v>0</v>
      </c>
      <c r="M18" s="43">
        <f t="shared" si="1"/>
        <v>0</v>
      </c>
      <c r="N18" s="44">
        <f t="shared" si="1"/>
        <v>0</v>
      </c>
    </row>
    <row r="19" spans="1:14" ht="10.5" customHeight="1">
      <c r="A19" s="48" t="s">
        <v>31</v>
      </c>
      <c r="B19" s="25" t="s">
        <v>32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0.5" customHeight="1" thickBot="1">
      <c r="A20" s="48" t="s">
        <v>33</v>
      </c>
      <c r="B20" s="25" t="s">
        <v>34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10.5" customHeight="1" thickBot="1">
      <c r="A21" s="41" t="s">
        <v>35</v>
      </c>
      <c r="B21" s="42" t="s">
        <v>36</v>
      </c>
      <c r="C21" s="43">
        <f aca="true" t="shared" si="2" ref="C21:I21">SUM(C19)</f>
        <v>0</v>
      </c>
      <c r="D21" s="43">
        <f t="shared" si="2"/>
        <v>0</v>
      </c>
      <c r="E21" s="43">
        <f t="shared" si="2"/>
        <v>0</v>
      </c>
      <c r="F21" s="43">
        <f t="shared" si="2"/>
        <v>0</v>
      </c>
      <c r="G21" s="43">
        <f t="shared" si="2"/>
        <v>0</v>
      </c>
      <c r="H21" s="43">
        <f t="shared" si="2"/>
        <v>0</v>
      </c>
      <c r="I21" s="43">
        <f t="shared" si="2"/>
        <v>0</v>
      </c>
      <c r="J21" s="43">
        <f>SUM(J19)+J20</f>
        <v>0</v>
      </c>
      <c r="K21" s="43">
        <f>SUM(K19)+K20</f>
        <v>0</v>
      </c>
      <c r="L21" s="43">
        <f>SUM(L19)</f>
        <v>0</v>
      </c>
      <c r="M21" s="43">
        <f>SUM(M19)</f>
        <v>0</v>
      </c>
      <c r="N21" s="44">
        <f>SUM(N19)</f>
        <v>0</v>
      </c>
    </row>
    <row r="22" spans="1:14" ht="10.5" customHeight="1">
      <c r="A22" s="17" t="s">
        <v>37</v>
      </c>
      <c r="B22" s="3" t="s">
        <v>38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10.5" customHeight="1">
      <c r="A23" s="17" t="s">
        <v>39</v>
      </c>
      <c r="B23" s="3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s="15" customFormat="1" ht="10.5" customHeight="1">
      <c r="A24" s="4" t="s">
        <v>31</v>
      </c>
      <c r="B24" s="3" t="s">
        <v>41</v>
      </c>
      <c r="C24" s="8"/>
      <c r="D24" s="8"/>
      <c r="E24" s="8"/>
      <c r="F24" s="8"/>
      <c r="G24" s="8"/>
      <c r="H24" s="8"/>
      <c r="I24" s="8"/>
      <c r="J24" s="8"/>
      <c r="K24" s="8"/>
      <c r="L24" s="9"/>
      <c r="M24" s="9"/>
      <c r="N24" s="18"/>
    </row>
    <row r="25" spans="1:14" ht="10.5" customHeight="1">
      <c r="A25" s="41" t="s">
        <v>42</v>
      </c>
      <c r="B25" s="45" t="s">
        <v>43</v>
      </c>
      <c r="C25" s="43">
        <f aca="true" t="shared" si="3" ref="C25:N25">SUM(C22:C24)</f>
        <v>0</v>
      </c>
      <c r="D25" s="43">
        <f t="shared" si="3"/>
        <v>0</v>
      </c>
      <c r="E25" s="43">
        <f t="shared" si="3"/>
        <v>0</v>
      </c>
      <c r="F25" s="43">
        <f t="shared" si="3"/>
        <v>0</v>
      </c>
      <c r="G25" s="43">
        <f t="shared" si="3"/>
        <v>0</v>
      </c>
      <c r="H25" s="43">
        <f t="shared" si="3"/>
        <v>0</v>
      </c>
      <c r="I25" s="43">
        <f t="shared" si="3"/>
        <v>0</v>
      </c>
      <c r="J25" s="43">
        <f t="shared" si="3"/>
        <v>0</v>
      </c>
      <c r="K25" s="43">
        <f t="shared" si="3"/>
        <v>0</v>
      </c>
      <c r="L25" s="43">
        <f t="shared" si="3"/>
        <v>0</v>
      </c>
      <c r="M25" s="43">
        <f t="shared" si="3"/>
        <v>0</v>
      </c>
      <c r="N25" s="44">
        <f t="shared" si="3"/>
        <v>0</v>
      </c>
    </row>
    <row r="26" spans="1:14" ht="10.5" customHeight="1">
      <c r="A26" s="17" t="s">
        <v>44</v>
      </c>
      <c r="B26" s="19" t="s">
        <v>45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0.5" customHeight="1">
      <c r="A27" s="41" t="s">
        <v>46</v>
      </c>
      <c r="B27" s="45" t="s">
        <v>47</v>
      </c>
      <c r="C27" s="43">
        <f aca="true" t="shared" si="4" ref="C27:N27">SUM(C21,C25,C26)</f>
        <v>0</v>
      </c>
      <c r="D27" s="43">
        <f t="shared" si="4"/>
        <v>0</v>
      </c>
      <c r="E27" s="43">
        <f t="shared" si="4"/>
        <v>0</v>
      </c>
      <c r="F27" s="43">
        <f t="shared" si="4"/>
        <v>0</v>
      </c>
      <c r="G27" s="43">
        <f t="shared" si="4"/>
        <v>0</v>
      </c>
      <c r="H27" s="43">
        <f t="shared" si="4"/>
        <v>0</v>
      </c>
      <c r="I27" s="43">
        <f t="shared" si="4"/>
        <v>0</v>
      </c>
      <c r="J27" s="43">
        <f t="shared" si="4"/>
        <v>0</v>
      </c>
      <c r="K27" s="43">
        <f t="shared" si="4"/>
        <v>0</v>
      </c>
      <c r="L27" s="43">
        <f t="shared" si="4"/>
        <v>0</v>
      </c>
      <c r="M27" s="43">
        <f t="shared" si="4"/>
        <v>0</v>
      </c>
      <c r="N27" s="44">
        <f t="shared" si="4"/>
        <v>0</v>
      </c>
    </row>
    <row r="28" spans="1:14" s="15" customFormat="1" ht="10.5" customHeight="1">
      <c r="A28" s="20"/>
      <c r="B28" s="15" t="s">
        <v>48</v>
      </c>
      <c r="C28" s="9">
        <f aca="true" t="shared" si="5" ref="C28:N28">SUM(C27,C18,C14)</f>
        <v>45000</v>
      </c>
      <c r="D28" s="9">
        <f t="shared" si="5"/>
        <v>0</v>
      </c>
      <c r="E28" s="9">
        <f t="shared" si="5"/>
        <v>0</v>
      </c>
      <c r="F28" s="9">
        <f t="shared" si="5"/>
        <v>5950</v>
      </c>
      <c r="G28" s="9">
        <f t="shared" si="5"/>
        <v>825</v>
      </c>
      <c r="H28" s="9">
        <f t="shared" si="5"/>
        <v>0</v>
      </c>
      <c r="I28" s="9">
        <f t="shared" si="5"/>
        <v>7650</v>
      </c>
      <c r="J28" s="9">
        <f t="shared" si="5"/>
        <v>1291</v>
      </c>
      <c r="K28" s="9">
        <f t="shared" si="5"/>
        <v>0</v>
      </c>
      <c r="L28" s="9">
        <f t="shared" si="5"/>
        <v>3600</v>
      </c>
      <c r="M28" s="9">
        <f t="shared" si="5"/>
        <v>300</v>
      </c>
      <c r="N28" s="9">
        <f t="shared" si="5"/>
        <v>0</v>
      </c>
    </row>
    <row r="29" spans="1:21" ht="10.5" customHeight="1">
      <c r="A29" s="85" t="s">
        <v>49</v>
      </c>
      <c r="B29" s="85"/>
      <c r="C29" s="8"/>
      <c r="D29" s="8"/>
      <c r="E29" s="8"/>
      <c r="F29" s="8"/>
      <c r="G29" s="8"/>
      <c r="H29" s="8"/>
      <c r="I29" s="8"/>
      <c r="J29" s="8"/>
      <c r="K29" s="8"/>
      <c r="L29" s="9"/>
      <c r="M29" s="9"/>
      <c r="N29" s="18"/>
      <c r="U29" s="29"/>
    </row>
    <row r="30" spans="1:14" ht="10.5" customHeight="1">
      <c r="A30" s="4" t="s">
        <v>50</v>
      </c>
      <c r="B30" s="3" t="s">
        <v>51</v>
      </c>
      <c r="C30" s="8"/>
      <c r="D30" s="8"/>
      <c r="E30" s="8"/>
      <c r="F30" s="8"/>
      <c r="G30" s="8"/>
      <c r="H30" s="8"/>
      <c r="I30" s="8"/>
      <c r="J30" s="8"/>
      <c r="K30" s="8"/>
      <c r="L30" s="9"/>
      <c r="M30" s="9"/>
      <c r="N30" s="18"/>
    </row>
    <row r="31" spans="1:14" ht="10.5" customHeight="1">
      <c r="A31" s="4" t="s">
        <v>52</v>
      </c>
      <c r="B31" s="3" t="s">
        <v>53</v>
      </c>
      <c r="C31" s="8"/>
      <c r="D31" s="8"/>
      <c r="E31" s="8"/>
      <c r="F31" s="8"/>
      <c r="G31" s="8"/>
      <c r="H31" s="8"/>
      <c r="I31" s="8"/>
      <c r="J31" s="8"/>
      <c r="K31" s="8"/>
      <c r="L31" s="9"/>
      <c r="M31" s="9"/>
      <c r="N31" s="18"/>
    </row>
    <row r="32" spans="1:14" ht="10.5" customHeight="1">
      <c r="A32" s="4" t="s">
        <v>54</v>
      </c>
      <c r="B32" s="3" t="s">
        <v>55</v>
      </c>
      <c r="C32" s="8"/>
      <c r="D32" s="8"/>
      <c r="E32" s="8"/>
      <c r="F32" s="8"/>
      <c r="G32" s="8"/>
      <c r="H32" s="8"/>
      <c r="I32" s="8"/>
      <c r="J32" s="8"/>
      <c r="K32" s="8"/>
      <c r="L32" s="9"/>
      <c r="M32" s="9"/>
      <c r="N32" s="18"/>
    </row>
    <row r="33" spans="1:14" ht="10.5" customHeight="1">
      <c r="A33" s="49" t="s">
        <v>56</v>
      </c>
      <c r="B33" s="50" t="s">
        <v>57</v>
      </c>
      <c r="C33" s="51">
        <f aca="true" t="shared" si="6" ref="C33:N33">SUM(C30:C32)</f>
        <v>0</v>
      </c>
      <c r="D33" s="51">
        <f t="shared" si="6"/>
        <v>0</v>
      </c>
      <c r="E33" s="51">
        <f t="shared" si="6"/>
        <v>0</v>
      </c>
      <c r="F33" s="51">
        <f t="shared" si="6"/>
        <v>0</v>
      </c>
      <c r="G33" s="51">
        <f t="shared" si="6"/>
        <v>0</v>
      </c>
      <c r="H33" s="51">
        <f t="shared" si="6"/>
        <v>0</v>
      </c>
      <c r="I33" s="51">
        <f t="shared" si="6"/>
        <v>0</v>
      </c>
      <c r="J33" s="51">
        <f t="shared" si="6"/>
        <v>0</v>
      </c>
      <c r="K33" s="51">
        <f t="shared" si="6"/>
        <v>0</v>
      </c>
      <c r="L33" s="51">
        <f t="shared" si="6"/>
        <v>0</v>
      </c>
      <c r="M33" s="51">
        <f t="shared" si="6"/>
        <v>0</v>
      </c>
      <c r="N33" s="52">
        <f t="shared" si="6"/>
        <v>0</v>
      </c>
    </row>
    <row r="34" spans="1:14" ht="10.5" customHeight="1">
      <c r="A34" s="4" t="s">
        <v>58</v>
      </c>
      <c r="B34" s="3" t="s">
        <v>59</v>
      </c>
      <c r="C34" s="8"/>
      <c r="D34" s="8"/>
      <c r="E34" s="8"/>
      <c r="F34" s="8"/>
      <c r="G34" s="8"/>
      <c r="H34" s="8"/>
      <c r="I34" s="8"/>
      <c r="J34" s="8"/>
      <c r="K34" s="8"/>
      <c r="L34" s="9"/>
      <c r="M34" s="9"/>
      <c r="N34" s="18"/>
    </row>
    <row r="35" spans="1:14" ht="10.5" customHeight="1">
      <c r="A35" s="4" t="s">
        <v>60</v>
      </c>
      <c r="B35" s="3" t="s">
        <v>61</v>
      </c>
      <c r="C35" s="8"/>
      <c r="D35" s="8"/>
      <c r="E35" s="8"/>
      <c r="F35" s="8"/>
      <c r="G35" s="8"/>
      <c r="H35" s="8"/>
      <c r="I35" s="8"/>
      <c r="J35" s="8"/>
      <c r="K35" s="8"/>
      <c r="L35" s="9"/>
      <c r="M35" s="9"/>
      <c r="N35" s="18"/>
    </row>
    <row r="36" spans="1:14" ht="10.5" customHeight="1">
      <c r="A36" s="4" t="s">
        <v>62</v>
      </c>
      <c r="B36" s="3" t="s">
        <v>63</v>
      </c>
      <c r="C36" s="8"/>
      <c r="D36" s="8"/>
      <c r="E36" s="8"/>
      <c r="F36" s="8"/>
      <c r="G36" s="8"/>
      <c r="H36" s="8"/>
      <c r="I36" s="8"/>
      <c r="J36" s="8"/>
      <c r="K36" s="8"/>
      <c r="L36" s="9"/>
      <c r="M36" s="9"/>
      <c r="N36" s="18"/>
    </row>
    <row r="37" spans="1:40" ht="10.5" customHeight="1">
      <c r="A37" s="41" t="s">
        <v>21</v>
      </c>
      <c r="B37" s="42" t="s">
        <v>64</v>
      </c>
      <c r="C37" s="43">
        <f aca="true" t="shared" si="7" ref="C37:N37">SUM(C33:C36)</f>
        <v>0</v>
      </c>
      <c r="D37" s="43">
        <f t="shared" si="7"/>
        <v>0</v>
      </c>
      <c r="E37" s="43">
        <f t="shared" si="7"/>
        <v>0</v>
      </c>
      <c r="F37" s="43">
        <f t="shared" si="7"/>
        <v>0</v>
      </c>
      <c r="G37" s="43">
        <f t="shared" si="7"/>
        <v>0</v>
      </c>
      <c r="H37" s="43">
        <f t="shared" si="7"/>
        <v>0</v>
      </c>
      <c r="I37" s="43">
        <f t="shared" si="7"/>
        <v>0</v>
      </c>
      <c r="J37" s="43">
        <f t="shared" si="7"/>
        <v>0</v>
      </c>
      <c r="K37" s="43">
        <f t="shared" si="7"/>
        <v>0</v>
      </c>
      <c r="L37" s="43">
        <f t="shared" si="7"/>
        <v>0</v>
      </c>
      <c r="M37" s="43">
        <f t="shared" si="7"/>
        <v>0</v>
      </c>
      <c r="N37" s="44">
        <f t="shared" si="7"/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4" t="s">
        <v>65</v>
      </c>
      <c r="B38" s="3" t="s">
        <v>66</v>
      </c>
      <c r="C38" s="8"/>
      <c r="D38" s="8"/>
      <c r="E38" s="8">
        <f>SUM(C38:D38)</f>
        <v>0</v>
      </c>
      <c r="F38" s="8"/>
      <c r="G38" s="8"/>
      <c r="H38" s="8"/>
      <c r="I38" s="8"/>
      <c r="J38" s="8"/>
      <c r="K38" s="8"/>
      <c r="L38" s="9"/>
      <c r="M38" s="9"/>
      <c r="N38" s="18"/>
      <c r="AD38" s="8"/>
      <c r="AE38" s="8"/>
      <c r="AF38" s="8"/>
      <c r="AJ38" s="8"/>
      <c r="AK38" s="8"/>
      <c r="AL38" s="8"/>
      <c r="AM38" s="8"/>
      <c r="AN38" s="8"/>
    </row>
    <row r="39" spans="1:40" ht="10.5" customHeight="1">
      <c r="A39" s="4" t="s">
        <v>67</v>
      </c>
      <c r="B39" s="3" t="s">
        <v>68</v>
      </c>
      <c r="C39" s="8"/>
      <c r="D39" s="8"/>
      <c r="E39" s="8"/>
      <c r="F39" s="8"/>
      <c r="G39" s="8"/>
      <c r="H39" s="8"/>
      <c r="I39" s="8"/>
      <c r="J39" s="8"/>
      <c r="K39" s="8"/>
      <c r="L39" s="9"/>
      <c r="M39" s="9"/>
      <c r="N39" s="18"/>
      <c r="AD39" s="8"/>
      <c r="AE39" s="8"/>
      <c r="AF39" s="8"/>
      <c r="AJ39" s="8"/>
      <c r="AK39" s="8"/>
      <c r="AL39" s="8"/>
      <c r="AM39" s="8"/>
      <c r="AN39" s="8"/>
    </row>
    <row r="40" spans="1:40" s="15" customFormat="1" ht="10.5" customHeight="1">
      <c r="A40" s="4" t="s">
        <v>69</v>
      </c>
      <c r="B40" s="3" t="s">
        <v>70</v>
      </c>
      <c r="C40" s="8"/>
      <c r="D40" s="8"/>
      <c r="E40" s="8"/>
      <c r="F40" s="8"/>
      <c r="G40" s="8"/>
      <c r="H40" s="8"/>
      <c r="I40" s="8"/>
      <c r="J40" s="8"/>
      <c r="K40" s="8"/>
      <c r="L40" s="9"/>
      <c r="M40" s="9"/>
      <c r="N40" s="18"/>
      <c r="AD40" s="9"/>
      <c r="AE40" s="9"/>
      <c r="AF40" s="9"/>
      <c r="AJ40" s="9"/>
      <c r="AK40" s="9"/>
      <c r="AL40" s="9"/>
      <c r="AM40" s="9"/>
      <c r="AN40" s="9"/>
    </row>
    <row r="41" spans="1:31" ht="10.5" customHeight="1" thickBot="1">
      <c r="A41" s="41" t="s">
        <v>29</v>
      </c>
      <c r="B41" s="42" t="s">
        <v>71</v>
      </c>
      <c r="C41" s="43">
        <f aca="true" t="shared" si="8" ref="C41:N41">SUM(C38:C40)</f>
        <v>0</v>
      </c>
      <c r="D41" s="43">
        <f t="shared" si="8"/>
        <v>0</v>
      </c>
      <c r="E41" s="43">
        <f t="shared" si="8"/>
        <v>0</v>
      </c>
      <c r="F41" s="43">
        <f t="shared" si="8"/>
        <v>0</v>
      </c>
      <c r="G41" s="43">
        <f t="shared" si="8"/>
        <v>0</v>
      </c>
      <c r="H41" s="43">
        <f t="shared" si="8"/>
        <v>0</v>
      </c>
      <c r="I41" s="43">
        <f t="shared" si="8"/>
        <v>0</v>
      </c>
      <c r="J41" s="43">
        <f t="shared" si="8"/>
        <v>0</v>
      </c>
      <c r="K41" s="43">
        <f t="shared" si="8"/>
        <v>0</v>
      </c>
      <c r="L41" s="43">
        <f t="shared" si="8"/>
        <v>0</v>
      </c>
      <c r="M41" s="43">
        <f t="shared" si="8"/>
        <v>0</v>
      </c>
      <c r="N41" s="44">
        <f t="shared" si="8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48" t="s">
        <v>72</v>
      </c>
      <c r="B42" s="19" t="s">
        <v>73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>
      <c r="A43" s="48" t="s">
        <v>74</v>
      </c>
      <c r="B43" s="19" t="s">
        <v>75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3.5" thickBot="1">
      <c r="A44" s="17" t="s">
        <v>76</v>
      </c>
      <c r="B44" s="19" t="s">
        <v>207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4" ht="13.5" thickBot="1">
      <c r="A45" s="41" t="s">
        <v>35</v>
      </c>
      <c r="B45" s="42" t="s">
        <v>78</v>
      </c>
      <c r="C45" s="43">
        <f aca="true" t="shared" si="9" ref="C45:N45">SUM(C42:C43)</f>
        <v>0</v>
      </c>
      <c r="D45" s="43">
        <f t="shared" si="9"/>
        <v>0</v>
      </c>
      <c r="E45" s="43">
        <f t="shared" si="9"/>
        <v>0</v>
      </c>
      <c r="F45" s="43">
        <f t="shared" si="9"/>
        <v>0</v>
      </c>
      <c r="G45" s="43">
        <f t="shared" si="9"/>
        <v>0</v>
      </c>
      <c r="H45" s="43">
        <f t="shared" si="9"/>
        <v>0</v>
      </c>
      <c r="I45" s="43">
        <f t="shared" si="9"/>
        <v>0</v>
      </c>
      <c r="J45" s="43">
        <f t="shared" si="9"/>
        <v>0</v>
      </c>
      <c r="K45" s="43">
        <f t="shared" si="9"/>
        <v>0</v>
      </c>
      <c r="L45" s="43">
        <f t="shared" si="9"/>
        <v>0</v>
      </c>
      <c r="M45" s="43">
        <f t="shared" si="9"/>
        <v>0</v>
      </c>
      <c r="N45" s="44">
        <f t="shared" si="9"/>
        <v>0</v>
      </c>
    </row>
    <row r="46" spans="1:14" ht="12.75">
      <c r="A46" s="17" t="s">
        <v>72</v>
      </c>
      <c r="B46" s="19" t="s">
        <v>41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14" ht="12.75">
      <c r="A47" s="17" t="s">
        <v>74</v>
      </c>
      <c r="B47" s="19" t="s">
        <v>79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 ht="12.75">
      <c r="A48" s="41" t="s">
        <v>42</v>
      </c>
      <c r="B48" s="42" t="s">
        <v>80</v>
      </c>
      <c r="C48" s="43">
        <f aca="true" t="shared" si="10" ref="C48:N48">SUM(C46:C47)</f>
        <v>0</v>
      </c>
      <c r="D48" s="43">
        <f t="shared" si="10"/>
        <v>0</v>
      </c>
      <c r="E48" s="43">
        <f t="shared" si="10"/>
        <v>0</v>
      </c>
      <c r="F48" s="43">
        <f t="shared" si="10"/>
        <v>0</v>
      </c>
      <c r="G48" s="43">
        <f t="shared" si="10"/>
        <v>0</v>
      </c>
      <c r="H48" s="43">
        <f t="shared" si="10"/>
        <v>0</v>
      </c>
      <c r="I48" s="43">
        <f t="shared" si="10"/>
        <v>0</v>
      </c>
      <c r="J48" s="43">
        <f t="shared" si="10"/>
        <v>0</v>
      </c>
      <c r="K48" s="43">
        <f t="shared" si="10"/>
        <v>0</v>
      </c>
      <c r="L48" s="43">
        <f t="shared" si="10"/>
        <v>0</v>
      </c>
      <c r="M48" s="43">
        <f t="shared" si="10"/>
        <v>0</v>
      </c>
      <c r="N48" s="44">
        <f t="shared" si="10"/>
        <v>0</v>
      </c>
    </row>
    <row r="49" spans="1:14" ht="13.5" thickBot="1">
      <c r="A49" s="17" t="s">
        <v>81</v>
      </c>
      <c r="B49" s="25" t="s">
        <v>82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3.5" thickBot="1">
      <c r="A50" s="41" t="s">
        <v>46</v>
      </c>
      <c r="B50" s="42" t="s">
        <v>83</v>
      </c>
      <c r="C50" s="43">
        <f aca="true" t="shared" si="11" ref="C50:N50">SUM(C48,C45,C49)</f>
        <v>0</v>
      </c>
      <c r="D50" s="43">
        <f t="shared" si="11"/>
        <v>0</v>
      </c>
      <c r="E50" s="43">
        <f t="shared" si="11"/>
        <v>0</v>
      </c>
      <c r="F50" s="43">
        <f t="shared" si="11"/>
        <v>0</v>
      </c>
      <c r="G50" s="43">
        <f t="shared" si="11"/>
        <v>0</v>
      </c>
      <c r="H50" s="43">
        <f t="shared" si="11"/>
        <v>0</v>
      </c>
      <c r="I50" s="43">
        <f t="shared" si="11"/>
        <v>0</v>
      </c>
      <c r="J50" s="43">
        <f t="shared" si="11"/>
        <v>0</v>
      </c>
      <c r="K50" s="43">
        <f t="shared" si="11"/>
        <v>0</v>
      </c>
      <c r="L50" s="43">
        <f t="shared" si="11"/>
        <v>0</v>
      </c>
      <c r="M50" s="43">
        <f t="shared" si="11"/>
        <v>0</v>
      </c>
      <c r="N50" s="44">
        <f t="shared" si="11"/>
        <v>0</v>
      </c>
    </row>
    <row r="51" spans="1:29" ht="13.5" thickBot="1">
      <c r="A51" s="41"/>
      <c r="B51" s="71" t="s">
        <v>84</v>
      </c>
      <c r="C51" s="43">
        <f aca="true" t="shared" si="12" ref="C51:N51">SUM(C50,C41,C37)</f>
        <v>0</v>
      </c>
      <c r="D51" s="43">
        <f t="shared" si="12"/>
        <v>0</v>
      </c>
      <c r="E51" s="43">
        <f t="shared" si="12"/>
        <v>0</v>
      </c>
      <c r="F51" s="43">
        <f t="shared" si="12"/>
        <v>0</v>
      </c>
      <c r="G51" s="43">
        <f t="shared" si="12"/>
        <v>0</v>
      </c>
      <c r="H51" s="43">
        <f t="shared" si="12"/>
        <v>0</v>
      </c>
      <c r="I51" s="43">
        <f t="shared" si="12"/>
        <v>0</v>
      </c>
      <c r="J51" s="43">
        <f t="shared" si="12"/>
        <v>0</v>
      </c>
      <c r="K51" s="43">
        <f t="shared" si="12"/>
        <v>0</v>
      </c>
      <c r="L51" s="43">
        <f t="shared" si="12"/>
        <v>0</v>
      </c>
      <c r="M51" s="43">
        <f t="shared" si="12"/>
        <v>0</v>
      </c>
      <c r="N51" s="44">
        <f t="shared" si="12"/>
        <v>0</v>
      </c>
      <c r="AA51" s="15"/>
      <c r="AB51" s="15"/>
      <c r="AC51" s="15"/>
    </row>
    <row r="52" spans="1:14" ht="13.5" thickBot="1">
      <c r="A52" s="57"/>
      <c r="B52" s="58" t="s">
        <v>85</v>
      </c>
      <c r="C52" s="72"/>
      <c r="D52" s="72"/>
      <c r="E52" s="72"/>
      <c r="F52" s="72"/>
      <c r="G52" s="72"/>
      <c r="H52" s="72"/>
      <c r="I52" s="72"/>
      <c r="J52" s="72"/>
      <c r="K52" s="72"/>
      <c r="L52" s="73"/>
      <c r="M52" s="73"/>
      <c r="N52" s="74"/>
    </row>
    <row r="53" spans="1:14" ht="13.5" thickBot="1">
      <c r="A53" s="64"/>
      <c r="B53" s="58" t="s">
        <v>86</v>
      </c>
      <c r="C53" s="72"/>
      <c r="D53" s="72"/>
      <c r="E53" s="72"/>
      <c r="F53" s="72"/>
      <c r="G53" s="72"/>
      <c r="H53" s="75"/>
      <c r="I53" s="72"/>
      <c r="J53" s="72"/>
      <c r="K53" s="75"/>
      <c r="L53" s="72"/>
      <c r="M53" s="72"/>
      <c r="N53" s="82"/>
    </row>
    <row r="54" spans="8:11" ht="12.75">
      <c r="H54" s="26"/>
      <c r="K54" s="26"/>
    </row>
    <row r="55" spans="8:11" ht="12.75">
      <c r="H55" s="26"/>
      <c r="K55" s="26"/>
    </row>
    <row r="56" spans="8:11" ht="12.75">
      <c r="H56" s="26"/>
      <c r="K56" s="26"/>
    </row>
    <row r="57" ht="12.75">
      <c r="K57" s="26"/>
    </row>
    <row r="58" ht="12.75">
      <c r="K58" s="26"/>
    </row>
    <row r="59" ht="12.75">
      <c r="K59" s="26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8"/>
      <c r="AB63" s="8"/>
      <c r="AC63" s="8"/>
    </row>
    <row r="64" spans="27:29" ht="12.75">
      <c r="AA64" s="9"/>
      <c r="AB64" s="9"/>
      <c r="AC64" s="9"/>
    </row>
    <row r="65" spans="27:29" ht="12.75">
      <c r="AA65" s="9"/>
      <c r="AB65" s="9"/>
      <c r="AC65" s="9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  <row r="77" spans="27:29" ht="12.75">
      <c r="AA77" s="8"/>
      <c r="AB77" s="8"/>
      <c r="AC77" s="8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 horizontalCentered="1"/>
  <pageMargins left="0.27569444444444446" right="0.27569444444444446" top="0.275" bottom="0.19999999999999998" header="0.19652777777777777" footer="0.1597222222222222"/>
  <pageSetup horizontalDpi="300" verticalDpi="300" orientation="landscape" paperSize="9" scale="89" r:id="rId1"/>
  <headerFooter alignWithMargins="0">
    <oddHeader>&amp;R2. sz. melléklet</oddHeader>
    <oddFooter>&amp;R&amp;A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N77"/>
  <sheetViews>
    <sheetView zoomScale="92" zoomScaleNormal="92" zoomScalePageLayoutView="0" workbookViewId="0" topLeftCell="A1">
      <pane ySplit="7" topLeftCell="A8" activePane="bottomLeft" state="frozen"/>
      <selection pane="topLeft" activeCell="T30" sqref="T30"/>
      <selection pane="bottomLeft" activeCell="T30" sqref="T30"/>
    </sheetView>
  </sheetViews>
  <sheetFormatPr defaultColWidth="9.00390625" defaultRowHeight="12.75"/>
  <cols>
    <col min="1" max="1" width="7.375" style="2" customWidth="1"/>
    <col min="2" max="2" width="35.75390625" style="2" customWidth="1"/>
    <col min="3" max="3" width="10.875" style="2" customWidth="1"/>
    <col min="4" max="4" width="10.625" style="2" customWidth="1"/>
    <col min="5" max="5" width="11.00390625" style="2" customWidth="1"/>
    <col min="6" max="6" width="9.00390625" style="2" customWidth="1"/>
    <col min="7" max="8" width="9.375" style="2" customWidth="1"/>
    <col min="9" max="9" width="9.625" style="2" customWidth="1"/>
    <col min="10" max="14" width="9.375" style="2" customWidth="1"/>
    <col min="15" max="15" width="9.25390625" style="2" customWidth="1"/>
    <col min="16" max="16" width="0" style="2" hidden="1" customWidth="1"/>
    <col min="17" max="17" width="9.25390625" style="2" customWidth="1"/>
    <col min="18" max="20" width="0" style="2" hidden="1" customWidth="1"/>
    <col min="21" max="16384" width="9.125" style="2" customWidth="1"/>
  </cols>
  <sheetData>
    <row r="1" spans="1:17" ht="11.25" customHeigh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55"/>
      <c r="P1" s="20"/>
      <c r="Q1" s="20"/>
    </row>
    <row r="2" spans="8:20" ht="8.25" customHeight="1" thickBot="1">
      <c r="H2" s="3"/>
      <c r="M2" s="3" t="s">
        <v>1</v>
      </c>
      <c r="T2" s="3"/>
    </row>
    <row r="3" spans="1:14" ht="9" customHeight="1">
      <c r="A3" s="89" t="s">
        <v>2</v>
      </c>
      <c r="B3" s="89"/>
      <c r="C3" s="91">
        <v>1313</v>
      </c>
      <c r="D3" s="91"/>
      <c r="E3" s="91"/>
      <c r="F3" s="91">
        <v>1314</v>
      </c>
      <c r="G3" s="91"/>
      <c r="H3" s="91"/>
      <c r="I3" s="91">
        <v>1315</v>
      </c>
      <c r="J3" s="91"/>
      <c r="K3" s="91"/>
      <c r="L3" s="91">
        <v>1316</v>
      </c>
      <c r="M3" s="91"/>
      <c r="N3" s="91"/>
    </row>
    <row r="4" spans="1:14" s="32" customFormat="1" ht="24" customHeight="1">
      <c r="A4" s="89"/>
      <c r="B4" s="89"/>
      <c r="C4" s="103" t="s">
        <v>162</v>
      </c>
      <c r="D4" s="103"/>
      <c r="E4" s="103"/>
      <c r="F4" s="103" t="s">
        <v>163</v>
      </c>
      <c r="G4" s="103"/>
      <c r="H4" s="103"/>
      <c r="I4" s="103"/>
      <c r="J4" s="103"/>
      <c r="K4" s="103"/>
      <c r="L4" s="103" t="s">
        <v>164</v>
      </c>
      <c r="M4" s="103"/>
      <c r="N4" s="103"/>
    </row>
    <row r="5" spans="1:14" ht="11.25" customHeight="1">
      <c r="A5" s="89"/>
      <c r="B5" s="89"/>
      <c r="C5" s="86" t="s">
        <v>7</v>
      </c>
      <c r="D5" s="86" t="s">
        <v>8</v>
      </c>
      <c r="E5" s="86" t="s">
        <v>9</v>
      </c>
      <c r="F5" s="86" t="s">
        <v>7</v>
      </c>
      <c r="G5" s="86" t="s">
        <v>8</v>
      </c>
      <c r="H5" s="86" t="s">
        <v>9</v>
      </c>
      <c r="I5" s="86" t="s">
        <v>7</v>
      </c>
      <c r="J5" s="86" t="s">
        <v>8</v>
      </c>
      <c r="K5" s="86" t="s">
        <v>9</v>
      </c>
      <c r="L5" s="86" t="s">
        <v>7</v>
      </c>
      <c r="M5" s="86" t="s">
        <v>8</v>
      </c>
      <c r="N5" s="86" t="s">
        <v>9</v>
      </c>
    </row>
    <row r="6" spans="1:14" ht="17.25" customHeight="1">
      <c r="A6" s="89"/>
      <c r="B6" s="89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 ht="9" customHeight="1">
      <c r="A7" s="87">
        <v>1</v>
      </c>
      <c r="B7" s="87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84" t="s">
        <v>10</v>
      </c>
      <c r="B8" s="84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0.5" customHeight="1">
      <c r="A10" s="4" t="s">
        <v>13</v>
      </c>
      <c r="B10" s="3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0.5" customHeight="1">
      <c r="A11" s="4" t="s">
        <v>15</v>
      </c>
      <c r="B11" s="3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0.5" customHeight="1">
      <c r="A12" s="4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>
      <c r="A13" s="4" t="s">
        <v>19</v>
      </c>
      <c r="B13" s="3" t="s">
        <v>20</v>
      </c>
      <c r="C13" s="8">
        <v>0</v>
      </c>
      <c r="D13" s="36"/>
      <c r="E13" s="36"/>
      <c r="F13" s="8">
        <v>393134</v>
      </c>
      <c r="G13" s="36">
        <v>83003</v>
      </c>
      <c r="H13" s="36">
        <v>0</v>
      </c>
      <c r="I13" s="8"/>
      <c r="J13" s="8"/>
      <c r="K13" s="8"/>
      <c r="L13" s="8">
        <v>9180</v>
      </c>
      <c r="M13" s="36">
        <v>0</v>
      </c>
      <c r="N13" s="36">
        <v>0</v>
      </c>
    </row>
    <row r="14" spans="1:22" ht="10.5" customHeight="1">
      <c r="A14" s="41" t="s">
        <v>21</v>
      </c>
      <c r="B14" s="42" t="s">
        <v>22</v>
      </c>
      <c r="C14" s="43">
        <f aca="true" t="shared" si="0" ref="C14:L14">SUM(C9:C13)</f>
        <v>0</v>
      </c>
      <c r="D14" s="43">
        <f t="shared" si="0"/>
        <v>0</v>
      </c>
      <c r="E14" s="43">
        <f t="shared" si="0"/>
        <v>0</v>
      </c>
      <c r="F14" s="43">
        <f t="shared" si="0"/>
        <v>393134</v>
      </c>
      <c r="G14" s="43">
        <f t="shared" si="0"/>
        <v>83003</v>
      </c>
      <c r="H14" s="43">
        <f t="shared" si="0"/>
        <v>0</v>
      </c>
      <c r="I14" s="43">
        <f t="shared" si="0"/>
        <v>0</v>
      </c>
      <c r="J14" s="43">
        <f t="shared" si="0"/>
        <v>0</v>
      </c>
      <c r="K14" s="43">
        <f t="shared" si="0"/>
        <v>0</v>
      </c>
      <c r="L14" s="43">
        <f t="shared" si="0"/>
        <v>9180</v>
      </c>
      <c r="M14" s="43">
        <f>SUM(M9:M13)</f>
        <v>0</v>
      </c>
      <c r="N14" s="44">
        <f>SUM(N9:N13)</f>
        <v>0</v>
      </c>
      <c r="V14" s="8"/>
    </row>
    <row r="15" spans="1:14" ht="10.5" customHeight="1">
      <c r="A15" s="4" t="s">
        <v>23</v>
      </c>
      <c r="B15" s="3" t="s">
        <v>24</v>
      </c>
      <c r="C15" s="8"/>
      <c r="D15" s="13"/>
      <c r="E15" s="8"/>
      <c r="F15" s="8"/>
      <c r="G15" s="8"/>
      <c r="H15" s="8"/>
      <c r="I15" s="8"/>
      <c r="J15" s="8"/>
      <c r="K15" s="8"/>
      <c r="L15" s="9"/>
      <c r="M15" s="9"/>
      <c r="N15" s="18"/>
    </row>
    <row r="16" spans="1:14" ht="10.5" customHeight="1">
      <c r="A16" s="4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9"/>
      <c r="M16" s="9"/>
      <c r="N16" s="18"/>
    </row>
    <row r="17" spans="1:14" s="15" customFormat="1" ht="10.5" customHeight="1">
      <c r="A17" s="4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4"/>
    </row>
    <row r="18" spans="1:14" ht="10.5" customHeight="1" thickBot="1">
      <c r="A18" s="41" t="s">
        <v>29</v>
      </c>
      <c r="B18" s="42" t="s">
        <v>30</v>
      </c>
      <c r="C18" s="43">
        <f aca="true" t="shared" si="1" ref="C18:N18">SUM(C15:C17)</f>
        <v>0</v>
      </c>
      <c r="D18" s="43">
        <f t="shared" si="1"/>
        <v>0</v>
      </c>
      <c r="E18" s="43">
        <f t="shared" si="1"/>
        <v>0</v>
      </c>
      <c r="F18" s="43">
        <f t="shared" si="1"/>
        <v>0</v>
      </c>
      <c r="G18" s="43">
        <f t="shared" si="1"/>
        <v>0</v>
      </c>
      <c r="H18" s="43">
        <f t="shared" si="1"/>
        <v>0</v>
      </c>
      <c r="I18" s="43">
        <f t="shared" si="1"/>
        <v>0</v>
      </c>
      <c r="J18" s="43">
        <f t="shared" si="1"/>
        <v>0</v>
      </c>
      <c r="K18" s="43">
        <f t="shared" si="1"/>
        <v>0</v>
      </c>
      <c r="L18" s="43">
        <f t="shared" si="1"/>
        <v>0</v>
      </c>
      <c r="M18" s="43">
        <f t="shared" si="1"/>
        <v>0</v>
      </c>
      <c r="N18" s="44">
        <f t="shared" si="1"/>
        <v>0</v>
      </c>
    </row>
    <row r="19" spans="1:14" ht="10.5" customHeight="1">
      <c r="A19" s="48" t="s">
        <v>31</v>
      </c>
      <c r="B19" s="25" t="s">
        <v>32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0.5" customHeight="1" thickBot="1">
      <c r="A20" s="48" t="s">
        <v>33</v>
      </c>
      <c r="B20" s="25" t="s">
        <v>34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10.5" customHeight="1" thickBot="1">
      <c r="A21" s="41" t="s">
        <v>35</v>
      </c>
      <c r="B21" s="42" t="s">
        <v>36</v>
      </c>
      <c r="C21" s="43">
        <f aca="true" t="shared" si="2" ref="C21:I21">SUM(C19)</f>
        <v>0</v>
      </c>
      <c r="D21" s="43">
        <f t="shared" si="2"/>
        <v>0</v>
      </c>
      <c r="E21" s="43">
        <f t="shared" si="2"/>
        <v>0</v>
      </c>
      <c r="F21" s="43">
        <f t="shared" si="2"/>
        <v>0</v>
      </c>
      <c r="G21" s="43">
        <f t="shared" si="2"/>
        <v>0</v>
      </c>
      <c r="H21" s="43">
        <f t="shared" si="2"/>
        <v>0</v>
      </c>
      <c r="I21" s="43">
        <f t="shared" si="2"/>
        <v>0</v>
      </c>
      <c r="J21" s="43">
        <f>SUM(J19)+J20</f>
        <v>0</v>
      </c>
      <c r="K21" s="43">
        <f>SUM(K19)+K20</f>
        <v>0</v>
      </c>
      <c r="L21" s="43">
        <f>SUM(L19)</f>
        <v>0</v>
      </c>
      <c r="M21" s="43">
        <f>SUM(M19)</f>
        <v>0</v>
      </c>
      <c r="N21" s="44">
        <f>SUM(N19)</f>
        <v>0</v>
      </c>
    </row>
    <row r="22" spans="1:14" ht="10.5" customHeight="1">
      <c r="A22" s="17" t="s">
        <v>37</v>
      </c>
      <c r="B22" s="3" t="s">
        <v>38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10.5" customHeight="1">
      <c r="A23" s="17" t="s">
        <v>39</v>
      </c>
      <c r="B23" s="3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s="15" customFormat="1" ht="10.5" customHeight="1">
      <c r="A24" s="4" t="s">
        <v>31</v>
      </c>
      <c r="B24" s="3" t="s">
        <v>41</v>
      </c>
      <c r="C24" s="8"/>
      <c r="D24" s="8"/>
      <c r="E24" s="8"/>
      <c r="F24" s="8"/>
      <c r="G24" s="8"/>
      <c r="H24" s="8"/>
      <c r="I24" s="8"/>
      <c r="J24" s="8"/>
      <c r="K24" s="8"/>
      <c r="L24" s="9"/>
      <c r="M24" s="9"/>
      <c r="N24" s="18"/>
    </row>
    <row r="25" spans="1:14" ht="10.5" customHeight="1">
      <c r="A25" s="41" t="s">
        <v>42</v>
      </c>
      <c r="B25" s="45" t="s">
        <v>43</v>
      </c>
      <c r="C25" s="43">
        <f aca="true" t="shared" si="3" ref="C25:N25">SUM(C22:C24)</f>
        <v>0</v>
      </c>
      <c r="D25" s="43">
        <f t="shared" si="3"/>
        <v>0</v>
      </c>
      <c r="E25" s="43">
        <f t="shared" si="3"/>
        <v>0</v>
      </c>
      <c r="F25" s="43">
        <f t="shared" si="3"/>
        <v>0</v>
      </c>
      <c r="G25" s="43">
        <f t="shared" si="3"/>
        <v>0</v>
      </c>
      <c r="H25" s="43">
        <f t="shared" si="3"/>
        <v>0</v>
      </c>
      <c r="I25" s="43">
        <f t="shared" si="3"/>
        <v>0</v>
      </c>
      <c r="J25" s="43">
        <f t="shared" si="3"/>
        <v>0</v>
      </c>
      <c r="K25" s="43">
        <f t="shared" si="3"/>
        <v>0</v>
      </c>
      <c r="L25" s="43">
        <f t="shared" si="3"/>
        <v>0</v>
      </c>
      <c r="M25" s="43">
        <f t="shared" si="3"/>
        <v>0</v>
      </c>
      <c r="N25" s="44">
        <f t="shared" si="3"/>
        <v>0</v>
      </c>
    </row>
    <row r="26" spans="1:14" ht="10.5" customHeight="1">
      <c r="A26" s="17" t="s">
        <v>44</v>
      </c>
      <c r="B26" s="19" t="s">
        <v>45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0.5" customHeight="1">
      <c r="A27" s="41" t="s">
        <v>46</v>
      </c>
      <c r="B27" s="45" t="s">
        <v>47</v>
      </c>
      <c r="C27" s="43">
        <f aca="true" t="shared" si="4" ref="C27:N27">SUM(C21,C25,C26)</f>
        <v>0</v>
      </c>
      <c r="D27" s="43">
        <f t="shared" si="4"/>
        <v>0</v>
      </c>
      <c r="E27" s="43">
        <f t="shared" si="4"/>
        <v>0</v>
      </c>
      <c r="F27" s="43">
        <f t="shared" si="4"/>
        <v>0</v>
      </c>
      <c r="G27" s="43">
        <f t="shared" si="4"/>
        <v>0</v>
      </c>
      <c r="H27" s="43">
        <f t="shared" si="4"/>
        <v>0</v>
      </c>
      <c r="I27" s="43">
        <f t="shared" si="4"/>
        <v>0</v>
      </c>
      <c r="J27" s="43">
        <f t="shared" si="4"/>
        <v>0</v>
      </c>
      <c r="K27" s="43">
        <f t="shared" si="4"/>
        <v>0</v>
      </c>
      <c r="L27" s="43">
        <f t="shared" si="4"/>
        <v>0</v>
      </c>
      <c r="M27" s="43">
        <f t="shared" si="4"/>
        <v>0</v>
      </c>
      <c r="N27" s="44">
        <f t="shared" si="4"/>
        <v>0</v>
      </c>
    </row>
    <row r="28" spans="1:14" s="15" customFormat="1" ht="10.5" customHeight="1">
      <c r="A28" s="20"/>
      <c r="B28" s="15" t="s">
        <v>48</v>
      </c>
      <c r="C28" s="9">
        <f aca="true" t="shared" si="5" ref="C28:N28">SUM(C27,C18,C14)</f>
        <v>0</v>
      </c>
      <c r="D28" s="9">
        <f t="shared" si="5"/>
        <v>0</v>
      </c>
      <c r="E28" s="9">
        <f t="shared" si="5"/>
        <v>0</v>
      </c>
      <c r="F28" s="9">
        <f t="shared" si="5"/>
        <v>393134</v>
      </c>
      <c r="G28" s="9">
        <f t="shared" si="5"/>
        <v>83003</v>
      </c>
      <c r="H28" s="9">
        <f t="shared" si="5"/>
        <v>0</v>
      </c>
      <c r="I28" s="9">
        <f t="shared" si="5"/>
        <v>0</v>
      </c>
      <c r="J28" s="9">
        <f t="shared" si="5"/>
        <v>0</v>
      </c>
      <c r="K28" s="9">
        <f t="shared" si="5"/>
        <v>0</v>
      </c>
      <c r="L28" s="9">
        <f t="shared" si="5"/>
        <v>9180</v>
      </c>
      <c r="M28" s="9">
        <f t="shared" si="5"/>
        <v>0</v>
      </c>
      <c r="N28" s="9">
        <f t="shared" si="5"/>
        <v>0</v>
      </c>
    </row>
    <row r="29" spans="1:21" ht="10.5" customHeight="1">
      <c r="A29" s="85" t="s">
        <v>49</v>
      </c>
      <c r="B29" s="85"/>
      <c r="C29" s="8"/>
      <c r="D29" s="8"/>
      <c r="E29" s="8"/>
      <c r="F29" s="8"/>
      <c r="G29" s="8"/>
      <c r="H29" s="8"/>
      <c r="I29" s="8"/>
      <c r="J29" s="8"/>
      <c r="K29" s="8"/>
      <c r="L29" s="9"/>
      <c r="M29" s="9"/>
      <c r="N29" s="18"/>
      <c r="U29" s="29"/>
    </row>
    <row r="30" spans="1:14" ht="10.5" customHeight="1">
      <c r="A30" s="4" t="s">
        <v>50</v>
      </c>
      <c r="B30" s="3" t="s">
        <v>51</v>
      </c>
      <c r="C30" s="8"/>
      <c r="D30" s="8"/>
      <c r="E30" s="8"/>
      <c r="F30" s="8"/>
      <c r="G30" s="8"/>
      <c r="H30" s="8"/>
      <c r="I30" s="8"/>
      <c r="J30" s="8"/>
      <c r="K30" s="8"/>
      <c r="L30" s="9"/>
      <c r="M30" s="9"/>
      <c r="N30" s="18"/>
    </row>
    <row r="31" spans="1:14" ht="10.5" customHeight="1">
      <c r="A31" s="4" t="s">
        <v>52</v>
      </c>
      <c r="B31" s="3" t="s">
        <v>53</v>
      </c>
      <c r="C31" s="8"/>
      <c r="D31" s="8"/>
      <c r="E31" s="8"/>
      <c r="F31" s="8"/>
      <c r="G31" s="8"/>
      <c r="H31" s="8"/>
      <c r="I31" s="8"/>
      <c r="J31" s="8"/>
      <c r="K31" s="8"/>
      <c r="L31" s="9"/>
      <c r="M31" s="9"/>
      <c r="N31" s="18"/>
    </row>
    <row r="32" spans="1:14" ht="10.5" customHeight="1">
      <c r="A32" s="4" t="s">
        <v>54</v>
      </c>
      <c r="B32" s="3" t="s">
        <v>55</v>
      </c>
      <c r="C32" s="8"/>
      <c r="D32" s="8"/>
      <c r="E32" s="8"/>
      <c r="F32" s="8"/>
      <c r="G32" s="8"/>
      <c r="H32" s="8"/>
      <c r="I32" s="8"/>
      <c r="J32" s="8"/>
      <c r="K32" s="8"/>
      <c r="L32" s="9"/>
      <c r="M32" s="9"/>
      <c r="N32" s="18"/>
    </row>
    <row r="33" spans="1:14" ht="10.5" customHeight="1">
      <c r="A33" s="49" t="s">
        <v>56</v>
      </c>
      <c r="B33" s="50" t="s">
        <v>57</v>
      </c>
      <c r="C33" s="51">
        <f aca="true" t="shared" si="6" ref="C33:N33">SUM(C30:C32)</f>
        <v>0</v>
      </c>
      <c r="D33" s="51">
        <f t="shared" si="6"/>
        <v>0</v>
      </c>
      <c r="E33" s="51">
        <f t="shared" si="6"/>
        <v>0</v>
      </c>
      <c r="F33" s="51">
        <f t="shared" si="6"/>
        <v>0</v>
      </c>
      <c r="G33" s="51">
        <f t="shared" si="6"/>
        <v>0</v>
      </c>
      <c r="H33" s="51">
        <f t="shared" si="6"/>
        <v>0</v>
      </c>
      <c r="I33" s="51">
        <f t="shared" si="6"/>
        <v>0</v>
      </c>
      <c r="J33" s="51">
        <f t="shared" si="6"/>
        <v>0</v>
      </c>
      <c r="K33" s="51">
        <f t="shared" si="6"/>
        <v>0</v>
      </c>
      <c r="L33" s="51">
        <f t="shared" si="6"/>
        <v>0</v>
      </c>
      <c r="M33" s="51">
        <f t="shared" si="6"/>
        <v>0</v>
      </c>
      <c r="N33" s="52">
        <f t="shared" si="6"/>
        <v>0</v>
      </c>
    </row>
    <row r="34" spans="1:14" ht="10.5" customHeight="1">
      <c r="A34" s="4" t="s">
        <v>58</v>
      </c>
      <c r="B34" s="3" t="s">
        <v>59</v>
      </c>
      <c r="C34" s="8"/>
      <c r="D34" s="8"/>
      <c r="E34" s="8"/>
      <c r="F34" s="8"/>
      <c r="G34" s="8"/>
      <c r="H34" s="8"/>
      <c r="I34" s="8"/>
      <c r="J34" s="8"/>
      <c r="K34" s="8"/>
      <c r="L34" s="9"/>
      <c r="M34" s="9"/>
      <c r="N34" s="18"/>
    </row>
    <row r="35" spans="1:14" ht="10.5" customHeight="1">
      <c r="A35" s="4" t="s">
        <v>60</v>
      </c>
      <c r="B35" s="3" t="s">
        <v>61</v>
      </c>
      <c r="C35" s="8"/>
      <c r="D35" s="8"/>
      <c r="E35" s="8"/>
      <c r="F35" s="8"/>
      <c r="G35" s="8"/>
      <c r="H35" s="8"/>
      <c r="I35" s="8"/>
      <c r="J35" s="8"/>
      <c r="K35" s="8"/>
      <c r="L35" s="9"/>
      <c r="M35" s="9"/>
      <c r="N35" s="18"/>
    </row>
    <row r="36" spans="1:14" ht="10.5" customHeight="1">
      <c r="A36" s="4" t="s">
        <v>62</v>
      </c>
      <c r="B36" s="3" t="s">
        <v>63</v>
      </c>
      <c r="C36" s="8"/>
      <c r="D36" s="8"/>
      <c r="E36" s="8"/>
      <c r="F36" s="8"/>
      <c r="G36" s="8"/>
      <c r="H36" s="8"/>
      <c r="I36" s="8"/>
      <c r="J36" s="8"/>
      <c r="K36" s="8"/>
      <c r="L36" s="9"/>
      <c r="M36" s="9"/>
      <c r="N36" s="18"/>
    </row>
    <row r="37" spans="1:40" ht="10.5" customHeight="1">
      <c r="A37" s="41" t="s">
        <v>21</v>
      </c>
      <c r="B37" s="42" t="s">
        <v>64</v>
      </c>
      <c r="C37" s="43">
        <f aca="true" t="shared" si="7" ref="C37:N37">SUM(C33:C36)</f>
        <v>0</v>
      </c>
      <c r="D37" s="43">
        <f t="shared" si="7"/>
        <v>0</v>
      </c>
      <c r="E37" s="43">
        <f t="shared" si="7"/>
        <v>0</v>
      </c>
      <c r="F37" s="43">
        <f t="shared" si="7"/>
        <v>0</v>
      </c>
      <c r="G37" s="43">
        <f t="shared" si="7"/>
        <v>0</v>
      </c>
      <c r="H37" s="43">
        <f t="shared" si="7"/>
        <v>0</v>
      </c>
      <c r="I37" s="43">
        <f t="shared" si="7"/>
        <v>0</v>
      </c>
      <c r="J37" s="43">
        <f t="shared" si="7"/>
        <v>0</v>
      </c>
      <c r="K37" s="43">
        <f t="shared" si="7"/>
        <v>0</v>
      </c>
      <c r="L37" s="43">
        <f t="shared" si="7"/>
        <v>0</v>
      </c>
      <c r="M37" s="43">
        <f t="shared" si="7"/>
        <v>0</v>
      </c>
      <c r="N37" s="44">
        <f t="shared" si="7"/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4" t="s">
        <v>65</v>
      </c>
      <c r="B38" s="3" t="s">
        <v>66</v>
      </c>
      <c r="C38" s="8"/>
      <c r="D38" s="8"/>
      <c r="E38" s="8">
        <f>SUM(C38:D38)</f>
        <v>0</v>
      </c>
      <c r="F38" s="8"/>
      <c r="G38" s="8"/>
      <c r="H38" s="8"/>
      <c r="I38" s="8"/>
      <c r="J38" s="8"/>
      <c r="K38" s="8"/>
      <c r="L38" s="9"/>
      <c r="M38" s="9"/>
      <c r="N38" s="18"/>
      <c r="AD38" s="8"/>
      <c r="AE38" s="8"/>
      <c r="AF38" s="8"/>
      <c r="AJ38" s="8"/>
      <c r="AK38" s="8"/>
      <c r="AL38" s="8"/>
      <c r="AM38" s="8"/>
      <c r="AN38" s="8"/>
    </row>
    <row r="39" spans="1:40" ht="10.5" customHeight="1">
      <c r="A39" s="4" t="s">
        <v>67</v>
      </c>
      <c r="B39" s="3" t="s">
        <v>68</v>
      </c>
      <c r="C39" s="8"/>
      <c r="D39" s="8"/>
      <c r="E39" s="8"/>
      <c r="F39" s="8"/>
      <c r="G39" s="8"/>
      <c r="H39" s="8"/>
      <c r="I39" s="8"/>
      <c r="J39" s="8"/>
      <c r="K39" s="8"/>
      <c r="L39" s="9"/>
      <c r="M39" s="9"/>
      <c r="N39" s="18"/>
      <c r="AD39" s="8"/>
      <c r="AE39" s="8"/>
      <c r="AF39" s="8"/>
      <c r="AJ39" s="8"/>
      <c r="AK39" s="8"/>
      <c r="AL39" s="8"/>
      <c r="AM39" s="8"/>
      <c r="AN39" s="8"/>
    </row>
    <row r="40" spans="1:40" s="15" customFormat="1" ht="10.5" customHeight="1">
      <c r="A40" s="4" t="s">
        <v>69</v>
      </c>
      <c r="B40" s="3" t="s">
        <v>70</v>
      </c>
      <c r="C40" s="8"/>
      <c r="D40" s="8"/>
      <c r="E40" s="8"/>
      <c r="F40" s="8"/>
      <c r="G40" s="8"/>
      <c r="H40" s="8"/>
      <c r="I40" s="8"/>
      <c r="J40" s="8"/>
      <c r="K40" s="8"/>
      <c r="L40" s="9"/>
      <c r="M40" s="9"/>
      <c r="N40" s="18"/>
      <c r="AD40" s="9"/>
      <c r="AE40" s="9"/>
      <c r="AF40" s="9"/>
      <c r="AJ40" s="9"/>
      <c r="AK40" s="9"/>
      <c r="AL40" s="9"/>
      <c r="AM40" s="9"/>
      <c r="AN40" s="9"/>
    </row>
    <row r="41" spans="1:31" ht="10.5" customHeight="1" thickBot="1">
      <c r="A41" s="41" t="s">
        <v>29</v>
      </c>
      <c r="B41" s="42" t="s">
        <v>71</v>
      </c>
      <c r="C41" s="43">
        <f aca="true" t="shared" si="8" ref="C41:N41">SUM(C38:C40)</f>
        <v>0</v>
      </c>
      <c r="D41" s="43">
        <f t="shared" si="8"/>
        <v>0</v>
      </c>
      <c r="E41" s="43">
        <f t="shared" si="8"/>
        <v>0</v>
      </c>
      <c r="F41" s="43">
        <f t="shared" si="8"/>
        <v>0</v>
      </c>
      <c r="G41" s="43">
        <f t="shared" si="8"/>
        <v>0</v>
      </c>
      <c r="H41" s="43">
        <f t="shared" si="8"/>
        <v>0</v>
      </c>
      <c r="I41" s="43">
        <f t="shared" si="8"/>
        <v>0</v>
      </c>
      <c r="J41" s="43">
        <f t="shared" si="8"/>
        <v>0</v>
      </c>
      <c r="K41" s="43">
        <f t="shared" si="8"/>
        <v>0</v>
      </c>
      <c r="L41" s="43">
        <f t="shared" si="8"/>
        <v>0</v>
      </c>
      <c r="M41" s="43">
        <f t="shared" si="8"/>
        <v>0</v>
      </c>
      <c r="N41" s="44">
        <f t="shared" si="8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48" t="s">
        <v>72</v>
      </c>
      <c r="B42" s="19" t="s">
        <v>73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>
      <c r="A43" s="48" t="s">
        <v>74</v>
      </c>
      <c r="B43" s="19" t="s">
        <v>75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3.5" thickBot="1">
      <c r="A44" s="17" t="s">
        <v>76</v>
      </c>
      <c r="B44" s="19" t="s">
        <v>207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4" ht="13.5" thickBot="1">
      <c r="A45" s="41" t="s">
        <v>35</v>
      </c>
      <c r="B45" s="42" t="s">
        <v>78</v>
      </c>
      <c r="C45" s="43">
        <f aca="true" t="shared" si="9" ref="C45:N45">SUM(C42:C43)</f>
        <v>0</v>
      </c>
      <c r="D45" s="43">
        <f t="shared" si="9"/>
        <v>0</v>
      </c>
      <c r="E45" s="43">
        <f t="shared" si="9"/>
        <v>0</v>
      </c>
      <c r="F45" s="43">
        <f t="shared" si="9"/>
        <v>0</v>
      </c>
      <c r="G45" s="43">
        <f t="shared" si="9"/>
        <v>0</v>
      </c>
      <c r="H45" s="43">
        <f t="shared" si="9"/>
        <v>0</v>
      </c>
      <c r="I45" s="43">
        <f t="shared" si="9"/>
        <v>0</v>
      </c>
      <c r="J45" s="43">
        <f t="shared" si="9"/>
        <v>0</v>
      </c>
      <c r="K45" s="43">
        <f t="shared" si="9"/>
        <v>0</v>
      </c>
      <c r="L45" s="43">
        <f t="shared" si="9"/>
        <v>0</v>
      </c>
      <c r="M45" s="43">
        <f t="shared" si="9"/>
        <v>0</v>
      </c>
      <c r="N45" s="44">
        <f t="shared" si="9"/>
        <v>0</v>
      </c>
    </row>
    <row r="46" spans="1:14" ht="12.75">
      <c r="A46" s="17" t="s">
        <v>72</v>
      </c>
      <c r="B46" s="19" t="s">
        <v>41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14" ht="12.75">
      <c r="A47" s="17" t="s">
        <v>74</v>
      </c>
      <c r="B47" s="19" t="s">
        <v>79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 ht="12.75">
      <c r="A48" s="41" t="s">
        <v>42</v>
      </c>
      <c r="B48" s="42" t="s">
        <v>80</v>
      </c>
      <c r="C48" s="43">
        <f aca="true" t="shared" si="10" ref="C48:N48">SUM(C46:C47)</f>
        <v>0</v>
      </c>
      <c r="D48" s="43">
        <f t="shared" si="10"/>
        <v>0</v>
      </c>
      <c r="E48" s="43">
        <f t="shared" si="10"/>
        <v>0</v>
      </c>
      <c r="F48" s="43">
        <f t="shared" si="10"/>
        <v>0</v>
      </c>
      <c r="G48" s="43">
        <f t="shared" si="10"/>
        <v>0</v>
      </c>
      <c r="H48" s="43">
        <f t="shared" si="10"/>
        <v>0</v>
      </c>
      <c r="I48" s="43">
        <f t="shared" si="10"/>
        <v>0</v>
      </c>
      <c r="J48" s="43">
        <f t="shared" si="10"/>
        <v>0</v>
      </c>
      <c r="K48" s="43">
        <f t="shared" si="10"/>
        <v>0</v>
      </c>
      <c r="L48" s="43">
        <f t="shared" si="10"/>
        <v>0</v>
      </c>
      <c r="M48" s="43">
        <f t="shared" si="10"/>
        <v>0</v>
      </c>
      <c r="N48" s="44">
        <f t="shared" si="10"/>
        <v>0</v>
      </c>
    </row>
    <row r="49" spans="1:14" ht="13.5" thickBot="1">
      <c r="A49" s="17" t="s">
        <v>81</v>
      </c>
      <c r="B49" s="25" t="s">
        <v>82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3.5" thickBot="1">
      <c r="A50" s="41" t="s">
        <v>46</v>
      </c>
      <c r="B50" s="42" t="s">
        <v>83</v>
      </c>
      <c r="C50" s="43">
        <f aca="true" t="shared" si="11" ref="C50:N50">SUM(C48,C45,C49)</f>
        <v>0</v>
      </c>
      <c r="D50" s="43">
        <f t="shared" si="11"/>
        <v>0</v>
      </c>
      <c r="E50" s="43">
        <f t="shared" si="11"/>
        <v>0</v>
      </c>
      <c r="F50" s="43">
        <f t="shared" si="11"/>
        <v>0</v>
      </c>
      <c r="G50" s="43">
        <f t="shared" si="11"/>
        <v>0</v>
      </c>
      <c r="H50" s="43">
        <f t="shared" si="11"/>
        <v>0</v>
      </c>
      <c r="I50" s="43">
        <f t="shared" si="11"/>
        <v>0</v>
      </c>
      <c r="J50" s="43">
        <f t="shared" si="11"/>
        <v>0</v>
      </c>
      <c r="K50" s="43">
        <f t="shared" si="11"/>
        <v>0</v>
      </c>
      <c r="L50" s="43">
        <f t="shared" si="11"/>
        <v>0</v>
      </c>
      <c r="M50" s="43">
        <f t="shared" si="11"/>
        <v>0</v>
      </c>
      <c r="N50" s="44">
        <f t="shared" si="11"/>
        <v>0</v>
      </c>
    </row>
    <row r="51" spans="1:29" ht="13.5" thickBot="1">
      <c r="A51" s="41"/>
      <c r="B51" s="71" t="s">
        <v>84</v>
      </c>
      <c r="C51" s="43">
        <f aca="true" t="shared" si="12" ref="C51:N51">SUM(C50,C41,C37)</f>
        <v>0</v>
      </c>
      <c r="D51" s="43">
        <f t="shared" si="12"/>
        <v>0</v>
      </c>
      <c r="E51" s="43">
        <f t="shared" si="12"/>
        <v>0</v>
      </c>
      <c r="F51" s="43">
        <f t="shared" si="12"/>
        <v>0</v>
      </c>
      <c r="G51" s="43">
        <f t="shared" si="12"/>
        <v>0</v>
      </c>
      <c r="H51" s="43">
        <f t="shared" si="12"/>
        <v>0</v>
      </c>
      <c r="I51" s="43">
        <f t="shared" si="12"/>
        <v>0</v>
      </c>
      <c r="J51" s="43">
        <f t="shared" si="12"/>
        <v>0</v>
      </c>
      <c r="K51" s="43">
        <f t="shared" si="12"/>
        <v>0</v>
      </c>
      <c r="L51" s="43">
        <f t="shared" si="12"/>
        <v>0</v>
      </c>
      <c r="M51" s="43">
        <f t="shared" si="12"/>
        <v>0</v>
      </c>
      <c r="N51" s="44">
        <f t="shared" si="12"/>
        <v>0</v>
      </c>
      <c r="AA51" s="15"/>
      <c r="AB51" s="15"/>
      <c r="AC51" s="15"/>
    </row>
    <row r="52" spans="1:14" ht="13.5" thickBot="1">
      <c r="A52" s="57"/>
      <c r="B52" s="58" t="s">
        <v>85</v>
      </c>
      <c r="C52" s="72"/>
      <c r="D52" s="72"/>
      <c r="E52" s="72"/>
      <c r="F52" s="72"/>
      <c r="G52" s="72"/>
      <c r="H52" s="72"/>
      <c r="I52" s="72"/>
      <c r="J52" s="72"/>
      <c r="K52" s="72"/>
      <c r="L52" s="73"/>
      <c r="M52" s="73"/>
      <c r="N52" s="74"/>
    </row>
    <row r="53" spans="1:14" ht="13.5" thickBot="1">
      <c r="A53" s="64"/>
      <c r="B53" s="58" t="s">
        <v>86</v>
      </c>
      <c r="C53" s="72"/>
      <c r="D53" s="72"/>
      <c r="E53" s="72"/>
      <c r="F53" s="72"/>
      <c r="G53" s="72"/>
      <c r="H53" s="75"/>
      <c r="I53" s="72"/>
      <c r="J53" s="72"/>
      <c r="K53" s="75"/>
      <c r="L53" s="72"/>
      <c r="M53" s="72"/>
      <c r="N53" s="82"/>
    </row>
    <row r="54" spans="8:11" ht="12.75">
      <c r="H54" s="26"/>
      <c r="K54" s="26"/>
    </row>
    <row r="55" spans="8:11" ht="12.75">
      <c r="H55" s="26"/>
      <c r="K55" s="26"/>
    </row>
    <row r="56" spans="8:11" ht="12.75">
      <c r="H56" s="26"/>
      <c r="K56" s="26"/>
    </row>
    <row r="57" ht="12.75">
      <c r="K57" s="26"/>
    </row>
    <row r="58" ht="12.75">
      <c r="K58" s="26"/>
    </row>
    <row r="59" ht="12.75">
      <c r="K59" s="26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8"/>
      <c r="AB63" s="8"/>
      <c r="AC63" s="8"/>
    </row>
    <row r="64" spans="27:29" ht="12.75">
      <c r="AA64" s="9"/>
      <c r="AB64" s="9"/>
      <c r="AC64" s="9"/>
    </row>
    <row r="65" spans="27:29" ht="12.75">
      <c r="AA65" s="9"/>
      <c r="AB65" s="9"/>
      <c r="AC65" s="9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  <row r="77" spans="27:29" ht="12.75">
      <c r="AA77" s="8"/>
      <c r="AB77" s="8"/>
      <c r="AC77" s="8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 horizontalCentered="1"/>
  <pageMargins left="0.27569444444444446" right="0.27569444444444446" top="0.275" bottom="0.19999999999999998" header="0.19652777777777777" footer="0.1597222222222222"/>
  <pageSetup horizontalDpi="300" verticalDpi="300" orientation="landscape" paperSize="9" scale="89" r:id="rId1"/>
  <headerFooter alignWithMargins="0">
    <oddHeader>&amp;R2. sz. melléklet</oddHeader>
    <oddFooter>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N77"/>
  <sheetViews>
    <sheetView zoomScale="92" zoomScaleNormal="92" zoomScalePageLayoutView="0" workbookViewId="0" topLeftCell="A1">
      <pane ySplit="7" topLeftCell="A8" activePane="bottomLeft" state="frozen"/>
      <selection pane="topLeft" activeCell="T30" sqref="T30"/>
      <selection pane="bottomLeft" activeCell="T30" sqref="T30"/>
    </sheetView>
  </sheetViews>
  <sheetFormatPr defaultColWidth="9.00390625" defaultRowHeight="12.75"/>
  <cols>
    <col min="1" max="1" width="7.375" style="2" customWidth="1"/>
    <col min="2" max="2" width="35.75390625" style="2" customWidth="1"/>
    <col min="3" max="3" width="10.875" style="2" customWidth="1"/>
    <col min="4" max="4" width="10.625" style="2" customWidth="1"/>
    <col min="5" max="5" width="11.00390625" style="2" customWidth="1"/>
    <col min="6" max="6" width="9.00390625" style="2" customWidth="1"/>
    <col min="7" max="8" width="9.375" style="2" customWidth="1"/>
    <col min="9" max="9" width="9.625" style="2" customWidth="1"/>
    <col min="10" max="12" width="9.375" style="2" customWidth="1"/>
    <col min="13" max="13" width="10.00390625" style="2" customWidth="1"/>
    <col min="14" max="14" width="9.375" style="2" customWidth="1"/>
    <col min="15" max="15" width="9.25390625" style="2" customWidth="1"/>
    <col min="16" max="16" width="0" style="2" hidden="1" customWidth="1"/>
    <col min="17" max="17" width="9.25390625" style="2" customWidth="1"/>
    <col min="18" max="20" width="0" style="2" hidden="1" customWidth="1"/>
    <col min="21" max="16384" width="9.125" style="2" customWidth="1"/>
  </cols>
  <sheetData>
    <row r="1" spans="1:17" ht="11.2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21"/>
      <c r="P1" s="20"/>
      <c r="Q1" s="20"/>
    </row>
    <row r="2" spans="8:20" ht="8.25" customHeight="1" thickBot="1">
      <c r="H2" s="3"/>
      <c r="M2" s="3" t="s">
        <v>1</v>
      </c>
      <c r="T2" s="3"/>
    </row>
    <row r="3" spans="1:14" ht="9" customHeight="1">
      <c r="A3" s="89" t="s">
        <v>2</v>
      </c>
      <c r="B3" s="89"/>
      <c r="C3" s="91">
        <v>1317</v>
      </c>
      <c r="D3" s="91"/>
      <c r="E3" s="91"/>
      <c r="F3" s="91">
        <v>1318</v>
      </c>
      <c r="G3" s="91"/>
      <c r="H3" s="91"/>
      <c r="I3" s="96">
        <v>1020</v>
      </c>
      <c r="J3" s="96"/>
      <c r="K3" s="96"/>
      <c r="L3" s="101">
        <v>1300</v>
      </c>
      <c r="M3" s="101"/>
      <c r="N3" s="101"/>
    </row>
    <row r="4" spans="1:14" s="32" customFormat="1" ht="24" customHeight="1">
      <c r="A4" s="89"/>
      <c r="B4" s="89"/>
      <c r="C4" s="103" t="s">
        <v>165</v>
      </c>
      <c r="D4" s="103"/>
      <c r="E4" s="103"/>
      <c r="F4" s="103"/>
      <c r="G4" s="103"/>
      <c r="H4" s="103"/>
      <c r="I4" s="103" t="s">
        <v>166</v>
      </c>
      <c r="J4" s="103"/>
      <c r="K4" s="103"/>
      <c r="L4" s="101" t="s">
        <v>167</v>
      </c>
      <c r="M4" s="101"/>
      <c r="N4" s="101"/>
    </row>
    <row r="5" spans="1:14" ht="11.25" customHeight="1">
      <c r="A5" s="89"/>
      <c r="B5" s="89"/>
      <c r="C5" s="86" t="s">
        <v>7</v>
      </c>
      <c r="D5" s="86" t="s">
        <v>8</v>
      </c>
      <c r="E5" s="86" t="s">
        <v>9</v>
      </c>
      <c r="F5" s="86" t="s">
        <v>7</v>
      </c>
      <c r="G5" s="86" t="s">
        <v>8</v>
      </c>
      <c r="H5" s="86" t="s">
        <v>9</v>
      </c>
      <c r="I5" s="86" t="s">
        <v>7</v>
      </c>
      <c r="J5" s="86" t="s">
        <v>8</v>
      </c>
      <c r="K5" s="86" t="s">
        <v>9</v>
      </c>
      <c r="L5" s="86" t="s">
        <v>7</v>
      </c>
      <c r="M5" s="86" t="s">
        <v>8</v>
      </c>
      <c r="N5" s="86" t="s">
        <v>9</v>
      </c>
    </row>
    <row r="6" spans="1:14" ht="17.25" customHeight="1">
      <c r="A6" s="89"/>
      <c r="B6" s="89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 ht="9" customHeight="1">
      <c r="A7" s="87">
        <v>1</v>
      </c>
      <c r="B7" s="87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84" t="s">
        <v>10</v>
      </c>
      <c r="B8" s="84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9">
        <f>'19'!C9+'19'!F9+'19'!I9+'19'!L9+'20'!C9+'20'!F9+'20'!I9+'20'!L9+'21'!C9+'21'!F9+'21'!I9+'21'!L9+'22'!C9+'22'!F9+'22'!I9+'22'!L9+'23'!C9+'23'!F9+'23'!I9</f>
        <v>0</v>
      </c>
      <c r="M9" s="9">
        <f>'19'!D9+'19'!G9+'19'!J9+'19'!M9+'20'!D9+'20'!G9+'20'!J9+'20'!M9+'21'!D9+'21'!G9+'21'!J9+'21'!M9+'22'!D9+'22'!G9+'22'!J9+'22'!M9+'23'!D9+'23'!G9+'23'!J9</f>
        <v>0</v>
      </c>
      <c r="N9" s="9">
        <f>'19'!E9+'19'!H9+'19'!K9+'19'!N9+'20'!E9+'20'!H9+'20'!K9+'20'!N9+'21'!E9+'21'!H9+'21'!K9+'21'!N9+'22'!E9+'22'!H9+'22'!K9+'22'!N9+'23'!E9+'23'!H9+'23'!K9</f>
        <v>0</v>
      </c>
    </row>
    <row r="10" spans="1:14" ht="10.5" customHeight="1">
      <c r="A10" s="4" t="s">
        <v>13</v>
      </c>
      <c r="B10" s="3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9">
        <f>'19'!C10+'19'!F10+'19'!I10+'19'!L10+'20'!C10+'20'!F10+'20'!I10+'20'!L10+'21'!C10+'21'!F10+'21'!I10+'21'!L10+'22'!C10+'22'!F10+'22'!I10+'22'!L10+'23'!C10+'23'!F10+'23'!I10</f>
        <v>0</v>
      </c>
      <c r="M10" s="9">
        <f>'19'!D10+'19'!G10+'19'!J10+'19'!M10+'20'!D10+'20'!G10+'20'!J10+'20'!M10+'21'!D10+'21'!G10+'21'!J10+'21'!M10+'22'!D10+'22'!G10+'22'!J10+'22'!M10+'23'!D10+'23'!G10+'23'!J10</f>
        <v>0</v>
      </c>
      <c r="N10" s="9">
        <f>'19'!E10+'19'!H10+'19'!K10+'19'!N10+'20'!E10+'20'!H10+'20'!K10+'20'!N10+'21'!E10+'21'!H10+'21'!K10+'21'!N10+'22'!E10+'22'!H10+'22'!K10+'22'!N10+'23'!E10+'23'!H10+'23'!K10</f>
        <v>0</v>
      </c>
    </row>
    <row r="11" spans="1:14" ht="10.5" customHeight="1">
      <c r="A11" s="4" t="s">
        <v>15</v>
      </c>
      <c r="B11" s="3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9">
        <f>'19'!C11+'19'!F11+'19'!I11+'19'!L11+'20'!C11+'20'!F11+'20'!I11+'20'!L11+'21'!C11+'21'!F11+'21'!I11+'21'!L11+'22'!C11+'22'!F11+'22'!I11+'22'!L11+'23'!C11+'23'!F11+'23'!I11</f>
        <v>0</v>
      </c>
      <c r="M11" s="9">
        <f>'19'!D11+'19'!G11+'19'!J11+'19'!M11+'20'!D11+'20'!G11+'20'!J11+'20'!M11+'21'!D11+'21'!G11+'21'!J11+'21'!M11+'22'!D11+'22'!G11+'22'!J11+'22'!M11+'23'!D11+'23'!G11+'23'!J11</f>
        <v>0</v>
      </c>
      <c r="N11" s="9">
        <f>'19'!E11+'19'!H11+'19'!K11+'19'!N11+'20'!E11+'20'!H11+'20'!K11+'20'!N11+'21'!E11+'21'!H11+'21'!K11+'21'!N11+'22'!E11+'22'!H11+'22'!K11+'22'!N11+'23'!E11+'23'!H11+'23'!K11</f>
        <v>0</v>
      </c>
    </row>
    <row r="12" spans="1:14" ht="10.5" customHeight="1">
      <c r="A12" s="4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9">
        <f>'19'!C12+'19'!F12+'19'!I12+'19'!L12+'20'!C12+'20'!F12+'20'!I12+'20'!L12+'21'!C12+'21'!F12+'21'!I12+'21'!L12+'22'!C12+'22'!F12+'22'!I12+'22'!L12+'23'!C12+'23'!F12+'23'!I12</f>
        <v>0</v>
      </c>
      <c r="M12" s="9">
        <f>'19'!D12+'19'!G12+'19'!J12+'19'!M12+'20'!D12+'20'!G12+'20'!J12+'20'!M12+'21'!D12+'21'!G12+'21'!J12+'21'!M12+'22'!D12+'22'!G12+'22'!J12+'22'!M12+'23'!D12+'23'!G12+'23'!J12</f>
        <v>0</v>
      </c>
      <c r="N12" s="9">
        <f>'19'!E12+'19'!H12+'19'!K12+'19'!N12+'20'!E12+'20'!H12+'20'!K12+'20'!N12+'21'!E12+'21'!H12+'21'!K12+'21'!N12+'22'!E12+'22'!H12+'22'!K12+'22'!N12+'23'!E12+'23'!H12+'23'!K12</f>
        <v>0</v>
      </c>
    </row>
    <row r="13" spans="1:14" ht="10.5" customHeight="1">
      <c r="A13" s="4" t="s">
        <v>19</v>
      </c>
      <c r="B13" s="3" t="s">
        <v>20</v>
      </c>
      <c r="C13" s="8">
        <v>30000</v>
      </c>
      <c r="D13" s="36">
        <v>0</v>
      </c>
      <c r="E13" s="36"/>
      <c r="F13" s="8"/>
      <c r="G13" s="8"/>
      <c r="H13" s="8"/>
      <c r="I13" s="8">
        <v>50000</v>
      </c>
      <c r="J13" s="36">
        <v>1</v>
      </c>
      <c r="K13" s="36"/>
      <c r="L13" s="9">
        <f>'19'!C13+'19'!F13+'19'!I13+'19'!L13+'20'!C13+'20'!F13+'20'!I13+'20'!L13+'21'!C13+'21'!F13+'21'!I13+'21'!L13+'22'!C13+'22'!F13+'22'!I13+'22'!L13+'23'!C13+'23'!F13+'23'!I13</f>
        <v>849148</v>
      </c>
      <c r="M13" s="9">
        <f>'19'!D13+'19'!G13+'19'!J13+'19'!M13+'20'!D13+'20'!G13+'20'!J13+'20'!M13+'21'!D13+'21'!G13+'21'!J13+'21'!M13+'22'!D13+'22'!G13+'22'!J13+'22'!M13+'23'!D13+'23'!G13+'23'!J13</f>
        <v>135046</v>
      </c>
      <c r="N13" s="9">
        <f>'19'!E13+'19'!H13+'19'!K13+'19'!N13+'20'!E13+'20'!H13+'20'!K13+'20'!N13+'21'!E13+'21'!H13+'21'!K13+'21'!N13+'22'!E13+'22'!H13+'22'!K13+'22'!N13+'23'!E13+'23'!H13+'23'!K13</f>
        <v>0</v>
      </c>
    </row>
    <row r="14" spans="1:14" ht="10.5" customHeight="1">
      <c r="A14" s="41" t="s">
        <v>21</v>
      </c>
      <c r="B14" s="42" t="s">
        <v>22</v>
      </c>
      <c r="C14" s="43">
        <f>SUM(C9:C13)</f>
        <v>30000</v>
      </c>
      <c r="D14" s="43">
        <f>SUM(D9:D13)</f>
        <v>0</v>
      </c>
      <c r="E14" s="43">
        <f aca="true" t="shared" si="0" ref="E14:N14">SUM(E9:E13)</f>
        <v>0</v>
      </c>
      <c r="F14" s="43">
        <f t="shared" si="0"/>
        <v>0</v>
      </c>
      <c r="G14" s="43">
        <f t="shared" si="0"/>
        <v>0</v>
      </c>
      <c r="H14" s="43">
        <f t="shared" si="0"/>
        <v>0</v>
      </c>
      <c r="I14" s="43">
        <f t="shared" si="0"/>
        <v>50000</v>
      </c>
      <c r="J14" s="43">
        <f t="shared" si="0"/>
        <v>1</v>
      </c>
      <c r="K14" s="43">
        <f t="shared" si="0"/>
        <v>0</v>
      </c>
      <c r="L14" s="43">
        <f t="shared" si="0"/>
        <v>849148</v>
      </c>
      <c r="M14" s="43">
        <f t="shared" si="0"/>
        <v>135046</v>
      </c>
      <c r="N14" s="44">
        <f t="shared" si="0"/>
        <v>0</v>
      </c>
    </row>
    <row r="15" spans="1:14" ht="10.5" customHeight="1">
      <c r="A15" s="4" t="s">
        <v>23</v>
      </c>
      <c r="B15" s="3" t="s">
        <v>24</v>
      </c>
      <c r="C15" s="8"/>
      <c r="D15" s="13"/>
      <c r="E15" s="8"/>
      <c r="F15" s="8"/>
      <c r="G15" s="8"/>
      <c r="H15" s="8"/>
      <c r="I15" s="8"/>
      <c r="J15" s="8"/>
      <c r="K15" s="8"/>
      <c r="L15" s="9">
        <f>'19'!C15+'19'!F15+'19'!I15+'19'!L15+'20'!C15+'20'!F15+'20'!I15+'20'!L15+'21'!C15+'21'!F15+'21'!I15+'21'!L15+'22'!C15+'22'!F15+'22'!I15+'22'!L15+'23'!C15+'23'!F15+'23'!I15</f>
        <v>0</v>
      </c>
      <c r="M15" s="9">
        <f>'19'!D15+'19'!G15+'19'!J15+'19'!M15+'20'!D15+'20'!G15+'20'!J15+'20'!M15+'21'!D15+'21'!G15+'21'!J15+'21'!M15+'22'!D15+'22'!G15+'22'!J15+'22'!M15+'23'!D15+'23'!G15+'23'!J15</f>
        <v>0</v>
      </c>
      <c r="N15" s="9">
        <f>'19'!E15+'19'!H15+'19'!K15+'19'!N15+'20'!E15+'20'!H15+'20'!K15+'20'!N15+'21'!E15+'21'!H15+'21'!K15+'21'!N15+'22'!E15+'22'!H15+'22'!K15+'22'!N15+'23'!E15+'23'!H15+'23'!K15</f>
        <v>0</v>
      </c>
    </row>
    <row r="16" spans="1:14" ht="10.5" customHeight="1">
      <c r="A16" s="4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9">
        <f>'19'!C16+'19'!F16+'19'!I16+'19'!L16+'20'!C16+'20'!F16+'20'!I16+'20'!L16+'21'!C16+'21'!F16+'21'!I16+'21'!L16+'22'!C16+'22'!F16+'22'!I16+'22'!L16+'23'!C16+'23'!F16+'23'!I16</f>
        <v>0</v>
      </c>
      <c r="M16" s="9">
        <f>'19'!D16+'19'!G16+'19'!J16+'19'!M16+'20'!D16+'20'!G16+'20'!J16+'20'!M16+'21'!D16+'21'!G16+'21'!J16+'21'!M16+'22'!D16+'22'!G16+'22'!J16+'22'!M16+'23'!D16+'23'!G16+'23'!J16</f>
        <v>0</v>
      </c>
      <c r="N16" s="9">
        <f>'19'!E16+'19'!H16+'19'!K16+'19'!N16+'20'!E16+'20'!H16+'20'!K16+'20'!N16+'21'!E16+'21'!H16+'21'!K16+'21'!N16+'22'!E16+'22'!H16+'22'!K16+'22'!N16+'23'!E16+'23'!H16+'23'!K16</f>
        <v>0</v>
      </c>
    </row>
    <row r="17" spans="1:14" s="15" customFormat="1" ht="10.5" customHeight="1">
      <c r="A17" s="4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9">
        <f>'19'!C17+'19'!F17+'19'!I17+'19'!L17+'20'!C17+'20'!F17+'20'!I17+'20'!L17+'21'!C17+'21'!F17+'21'!I17+'21'!L17+'22'!C17+'22'!F17+'22'!I17+'22'!L17+'23'!C17+'23'!F17+'23'!I17</f>
        <v>607656</v>
      </c>
      <c r="M17" s="9">
        <f>'19'!D17+'19'!G17+'19'!J17+'19'!M17+'20'!D17+'20'!G17+'20'!J17+'20'!M17+'21'!D17+'21'!G17+'21'!J17+'21'!M17+'22'!D17+'22'!G17+'22'!J17+'22'!M17+'23'!D17+'23'!G17+'23'!J17</f>
        <v>1072144</v>
      </c>
      <c r="N17" s="9">
        <f>'19'!E17+'19'!H17+'19'!K17+'19'!N17+'20'!E17+'20'!H17+'20'!K17+'20'!N17+'21'!E17+'21'!H17+'21'!K17+'21'!N17+'22'!E17+'22'!H17+'22'!K17+'22'!N17+'23'!E17+'23'!H17+'23'!K17</f>
        <v>0</v>
      </c>
    </row>
    <row r="18" spans="1:14" ht="10.5" customHeight="1" thickBot="1">
      <c r="A18" s="41" t="s">
        <v>29</v>
      </c>
      <c r="B18" s="42" t="s">
        <v>30</v>
      </c>
      <c r="C18" s="43">
        <f aca="true" t="shared" si="1" ref="C18:N18">SUM(C15:C17)</f>
        <v>0</v>
      </c>
      <c r="D18" s="43">
        <f t="shared" si="1"/>
        <v>0</v>
      </c>
      <c r="E18" s="43">
        <f t="shared" si="1"/>
        <v>0</v>
      </c>
      <c r="F18" s="43">
        <f t="shared" si="1"/>
        <v>0</v>
      </c>
      <c r="G18" s="43">
        <f t="shared" si="1"/>
        <v>0</v>
      </c>
      <c r="H18" s="43">
        <f t="shared" si="1"/>
        <v>0</v>
      </c>
      <c r="I18" s="43">
        <f t="shared" si="1"/>
        <v>0</v>
      </c>
      <c r="J18" s="43">
        <f t="shared" si="1"/>
        <v>0</v>
      </c>
      <c r="K18" s="43">
        <f t="shared" si="1"/>
        <v>0</v>
      </c>
      <c r="L18" s="43">
        <f t="shared" si="1"/>
        <v>607656</v>
      </c>
      <c r="M18" s="43">
        <f t="shared" si="1"/>
        <v>1072144</v>
      </c>
      <c r="N18" s="44">
        <f t="shared" si="1"/>
        <v>0</v>
      </c>
    </row>
    <row r="19" spans="1:14" ht="10.5" customHeight="1">
      <c r="A19" s="48" t="s">
        <v>31</v>
      </c>
      <c r="B19" s="25" t="s">
        <v>32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0.5" customHeight="1" thickBot="1">
      <c r="A20" s="48" t="s">
        <v>33</v>
      </c>
      <c r="B20" s="25" t="s">
        <v>34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10.5" customHeight="1" thickBot="1">
      <c r="A21" s="41" t="s">
        <v>35</v>
      </c>
      <c r="B21" s="42" t="s">
        <v>36</v>
      </c>
      <c r="C21" s="43">
        <f aca="true" t="shared" si="2" ref="C21:I21">SUM(C19)</f>
        <v>0</v>
      </c>
      <c r="D21" s="43">
        <f t="shared" si="2"/>
        <v>0</v>
      </c>
      <c r="E21" s="43">
        <f t="shared" si="2"/>
        <v>0</v>
      </c>
      <c r="F21" s="43">
        <f t="shared" si="2"/>
        <v>0</v>
      </c>
      <c r="G21" s="43">
        <f t="shared" si="2"/>
        <v>0</v>
      </c>
      <c r="H21" s="43">
        <f t="shared" si="2"/>
        <v>0</v>
      </c>
      <c r="I21" s="43">
        <f t="shared" si="2"/>
        <v>0</v>
      </c>
      <c r="J21" s="43">
        <f>SUM(J19)+J20</f>
        <v>0</v>
      </c>
      <c r="K21" s="43">
        <f>SUM(K19)+K20</f>
        <v>0</v>
      </c>
      <c r="L21" s="43">
        <f>SUM(L19)</f>
        <v>0</v>
      </c>
      <c r="M21" s="43">
        <f>SUM(M19)</f>
        <v>0</v>
      </c>
      <c r="N21" s="44">
        <f>SUM(N19)</f>
        <v>0</v>
      </c>
    </row>
    <row r="22" spans="1:14" ht="10.5" customHeight="1">
      <c r="A22" s="17" t="s">
        <v>37</v>
      </c>
      <c r="B22" s="3" t="s">
        <v>38</v>
      </c>
      <c r="C22" s="18"/>
      <c r="D22" s="18"/>
      <c r="E22" s="18"/>
      <c r="F22" s="18"/>
      <c r="G22" s="18"/>
      <c r="H22" s="18"/>
      <c r="I22" s="18"/>
      <c r="J22" s="18"/>
      <c r="K22" s="18"/>
      <c r="L22" s="9">
        <f>'19'!C22+'19'!F22+'19'!I22+'19'!L22+'20'!C22+'20'!F22+'20'!I22+'20'!L22+'21'!C22+'21'!F22+'21'!I22+'21'!L22+'22'!C22+'22'!F22+'22'!I22+'22'!L22+'23'!C22+'23'!F22+'23'!I22</f>
        <v>0</v>
      </c>
      <c r="M22" s="9">
        <f>'19'!D22+'19'!G22+'19'!J22+'19'!M22+'20'!D22+'20'!G22+'20'!J22+'20'!M22+'21'!D22+'21'!G22+'21'!J22+'21'!M22+'22'!D22+'22'!G22+'22'!J22+'22'!M22+'23'!D22+'23'!G22+'23'!J22</f>
        <v>0</v>
      </c>
      <c r="N22" s="9">
        <f>'19'!E22+'19'!H22+'19'!K22+'19'!N22+'20'!E22+'20'!H22+'20'!K22+'20'!N22+'21'!E22+'21'!H22+'21'!K22+'21'!N22+'22'!E22+'22'!H22+'22'!K22+'22'!N22+'23'!E22+'23'!H22+'23'!K22</f>
        <v>0</v>
      </c>
    </row>
    <row r="23" spans="1:14" ht="10.5" customHeight="1">
      <c r="A23" s="17" t="s">
        <v>39</v>
      </c>
      <c r="B23" s="3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9">
        <f>'19'!C23+'19'!F23+'19'!I23+'19'!L23+'20'!C23+'20'!F23+'20'!I23+'20'!L23+'21'!C23+'21'!F23+'21'!I23+'21'!L23+'22'!C23+'22'!F23+'22'!I23+'22'!L23+'23'!C23+'23'!F23+'23'!I23</f>
        <v>0</v>
      </c>
      <c r="M23" s="9">
        <f>'19'!D23+'19'!G23+'19'!J23+'19'!M23+'20'!D23+'20'!G23+'20'!J23+'20'!M23+'21'!D23+'21'!G23+'21'!J23+'21'!M23+'22'!D23+'22'!G23+'22'!J23+'22'!M23+'23'!D23+'23'!G23+'23'!J23</f>
        <v>0</v>
      </c>
      <c r="N23" s="9">
        <f>'19'!E23+'19'!H23+'19'!K23+'19'!N23+'20'!E23+'20'!H23+'20'!K23+'20'!N23+'21'!E23+'21'!H23+'21'!K23+'21'!N23+'22'!E23+'22'!H23+'22'!K23+'22'!N23+'23'!E23+'23'!H23+'23'!K23</f>
        <v>0</v>
      </c>
    </row>
    <row r="24" spans="1:14" s="15" customFormat="1" ht="10.5" customHeight="1">
      <c r="A24" s="4" t="s">
        <v>31</v>
      </c>
      <c r="B24" s="3" t="s">
        <v>41</v>
      </c>
      <c r="C24" s="8"/>
      <c r="D24" s="8"/>
      <c r="E24" s="8"/>
      <c r="F24" s="8"/>
      <c r="G24" s="8"/>
      <c r="H24" s="8"/>
      <c r="I24" s="8"/>
      <c r="J24" s="8"/>
      <c r="K24" s="8"/>
      <c r="L24" s="9">
        <f>'19'!C24+'19'!F24+'19'!I24+'19'!L24+'20'!C24+'20'!F24+'20'!I24+'20'!L24+'21'!C24+'21'!F24+'21'!I24+'21'!L24+'22'!C24+'22'!F24+'22'!I24+'22'!L24+'23'!C24+'23'!F24+'23'!I24</f>
        <v>0</v>
      </c>
      <c r="M24" s="9">
        <f>'19'!D24+'19'!G24+'19'!J24+'19'!M24+'20'!D24+'20'!G24+'20'!J24+'20'!M24+'21'!D24+'21'!G24+'21'!J24+'21'!M24+'22'!D24+'22'!G24+'22'!J24+'22'!M24+'23'!D24+'23'!G24+'23'!J24</f>
        <v>0</v>
      </c>
      <c r="N24" s="9">
        <f>'19'!E24+'19'!H24+'19'!K24+'19'!N24+'20'!E24+'20'!H24+'20'!K24+'20'!N24+'21'!E24+'21'!H24+'21'!K24+'21'!N24+'22'!E24+'22'!H24+'22'!K24+'22'!N24+'23'!E24+'23'!H24+'23'!K24</f>
        <v>0</v>
      </c>
    </row>
    <row r="25" spans="1:14" ht="10.5" customHeight="1">
      <c r="A25" s="41" t="s">
        <v>42</v>
      </c>
      <c r="B25" s="45" t="s">
        <v>43</v>
      </c>
      <c r="C25" s="43">
        <f aca="true" t="shared" si="3" ref="C25:N25">SUM(C22:C24)</f>
        <v>0</v>
      </c>
      <c r="D25" s="43">
        <f t="shared" si="3"/>
        <v>0</v>
      </c>
      <c r="E25" s="43">
        <f t="shared" si="3"/>
        <v>0</v>
      </c>
      <c r="F25" s="43">
        <f t="shared" si="3"/>
        <v>0</v>
      </c>
      <c r="G25" s="43">
        <f t="shared" si="3"/>
        <v>0</v>
      </c>
      <c r="H25" s="43">
        <f t="shared" si="3"/>
        <v>0</v>
      </c>
      <c r="I25" s="43">
        <f t="shared" si="3"/>
        <v>0</v>
      </c>
      <c r="J25" s="43">
        <f t="shared" si="3"/>
        <v>0</v>
      </c>
      <c r="K25" s="43">
        <f t="shared" si="3"/>
        <v>0</v>
      </c>
      <c r="L25" s="43">
        <f t="shared" si="3"/>
        <v>0</v>
      </c>
      <c r="M25" s="43">
        <f t="shared" si="3"/>
        <v>0</v>
      </c>
      <c r="N25" s="44">
        <f t="shared" si="3"/>
        <v>0</v>
      </c>
    </row>
    <row r="26" spans="1:14" ht="10.5" customHeight="1">
      <c r="A26" s="17" t="s">
        <v>44</v>
      </c>
      <c r="B26" s="19" t="s">
        <v>45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0.5" customHeight="1">
      <c r="A27" s="41" t="s">
        <v>46</v>
      </c>
      <c r="B27" s="45" t="s">
        <v>47</v>
      </c>
      <c r="C27" s="43">
        <f aca="true" t="shared" si="4" ref="C27:N27">SUM(C21,C25,C26)</f>
        <v>0</v>
      </c>
      <c r="D27" s="43">
        <f t="shared" si="4"/>
        <v>0</v>
      </c>
      <c r="E27" s="43">
        <f t="shared" si="4"/>
        <v>0</v>
      </c>
      <c r="F27" s="43">
        <f t="shared" si="4"/>
        <v>0</v>
      </c>
      <c r="G27" s="43">
        <f t="shared" si="4"/>
        <v>0</v>
      </c>
      <c r="H27" s="43">
        <f t="shared" si="4"/>
        <v>0</v>
      </c>
      <c r="I27" s="43">
        <f t="shared" si="4"/>
        <v>0</v>
      </c>
      <c r="J27" s="43">
        <f t="shared" si="4"/>
        <v>0</v>
      </c>
      <c r="K27" s="43">
        <f t="shared" si="4"/>
        <v>0</v>
      </c>
      <c r="L27" s="43">
        <f t="shared" si="4"/>
        <v>0</v>
      </c>
      <c r="M27" s="43">
        <f t="shared" si="4"/>
        <v>0</v>
      </c>
      <c r="N27" s="44">
        <f t="shared" si="4"/>
        <v>0</v>
      </c>
    </row>
    <row r="28" spans="1:14" s="15" customFormat="1" ht="10.5" customHeight="1">
      <c r="A28" s="20"/>
      <c r="B28" s="15" t="s">
        <v>48</v>
      </c>
      <c r="C28" s="9">
        <f aca="true" t="shared" si="5" ref="C28:N28">SUM(C27,C18,C14)</f>
        <v>30000</v>
      </c>
      <c r="D28" s="9">
        <f t="shared" si="5"/>
        <v>0</v>
      </c>
      <c r="E28" s="9">
        <f t="shared" si="5"/>
        <v>0</v>
      </c>
      <c r="F28" s="9">
        <f t="shared" si="5"/>
        <v>0</v>
      </c>
      <c r="G28" s="9">
        <f t="shared" si="5"/>
        <v>0</v>
      </c>
      <c r="H28" s="9">
        <f t="shared" si="5"/>
        <v>0</v>
      </c>
      <c r="I28" s="9">
        <f t="shared" si="5"/>
        <v>50000</v>
      </c>
      <c r="J28" s="9">
        <f t="shared" si="5"/>
        <v>1</v>
      </c>
      <c r="K28" s="9">
        <f t="shared" si="5"/>
        <v>0</v>
      </c>
      <c r="L28" s="9">
        <f t="shared" si="5"/>
        <v>1456804</v>
      </c>
      <c r="M28" s="9">
        <f t="shared" si="5"/>
        <v>1207190</v>
      </c>
      <c r="N28" s="9">
        <f t="shared" si="5"/>
        <v>0</v>
      </c>
    </row>
    <row r="29" spans="1:21" ht="10.5" customHeight="1">
      <c r="A29" s="85" t="s">
        <v>49</v>
      </c>
      <c r="B29" s="85"/>
      <c r="C29" s="8"/>
      <c r="D29" s="8"/>
      <c r="E29" s="8"/>
      <c r="F29" s="8"/>
      <c r="G29" s="8"/>
      <c r="H29" s="8"/>
      <c r="I29" s="8"/>
      <c r="J29" s="8"/>
      <c r="K29" s="8"/>
      <c r="L29" s="9"/>
      <c r="M29" s="9"/>
      <c r="N29" s="9"/>
      <c r="U29" s="29"/>
    </row>
    <row r="30" spans="1:14" ht="10.5" customHeight="1">
      <c r="A30" s="4" t="s">
        <v>50</v>
      </c>
      <c r="B30" s="3" t="s">
        <v>51</v>
      </c>
      <c r="C30" s="8"/>
      <c r="D30" s="8"/>
      <c r="E30" s="8"/>
      <c r="F30" s="8"/>
      <c r="G30" s="8"/>
      <c r="H30" s="8"/>
      <c r="I30" s="8"/>
      <c r="J30" s="8"/>
      <c r="K30" s="8"/>
      <c r="L30" s="9">
        <f>'19'!C30+'19'!F30+'19'!I30+'19'!L30+'20'!C30+'20'!F30+'20'!I30+'20'!L30+'21'!C30+'21'!F30+'21'!I30+'21'!L30+'22'!C30+'22'!F30+'22'!I30+'22'!L30+'23'!C30+'23'!F30+'23'!I30</f>
        <v>0</v>
      </c>
      <c r="M30" s="9">
        <f>'19'!D30+'19'!G30+'19'!J30+'19'!M30+'20'!D30+'20'!G30+'20'!J30+'20'!M30+'21'!D30+'21'!G30+'21'!J30+'21'!M30+'22'!D30+'22'!G30+'22'!J30+'22'!M30+'23'!D30+'23'!G30+'23'!J30</f>
        <v>0</v>
      </c>
      <c r="N30" s="9">
        <f>'19'!E30+'19'!H30+'19'!K30+'19'!N30+'20'!E30+'20'!H30+'20'!K30+'20'!N30+'21'!E30+'21'!H30+'21'!K30+'21'!N30+'22'!E30+'22'!H30+'22'!K30+'22'!N30+'23'!E30+'23'!H30+'23'!K30</f>
        <v>0</v>
      </c>
    </row>
    <row r="31" spans="1:14" ht="10.5" customHeight="1">
      <c r="A31" s="4" t="s">
        <v>52</v>
      </c>
      <c r="B31" s="3" t="s">
        <v>53</v>
      </c>
      <c r="C31" s="8"/>
      <c r="D31" s="8"/>
      <c r="E31" s="8"/>
      <c r="F31" s="8"/>
      <c r="G31" s="8"/>
      <c r="H31" s="8"/>
      <c r="I31" s="8"/>
      <c r="J31" s="8"/>
      <c r="K31" s="8"/>
      <c r="L31" s="9">
        <f>'19'!C31+'19'!F31+'19'!I31+'19'!L31+'20'!C31+'20'!F31+'20'!I31+'20'!L31+'21'!C31+'21'!F31+'21'!I31+'21'!L31+'22'!C31+'22'!F31+'22'!I31+'22'!L31+'23'!C31+'23'!F31+'23'!I31</f>
        <v>0</v>
      </c>
      <c r="M31" s="9">
        <f>'19'!D31+'19'!G31+'19'!J31+'19'!M31+'20'!D31+'20'!G31+'20'!J31+'20'!M31+'21'!D31+'21'!G31+'21'!J31+'21'!M31+'22'!D31+'22'!G31+'22'!J31+'22'!M31+'23'!D31+'23'!G31+'23'!J31</f>
        <v>0</v>
      </c>
      <c r="N31" s="9">
        <f>'19'!E31+'19'!H31+'19'!K31+'19'!N31+'20'!E31+'20'!H31+'20'!K31+'20'!N31+'21'!E31+'21'!H31+'21'!K31+'21'!N31+'22'!E31+'22'!H31+'22'!K31+'22'!N31+'23'!E31+'23'!H31+'23'!K31</f>
        <v>0</v>
      </c>
    </row>
    <row r="32" spans="1:14" ht="10.5" customHeight="1">
      <c r="A32" s="4" t="s">
        <v>54</v>
      </c>
      <c r="B32" s="3" t="s">
        <v>55</v>
      </c>
      <c r="C32" s="8"/>
      <c r="D32" s="8"/>
      <c r="E32" s="8"/>
      <c r="F32" s="8"/>
      <c r="G32" s="8"/>
      <c r="H32" s="8"/>
      <c r="I32" s="8"/>
      <c r="J32" s="8"/>
      <c r="K32" s="8"/>
      <c r="L32" s="9">
        <f>'19'!C32+'19'!F32+'19'!I32+'19'!L32+'20'!C32+'20'!F32+'20'!I32+'20'!L32+'21'!C32+'21'!F32+'21'!I32+'21'!L32+'22'!C32+'22'!F32+'22'!I32+'22'!L32+'23'!C32+'23'!F32+'23'!I32</f>
        <v>0</v>
      </c>
      <c r="M32" s="9">
        <f>'19'!D32+'19'!G32+'19'!J32+'19'!M32+'20'!D32+'20'!G32+'20'!J32+'20'!M32+'21'!D32+'21'!G32+'21'!J32+'21'!M32+'22'!D32+'22'!G32+'22'!J32+'22'!M32+'23'!D32+'23'!G32+'23'!J32</f>
        <v>0</v>
      </c>
      <c r="N32" s="9">
        <f>'19'!E32+'19'!H32+'19'!K32+'19'!N32+'20'!E32+'20'!H32+'20'!K32+'20'!N32+'21'!E32+'21'!H32+'21'!K32+'21'!N32+'22'!E32+'22'!H32+'22'!K32+'22'!N32+'23'!E32+'23'!H32+'23'!K32</f>
        <v>0</v>
      </c>
    </row>
    <row r="33" spans="1:14" ht="10.5" customHeight="1">
      <c r="A33" s="49" t="s">
        <v>56</v>
      </c>
      <c r="B33" s="50" t="s">
        <v>57</v>
      </c>
      <c r="C33" s="51">
        <f aca="true" t="shared" si="6" ref="C33:N33">SUM(C30:C32)</f>
        <v>0</v>
      </c>
      <c r="D33" s="51">
        <f t="shared" si="6"/>
        <v>0</v>
      </c>
      <c r="E33" s="51">
        <f t="shared" si="6"/>
        <v>0</v>
      </c>
      <c r="F33" s="51">
        <f t="shared" si="6"/>
        <v>0</v>
      </c>
      <c r="G33" s="51">
        <f t="shared" si="6"/>
        <v>0</v>
      </c>
      <c r="H33" s="51">
        <f t="shared" si="6"/>
        <v>0</v>
      </c>
      <c r="I33" s="51">
        <f t="shared" si="6"/>
        <v>0</v>
      </c>
      <c r="J33" s="51">
        <f t="shared" si="6"/>
        <v>0</v>
      </c>
      <c r="K33" s="51">
        <f t="shared" si="6"/>
        <v>0</v>
      </c>
      <c r="L33" s="51">
        <f t="shared" si="6"/>
        <v>0</v>
      </c>
      <c r="M33" s="51">
        <f t="shared" si="6"/>
        <v>0</v>
      </c>
      <c r="N33" s="52">
        <f t="shared" si="6"/>
        <v>0</v>
      </c>
    </row>
    <row r="34" spans="1:14" ht="10.5" customHeight="1">
      <c r="A34" s="4" t="s">
        <v>58</v>
      </c>
      <c r="B34" s="3" t="s">
        <v>59</v>
      </c>
      <c r="C34" s="8"/>
      <c r="D34" s="8"/>
      <c r="E34" s="8"/>
      <c r="F34" s="8"/>
      <c r="G34" s="8"/>
      <c r="H34" s="8"/>
      <c r="I34" s="8"/>
      <c r="J34" s="8"/>
      <c r="K34" s="8"/>
      <c r="L34" s="9">
        <f>'19'!C34+'19'!F34+'19'!I34+'19'!L34+'20'!C34+'20'!F34+'20'!I34+'20'!L34+'21'!C34+'21'!F34+'21'!I34+'21'!L34+'22'!C34+'22'!F34+'22'!I34+'22'!L34+'23'!C34+'23'!F34+'23'!I34</f>
        <v>0</v>
      </c>
      <c r="M34" s="9">
        <f>'19'!D34+'19'!G34+'19'!J34+'19'!M34+'20'!D34+'20'!G34+'20'!J34+'20'!M34+'21'!D34+'21'!G34+'21'!J34+'21'!M34+'22'!D34+'22'!G34+'22'!J34+'22'!M34+'23'!D34+'23'!G34+'23'!J34</f>
        <v>0</v>
      </c>
      <c r="N34" s="9">
        <f>'19'!E34+'19'!H34+'19'!K34+'19'!N34+'20'!E34+'20'!H34+'20'!K34+'20'!N34+'21'!E34+'21'!H34+'21'!K34+'21'!N34+'22'!E34+'22'!H34+'22'!K34+'22'!N34+'23'!E34+'23'!H34+'23'!K34</f>
        <v>0</v>
      </c>
    </row>
    <row r="35" spans="1:14" ht="10.5" customHeight="1">
      <c r="A35" s="4" t="s">
        <v>60</v>
      </c>
      <c r="B35" s="3" t="s">
        <v>61</v>
      </c>
      <c r="C35" s="8"/>
      <c r="D35" s="8"/>
      <c r="E35" s="8"/>
      <c r="F35" s="8"/>
      <c r="G35" s="8"/>
      <c r="H35" s="8"/>
      <c r="I35" s="8"/>
      <c r="J35" s="8"/>
      <c r="K35" s="8"/>
      <c r="L35" s="9">
        <f>'19'!C35+'19'!F35+'19'!I35+'19'!L35+'20'!C35+'20'!F35+'20'!I35+'20'!L35+'21'!C35+'21'!F35+'21'!I35+'21'!L35+'22'!C35+'22'!F35+'22'!I35+'22'!L35+'23'!C35+'23'!F35+'23'!I35</f>
        <v>0</v>
      </c>
      <c r="M35" s="9">
        <f>'19'!D35+'19'!G35+'19'!J35+'19'!M35+'20'!D35+'20'!G35+'20'!J35+'20'!M35+'21'!D35+'21'!G35+'21'!J35+'21'!M35+'22'!D35+'22'!G35+'22'!J35+'22'!M35+'23'!D35+'23'!G35+'23'!J35</f>
        <v>0</v>
      </c>
      <c r="N35" s="9">
        <f>'19'!E35+'19'!H35+'19'!K35+'19'!N35+'20'!E35+'20'!H35+'20'!K35+'20'!N35+'21'!E35+'21'!H35+'21'!K35+'21'!N35+'22'!E35+'22'!H35+'22'!K35+'22'!N35+'23'!E35+'23'!H35+'23'!K35</f>
        <v>0</v>
      </c>
    </row>
    <row r="36" spans="1:14" ht="10.5" customHeight="1">
      <c r="A36" s="4" t="s">
        <v>62</v>
      </c>
      <c r="B36" s="3" t="s">
        <v>63</v>
      </c>
      <c r="C36" s="8"/>
      <c r="D36" s="8"/>
      <c r="E36" s="8"/>
      <c r="F36" s="8"/>
      <c r="G36" s="8"/>
      <c r="H36" s="8"/>
      <c r="I36" s="8"/>
      <c r="J36" s="8"/>
      <c r="K36" s="8"/>
      <c r="L36" s="9">
        <f>'19'!C36+'19'!F36+'19'!I36+'19'!L36+'20'!C36+'20'!F36+'20'!I36+'20'!L36+'21'!C36+'21'!F36+'21'!I36+'21'!L36+'22'!C36+'22'!F36+'22'!I36+'22'!L36+'23'!C36+'23'!F36+'23'!I36</f>
        <v>0</v>
      </c>
      <c r="M36" s="9">
        <f>'19'!D36+'19'!G36+'19'!J36+'19'!M36+'20'!D36+'20'!G36+'20'!J36+'20'!M36+'21'!D36+'21'!G36+'21'!J36+'21'!M36+'22'!D36+'22'!G36+'22'!J36+'22'!M36+'23'!D36+'23'!G36+'23'!J36</f>
        <v>0</v>
      </c>
      <c r="N36" s="9">
        <f>'19'!E36+'19'!H36+'19'!K36+'19'!N36+'20'!E36+'20'!H36+'20'!K36+'20'!N36+'21'!E36+'21'!H36+'21'!K36+'21'!N36+'22'!E36+'22'!H36+'22'!K36+'22'!N36+'23'!E36+'23'!H36+'23'!K36</f>
        <v>0</v>
      </c>
    </row>
    <row r="37" spans="1:40" ht="10.5" customHeight="1">
      <c r="A37" s="41" t="s">
        <v>21</v>
      </c>
      <c r="B37" s="42" t="s">
        <v>64</v>
      </c>
      <c r="C37" s="43">
        <f aca="true" t="shared" si="7" ref="C37:N37">SUM(C33:C36)</f>
        <v>0</v>
      </c>
      <c r="D37" s="43">
        <f t="shared" si="7"/>
        <v>0</v>
      </c>
      <c r="E37" s="43">
        <f t="shared" si="7"/>
        <v>0</v>
      </c>
      <c r="F37" s="43">
        <f t="shared" si="7"/>
        <v>0</v>
      </c>
      <c r="G37" s="43">
        <f t="shared" si="7"/>
        <v>0</v>
      </c>
      <c r="H37" s="43">
        <f t="shared" si="7"/>
        <v>0</v>
      </c>
      <c r="I37" s="43">
        <f t="shared" si="7"/>
        <v>0</v>
      </c>
      <c r="J37" s="43">
        <f t="shared" si="7"/>
        <v>0</v>
      </c>
      <c r="K37" s="43">
        <f t="shared" si="7"/>
        <v>0</v>
      </c>
      <c r="L37" s="43">
        <f t="shared" si="7"/>
        <v>0</v>
      </c>
      <c r="M37" s="43">
        <f t="shared" si="7"/>
        <v>0</v>
      </c>
      <c r="N37" s="44">
        <f t="shared" si="7"/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4" t="s">
        <v>65</v>
      </c>
      <c r="B38" s="3" t="s">
        <v>66</v>
      </c>
      <c r="C38" s="8"/>
      <c r="D38" s="8"/>
      <c r="E38" s="8">
        <f>SUM(C38:D38)</f>
        <v>0</v>
      </c>
      <c r="F38" s="8"/>
      <c r="G38" s="8"/>
      <c r="H38" s="8"/>
      <c r="I38" s="8"/>
      <c r="J38" s="8"/>
      <c r="K38" s="8"/>
      <c r="L38" s="9">
        <f>'19'!C38+'19'!F38+'19'!I38+'19'!L38+'20'!C38+'20'!F38+'20'!I38+'20'!L38+'21'!C38+'21'!F38+'21'!I38+'21'!L38+'22'!C38+'22'!F38+'22'!I38+'22'!L38+'23'!C38+'23'!F38+'23'!I38</f>
        <v>0</v>
      </c>
      <c r="M38" s="9">
        <f>'19'!D38+'19'!G38+'19'!J38+'19'!M38+'20'!D38+'20'!G38+'20'!J38+'20'!M38+'21'!D38+'21'!G38+'21'!J38+'21'!M38+'22'!D38+'22'!G38+'22'!J38+'22'!M38+'23'!D38+'23'!G38+'23'!J38</f>
        <v>0</v>
      </c>
      <c r="N38" s="9">
        <f>'19'!E38+'19'!H38+'19'!K38+'19'!N38+'20'!E38+'20'!H38+'20'!K38+'20'!N38+'21'!E38+'21'!H38+'21'!K38+'21'!N38+'22'!E38+'22'!H38+'22'!K38+'22'!N38+'23'!E38+'23'!H38+'23'!K38</f>
        <v>0</v>
      </c>
      <c r="AD38" s="8"/>
      <c r="AE38" s="8"/>
      <c r="AF38" s="8"/>
      <c r="AJ38" s="8"/>
      <c r="AK38" s="8"/>
      <c r="AL38" s="8"/>
      <c r="AM38" s="8"/>
      <c r="AN38" s="8"/>
    </row>
    <row r="39" spans="1:40" ht="10.5" customHeight="1">
      <c r="A39" s="4" t="s">
        <v>67</v>
      </c>
      <c r="B39" s="3" t="s">
        <v>68</v>
      </c>
      <c r="C39" s="8"/>
      <c r="D39" s="8"/>
      <c r="E39" s="8"/>
      <c r="F39" s="8"/>
      <c r="G39" s="8"/>
      <c r="H39" s="8"/>
      <c r="I39" s="8"/>
      <c r="J39" s="8"/>
      <c r="K39" s="8"/>
      <c r="L39" s="9">
        <f>'19'!C39+'19'!F39+'19'!I39+'19'!L39+'20'!C39+'20'!F39+'20'!I39+'20'!L39+'21'!C39+'21'!F39+'21'!I39+'21'!L39+'22'!C39+'22'!F39+'22'!I39+'22'!L39+'23'!C39+'23'!F39+'23'!I39</f>
        <v>0</v>
      </c>
      <c r="M39" s="9">
        <f>'19'!D39+'19'!G39+'19'!J39+'19'!M39+'20'!D39+'20'!G39+'20'!J39+'20'!M39+'21'!D39+'21'!G39+'21'!J39+'21'!M39+'22'!D39+'22'!G39+'22'!J39+'22'!M39+'23'!D39+'23'!G39+'23'!J39</f>
        <v>0</v>
      </c>
      <c r="N39" s="9">
        <f>'19'!E39+'19'!H39+'19'!K39+'19'!N39+'20'!E39+'20'!H39+'20'!K39+'20'!N39+'21'!E39+'21'!H39+'21'!K39+'21'!N39+'22'!E39+'22'!H39+'22'!K39+'22'!N39+'23'!E39+'23'!H39+'23'!K39</f>
        <v>0</v>
      </c>
      <c r="Q39" s="29"/>
      <c r="AD39" s="8"/>
      <c r="AE39" s="8"/>
      <c r="AF39" s="8"/>
      <c r="AJ39" s="8"/>
      <c r="AK39" s="8"/>
      <c r="AL39" s="8"/>
      <c r="AM39" s="8"/>
      <c r="AN39" s="8"/>
    </row>
    <row r="40" spans="1:40" s="15" customFormat="1" ht="10.5" customHeight="1">
      <c r="A40" s="4" t="s">
        <v>69</v>
      </c>
      <c r="B40" s="3" t="s">
        <v>70</v>
      </c>
      <c r="C40" s="8"/>
      <c r="D40" s="8"/>
      <c r="E40" s="8"/>
      <c r="F40" s="8"/>
      <c r="G40" s="8"/>
      <c r="H40" s="8"/>
      <c r="I40" s="8"/>
      <c r="J40" s="8"/>
      <c r="K40" s="8"/>
      <c r="L40" s="9">
        <f>'19'!C40+'19'!F40+'19'!I40+'19'!L40+'20'!C40+'20'!F40+'20'!I40+'20'!L40+'21'!C40+'21'!F40+'21'!I40+'21'!L40+'22'!C40+'22'!F40+'22'!I40+'22'!L40+'23'!C40+'23'!F40+'23'!I40</f>
        <v>0</v>
      </c>
      <c r="M40" s="9">
        <f>'19'!D40+'19'!G40+'19'!J40+'19'!M40+'20'!D40+'20'!G40+'20'!J40+'20'!M40+'21'!D40+'21'!G40+'21'!J40+'21'!M40+'22'!D40+'22'!G40+'22'!J40+'22'!M40+'23'!D40+'23'!G40+'23'!J40</f>
        <v>0</v>
      </c>
      <c r="N40" s="9">
        <f>'19'!E40+'19'!H40+'19'!K40+'19'!N40+'20'!E40+'20'!H40+'20'!K40+'20'!N40+'21'!E40+'21'!H40+'21'!K40+'21'!N40+'22'!E40+'22'!H40+'22'!K40+'22'!N40+'23'!E40+'23'!H40+'23'!K40</f>
        <v>0</v>
      </c>
      <c r="AD40" s="9"/>
      <c r="AE40" s="9"/>
      <c r="AF40" s="9"/>
      <c r="AJ40" s="9"/>
      <c r="AK40" s="9"/>
      <c r="AL40" s="9"/>
      <c r="AM40" s="9"/>
      <c r="AN40" s="9"/>
    </row>
    <row r="41" spans="1:31" ht="10.5" customHeight="1" thickBot="1">
      <c r="A41" s="41" t="s">
        <v>29</v>
      </c>
      <c r="B41" s="42" t="s">
        <v>71</v>
      </c>
      <c r="C41" s="43">
        <f aca="true" t="shared" si="8" ref="C41:N41">SUM(C38:C40)</f>
        <v>0</v>
      </c>
      <c r="D41" s="43">
        <f t="shared" si="8"/>
        <v>0</v>
      </c>
      <c r="E41" s="43">
        <f t="shared" si="8"/>
        <v>0</v>
      </c>
      <c r="F41" s="43">
        <f t="shared" si="8"/>
        <v>0</v>
      </c>
      <c r="G41" s="43">
        <f t="shared" si="8"/>
        <v>0</v>
      </c>
      <c r="H41" s="43">
        <f t="shared" si="8"/>
        <v>0</v>
      </c>
      <c r="I41" s="43">
        <f t="shared" si="8"/>
        <v>0</v>
      </c>
      <c r="J41" s="43">
        <f t="shared" si="8"/>
        <v>0</v>
      </c>
      <c r="K41" s="43">
        <f t="shared" si="8"/>
        <v>0</v>
      </c>
      <c r="L41" s="43">
        <f t="shared" si="8"/>
        <v>0</v>
      </c>
      <c r="M41" s="43">
        <f t="shared" si="8"/>
        <v>0</v>
      </c>
      <c r="N41" s="44">
        <f t="shared" si="8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48" t="s">
        <v>72</v>
      </c>
      <c r="B42" s="19" t="s">
        <v>73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>
      <c r="A43" s="48" t="s">
        <v>74</v>
      </c>
      <c r="B43" s="19" t="s">
        <v>75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3.5" thickBot="1">
      <c r="A44" s="17" t="s">
        <v>76</v>
      </c>
      <c r="B44" s="19" t="s">
        <v>207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4" ht="13.5" thickBot="1">
      <c r="A45" s="41" t="s">
        <v>35</v>
      </c>
      <c r="B45" s="42" t="s">
        <v>78</v>
      </c>
      <c r="C45" s="43">
        <f aca="true" t="shared" si="9" ref="C45:N45">SUM(C42:C43)</f>
        <v>0</v>
      </c>
      <c r="D45" s="43">
        <f t="shared" si="9"/>
        <v>0</v>
      </c>
      <c r="E45" s="43">
        <f t="shared" si="9"/>
        <v>0</v>
      </c>
      <c r="F45" s="43">
        <f t="shared" si="9"/>
        <v>0</v>
      </c>
      <c r="G45" s="43">
        <f t="shared" si="9"/>
        <v>0</v>
      </c>
      <c r="H45" s="43">
        <f t="shared" si="9"/>
        <v>0</v>
      </c>
      <c r="I45" s="43">
        <f t="shared" si="9"/>
        <v>0</v>
      </c>
      <c r="J45" s="43">
        <f t="shared" si="9"/>
        <v>0</v>
      </c>
      <c r="K45" s="43">
        <f t="shared" si="9"/>
        <v>0</v>
      </c>
      <c r="L45" s="43">
        <f t="shared" si="9"/>
        <v>0</v>
      </c>
      <c r="M45" s="43">
        <f t="shared" si="9"/>
        <v>0</v>
      </c>
      <c r="N45" s="44">
        <f t="shared" si="9"/>
        <v>0</v>
      </c>
    </row>
    <row r="46" spans="1:14" ht="12.75">
      <c r="A46" s="17" t="s">
        <v>72</v>
      </c>
      <c r="B46" s="19" t="s">
        <v>41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14" ht="12.75">
      <c r="A47" s="17" t="s">
        <v>74</v>
      </c>
      <c r="B47" s="19" t="s">
        <v>79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 ht="12.75">
      <c r="A48" s="41" t="s">
        <v>42</v>
      </c>
      <c r="B48" s="42" t="s">
        <v>80</v>
      </c>
      <c r="C48" s="43">
        <f aca="true" t="shared" si="10" ref="C48:N48">SUM(C46:C47)</f>
        <v>0</v>
      </c>
      <c r="D48" s="43">
        <f t="shared" si="10"/>
        <v>0</v>
      </c>
      <c r="E48" s="43">
        <f t="shared" si="10"/>
        <v>0</v>
      </c>
      <c r="F48" s="43">
        <f t="shared" si="10"/>
        <v>0</v>
      </c>
      <c r="G48" s="43">
        <f t="shared" si="10"/>
        <v>0</v>
      </c>
      <c r="H48" s="43">
        <f t="shared" si="10"/>
        <v>0</v>
      </c>
      <c r="I48" s="43">
        <f t="shared" si="10"/>
        <v>0</v>
      </c>
      <c r="J48" s="43">
        <f t="shared" si="10"/>
        <v>0</v>
      </c>
      <c r="K48" s="43">
        <f t="shared" si="10"/>
        <v>0</v>
      </c>
      <c r="L48" s="43">
        <f t="shared" si="10"/>
        <v>0</v>
      </c>
      <c r="M48" s="43">
        <f t="shared" si="10"/>
        <v>0</v>
      </c>
      <c r="N48" s="44">
        <f t="shared" si="10"/>
        <v>0</v>
      </c>
    </row>
    <row r="49" spans="1:14" ht="13.5" thickBot="1">
      <c r="A49" s="17" t="s">
        <v>81</v>
      </c>
      <c r="B49" s="25" t="s">
        <v>82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3.5" thickBot="1">
      <c r="A50" s="41" t="s">
        <v>46</v>
      </c>
      <c r="B50" s="42" t="s">
        <v>83</v>
      </c>
      <c r="C50" s="43">
        <f aca="true" t="shared" si="11" ref="C50:N50">SUM(C48,C45,C49)</f>
        <v>0</v>
      </c>
      <c r="D50" s="43">
        <f t="shared" si="11"/>
        <v>0</v>
      </c>
      <c r="E50" s="43">
        <f t="shared" si="11"/>
        <v>0</v>
      </c>
      <c r="F50" s="43">
        <f t="shared" si="11"/>
        <v>0</v>
      </c>
      <c r="G50" s="43">
        <f t="shared" si="11"/>
        <v>0</v>
      </c>
      <c r="H50" s="43">
        <f t="shared" si="11"/>
        <v>0</v>
      </c>
      <c r="I50" s="43">
        <f t="shared" si="11"/>
        <v>0</v>
      </c>
      <c r="J50" s="43">
        <f t="shared" si="11"/>
        <v>0</v>
      </c>
      <c r="K50" s="43">
        <f t="shared" si="11"/>
        <v>0</v>
      </c>
      <c r="L50" s="43">
        <f t="shared" si="11"/>
        <v>0</v>
      </c>
      <c r="M50" s="43">
        <f t="shared" si="11"/>
        <v>0</v>
      </c>
      <c r="N50" s="44">
        <f t="shared" si="11"/>
        <v>0</v>
      </c>
    </row>
    <row r="51" spans="1:29" ht="13.5" thickBot="1">
      <c r="A51" s="41"/>
      <c r="B51" s="71" t="s">
        <v>84</v>
      </c>
      <c r="C51" s="43">
        <f aca="true" t="shared" si="12" ref="C51:N51">SUM(C50,C41,C37)</f>
        <v>0</v>
      </c>
      <c r="D51" s="43">
        <f t="shared" si="12"/>
        <v>0</v>
      </c>
      <c r="E51" s="43">
        <f t="shared" si="12"/>
        <v>0</v>
      </c>
      <c r="F51" s="43">
        <f t="shared" si="12"/>
        <v>0</v>
      </c>
      <c r="G51" s="43">
        <f t="shared" si="12"/>
        <v>0</v>
      </c>
      <c r="H51" s="43">
        <f t="shared" si="12"/>
        <v>0</v>
      </c>
      <c r="I51" s="43">
        <f t="shared" si="12"/>
        <v>0</v>
      </c>
      <c r="J51" s="43">
        <f t="shared" si="12"/>
        <v>0</v>
      </c>
      <c r="K51" s="43">
        <f t="shared" si="12"/>
        <v>0</v>
      </c>
      <c r="L51" s="43">
        <f t="shared" si="12"/>
        <v>0</v>
      </c>
      <c r="M51" s="43">
        <f t="shared" si="12"/>
        <v>0</v>
      </c>
      <c r="N51" s="44">
        <f t="shared" si="12"/>
        <v>0</v>
      </c>
      <c r="AA51" s="15"/>
      <c r="AB51" s="15"/>
      <c r="AC51" s="15"/>
    </row>
    <row r="52" spans="1:14" ht="13.5" thickBot="1">
      <c r="A52" s="57"/>
      <c r="B52" s="58" t="s">
        <v>85</v>
      </c>
      <c r="C52" s="72"/>
      <c r="D52" s="72"/>
      <c r="E52" s="72"/>
      <c r="F52" s="72"/>
      <c r="G52" s="72"/>
      <c r="H52" s="72"/>
      <c r="I52" s="72"/>
      <c r="J52" s="72"/>
      <c r="K52" s="72"/>
      <c r="L52" s="73">
        <f>'19'!C52+'19'!F52+'19'!I52+'19'!L52+'20'!C52+'20'!F52+'20'!I52+'20'!L52+'21'!C52+'21'!F52+'21'!I52+'21'!L52+'22'!C52+'22'!F52+'22'!I52+'22'!L52+'23'!C52+'23'!F52+'23'!I52</f>
        <v>0</v>
      </c>
      <c r="M52" s="73">
        <f>'19'!D52+'19'!G52+'19'!J52+'19'!M52+'20'!D52+'20'!G52+'20'!J52+'20'!M52+'21'!D52+'21'!G52+'21'!J52+'21'!M52+'22'!D52+'22'!G52+'22'!J52+'22'!M52+'23'!D52+'23'!G52+'23'!J52</f>
        <v>0</v>
      </c>
      <c r="N52" s="74">
        <f>'19'!E52+'19'!H52+'19'!K52+'19'!N52+'20'!E52+'20'!H52+'20'!K52+'20'!N52+'21'!E52+'21'!H52+'21'!K52+'21'!N52+'22'!E52+'22'!H52+'22'!K52+'22'!N52+'23'!E52+'23'!H52+'23'!K52</f>
        <v>0</v>
      </c>
    </row>
    <row r="53" spans="1:14" ht="13.5" thickBot="1">
      <c r="A53" s="64"/>
      <c r="B53" s="58" t="s">
        <v>86</v>
      </c>
      <c r="C53" s="72"/>
      <c r="D53" s="72"/>
      <c r="E53" s="72"/>
      <c r="F53" s="72"/>
      <c r="G53" s="72"/>
      <c r="H53" s="75"/>
      <c r="I53" s="72"/>
      <c r="J53" s="72"/>
      <c r="K53" s="75"/>
      <c r="L53" s="72"/>
      <c r="M53" s="72"/>
      <c r="N53" s="82"/>
    </row>
    <row r="54" spans="8:11" ht="12.75">
      <c r="H54" s="26"/>
      <c r="K54" s="26"/>
    </row>
    <row r="55" spans="8:11" ht="12.75">
      <c r="H55" s="26"/>
      <c r="K55" s="26"/>
    </row>
    <row r="56" spans="8:11" ht="12.75">
      <c r="H56" s="26"/>
      <c r="K56" s="26"/>
    </row>
    <row r="57" ht="12.75">
      <c r="K57" s="26"/>
    </row>
    <row r="58" ht="12.75">
      <c r="K58" s="26"/>
    </row>
    <row r="59" ht="12.75">
      <c r="K59" s="26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8"/>
      <c r="AB63" s="8"/>
      <c r="AC63" s="8"/>
    </row>
    <row r="64" spans="27:29" ht="12.75">
      <c r="AA64" s="9"/>
      <c r="AB64" s="9"/>
      <c r="AC64" s="9"/>
    </row>
    <row r="65" spans="27:29" ht="12.75">
      <c r="AA65" s="9"/>
      <c r="AB65" s="9"/>
      <c r="AC65" s="9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  <row r="77" spans="27:29" ht="12.75">
      <c r="AA77" s="8"/>
      <c r="AB77" s="8"/>
      <c r="AC77" s="8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 horizontalCentered="1"/>
  <pageMargins left="0.27569444444444446" right="0.27569444444444446" top="0.275" bottom="0.19999999999999998" header="0.19652777777777777" footer="0.1597222222222222"/>
  <pageSetup horizontalDpi="300" verticalDpi="300" orientation="landscape" paperSize="9" scale="89" r:id="rId1"/>
  <headerFooter alignWithMargins="0">
    <oddHeader>&amp;R2. sz. melléklet</oddHeader>
    <oddFooter>&amp;R&amp;A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N77"/>
  <sheetViews>
    <sheetView zoomScale="92" zoomScaleNormal="92" zoomScalePageLayoutView="0" workbookViewId="0" topLeftCell="A1">
      <pane ySplit="7" topLeftCell="A8" activePane="bottomLeft" state="frozen"/>
      <selection pane="topLeft" activeCell="T30" sqref="T30"/>
      <selection pane="bottomLeft" activeCell="T30" sqref="T30"/>
    </sheetView>
  </sheetViews>
  <sheetFormatPr defaultColWidth="9.00390625" defaultRowHeight="12.75"/>
  <cols>
    <col min="1" max="1" width="7.375" style="2" customWidth="1"/>
    <col min="2" max="2" width="35.75390625" style="2" customWidth="1"/>
    <col min="3" max="3" width="10.875" style="2" customWidth="1"/>
    <col min="4" max="4" width="10.625" style="2" customWidth="1"/>
    <col min="5" max="5" width="11.00390625" style="2" customWidth="1"/>
    <col min="6" max="6" width="9.00390625" style="2" customWidth="1"/>
    <col min="7" max="8" width="9.375" style="2" customWidth="1"/>
    <col min="9" max="9" width="9.625" style="2" customWidth="1"/>
    <col min="10" max="14" width="9.375" style="2" customWidth="1"/>
    <col min="15" max="15" width="9.25390625" style="2" customWidth="1"/>
    <col min="16" max="16" width="0" style="2" hidden="1" customWidth="1"/>
    <col min="17" max="17" width="9.25390625" style="2" customWidth="1"/>
    <col min="18" max="20" width="0" style="2" hidden="1" customWidth="1"/>
    <col min="21" max="16384" width="9.125" style="2" customWidth="1"/>
  </cols>
  <sheetData>
    <row r="1" spans="1:17" ht="12.7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21"/>
      <c r="P1" s="20"/>
      <c r="Q1" s="20"/>
    </row>
    <row r="2" spans="8:20" ht="8.25" customHeight="1" thickBot="1">
      <c r="H2" s="3"/>
      <c r="M2" s="3" t="s">
        <v>1</v>
      </c>
      <c r="T2" s="3"/>
    </row>
    <row r="3" spans="1:14" ht="9" customHeight="1">
      <c r="A3" s="89" t="s">
        <v>2</v>
      </c>
      <c r="B3" s="89"/>
      <c r="C3" s="91">
        <v>1401</v>
      </c>
      <c r="D3" s="91"/>
      <c r="E3" s="91"/>
      <c r="F3" s="91">
        <v>1402</v>
      </c>
      <c r="G3" s="91"/>
      <c r="H3" s="91"/>
      <c r="I3" s="96">
        <v>1403</v>
      </c>
      <c r="J3" s="96"/>
      <c r="K3" s="96"/>
      <c r="L3" s="101">
        <v>1400</v>
      </c>
      <c r="M3" s="101"/>
      <c r="N3" s="101"/>
    </row>
    <row r="4" spans="1:14" s="32" customFormat="1" ht="24" customHeight="1">
      <c r="A4" s="89"/>
      <c r="B4" s="89"/>
      <c r="C4" s="103" t="s">
        <v>168</v>
      </c>
      <c r="D4" s="103"/>
      <c r="E4" s="103"/>
      <c r="F4" s="103" t="s">
        <v>169</v>
      </c>
      <c r="G4" s="103"/>
      <c r="H4" s="103"/>
      <c r="I4" s="103" t="s">
        <v>170</v>
      </c>
      <c r="J4" s="103"/>
      <c r="K4" s="103"/>
      <c r="L4" s="105" t="s">
        <v>171</v>
      </c>
      <c r="M4" s="105"/>
      <c r="N4" s="105"/>
    </row>
    <row r="5" spans="1:14" ht="11.25" customHeight="1">
      <c r="A5" s="89"/>
      <c r="B5" s="89"/>
      <c r="C5" s="86" t="s">
        <v>7</v>
      </c>
      <c r="D5" s="86" t="s">
        <v>8</v>
      </c>
      <c r="E5" s="86" t="s">
        <v>9</v>
      </c>
      <c r="F5" s="86" t="s">
        <v>7</v>
      </c>
      <c r="G5" s="86" t="s">
        <v>8</v>
      </c>
      <c r="H5" s="86" t="s">
        <v>9</v>
      </c>
      <c r="I5" s="86" t="s">
        <v>7</v>
      </c>
      <c r="J5" s="86" t="s">
        <v>8</v>
      </c>
      <c r="K5" s="86" t="s">
        <v>9</v>
      </c>
      <c r="L5" s="86" t="s">
        <v>7</v>
      </c>
      <c r="M5" s="86" t="s">
        <v>8</v>
      </c>
      <c r="N5" s="86" t="s">
        <v>9</v>
      </c>
    </row>
    <row r="6" spans="1:14" ht="17.25" customHeight="1">
      <c r="A6" s="89"/>
      <c r="B6" s="89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 ht="9" customHeight="1">
      <c r="A7" s="87">
        <v>1</v>
      </c>
      <c r="B7" s="87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84" t="s">
        <v>10</v>
      </c>
      <c r="B8" s="84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9">
        <f aca="true" t="shared" si="0" ref="L9:N13">C9+F9</f>
        <v>0</v>
      </c>
      <c r="M9" s="9">
        <f t="shared" si="0"/>
        <v>0</v>
      </c>
      <c r="N9" s="9">
        <f t="shared" si="0"/>
        <v>0</v>
      </c>
    </row>
    <row r="10" spans="1:14" ht="10.5" customHeight="1">
      <c r="A10" s="4" t="s">
        <v>13</v>
      </c>
      <c r="B10" s="3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9">
        <f t="shared" si="0"/>
        <v>0</v>
      </c>
      <c r="M10" s="9">
        <f t="shared" si="0"/>
        <v>0</v>
      </c>
      <c r="N10" s="9">
        <f t="shared" si="0"/>
        <v>0</v>
      </c>
    </row>
    <row r="11" spans="1:14" ht="10.5" customHeight="1">
      <c r="A11" s="4" t="s">
        <v>15</v>
      </c>
      <c r="B11" s="3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9">
        <f t="shared" si="0"/>
        <v>0</v>
      </c>
      <c r="M11" s="9">
        <f t="shared" si="0"/>
        <v>0</v>
      </c>
      <c r="N11" s="9">
        <f t="shared" si="0"/>
        <v>0</v>
      </c>
    </row>
    <row r="12" spans="1:14" ht="10.5" customHeight="1">
      <c r="A12" s="4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9">
        <f t="shared" si="0"/>
        <v>0</v>
      </c>
      <c r="M12" s="9">
        <f t="shared" si="0"/>
        <v>0</v>
      </c>
      <c r="N12" s="9">
        <f t="shared" si="0"/>
        <v>0</v>
      </c>
    </row>
    <row r="13" spans="1:14" ht="10.5" customHeight="1">
      <c r="A13" s="4" t="s">
        <v>19</v>
      </c>
      <c r="B13" s="3" t="s">
        <v>20</v>
      </c>
      <c r="C13" s="8"/>
      <c r="D13" s="10"/>
      <c r="E13" s="8"/>
      <c r="F13" s="8"/>
      <c r="G13" s="8"/>
      <c r="H13" s="8"/>
      <c r="I13" s="8"/>
      <c r="J13" s="8"/>
      <c r="K13" s="8"/>
      <c r="L13" s="9">
        <f t="shared" si="0"/>
        <v>0</v>
      </c>
      <c r="M13" s="9">
        <f t="shared" si="0"/>
        <v>0</v>
      </c>
      <c r="N13" s="9">
        <f t="shared" si="0"/>
        <v>0</v>
      </c>
    </row>
    <row r="14" spans="1:14" ht="10.5" customHeight="1">
      <c r="A14" s="41" t="s">
        <v>21</v>
      </c>
      <c r="B14" s="42" t="s">
        <v>22</v>
      </c>
      <c r="C14" s="43">
        <f aca="true" t="shared" si="1" ref="C14:N14">SUM(C9:C13)</f>
        <v>0</v>
      </c>
      <c r="D14" s="43">
        <f t="shared" si="1"/>
        <v>0</v>
      </c>
      <c r="E14" s="43">
        <f t="shared" si="1"/>
        <v>0</v>
      </c>
      <c r="F14" s="43">
        <f t="shared" si="1"/>
        <v>0</v>
      </c>
      <c r="G14" s="43">
        <f t="shared" si="1"/>
        <v>0</v>
      </c>
      <c r="H14" s="43">
        <f t="shared" si="1"/>
        <v>0</v>
      </c>
      <c r="I14" s="43">
        <f t="shared" si="1"/>
        <v>0</v>
      </c>
      <c r="J14" s="43">
        <f t="shared" si="1"/>
        <v>0</v>
      </c>
      <c r="K14" s="43">
        <f t="shared" si="1"/>
        <v>0</v>
      </c>
      <c r="L14" s="43">
        <f t="shared" si="1"/>
        <v>0</v>
      </c>
      <c r="M14" s="43">
        <f t="shared" si="1"/>
        <v>0</v>
      </c>
      <c r="N14" s="44">
        <f t="shared" si="1"/>
        <v>0</v>
      </c>
    </row>
    <row r="15" spans="1:14" ht="10.5" customHeight="1">
      <c r="A15" s="4" t="s">
        <v>23</v>
      </c>
      <c r="B15" s="3" t="s">
        <v>24</v>
      </c>
      <c r="C15" s="8"/>
      <c r="D15" s="13"/>
      <c r="E15" s="8"/>
      <c r="F15" s="8"/>
      <c r="G15" s="8"/>
      <c r="H15" s="8"/>
      <c r="I15" s="8"/>
      <c r="J15" s="8"/>
      <c r="K15" s="8"/>
      <c r="L15" s="9">
        <f aca="true" t="shared" si="2" ref="L15:N17">C15+F15</f>
        <v>0</v>
      </c>
      <c r="M15" s="9">
        <f t="shared" si="2"/>
        <v>0</v>
      </c>
      <c r="N15" s="9">
        <f t="shared" si="2"/>
        <v>0</v>
      </c>
    </row>
    <row r="16" spans="1:14" ht="10.5" customHeight="1">
      <c r="A16" s="4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9">
        <f t="shared" si="2"/>
        <v>0</v>
      </c>
      <c r="M16" s="9">
        <f t="shared" si="2"/>
        <v>0</v>
      </c>
      <c r="N16" s="9">
        <f t="shared" si="2"/>
        <v>0</v>
      </c>
    </row>
    <row r="17" spans="1:14" s="15" customFormat="1" ht="10.5" customHeight="1">
      <c r="A17" s="4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9">
        <f t="shared" si="2"/>
        <v>0</v>
      </c>
      <c r="M17" s="9">
        <f t="shared" si="2"/>
        <v>0</v>
      </c>
      <c r="N17" s="9">
        <f t="shared" si="2"/>
        <v>0</v>
      </c>
    </row>
    <row r="18" spans="1:14" ht="10.5" customHeight="1" thickBot="1">
      <c r="A18" s="41" t="s">
        <v>29</v>
      </c>
      <c r="B18" s="42" t="s">
        <v>30</v>
      </c>
      <c r="C18" s="43">
        <f aca="true" t="shared" si="3" ref="C18:N18">SUM(C15:C17)</f>
        <v>0</v>
      </c>
      <c r="D18" s="43">
        <f t="shared" si="3"/>
        <v>0</v>
      </c>
      <c r="E18" s="43">
        <f t="shared" si="3"/>
        <v>0</v>
      </c>
      <c r="F18" s="43">
        <f t="shared" si="3"/>
        <v>0</v>
      </c>
      <c r="G18" s="43">
        <f t="shared" si="3"/>
        <v>0</v>
      </c>
      <c r="H18" s="43">
        <f t="shared" si="3"/>
        <v>0</v>
      </c>
      <c r="I18" s="43">
        <f t="shared" si="3"/>
        <v>0</v>
      </c>
      <c r="J18" s="43">
        <f t="shared" si="3"/>
        <v>0</v>
      </c>
      <c r="K18" s="43">
        <f t="shared" si="3"/>
        <v>0</v>
      </c>
      <c r="L18" s="43">
        <f t="shared" si="3"/>
        <v>0</v>
      </c>
      <c r="M18" s="43">
        <f t="shared" si="3"/>
        <v>0</v>
      </c>
      <c r="N18" s="44">
        <f t="shared" si="3"/>
        <v>0</v>
      </c>
    </row>
    <row r="19" spans="1:14" ht="10.5" customHeight="1">
      <c r="A19" s="48" t="s">
        <v>31</v>
      </c>
      <c r="B19" s="25" t="s">
        <v>32</v>
      </c>
      <c r="C19" s="18"/>
      <c r="D19" s="18"/>
      <c r="E19" s="18"/>
      <c r="F19" s="14"/>
      <c r="G19" s="14"/>
      <c r="H19" s="14"/>
      <c r="I19" s="18"/>
      <c r="J19" s="18"/>
      <c r="K19" s="18"/>
      <c r="L19" s="9">
        <f>C19+F19</f>
        <v>0</v>
      </c>
      <c r="M19" s="9">
        <f>D19+G19</f>
        <v>0</v>
      </c>
      <c r="N19" s="9">
        <f>E19+H19</f>
        <v>0</v>
      </c>
    </row>
    <row r="20" spans="1:14" ht="10.5" customHeight="1" thickBot="1">
      <c r="A20" s="48" t="s">
        <v>33</v>
      </c>
      <c r="B20" s="25" t="s">
        <v>34</v>
      </c>
      <c r="C20" s="18"/>
      <c r="D20" s="18"/>
      <c r="E20" s="18"/>
      <c r="F20" s="14"/>
      <c r="G20" s="14"/>
      <c r="H20" s="14"/>
      <c r="I20" s="18"/>
      <c r="J20" s="18"/>
      <c r="K20" s="18"/>
      <c r="L20" s="18"/>
      <c r="M20" s="18"/>
      <c r="N20" s="18"/>
    </row>
    <row r="21" spans="1:14" ht="10.5" customHeight="1" thickBot="1">
      <c r="A21" s="41" t="s">
        <v>35</v>
      </c>
      <c r="B21" s="42" t="s">
        <v>36</v>
      </c>
      <c r="C21" s="43">
        <f aca="true" t="shared" si="4" ref="C21:I21">SUM(C19)</f>
        <v>0</v>
      </c>
      <c r="D21" s="43">
        <f t="shared" si="4"/>
        <v>0</v>
      </c>
      <c r="E21" s="43">
        <f t="shared" si="4"/>
        <v>0</v>
      </c>
      <c r="F21" s="43">
        <f t="shared" si="4"/>
        <v>0</v>
      </c>
      <c r="G21" s="43">
        <f t="shared" si="4"/>
        <v>0</v>
      </c>
      <c r="H21" s="43">
        <f t="shared" si="4"/>
        <v>0</v>
      </c>
      <c r="I21" s="43">
        <f t="shared" si="4"/>
        <v>0</v>
      </c>
      <c r="J21" s="43">
        <f>SUM(J19)+J20</f>
        <v>0</v>
      </c>
      <c r="K21" s="43">
        <f>SUM(K19)+K20</f>
        <v>0</v>
      </c>
      <c r="L21" s="43">
        <f>SUM(L19)</f>
        <v>0</v>
      </c>
      <c r="M21" s="43">
        <f>SUM(M19)</f>
        <v>0</v>
      </c>
      <c r="N21" s="44">
        <f>SUM(N19)</f>
        <v>0</v>
      </c>
    </row>
    <row r="22" spans="1:14" ht="10.5" customHeight="1">
      <c r="A22" s="17" t="s">
        <v>37</v>
      </c>
      <c r="B22" s="3" t="s">
        <v>38</v>
      </c>
      <c r="C22" s="14">
        <v>0</v>
      </c>
      <c r="D22" s="36"/>
      <c r="E22" s="36"/>
      <c r="F22" s="14">
        <v>0</v>
      </c>
      <c r="G22" s="36"/>
      <c r="H22" s="36"/>
      <c r="I22" s="14"/>
      <c r="J22" s="14"/>
      <c r="K22" s="14"/>
      <c r="L22" s="9">
        <f aca="true" t="shared" si="5" ref="L22:N24">C22+F22</f>
        <v>0</v>
      </c>
      <c r="M22" s="9">
        <f t="shared" si="5"/>
        <v>0</v>
      </c>
      <c r="N22" s="9">
        <f t="shared" si="5"/>
        <v>0</v>
      </c>
    </row>
    <row r="23" spans="1:14" ht="10.5" customHeight="1">
      <c r="A23" s="17" t="s">
        <v>39</v>
      </c>
      <c r="B23" s="3" t="s">
        <v>40</v>
      </c>
      <c r="C23" s="18"/>
      <c r="D23" s="18"/>
      <c r="E23" s="18"/>
      <c r="F23" s="14"/>
      <c r="G23" s="14"/>
      <c r="H23" s="14"/>
      <c r="I23" s="18"/>
      <c r="J23" s="18"/>
      <c r="K23" s="18"/>
      <c r="L23" s="9">
        <f t="shared" si="5"/>
        <v>0</v>
      </c>
      <c r="M23" s="9">
        <f t="shared" si="5"/>
        <v>0</v>
      </c>
      <c r="N23" s="9">
        <f t="shared" si="5"/>
        <v>0</v>
      </c>
    </row>
    <row r="24" spans="1:14" s="15" customFormat="1" ht="10.5" customHeight="1">
      <c r="A24" s="4" t="s">
        <v>31</v>
      </c>
      <c r="B24" s="3" t="s">
        <v>41</v>
      </c>
      <c r="C24" s="8"/>
      <c r="D24" s="8"/>
      <c r="E24" s="8"/>
      <c r="F24" s="8"/>
      <c r="G24" s="8"/>
      <c r="H24" s="8"/>
      <c r="I24" s="8"/>
      <c r="J24" s="8"/>
      <c r="K24" s="8"/>
      <c r="L24" s="9">
        <f t="shared" si="5"/>
        <v>0</v>
      </c>
      <c r="M24" s="9">
        <f t="shared" si="5"/>
        <v>0</v>
      </c>
      <c r="N24" s="9">
        <f t="shared" si="5"/>
        <v>0</v>
      </c>
    </row>
    <row r="25" spans="1:14" ht="10.5" customHeight="1">
      <c r="A25" s="41" t="s">
        <v>42</v>
      </c>
      <c r="B25" s="45" t="s">
        <v>43</v>
      </c>
      <c r="C25" s="43">
        <f aca="true" t="shared" si="6" ref="C25:N25">SUM(C22:C24)</f>
        <v>0</v>
      </c>
      <c r="D25" s="43">
        <f t="shared" si="6"/>
        <v>0</v>
      </c>
      <c r="E25" s="43">
        <f t="shared" si="6"/>
        <v>0</v>
      </c>
      <c r="F25" s="43">
        <f t="shared" si="6"/>
        <v>0</v>
      </c>
      <c r="G25" s="43">
        <f t="shared" si="6"/>
        <v>0</v>
      </c>
      <c r="H25" s="43">
        <f t="shared" si="6"/>
        <v>0</v>
      </c>
      <c r="I25" s="43">
        <f t="shared" si="6"/>
        <v>0</v>
      </c>
      <c r="J25" s="43">
        <f t="shared" si="6"/>
        <v>0</v>
      </c>
      <c r="K25" s="43">
        <f t="shared" si="6"/>
        <v>0</v>
      </c>
      <c r="L25" s="43">
        <f t="shared" si="6"/>
        <v>0</v>
      </c>
      <c r="M25" s="43">
        <f t="shared" si="6"/>
        <v>0</v>
      </c>
      <c r="N25" s="44">
        <f t="shared" si="6"/>
        <v>0</v>
      </c>
    </row>
    <row r="26" spans="1:14" ht="10.5" customHeight="1">
      <c r="A26" s="17" t="s">
        <v>44</v>
      </c>
      <c r="B26" s="19" t="s">
        <v>45</v>
      </c>
      <c r="C26" s="18"/>
      <c r="D26" s="18"/>
      <c r="E26" s="18"/>
      <c r="F26" s="18"/>
      <c r="G26" s="18"/>
      <c r="H26" s="18"/>
      <c r="I26" s="18"/>
      <c r="J26" s="18"/>
      <c r="K26" s="18">
        <v>17133066</v>
      </c>
      <c r="L26" s="18"/>
      <c r="M26" s="18">
        <f>SUM(J26)</f>
        <v>0</v>
      </c>
      <c r="N26" s="18">
        <f>SUM(K26)</f>
        <v>17133066</v>
      </c>
    </row>
    <row r="27" spans="1:14" ht="10.5" customHeight="1">
      <c r="A27" s="41" t="s">
        <v>46</v>
      </c>
      <c r="B27" s="45" t="s">
        <v>47</v>
      </c>
      <c r="C27" s="43">
        <f aca="true" t="shared" si="7" ref="C27:N27">SUM(C21,C25,C26)</f>
        <v>0</v>
      </c>
      <c r="D27" s="43">
        <f t="shared" si="7"/>
        <v>0</v>
      </c>
      <c r="E27" s="43">
        <f t="shared" si="7"/>
        <v>0</v>
      </c>
      <c r="F27" s="43">
        <f t="shared" si="7"/>
        <v>0</v>
      </c>
      <c r="G27" s="43">
        <f t="shared" si="7"/>
        <v>0</v>
      </c>
      <c r="H27" s="43">
        <f t="shared" si="7"/>
        <v>0</v>
      </c>
      <c r="I27" s="43">
        <f t="shared" si="7"/>
        <v>0</v>
      </c>
      <c r="J27" s="43">
        <f t="shared" si="7"/>
        <v>0</v>
      </c>
      <c r="K27" s="43">
        <f t="shared" si="7"/>
        <v>17133066</v>
      </c>
      <c r="L27" s="43">
        <f t="shared" si="7"/>
        <v>0</v>
      </c>
      <c r="M27" s="43">
        <f t="shared" si="7"/>
        <v>0</v>
      </c>
      <c r="N27" s="44">
        <f t="shared" si="7"/>
        <v>17133066</v>
      </c>
    </row>
    <row r="28" spans="1:14" s="15" customFormat="1" ht="10.5" customHeight="1">
      <c r="A28" s="20"/>
      <c r="B28" s="15" t="s">
        <v>48</v>
      </c>
      <c r="C28" s="9">
        <f aca="true" t="shared" si="8" ref="C28:N28">SUM(C27,C18,C14)</f>
        <v>0</v>
      </c>
      <c r="D28" s="9">
        <f t="shared" si="8"/>
        <v>0</v>
      </c>
      <c r="E28" s="9">
        <f t="shared" si="8"/>
        <v>0</v>
      </c>
      <c r="F28" s="9">
        <f t="shared" si="8"/>
        <v>0</v>
      </c>
      <c r="G28" s="9">
        <f t="shared" si="8"/>
        <v>0</v>
      </c>
      <c r="H28" s="9">
        <f t="shared" si="8"/>
        <v>0</v>
      </c>
      <c r="I28" s="9">
        <f t="shared" si="8"/>
        <v>0</v>
      </c>
      <c r="J28" s="9">
        <f t="shared" si="8"/>
        <v>0</v>
      </c>
      <c r="K28" s="9">
        <f t="shared" si="8"/>
        <v>17133066</v>
      </c>
      <c r="L28" s="9">
        <f t="shared" si="8"/>
        <v>0</v>
      </c>
      <c r="M28" s="9">
        <f t="shared" si="8"/>
        <v>0</v>
      </c>
      <c r="N28" s="9">
        <f t="shared" si="8"/>
        <v>17133066</v>
      </c>
    </row>
    <row r="29" spans="1:21" ht="10.5" customHeight="1">
      <c r="A29" s="85" t="s">
        <v>49</v>
      </c>
      <c r="B29" s="85"/>
      <c r="C29" s="8"/>
      <c r="D29" s="8"/>
      <c r="E29" s="8"/>
      <c r="F29" s="8"/>
      <c r="G29" s="8"/>
      <c r="H29" s="8"/>
      <c r="I29" s="8"/>
      <c r="J29" s="8"/>
      <c r="K29" s="8"/>
      <c r="L29" s="9"/>
      <c r="M29" s="9"/>
      <c r="N29" s="18"/>
      <c r="U29" s="29"/>
    </row>
    <row r="30" spans="1:14" ht="10.5" customHeight="1">
      <c r="A30" s="4" t="s">
        <v>50</v>
      </c>
      <c r="B30" s="3" t="s">
        <v>51</v>
      </c>
      <c r="C30" s="8"/>
      <c r="D30" s="8"/>
      <c r="E30" s="8"/>
      <c r="F30" s="8"/>
      <c r="G30" s="8"/>
      <c r="H30" s="8"/>
      <c r="I30" s="8"/>
      <c r="J30" s="8"/>
      <c r="K30" s="8"/>
      <c r="L30" s="9">
        <f aca="true" t="shared" si="9" ref="L30:N32">C30+F30</f>
        <v>0</v>
      </c>
      <c r="M30" s="9">
        <f t="shared" si="9"/>
        <v>0</v>
      </c>
      <c r="N30" s="9">
        <f t="shared" si="9"/>
        <v>0</v>
      </c>
    </row>
    <row r="31" spans="1:14" ht="10.5" customHeight="1">
      <c r="A31" s="4" t="s">
        <v>52</v>
      </c>
      <c r="B31" s="3" t="s">
        <v>53</v>
      </c>
      <c r="C31" s="8"/>
      <c r="D31" s="8"/>
      <c r="E31" s="8"/>
      <c r="F31" s="8"/>
      <c r="G31" s="8"/>
      <c r="H31" s="8"/>
      <c r="I31" s="8"/>
      <c r="J31" s="8"/>
      <c r="K31" s="8"/>
      <c r="L31" s="9">
        <f t="shared" si="9"/>
        <v>0</v>
      </c>
      <c r="M31" s="9">
        <f t="shared" si="9"/>
        <v>0</v>
      </c>
      <c r="N31" s="9">
        <f t="shared" si="9"/>
        <v>0</v>
      </c>
    </row>
    <row r="32" spans="1:14" ht="10.5" customHeight="1">
      <c r="A32" s="4" t="s">
        <v>54</v>
      </c>
      <c r="B32" s="3" t="s">
        <v>55</v>
      </c>
      <c r="C32" s="8"/>
      <c r="D32" s="8"/>
      <c r="E32" s="8"/>
      <c r="F32" s="8"/>
      <c r="G32" s="8"/>
      <c r="H32" s="8"/>
      <c r="I32" s="8"/>
      <c r="J32" s="8"/>
      <c r="K32" s="8"/>
      <c r="L32" s="9">
        <f t="shared" si="9"/>
        <v>0</v>
      </c>
      <c r="M32" s="9">
        <f t="shared" si="9"/>
        <v>0</v>
      </c>
      <c r="N32" s="9">
        <f t="shared" si="9"/>
        <v>0</v>
      </c>
    </row>
    <row r="33" spans="1:14" ht="10.5" customHeight="1">
      <c r="A33" s="49" t="s">
        <v>56</v>
      </c>
      <c r="B33" s="50" t="s">
        <v>57</v>
      </c>
      <c r="C33" s="51">
        <f aca="true" t="shared" si="10" ref="C33:N33">SUM(C30:C32)</f>
        <v>0</v>
      </c>
      <c r="D33" s="51">
        <f t="shared" si="10"/>
        <v>0</v>
      </c>
      <c r="E33" s="51">
        <f t="shared" si="10"/>
        <v>0</v>
      </c>
      <c r="F33" s="51">
        <f t="shared" si="10"/>
        <v>0</v>
      </c>
      <c r="G33" s="51">
        <f t="shared" si="10"/>
        <v>0</v>
      </c>
      <c r="H33" s="51">
        <f t="shared" si="10"/>
        <v>0</v>
      </c>
      <c r="I33" s="51">
        <f t="shared" si="10"/>
        <v>0</v>
      </c>
      <c r="J33" s="51">
        <f t="shared" si="10"/>
        <v>0</v>
      </c>
      <c r="K33" s="51">
        <f t="shared" si="10"/>
        <v>0</v>
      </c>
      <c r="L33" s="51">
        <f t="shared" si="10"/>
        <v>0</v>
      </c>
      <c r="M33" s="51">
        <f t="shared" si="10"/>
        <v>0</v>
      </c>
      <c r="N33" s="52">
        <f t="shared" si="10"/>
        <v>0</v>
      </c>
    </row>
    <row r="34" spans="1:14" ht="10.5" customHeight="1">
      <c r="A34" s="4" t="s">
        <v>58</v>
      </c>
      <c r="B34" s="3" t="s">
        <v>59</v>
      </c>
      <c r="C34" s="8"/>
      <c r="D34" s="8"/>
      <c r="E34" s="8"/>
      <c r="F34" s="8"/>
      <c r="G34" s="8"/>
      <c r="H34" s="8"/>
      <c r="I34" s="8"/>
      <c r="J34" s="8"/>
      <c r="K34" s="8"/>
      <c r="L34" s="9">
        <f aca="true" t="shared" si="11" ref="L34:N36">C34+F34</f>
        <v>0</v>
      </c>
      <c r="M34" s="9">
        <f t="shared" si="11"/>
        <v>0</v>
      </c>
      <c r="N34" s="9">
        <f t="shared" si="11"/>
        <v>0</v>
      </c>
    </row>
    <row r="35" spans="1:14" ht="10.5" customHeight="1">
      <c r="A35" s="4" t="s">
        <v>60</v>
      </c>
      <c r="B35" s="3" t="s">
        <v>61</v>
      </c>
      <c r="C35" s="8"/>
      <c r="D35" s="8"/>
      <c r="E35" s="8"/>
      <c r="F35" s="8"/>
      <c r="G35" s="8"/>
      <c r="H35" s="8"/>
      <c r="I35" s="8"/>
      <c r="J35" s="8"/>
      <c r="K35" s="8"/>
      <c r="L35" s="9">
        <f t="shared" si="11"/>
        <v>0</v>
      </c>
      <c r="M35" s="9">
        <f t="shared" si="11"/>
        <v>0</v>
      </c>
      <c r="N35" s="9">
        <f t="shared" si="11"/>
        <v>0</v>
      </c>
    </row>
    <row r="36" spans="1:14" ht="10.5" customHeight="1">
      <c r="A36" s="4" t="s">
        <v>62</v>
      </c>
      <c r="B36" s="3" t="s">
        <v>63</v>
      </c>
      <c r="C36" s="8"/>
      <c r="D36" s="8"/>
      <c r="E36" s="8"/>
      <c r="F36" s="8"/>
      <c r="G36" s="8"/>
      <c r="H36" s="8"/>
      <c r="I36" s="8"/>
      <c r="J36" s="8"/>
      <c r="K36" s="8"/>
      <c r="L36" s="9">
        <f t="shared" si="11"/>
        <v>0</v>
      </c>
      <c r="M36" s="9">
        <f t="shared" si="11"/>
        <v>0</v>
      </c>
      <c r="N36" s="9">
        <f t="shared" si="11"/>
        <v>0</v>
      </c>
    </row>
    <row r="37" spans="1:40" ht="10.5" customHeight="1">
      <c r="A37" s="41" t="s">
        <v>21</v>
      </c>
      <c r="B37" s="42" t="s">
        <v>64</v>
      </c>
      <c r="C37" s="43">
        <f aca="true" t="shared" si="12" ref="C37:N37">SUM(C33:C36)</f>
        <v>0</v>
      </c>
      <c r="D37" s="43">
        <f t="shared" si="12"/>
        <v>0</v>
      </c>
      <c r="E37" s="43">
        <f t="shared" si="12"/>
        <v>0</v>
      </c>
      <c r="F37" s="43">
        <f t="shared" si="12"/>
        <v>0</v>
      </c>
      <c r="G37" s="43">
        <f t="shared" si="12"/>
        <v>0</v>
      </c>
      <c r="H37" s="43">
        <f t="shared" si="12"/>
        <v>0</v>
      </c>
      <c r="I37" s="43">
        <f t="shared" si="12"/>
        <v>0</v>
      </c>
      <c r="J37" s="43">
        <f t="shared" si="12"/>
        <v>0</v>
      </c>
      <c r="K37" s="43">
        <f t="shared" si="12"/>
        <v>0</v>
      </c>
      <c r="L37" s="43">
        <f t="shared" si="12"/>
        <v>0</v>
      </c>
      <c r="M37" s="43">
        <f t="shared" si="12"/>
        <v>0</v>
      </c>
      <c r="N37" s="44">
        <f t="shared" si="12"/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4" t="s">
        <v>65</v>
      </c>
      <c r="B38" s="3" t="s">
        <v>66</v>
      </c>
      <c r="C38" s="8"/>
      <c r="D38" s="8"/>
      <c r="E38" s="8">
        <f>SUM(C38:D38)</f>
        <v>0</v>
      </c>
      <c r="F38" s="8"/>
      <c r="G38" s="8"/>
      <c r="H38" s="8"/>
      <c r="I38" s="8"/>
      <c r="J38" s="8"/>
      <c r="K38" s="8"/>
      <c r="L38" s="9">
        <f aca="true" t="shared" si="13" ref="L38:N40">C38+F38</f>
        <v>0</v>
      </c>
      <c r="M38" s="9">
        <f t="shared" si="13"/>
        <v>0</v>
      </c>
      <c r="N38" s="9">
        <f t="shared" si="13"/>
        <v>0</v>
      </c>
      <c r="AD38" s="8"/>
      <c r="AE38" s="8"/>
      <c r="AF38" s="8"/>
      <c r="AJ38" s="8"/>
      <c r="AK38" s="8"/>
      <c r="AL38" s="8"/>
      <c r="AM38" s="8"/>
      <c r="AN38" s="8"/>
    </row>
    <row r="39" spans="1:40" ht="10.5" customHeight="1">
      <c r="A39" s="4" t="s">
        <v>67</v>
      </c>
      <c r="B39" s="3" t="s">
        <v>68</v>
      </c>
      <c r="C39" s="8"/>
      <c r="D39" s="8"/>
      <c r="E39" s="8"/>
      <c r="F39" s="8"/>
      <c r="G39" s="8"/>
      <c r="H39" s="8"/>
      <c r="I39" s="8"/>
      <c r="J39" s="8"/>
      <c r="K39" s="8"/>
      <c r="L39" s="9">
        <f t="shared" si="13"/>
        <v>0</v>
      </c>
      <c r="M39" s="9">
        <f t="shared" si="13"/>
        <v>0</v>
      </c>
      <c r="N39" s="9">
        <f t="shared" si="13"/>
        <v>0</v>
      </c>
      <c r="AD39" s="8"/>
      <c r="AE39" s="8"/>
      <c r="AF39" s="8"/>
      <c r="AJ39" s="8"/>
      <c r="AK39" s="8"/>
      <c r="AL39" s="8"/>
      <c r="AM39" s="8"/>
      <c r="AN39" s="8"/>
    </row>
    <row r="40" spans="1:40" s="15" customFormat="1" ht="10.5" customHeight="1">
      <c r="A40" s="4" t="s">
        <v>69</v>
      </c>
      <c r="B40" s="3" t="s">
        <v>70</v>
      </c>
      <c r="C40" s="8"/>
      <c r="D40" s="8"/>
      <c r="E40" s="8"/>
      <c r="F40" s="8"/>
      <c r="G40" s="8"/>
      <c r="H40" s="8"/>
      <c r="I40" s="8"/>
      <c r="J40" s="8"/>
      <c r="K40" s="8"/>
      <c r="L40" s="9">
        <f t="shared" si="13"/>
        <v>0</v>
      </c>
      <c r="M40" s="9">
        <f t="shared" si="13"/>
        <v>0</v>
      </c>
      <c r="N40" s="9">
        <f t="shared" si="13"/>
        <v>0</v>
      </c>
      <c r="AD40" s="9"/>
      <c r="AE40" s="9"/>
      <c r="AF40" s="9"/>
      <c r="AJ40" s="9"/>
      <c r="AK40" s="9"/>
      <c r="AL40" s="9"/>
      <c r="AM40" s="9"/>
      <c r="AN40" s="9"/>
    </row>
    <row r="41" spans="1:31" ht="10.5" customHeight="1" thickBot="1">
      <c r="A41" s="41" t="s">
        <v>29</v>
      </c>
      <c r="B41" s="42" t="s">
        <v>71</v>
      </c>
      <c r="C41" s="43">
        <f aca="true" t="shared" si="14" ref="C41:N41">SUM(C38:C40)</f>
        <v>0</v>
      </c>
      <c r="D41" s="43">
        <f t="shared" si="14"/>
        <v>0</v>
      </c>
      <c r="E41" s="43">
        <f t="shared" si="14"/>
        <v>0</v>
      </c>
      <c r="F41" s="43">
        <f t="shared" si="14"/>
        <v>0</v>
      </c>
      <c r="G41" s="43">
        <f t="shared" si="14"/>
        <v>0</v>
      </c>
      <c r="H41" s="43">
        <f t="shared" si="14"/>
        <v>0</v>
      </c>
      <c r="I41" s="43">
        <f t="shared" si="14"/>
        <v>0</v>
      </c>
      <c r="J41" s="43">
        <f t="shared" si="14"/>
        <v>0</v>
      </c>
      <c r="K41" s="43">
        <f t="shared" si="14"/>
        <v>0</v>
      </c>
      <c r="L41" s="43">
        <f t="shared" si="14"/>
        <v>0</v>
      </c>
      <c r="M41" s="43">
        <f t="shared" si="14"/>
        <v>0</v>
      </c>
      <c r="N41" s="44">
        <f t="shared" si="14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48" t="s">
        <v>72</v>
      </c>
      <c r="B42" s="19" t="s">
        <v>73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>
      <c r="A43" s="48" t="s">
        <v>74</v>
      </c>
      <c r="B43" s="19" t="s">
        <v>75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3.5" thickBot="1">
      <c r="A44" s="17" t="s">
        <v>76</v>
      </c>
      <c r="B44" s="19" t="s">
        <v>207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4" ht="13.5" thickBot="1">
      <c r="A45" s="41" t="s">
        <v>35</v>
      </c>
      <c r="B45" s="42" t="s">
        <v>78</v>
      </c>
      <c r="C45" s="43">
        <f aca="true" t="shared" si="15" ref="C45:N45">SUM(C42:C43)</f>
        <v>0</v>
      </c>
      <c r="D45" s="43">
        <f t="shared" si="15"/>
        <v>0</v>
      </c>
      <c r="E45" s="43">
        <f t="shared" si="15"/>
        <v>0</v>
      </c>
      <c r="F45" s="43">
        <f t="shared" si="15"/>
        <v>0</v>
      </c>
      <c r="G45" s="43">
        <f t="shared" si="15"/>
        <v>0</v>
      </c>
      <c r="H45" s="43">
        <f t="shared" si="15"/>
        <v>0</v>
      </c>
      <c r="I45" s="43">
        <f t="shared" si="15"/>
        <v>0</v>
      </c>
      <c r="J45" s="43">
        <f t="shared" si="15"/>
        <v>0</v>
      </c>
      <c r="K45" s="43">
        <f t="shared" si="15"/>
        <v>0</v>
      </c>
      <c r="L45" s="43">
        <f t="shared" si="15"/>
        <v>0</v>
      </c>
      <c r="M45" s="43">
        <f t="shared" si="15"/>
        <v>0</v>
      </c>
      <c r="N45" s="44">
        <f t="shared" si="15"/>
        <v>0</v>
      </c>
    </row>
    <row r="46" spans="1:14" ht="12.75">
      <c r="A46" s="17" t="s">
        <v>72</v>
      </c>
      <c r="B46" s="19" t="s">
        <v>41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14" ht="12.75">
      <c r="A47" s="17" t="s">
        <v>74</v>
      </c>
      <c r="B47" s="19" t="s">
        <v>79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 ht="12.75">
      <c r="A48" s="41" t="s">
        <v>42</v>
      </c>
      <c r="B48" s="42" t="s">
        <v>80</v>
      </c>
      <c r="C48" s="43">
        <f aca="true" t="shared" si="16" ref="C48:N48">SUM(C46:C47)</f>
        <v>0</v>
      </c>
      <c r="D48" s="43">
        <f t="shared" si="16"/>
        <v>0</v>
      </c>
      <c r="E48" s="43">
        <f t="shared" si="16"/>
        <v>0</v>
      </c>
      <c r="F48" s="43">
        <f t="shared" si="16"/>
        <v>0</v>
      </c>
      <c r="G48" s="43">
        <f t="shared" si="16"/>
        <v>0</v>
      </c>
      <c r="H48" s="43">
        <f t="shared" si="16"/>
        <v>0</v>
      </c>
      <c r="I48" s="43">
        <f t="shared" si="16"/>
        <v>0</v>
      </c>
      <c r="J48" s="43">
        <f t="shared" si="16"/>
        <v>0</v>
      </c>
      <c r="K48" s="43">
        <f t="shared" si="16"/>
        <v>0</v>
      </c>
      <c r="L48" s="43">
        <f t="shared" si="16"/>
        <v>0</v>
      </c>
      <c r="M48" s="43">
        <f t="shared" si="16"/>
        <v>0</v>
      </c>
      <c r="N48" s="44">
        <f t="shared" si="16"/>
        <v>0</v>
      </c>
    </row>
    <row r="49" spans="1:14" ht="13.5" thickBot="1">
      <c r="A49" s="17" t="s">
        <v>81</v>
      </c>
      <c r="B49" s="25" t="s">
        <v>82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3.5" thickBot="1">
      <c r="A50" s="41" t="s">
        <v>46</v>
      </c>
      <c r="B50" s="42" t="s">
        <v>83</v>
      </c>
      <c r="C50" s="43">
        <f aca="true" t="shared" si="17" ref="C50:N50">SUM(C48,C45,C49)</f>
        <v>0</v>
      </c>
      <c r="D50" s="43">
        <f t="shared" si="17"/>
        <v>0</v>
      </c>
      <c r="E50" s="43">
        <f t="shared" si="17"/>
        <v>0</v>
      </c>
      <c r="F50" s="43">
        <f t="shared" si="17"/>
        <v>0</v>
      </c>
      <c r="G50" s="43">
        <f t="shared" si="17"/>
        <v>0</v>
      </c>
      <c r="H50" s="43">
        <f t="shared" si="17"/>
        <v>0</v>
      </c>
      <c r="I50" s="43">
        <f t="shared" si="17"/>
        <v>0</v>
      </c>
      <c r="J50" s="43">
        <f t="shared" si="17"/>
        <v>0</v>
      </c>
      <c r="K50" s="43">
        <f t="shared" si="17"/>
        <v>0</v>
      </c>
      <c r="L50" s="43">
        <f t="shared" si="17"/>
        <v>0</v>
      </c>
      <c r="M50" s="43">
        <f t="shared" si="17"/>
        <v>0</v>
      </c>
      <c r="N50" s="44">
        <f t="shared" si="17"/>
        <v>0</v>
      </c>
    </row>
    <row r="51" spans="1:29" ht="13.5" thickBot="1">
      <c r="A51" s="41"/>
      <c r="B51" s="71" t="s">
        <v>84</v>
      </c>
      <c r="C51" s="43">
        <f aca="true" t="shared" si="18" ref="C51:N51">SUM(C50,C41,C37)</f>
        <v>0</v>
      </c>
      <c r="D51" s="43">
        <f t="shared" si="18"/>
        <v>0</v>
      </c>
      <c r="E51" s="43">
        <f t="shared" si="18"/>
        <v>0</v>
      </c>
      <c r="F51" s="43">
        <f t="shared" si="18"/>
        <v>0</v>
      </c>
      <c r="G51" s="43">
        <f t="shared" si="18"/>
        <v>0</v>
      </c>
      <c r="H51" s="43">
        <f t="shared" si="18"/>
        <v>0</v>
      </c>
      <c r="I51" s="43">
        <f t="shared" si="18"/>
        <v>0</v>
      </c>
      <c r="J51" s="43">
        <f t="shared" si="18"/>
        <v>0</v>
      </c>
      <c r="K51" s="43">
        <f t="shared" si="18"/>
        <v>0</v>
      </c>
      <c r="L51" s="43">
        <f t="shared" si="18"/>
        <v>0</v>
      </c>
      <c r="M51" s="43">
        <f t="shared" si="18"/>
        <v>0</v>
      </c>
      <c r="N51" s="44">
        <f t="shared" si="18"/>
        <v>0</v>
      </c>
      <c r="AA51" s="15"/>
      <c r="AB51" s="15"/>
      <c r="AC51" s="15"/>
    </row>
    <row r="52" spans="1:14" ht="13.5" thickBot="1">
      <c r="A52" s="57"/>
      <c r="B52" s="58" t="s">
        <v>85</v>
      </c>
      <c r="C52" s="72"/>
      <c r="D52" s="72"/>
      <c r="E52" s="72"/>
      <c r="F52" s="72"/>
      <c r="G52" s="72"/>
      <c r="H52" s="72"/>
      <c r="I52" s="72"/>
      <c r="J52" s="72"/>
      <c r="K52" s="72"/>
      <c r="L52" s="73">
        <f>C52+F52</f>
        <v>0</v>
      </c>
      <c r="M52" s="73">
        <f>D52+G52</f>
        <v>0</v>
      </c>
      <c r="N52" s="74">
        <f>E52+H52</f>
        <v>0</v>
      </c>
    </row>
    <row r="53" spans="1:14" ht="13.5" thickBot="1">
      <c r="A53" s="64"/>
      <c r="B53" s="58" t="s">
        <v>86</v>
      </c>
      <c r="C53" s="72"/>
      <c r="D53" s="72"/>
      <c r="E53" s="72"/>
      <c r="F53" s="72"/>
      <c r="G53" s="72"/>
      <c r="H53" s="75"/>
      <c r="I53" s="72"/>
      <c r="J53" s="72"/>
      <c r="K53" s="75"/>
      <c r="L53" s="72"/>
      <c r="M53" s="72"/>
      <c r="N53" s="82"/>
    </row>
    <row r="54" spans="8:11" ht="12.75">
      <c r="H54" s="26"/>
      <c r="K54" s="26"/>
    </row>
    <row r="55" spans="8:11" ht="12.75">
      <c r="H55" s="26"/>
      <c r="K55" s="26"/>
    </row>
    <row r="56" spans="8:11" ht="12.75">
      <c r="H56" s="26"/>
      <c r="K56" s="26"/>
    </row>
    <row r="57" ht="12.75">
      <c r="K57" s="26"/>
    </row>
    <row r="58" ht="12.75">
      <c r="K58" s="26"/>
    </row>
    <row r="59" ht="12.75">
      <c r="K59" s="26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8"/>
      <c r="AB63" s="8"/>
      <c r="AC63" s="8"/>
    </row>
    <row r="64" spans="27:29" ht="12.75">
      <c r="AA64" s="9"/>
      <c r="AB64" s="9"/>
      <c r="AC64" s="9"/>
    </row>
    <row r="65" spans="27:29" ht="12.75">
      <c r="AA65" s="9"/>
      <c r="AB65" s="9"/>
      <c r="AC65" s="9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  <row r="77" spans="27:29" ht="12.75">
      <c r="AA77" s="8"/>
      <c r="AB77" s="8"/>
      <c r="AC77" s="8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 horizontalCentered="1"/>
  <pageMargins left="0.27569444444444446" right="0.27569444444444446" top="0.275" bottom="0.1798611111111111" header="0.19652777777777777" footer="0.159722222222222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I74"/>
  <sheetViews>
    <sheetView zoomScale="92" zoomScaleNormal="92" zoomScalePageLayoutView="0" workbookViewId="0" topLeftCell="A1">
      <pane ySplit="7" topLeftCell="A8" activePane="bottomLeft" state="frozen"/>
      <selection pane="topLeft" activeCell="T30" sqref="T30"/>
      <selection pane="bottomLeft" activeCell="T30" sqref="T30"/>
    </sheetView>
  </sheetViews>
  <sheetFormatPr defaultColWidth="9.00390625" defaultRowHeight="12.75"/>
  <cols>
    <col min="1" max="1" width="7.375" style="2" customWidth="1"/>
    <col min="2" max="2" width="35.75390625" style="2" customWidth="1"/>
    <col min="3" max="3" width="10.625" style="2" customWidth="1"/>
    <col min="4" max="4" width="9.25390625" style="2" customWidth="1"/>
    <col min="5" max="5" width="9.875" style="2" customWidth="1"/>
    <col min="6" max="6" width="10.00390625" style="2" customWidth="1"/>
    <col min="7" max="8" width="9.375" style="2" customWidth="1"/>
    <col min="9" max="9" width="10.375" style="2" customWidth="1"/>
    <col min="10" max="11" width="10.75390625" style="2" customWidth="1"/>
    <col min="12" max="14" width="9.375" style="2" customWidth="1"/>
    <col min="15" max="15" width="9.25390625" style="2" customWidth="1"/>
    <col min="16" max="16" width="0" style="2" hidden="1" customWidth="1"/>
    <col min="17" max="16384" width="9.125" style="2" customWidth="1"/>
  </cols>
  <sheetData>
    <row r="1" spans="1:16" ht="11.2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21"/>
      <c r="P1" s="20"/>
    </row>
    <row r="2" spans="8:13" ht="8.25" customHeight="1" thickBot="1">
      <c r="H2" s="3"/>
      <c r="M2" s="3" t="s">
        <v>1</v>
      </c>
    </row>
    <row r="3" spans="1:14" ht="9" customHeight="1">
      <c r="A3" s="89" t="s">
        <v>2</v>
      </c>
      <c r="B3" s="89"/>
      <c r="C3" s="91">
        <v>1501</v>
      </c>
      <c r="D3" s="91"/>
      <c r="E3" s="91"/>
      <c r="F3" s="91">
        <v>1502</v>
      </c>
      <c r="G3" s="91"/>
      <c r="H3" s="91"/>
      <c r="I3" s="96">
        <v>1503</v>
      </c>
      <c r="J3" s="96"/>
      <c r="K3" s="96"/>
      <c r="L3" s="93">
        <v>1504</v>
      </c>
      <c r="M3" s="93"/>
      <c r="N3" s="93"/>
    </row>
    <row r="4" spans="1:18" s="32" customFormat="1" ht="24" customHeight="1">
      <c r="A4" s="89"/>
      <c r="B4" s="89"/>
      <c r="C4" s="103" t="s">
        <v>172</v>
      </c>
      <c r="D4" s="103"/>
      <c r="E4" s="103"/>
      <c r="F4" s="106" t="s">
        <v>173</v>
      </c>
      <c r="G4" s="106"/>
      <c r="H4" s="106"/>
      <c r="I4" s="103" t="s">
        <v>174</v>
      </c>
      <c r="J4" s="103"/>
      <c r="K4" s="103"/>
      <c r="L4" s="103" t="s">
        <v>175</v>
      </c>
      <c r="M4" s="103"/>
      <c r="N4" s="103"/>
      <c r="Q4" s="34"/>
      <c r="R4" s="34"/>
    </row>
    <row r="5" spans="1:14" ht="11.25" customHeight="1">
      <c r="A5" s="89"/>
      <c r="B5" s="89"/>
      <c r="C5" s="86" t="s">
        <v>7</v>
      </c>
      <c r="D5" s="86" t="s">
        <v>8</v>
      </c>
      <c r="E5" s="86" t="s">
        <v>9</v>
      </c>
      <c r="F5" s="86" t="s">
        <v>7</v>
      </c>
      <c r="G5" s="86" t="s">
        <v>8</v>
      </c>
      <c r="H5" s="86" t="s">
        <v>9</v>
      </c>
      <c r="I5" s="86" t="s">
        <v>7</v>
      </c>
      <c r="J5" s="86" t="s">
        <v>8</v>
      </c>
      <c r="K5" s="86" t="s">
        <v>9</v>
      </c>
      <c r="L5" s="86" t="s">
        <v>7</v>
      </c>
      <c r="M5" s="86" t="s">
        <v>8</v>
      </c>
      <c r="N5" s="86" t="s">
        <v>9</v>
      </c>
    </row>
    <row r="6" spans="1:14" ht="17.25" customHeight="1">
      <c r="A6" s="89"/>
      <c r="B6" s="89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 ht="9" customHeight="1">
      <c r="A7" s="87">
        <v>1</v>
      </c>
      <c r="B7" s="87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84" t="s">
        <v>10</v>
      </c>
      <c r="B8" s="84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</row>
    <row r="10" spans="1:14" ht="10.5" customHeight="1">
      <c r="A10" s="4" t="s">
        <v>13</v>
      </c>
      <c r="B10" s="3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9"/>
      <c r="M10" s="9"/>
      <c r="N10" s="9"/>
    </row>
    <row r="11" spans="1:14" ht="10.5" customHeight="1">
      <c r="A11" s="4" t="s">
        <v>15</v>
      </c>
      <c r="B11" s="3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9"/>
      <c r="M11" s="9"/>
      <c r="N11" s="9"/>
    </row>
    <row r="12" spans="1:14" ht="10.5" customHeight="1">
      <c r="A12" s="4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9"/>
      <c r="M12" s="9"/>
      <c r="N12" s="9"/>
    </row>
    <row r="13" spans="1:14" ht="10.5" customHeight="1">
      <c r="A13" s="4" t="s">
        <v>19</v>
      </c>
      <c r="B13" s="3" t="s">
        <v>20</v>
      </c>
      <c r="C13" s="8"/>
      <c r="D13" s="10"/>
      <c r="E13" s="8"/>
      <c r="F13" s="8"/>
      <c r="G13" s="8"/>
      <c r="H13" s="8"/>
      <c r="I13" s="8"/>
      <c r="J13" s="8"/>
      <c r="K13" s="8"/>
      <c r="L13" s="9"/>
      <c r="M13" s="9"/>
      <c r="N13" s="9"/>
    </row>
    <row r="14" spans="1:14" ht="10.5" customHeight="1">
      <c r="A14" s="41" t="s">
        <v>21</v>
      </c>
      <c r="B14" s="42" t="s">
        <v>22</v>
      </c>
      <c r="C14" s="43">
        <f aca="true" t="shared" si="0" ref="C14:N14">SUM(C9:C13)</f>
        <v>0</v>
      </c>
      <c r="D14" s="43">
        <f t="shared" si="0"/>
        <v>0</v>
      </c>
      <c r="E14" s="43">
        <f t="shared" si="0"/>
        <v>0</v>
      </c>
      <c r="F14" s="43">
        <f t="shared" si="0"/>
        <v>0</v>
      </c>
      <c r="G14" s="43">
        <f t="shared" si="0"/>
        <v>0</v>
      </c>
      <c r="H14" s="43">
        <f t="shared" si="0"/>
        <v>0</v>
      </c>
      <c r="I14" s="43">
        <f t="shared" si="0"/>
        <v>0</v>
      </c>
      <c r="J14" s="43">
        <f t="shared" si="0"/>
        <v>0</v>
      </c>
      <c r="K14" s="43">
        <f t="shared" si="0"/>
        <v>0</v>
      </c>
      <c r="L14" s="43">
        <f t="shared" si="0"/>
        <v>0</v>
      </c>
      <c r="M14" s="43">
        <f t="shared" si="0"/>
        <v>0</v>
      </c>
      <c r="N14" s="44">
        <f t="shared" si="0"/>
        <v>0</v>
      </c>
    </row>
    <row r="15" spans="1:14" ht="10.5" customHeight="1">
      <c r="A15" s="4" t="s">
        <v>23</v>
      </c>
      <c r="B15" s="3" t="s">
        <v>24</v>
      </c>
      <c r="C15" s="8"/>
      <c r="D15" s="13"/>
      <c r="E15" s="8"/>
      <c r="F15" s="8"/>
      <c r="G15" s="8"/>
      <c r="H15" s="8"/>
      <c r="I15" s="8"/>
      <c r="J15" s="8"/>
      <c r="K15" s="8"/>
      <c r="L15" s="9"/>
      <c r="M15" s="9"/>
      <c r="N15" s="18"/>
    </row>
    <row r="16" spans="1:14" ht="10.5" customHeight="1">
      <c r="A16" s="4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9"/>
      <c r="M16" s="9"/>
      <c r="N16" s="18"/>
    </row>
    <row r="17" spans="1:14" s="15" customFormat="1" ht="10.5" customHeight="1">
      <c r="A17" s="4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4"/>
    </row>
    <row r="18" spans="1:14" ht="10.5" customHeight="1" thickBot="1">
      <c r="A18" s="41" t="s">
        <v>29</v>
      </c>
      <c r="B18" s="42" t="s">
        <v>30</v>
      </c>
      <c r="C18" s="43">
        <f aca="true" t="shared" si="1" ref="C18:N18">SUM(C15:C17)</f>
        <v>0</v>
      </c>
      <c r="D18" s="43">
        <f t="shared" si="1"/>
        <v>0</v>
      </c>
      <c r="E18" s="43">
        <f t="shared" si="1"/>
        <v>0</v>
      </c>
      <c r="F18" s="43">
        <f t="shared" si="1"/>
        <v>0</v>
      </c>
      <c r="G18" s="43">
        <f t="shared" si="1"/>
        <v>0</v>
      </c>
      <c r="H18" s="43">
        <f t="shared" si="1"/>
        <v>0</v>
      </c>
      <c r="I18" s="43">
        <f t="shared" si="1"/>
        <v>0</v>
      </c>
      <c r="J18" s="43">
        <f t="shared" si="1"/>
        <v>0</v>
      </c>
      <c r="K18" s="43">
        <f t="shared" si="1"/>
        <v>0</v>
      </c>
      <c r="L18" s="43">
        <f t="shared" si="1"/>
        <v>0</v>
      </c>
      <c r="M18" s="43">
        <f t="shared" si="1"/>
        <v>0</v>
      </c>
      <c r="N18" s="44">
        <f t="shared" si="1"/>
        <v>0</v>
      </c>
    </row>
    <row r="19" spans="1:14" ht="10.5" customHeight="1">
      <c r="A19" s="48" t="s">
        <v>31</v>
      </c>
      <c r="B19" s="25" t="s">
        <v>32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0.5" customHeight="1" thickBot="1">
      <c r="A20" s="48" t="s">
        <v>33</v>
      </c>
      <c r="B20" s="25" t="s">
        <v>34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10.5" customHeight="1" thickBot="1">
      <c r="A21" s="41" t="s">
        <v>35</v>
      </c>
      <c r="B21" s="42" t="s">
        <v>36</v>
      </c>
      <c r="C21" s="43">
        <f aca="true" t="shared" si="2" ref="C21:I21">SUM(C19)</f>
        <v>0</v>
      </c>
      <c r="D21" s="43">
        <f t="shared" si="2"/>
        <v>0</v>
      </c>
      <c r="E21" s="43">
        <f t="shared" si="2"/>
        <v>0</v>
      </c>
      <c r="F21" s="43">
        <f t="shared" si="2"/>
        <v>0</v>
      </c>
      <c r="G21" s="43">
        <f t="shared" si="2"/>
        <v>0</v>
      </c>
      <c r="H21" s="43">
        <f t="shared" si="2"/>
        <v>0</v>
      </c>
      <c r="I21" s="43">
        <f t="shared" si="2"/>
        <v>0</v>
      </c>
      <c r="J21" s="43">
        <f>SUM(J19)+J20</f>
        <v>0</v>
      </c>
      <c r="K21" s="43">
        <f>SUM(K19)+K20</f>
        <v>0</v>
      </c>
      <c r="L21" s="43">
        <f>SUM(L19)</f>
        <v>0</v>
      </c>
      <c r="M21" s="43">
        <f>SUM(M19)</f>
        <v>0</v>
      </c>
      <c r="N21" s="44">
        <f>SUM(N19)</f>
        <v>0</v>
      </c>
    </row>
    <row r="22" spans="1:14" ht="10.5" customHeight="1">
      <c r="A22" s="17" t="s">
        <v>37</v>
      </c>
      <c r="B22" s="3" t="s">
        <v>38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10.5" customHeight="1">
      <c r="A23" s="17" t="s">
        <v>39</v>
      </c>
      <c r="B23" s="3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s="15" customFormat="1" ht="10.5" customHeight="1">
      <c r="A24" s="4" t="s">
        <v>31</v>
      </c>
      <c r="B24" s="3" t="s">
        <v>41</v>
      </c>
      <c r="C24" s="8"/>
      <c r="D24" s="8"/>
      <c r="E24" s="8"/>
      <c r="F24" s="8"/>
      <c r="G24" s="8"/>
      <c r="H24" s="8"/>
      <c r="I24" s="8"/>
      <c r="J24" s="8"/>
      <c r="K24" s="8"/>
      <c r="L24" s="9"/>
      <c r="M24" s="9"/>
      <c r="N24" s="18"/>
    </row>
    <row r="25" spans="1:14" ht="10.5" customHeight="1">
      <c r="A25" s="41" t="s">
        <v>42</v>
      </c>
      <c r="B25" s="45" t="s">
        <v>43</v>
      </c>
      <c r="C25" s="43">
        <f aca="true" t="shared" si="3" ref="C25:N25">SUM(C22:C24)</f>
        <v>0</v>
      </c>
      <c r="D25" s="43">
        <f t="shared" si="3"/>
        <v>0</v>
      </c>
      <c r="E25" s="43">
        <f t="shared" si="3"/>
        <v>0</v>
      </c>
      <c r="F25" s="43">
        <f t="shared" si="3"/>
        <v>0</v>
      </c>
      <c r="G25" s="43">
        <f t="shared" si="3"/>
        <v>0</v>
      </c>
      <c r="H25" s="43">
        <f t="shared" si="3"/>
        <v>0</v>
      </c>
      <c r="I25" s="43">
        <f t="shared" si="3"/>
        <v>0</v>
      </c>
      <c r="J25" s="43">
        <f t="shared" si="3"/>
        <v>0</v>
      </c>
      <c r="K25" s="43">
        <f t="shared" si="3"/>
        <v>0</v>
      </c>
      <c r="L25" s="43">
        <f t="shared" si="3"/>
        <v>0</v>
      </c>
      <c r="M25" s="43">
        <f t="shared" si="3"/>
        <v>0</v>
      </c>
      <c r="N25" s="44">
        <f t="shared" si="3"/>
        <v>0</v>
      </c>
    </row>
    <row r="26" spans="1:14" ht="10.5" customHeight="1">
      <c r="A26" s="17" t="s">
        <v>44</v>
      </c>
      <c r="B26" s="19" t="s">
        <v>45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0.5" customHeight="1">
      <c r="A27" s="41" t="s">
        <v>46</v>
      </c>
      <c r="B27" s="45" t="s">
        <v>47</v>
      </c>
      <c r="C27" s="43">
        <f aca="true" t="shared" si="4" ref="C27:N27">SUM(C21,C25,C26)</f>
        <v>0</v>
      </c>
      <c r="D27" s="43">
        <f t="shared" si="4"/>
        <v>0</v>
      </c>
      <c r="E27" s="43">
        <f t="shared" si="4"/>
        <v>0</v>
      </c>
      <c r="F27" s="43">
        <f t="shared" si="4"/>
        <v>0</v>
      </c>
      <c r="G27" s="43">
        <f t="shared" si="4"/>
        <v>0</v>
      </c>
      <c r="H27" s="43">
        <f t="shared" si="4"/>
        <v>0</v>
      </c>
      <c r="I27" s="43">
        <f t="shared" si="4"/>
        <v>0</v>
      </c>
      <c r="J27" s="43">
        <f t="shared" si="4"/>
        <v>0</v>
      </c>
      <c r="K27" s="43">
        <f t="shared" si="4"/>
        <v>0</v>
      </c>
      <c r="L27" s="43">
        <f t="shared" si="4"/>
        <v>0</v>
      </c>
      <c r="M27" s="43">
        <f t="shared" si="4"/>
        <v>0</v>
      </c>
      <c r="N27" s="44">
        <f t="shared" si="4"/>
        <v>0</v>
      </c>
    </row>
    <row r="28" spans="1:14" s="15" customFormat="1" ht="10.5" customHeight="1">
      <c r="A28" s="20"/>
      <c r="B28" s="15" t="s">
        <v>48</v>
      </c>
      <c r="C28" s="9">
        <f aca="true" t="shared" si="5" ref="C28:N28">SUM(C27,C18,C14)</f>
        <v>0</v>
      </c>
      <c r="D28" s="9">
        <f t="shared" si="5"/>
        <v>0</v>
      </c>
      <c r="E28" s="9">
        <f t="shared" si="5"/>
        <v>0</v>
      </c>
      <c r="F28" s="9">
        <f t="shared" si="5"/>
        <v>0</v>
      </c>
      <c r="G28" s="9">
        <f t="shared" si="5"/>
        <v>0</v>
      </c>
      <c r="H28" s="9">
        <f t="shared" si="5"/>
        <v>0</v>
      </c>
      <c r="I28" s="9">
        <f t="shared" si="5"/>
        <v>0</v>
      </c>
      <c r="J28" s="9">
        <f t="shared" si="5"/>
        <v>0</v>
      </c>
      <c r="K28" s="9">
        <f t="shared" si="5"/>
        <v>0</v>
      </c>
      <c r="L28" s="9">
        <f t="shared" si="5"/>
        <v>0</v>
      </c>
      <c r="M28" s="9">
        <f t="shared" si="5"/>
        <v>0</v>
      </c>
      <c r="N28" s="9">
        <f t="shared" si="5"/>
        <v>0</v>
      </c>
    </row>
    <row r="29" spans="1:21" ht="10.5" customHeight="1">
      <c r="A29" s="85" t="s">
        <v>49</v>
      </c>
      <c r="B29" s="85"/>
      <c r="C29" s="8"/>
      <c r="D29" s="8"/>
      <c r="E29" s="8"/>
      <c r="F29" s="8"/>
      <c r="G29" s="8"/>
      <c r="H29" s="8"/>
      <c r="I29" s="8"/>
      <c r="J29" s="8"/>
      <c r="K29" s="8"/>
      <c r="L29" s="9"/>
      <c r="M29" s="9"/>
      <c r="N29" s="18"/>
      <c r="U29" s="29"/>
    </row>
    <row r="30" spans="1:14" ht="10.5" customHeight="1">
      <c r="A30" s="4" t="s">
        <v>50</v>
      </c>
      <c r="B30" s="3" t="s">
        <v>51</v>
      </c>
      <c r="C30" s="8">
        <f>2220571+1</f>
        <v>2220572</v>
      </c>
      <c r="D30" s="36">
        <f>2278749-2000</f>
        <v>2276749</v>
      </c>
      <c r="E30" s="36">
        <v>2276749</v>
      </c>
      <c r="F30" s="8"/>
      <c r="G30" s="8"/>
      <c r="H30" s="8"/>
      <c r="I30" s="8"/>
      <c r="J30" s="8"/>
      <c r="K30" s="8"/>
      <c r="L30" s="9"/>
      <c r="M30" s="9"/>
      <c r="N30" s="18"/>
    </row>
    <row r="31" spans="1:18" ht="10.5" customHeight="1">
      <c r="A31" s="4" t="s">
        <v>52</v>
      </c>
      <c r="B31" s="3" t="s">
        <v>53</v>
      </c>
      <c r="C31" s="8"/>
      <c r="D31" s="36"/>
      <c r="E31" s="36"/>
      <c r="F31" s="8"/>
      <c r="G31" s="8"/>
      <c r="H31" s="8"/>
      <c r="I31" s="8"/>
      <c r="J31" s="8"/>
      <c r="K31" s="8"/>
      <c r="L31" s="9"/>
      <c r="M31" s="9"/>
      <c r="N31" s="18"/>
      <c r="R31" s="8"/>
    </row>
    <row r="32" spans="1:14" ht="10.5" customHeight="1">
      <c r="A32" s="4" t="s">
        <v>54</v>
      </c>
      <c r="B32" s="3" t="s">
        <v>55</v>
      </c>
      <c r="C32" s="8">
        <v>0</v>
      </c>
      <c r="D32" s="36"/>
      <c r="E32" s="36"/>
      <c r="F32" s="8">
        <f>603517-1</f>
        <v>603516</v>
      </c>
      <c r="G32" s="36">
        <v>607099</v>
      </c>
      <c r="H32" s="36">
        <f>670737-1</f>
        <v>670736</v>
      </c>
      <c r="I32" s="8"/>
      <c r="J32" s="8"/>
      <c r="K32" s="8"/>
      <c r="L32" s="9"/>
      <c r="M32" s="9"/>
      <c r="N32" s="18"/>
    </row>
    <row r="33" spans="1:14" ht="10.5" customHeight="1">
      <c r="A33" s="49" t="s">
        <v>56</v>
      </c>
      <c r="B33" s="50" t="s">
        <v>57</v>
      </c>
      <c r="C33" s="51">
        <f aca="true" t="shared" si="6" ref="C33:N33">SUM(C30:C32)</f>
        <v>2220572</v>
      </c>
      <c r="D33" s="51">
        <f t="shared" si="6"/>
        <v>2276749</v>
      </c>
      <c r="E33" s="51">
        <f t="shared" si="6"/>
        <v>2276749</v>
      </c>
      <c r="F33" s="51">
        <f t="shared" si="6"/>
        <v>603516</v>
      </c>
      <c r="G33" s="51">
        <f t="shared" si="6"/>
        <v>607099</v>
      </c>
      <c r="H33" s="51">
        <f t="shared" si="6"/>
        <v>670736</v>
      </c>
      <c r="I33" s="51">
        <f t="shared" si="6"/>
        <v>0</v>
      </c>
      <c r="J33" s="51">
        <f t="shared" si="6"/>
        <v>0</v>
      </c>
      <c r="K33" s="51">
        <f t="shared" si="6"/>
        <v>0</v>
      </c>
      <c r="L33" s="51">
        <f t="shared" si="6"/>
        <v>0</v>
      </c>
      <c r="M33" s="51">
        <f t="shared" si="6"/>
        <v>0</v>
      </c>
      <c r="N33" s="52">
        <f t="shared" si="6"/>
        <v>0</v>
      </c>
    </row>
    <row r="34" spans="1:14" ht="10.5" customHeight="1">
      <c r="A34" s="4" t="s">
        <v>58</v>
      </c>
      <c r="B34" s="3" t="s">
        <v>59</v>
      </c>
      <c r="C34" s="8"/>
      <c r="D34" s="8"/>
      <c r="E34" s="8"/>
      <c r="F34" s="8"/>
      <c r="G34" s="8"/>
      <c r="H34" s="8"/>
      <c r="I34" s="8">
        <v>5312948</v>
      </c>
      <c r="J34" s="36">
        <v>5312948</v>
      </c>
      <c r="K34" s="36">
        <f>5994676+50</f>
        <v>5994726</v>
      </c>
      <c r="L34" s="8"/>
      <c r="M34" s="8">
        <v>0</v>
      </c>
      <c r="N34" s="14"/>
    </row>
    <row r="35" spans="1:14" ht="10.5" customHeight="1">
      <c r="A35" s="4" t="s">
        <v>60</v>
      </c>
      <c r="B35" s="3" t="s">
        <v>61</v>
      </c>
      <c r="C35" s="8"/>
      <c r="D35" s="8"/>
      <c r="E35" s="8"/>
      <c r="F35" s="8"/>
      <c r="G35" s="8"/>
      <c r="H35" s="8"/>
      <c r="I35" s="14">
        <v>5089223</v>
      </c>
      <c r="J35" s="36">
        <v>5217223</v>
      </c>
      <c r="K35" s="36">
        <f>5442733+82</f>
        <v>5442815</v>
      </c>
      <c r="L35" s="8"/>
      <c r="M35" s="14"/>
      <c r="N35" s="14"/>
    </row>
    <row r="36" spans="1:14" ht="10.5" customHeight="1">
      <c r="A36" s="4" t="s">
        <v>62</v>
      </c>
      <c r="B36" s="3" t="s">
        <v>63</v>
      </c>
      <c r="C36" s="8"/>
      <c r="D36" s="8"/>
      <c r="E36" s="8"/>
      <c r="F36" s="8"/>
      <c r="G36" s="8"/>
      <c r="H36" s="8"/>
      <c r="I36" s="8"/>
      <c r="J36" s="8"/>
      <c r="K36" s="8"/>
      <c r="L36" s="9"/>
      <c r="M36" s="9"/>
      <c r="N36" s="18"/>
    </row>
    <row r="37" spans="1:35" ht="10.5" customHeight="1">
      <c r="A37" s="41" t="s">
        <v>21</v>
      </c>
      <c r="B37" s="42" t="s">
        <v>64</v>
      </c>
      <c r="C37" s="43">
        <f aca="true" t="shared" si="7" ref="C37:N37">SUM(C33:C36)</f>
        <v>2220572</v>
      </c>
      <c r="D37" s="43">
        <f t="shared" si="7"/>
        <v>2276749</v>
      </c>
      <c r="E37" s="43">
        <f t="shared" si="7"/>
        <v>2276749</v>
      </c>
      <c r="F37" s="43">
        <f t="shared" si="7"/>
        <v>603516</v>
      </c>
      <c r="G37" s="43">
        <f t="shared" si="7"/>
        <v>607099</v>
      </c>
      <c r="H37" s="43">
        <f t="shared" si="7"/>
        <v>670736</v>
      </c>
      <c r="I37" s="43">
        <f t="shared" si="7"/>
        <v>10402171</v>
      </c>
      <c r="J37" s="43">
        <f t="shared" si="7"/>
        <v>10530171</v>
      </c>
      <c r="K37" s="43">
        <f t="shared" si="7"/>
        <v>11437541</v>
      </c>
      <c r="L37" s="43">
        <f t="shared" si="7"/>
        <v>0</v>
      </c>
      <c r="M37" s="43">
        <f t="shared" si="7"/>
        <v>0</v>
      </c>
      <c r="N37" s="44">
        <f t="shared" si="7"/>
        <v>0</v>
      </c>
      <c r="Y37" s="8"/>
      <c r="Z37" s="8"/>
      <c r="AA37" s="8"/>
      <c r="AE37" s="8"/>
      <c r="AF37" s="8"/>
      <c r="AG37" s="8"/>
      <c r="AH37" s="8"/>
      <c r="AI37" s="8"/>
    </row>
    <row r="38" spans="1:35" ht="10.5" customHeight="1">
      <c r="A38" s="4" t="s">
        <v>65</v>
      </c>
      <c r="B38" s="3" t="s">
        <v>66</v>
      </c>
      <c r="C38" s="8"/>
      <c r="D38" s="8">
        <f>560+2000</f>
        <v>2560</v>
      </c>
      <c r="E38" s="8">
        <v>2560</v>
      </c>
      <c r="F38" s="8"/>
      <c r="G38" s="8"/>
      <c r="H38" s="8"/>
      <c r="I38" s="8"/>
      <c r="J38" s="8"/>
      <c r="K38" s="8"/>
      <c r="L38" s="9"/>
      <c r="M38" s="9"/>
      <c r="N38" s="18"/>
      <c r="Y38" s="8"/>
      <c r="Z38" s="8"/>
      <c r="AA38" s="8"/>
      <c r="AE38" s="8"/>
      <c r="AF38" s="8"/>
      <c r="AG38" s="8"/>
      <c r="AH38" s="8"/>
      <c r="AI38" s="8"/>
    </row>
    <row r="39" spans="1:35" ht="10.5" customHeight="1">
      <c r="A39" s="4" t="s">
        <v>67</v>
      </c>
      <c r="B39" s="3" t="s">
        <v>68</v>
      </c>
      <c r="C39" s="8"/>
      <c r="D39" s="8"/>
      <c r="E39" s="8"/>
      <c r="F39" s="8"/>
      <c r="G39" s="8"/>
      <c r="H39" s="8"/>
      <c r="I39" s="8"/>
      <c r="J39" s="8"/>
      <c r="K39" s="8"/>
      <c r="L39" s="9"/>
      <c r="M39" s="9"/>
      <c r="N39" s="18"/>
      <c r="Y39" s="8"/>
      <c r="Z39" s="8"/>
      <c r="AA39" s="8"/>
      <c r="AE39" s="8"/>
      <c r="AF39" s="8"/>
      <c r="AG39" s="8"/>
      <c r="AH39" s="8"/>
      <c r="AI39" s="8"/>
    </row>
    <row r="40" spans="1:35" s="15" customFormat="1" ht="10.5" customHeight="1">
      <c r="A40" s="4" t="s">
        <v>69</v>
      </c>
      <c r="B40" s="3" t="s">
        <v>70</v>
      </c>
      <c r="C40" s="8"/>
      <c r="D40" s="8"/>
      <c r="E40" s="8"/>
      <c r="F40" s="8"/>
      <c r="G40" s="8"/>
      <c r="H40" s="8"/>
      <c r="I40" s="8"/>
      <c r="J40" s="8"/>
      <c r="K40" s="8"/>
      <c r="L40" s="9"/>
      <c r="M40" s="9"/>
      <c r="N40" s="18"/>
      <c r="Y40" s="9"/>
      <c r="Z40" s="9"/>
      <c r="AA40" s="9"/>
      <c r="AE40" s="9"/>
      <c r="AF40" s="9"/>
      <c r="AG40" s="9"/>
      <c r="AH40" s="9"/>
      <c r="AI40" s="9"/>
    </row>
    <row r="41" spans="1:26" ht="10.5" customHeight="1" thickBot="1">
      <c r="A41" s="41" t="s">
        <v>29</v>
      </c>
      <c r="B41" s="42" t="s">
        <v>71</v>
      </c>
      <c r="C41" s="43">
        <f aca="true" t="shared" si="8" ref="C41:N41">SUM(C38:C40)</f>
        <v>0</v>
      </c>
      <c r="D41" s="43">
        <f t="shared" si="8"/>
        <v>2560</v>
      </c>
      <c r="E41" s="43">
        <f t="shared" si="8"/>
        <v>2560</v>
      </c>
      <c r="F41" s="43">
        <f t="shared" si="8"/>
        <v>0</v>
      </c>
      <c r="G41" s="43">
        <f t="shared" si="8"/>
        <v>0</v>
      </c>
      <c r="H41" s="43">
        <f t="shared" si="8"/>
        <v>0</v>
      </c>
      <c r="I41" s="43">
        <f t="shared" si="8"/>
        <v>0</v>
      </c>
      <c r="J41" s="43">
        <f t="shared" si="8"/>
        <v>0</v>
      </c>
      <c r="K41" s="43">
        <f t="shared" si="8"/>
        <v>0</v>
      </c>
      <c r="L41" s="43">
        <f t="shared" si="8"/>
        <v>0</v>
      </c>
      <c r="M41" s="43">
        <f t="shared" si="8"/>
        <v>0</v>
      </c>
      <c r="N41" s="44">
        <f t="shared" si="8"/>
        <v>0</v>
      </c>
      <c r="O41" s="8"/>
      <c r="P41" s="8"/>
      <c r="Q41" s="8"/>
      <c r="R41" s="8"/>
      <c r="S41" s="8"/>
      <c r="T41" s="8"/>
      <c r="U41" s="8"/>
      <c r="Y41" s="8"/>
      <c r="Z41" s="8"/>
    </row>
    <row r="42" spans="1:26" ht="10.5" customHeight="1">
      <c r="A42" s="48" t="s">
        <v>72</v>
      </c>
      <c r="B42" s="19" t="s">
        <v>73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8"/>
      <c r="P42" s="8"/>
      <c r="Q42" s="8"/>
      <c r="R42" s="8"/>
      <c r="S42" s="8"/>
      <c r="T42" s="8"/>
      <c r="U42" s="8"/>
      <c r="Y42" s="8"/>
      <c r="Z42" s="8"/>
    </row>
    <row r="43" spans="1:26" ht="10.5" customHeight="1">
      <c r="A43" s="48" t="s">
        <v>74</v>
      </c>
      <c r="B43" s="19" t="s">
        <v>75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8"/>
      <c r="P43" s="8"/>
      <c r="Q43" s="8"/>
      <c r="R43" s="8"/>
      <c r="S43" s="8"/>
      <c r="T43" s="8"/>
      <c r="U43" s="8"/>
      <c r="Y43" s="8"/>
      <c r="Z43" s="8"/>
    </row>
    <row r="44" spans="1:14" ht="13.5" thickBot="1">
      <c r="A44" s="17" t="s">
        <v>76</v>
      </c>
      <c r="B44" s="19" t="s">
        <v>207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4" ht="13.5" thickBot="1">
      <c r="A45" s="41" t="s">
        <v>35</v>
      </c>
      <c r="B45" s="42" t="s">
        <v>78</v>
      </c>
      <c r="C45" s="43">
        <f aca="true" t="shared" si="9" ref="C45:N45">SUM(C42:C43)</f>
        <v>0</v>
      </c>
      <c r="D45" s="43">
        <f t="shared" si="9"/>
        <v>0</v>
      </c>
      <c r="E45" s="43">
        <f t="shared" si="9"/>
        <v>0</v>
      </c>
      <c r="F45" s="43">
        <f t="shared" si="9"/>
        <v>0</v>
      </c>
      <c r="G45" s="43">
        <f t="shared" si="9"/>
        <v>0</v>
      </c>
      <c r="H45" s="43">
        <f t="shared" si="9"/>
        <v>0</v>
      </c>
      <c r="I45" s="43">
        <f t="shared" si="9"/>
        <v>0</v>
      </c>
      <c r="J45" s="43">
        <f t="shared" si="9"/>
        <v>0</v>
      </c>
      <c r="K45" s="43">
        <f t="shared" si="9"/>
        <v>0</v>
      </c>
      <c r="L45" s="43">
        <f t="shared" si="9"/>
        <v>0</v>
      </c>
      <c r="M45" s="43">
        <f t="shared" si="9"/>
        <v>0</v>
      </c>
      <c r="N45" s="44">
        <f t="shared" si="9"/>
        <v>0</v>
      </c>
    </row>
    <row r="46" spans="1:14" ht="12.75">
      <c r="A46" s="17" t="s">
        <v>72</v>
      </c>
      <c r="B46" s="19" t="s">
        <v>41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14" ht="12.75">
      <c r="A47" s="17" t="s">
        <v>74</v>
      </c>
      <c r="B47" s="19" t="s">
        <v>79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 ht="12.75">
      <c r="A48" s="41" t="s">
        <v>42</v>
      </c>
      <c r="B48" s="42" t="s">
        <v>80</v>
      </c>
      <c r="C48" s="43">
        <f aca="true" t="shared" si="10" ref="C48:N48">SUM(C46:C47)</f>
        <v>0</v>
      </c>
      <c r="D48" s="43">
        <f t="shared" si="10"/>
        <v>0</v>
      </c>
      <c r="E48" s="43">
        <f t="shared" si="10"/>
        <v>0</v>
      </c>
      <c r="F48" s="43">
        <f t="shared" si="10"/>
        <v>0</v>
      </c>
      <c r="G48" s="43">
        <f t="shared" si="10"/>
        <v>0</v>
      </c>
      <c r="H48" s="43">
        <f t="shared" si="10"/>
        <v>0</v>
      </c>
      <c r="I48" s="43">
        <f t="shared" si="10"/>
        <v>0</v>
      </c>
      <c r="J48" s="43">
        <f t="shared" si="10"/>
        <v>0</v>
      </c>
      <c r="K48" s="43">
        <f t="shared" si="10"/>
        <v>0</v>
      </c>
      <c r="L48" s="43">
        <f t="shared" si="10"/>
        <v>0</v>
      </c>
      <c r="M48" s="43">
        <f t="shared" si="10"/>
        <v>0</v>
      </c>
      <c r="N48" s="44">
        <f t="shared" si="10"/>
        <v>0</v>
      </c>
    </row>
    <row r="49" spans="1:14" ht="13.5" thickBot="1">
      <c r="A49" s="17" t="s">
        <v>81</v>
      </c>
      <c r="B49" s="25" t="s">
        <v>82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3.5" thickBot="1">
      <c r="A50" s="41" t="s">
        <v>46</v>
      </c>
      <c r="B50" s="42" t="s">
        <v>83</v>
      </c>
      <c r="C50" s="43">
        <f aca="true" t="shared" si="11" ref="C50:N50">SUM(C48,C45,C49)</f>
        <v>0</v>
      </c>
      <c r="D50" s="43">
        <f t="shared" si="11"/>
        <v>0</v>
      </c>
      <c r="E50" s="43">
        <f t="shared" si="11"/>
        <v>0</v>
      </c>
      <c r="F50" s="43">
        <f t="shared" si="11"/>
        <v>0</v>
      </c>
      <c r="G50" s="43">
        <f t="shared" si="11"/>
        <v>0</v>
      </c>
      <c r="H50" s="43">
        <f t="shared" si="11"/>
        <v>0</v>
      </c>
      <c r="I50" s="43">
        <f t="shared" si="11"/>
        <v>0</v>
      </c>
      <c r="J50" s="43">
        <f t="shared" si="11"/>
        <v>0</v>
      </c>
      <c r="K50" s="43">
        <f t="shared" si="11"/>
        <v>0</v>
      </c>
      <c r="L50" s="43">
        <f t="shared" si="11"/>
        <v>0</v>
      </c>
      <c r="M50" s="43">
        <f t="shared" si="11"/>
        <v>0</v>
      </c>
      <c r="N50" s="44">
        <f t="shared" si="11"/>
        <v>0</v>
      </c>
    </row>
    <row r="51" spans="1:24" ht="13.5" thickBot="1">
      <c r="A51" s="41"/>
      <c r="B51" s="71" t="s">
        <v>84</v>
      </c>
      <c r="C51" s="43">
        <f aca="true" t="shared" si="12" ref="C51:N51">SUM(C50,C41,C37)</f>
        <v>2220572</v>
      </c>
      <c r="D51" s="43">
        <f t="shared" si="12"/>
        <v>2279309</v>
      </c>
      <c r="E51" s="43">
        <f t="shared" si="12"/>
        <v>2279309</v>
      </c>
      <c r="F51" s="43">
        <f t="shared" si="12"/>
        <v>603516</v>
      </c>
      <c r="G51" s="43">
        <f t="shared" si="12"/>
        <v>607099</v>
      </c>
      <c r="H51" s="43">
        <f t="shared" si="12"/>
        <v>670736</v>
      </c>
      <c r="I51" s="43">
        <f t="shared" si="12"/>
        <v>10402171</v>
      </c>
      <c r="J51" s="43">
        <f t="shared" si="12"/>
        <v>10530171</v>
      </c>
      <c r="K51" s="43">
        <f t="shared" si="12"/>
        <v>11437541</v>
      </c>
      <c r="L51" s="43">
        <f t="shared" si="12"/>
        <v>0</v>
      </c>
      <c r="M51" s="43">
        <f t="shared" si="12"/>
        <v>0</v>
      </c>
      <c r="N51" s="44">
        <f t="shared" si="12"/>
        <v>0</v>
      </c>
      <c r="V51" s="15"/>
      <c r="W51" s="15"/>
      <c r="X51" s="15"/>
    </row>
    <row r="52" spans="1:14" ht="13.5" thickBot="1">
      <c r="A52" s="57"/>
      <c r="B52" s="58" t="s">
        <v>85</v>
      </c>
      <c r="C52" s="72"/>
      <c r="D52" s="72"/>
      <c r="E52" s="72"/>
      <c r="F52" s="72"/>
      <c r="G52" s="72"/>
      <c r="H52" s="72"/>
      <c r="I52" s="72"/>
      <c r="J52" s="72"/>
      <c r="K52" s="72"/>
      <c r="L52" s="73"/>
      <c r="M52" s="73"/>
      <c r="N52" s="74"/>
    </row>
    <row r="53" spans="1:14" ht="13.5" thickBot="1">
      <c r="A53" s="64"/>
      <c r="B53" s="58" t="s">
        <v>86</v>
      </c>
      <c r="C53" s="72"/>
      <c r="D53" s="72"/>
      <c r="E53" s="72"/>
      <c r="F53" s="72"/>
      <c r="G53" s="72"/>
      <c r="H53" s="75"/>
      <c r="I53" s="72"/>
      <c r="J53" s="72"/>
      <c r="K53" s="75"/>
      <c r="L53" s="72"/>
      <c r="M53" s="72"/>
      <c r="N53" s="82"/>
    </row>
    <row r="54" spans="8:11" ht="12.75">
      <c r="H54" s="26"/>
      <c r="K54" s="26"/>
    </row>
    <row r="55" spans="8:11" ht="12.75">
      <c r="H55" s="26"/>
      <c r="K55" s="26"/>
    </row>
    <row r="56" ht="12.75">
      <c r="K56" s="26"/>
    </row>
    <row r="57" spans="22:24" ht="12.75">
      <c r="V57" s="8"/>
      <c r="W57" s="8"/>
      <c r="X57" s="8"/>
    </row>
    <row r="58" spans="22:24" ht="12.75">
      <c r="V58" s="8"/>
      <c r="W58" s="8"/>
      <c r="X58" s="8"/>
    </row>
    <row r="59" spans="22:24" ht="12.75">
      <c r="V59" s="8"/>
      <c r="W59" s="8"/>
      <c r="X59" s="8"/>
    </row>
    <row r="60" spans="22:24" ht="12.75">
      <c r="V60" s="8"/>
      <c r="W60" s="8"/>
      <c r="X60" s="8"/>
    </row>
    <row r="61" spans="22:24" ht="12.75">
      <c r="V61" s="9"/>
      <c r="W61" s="9"/>
      <c r="X61" s="9"/>
    </row>
    <row r="62" spans="22:24" ht="12.75">
      <c r="V62" s="9"/>
      <c r="W62" s="9"/>
      <c r="X62" s="9"/>
    </row>
    <row r="63" spans="22:24" ht="12.75">
      <c r="V63" s="8"/>
      <c r="W63" s="8"/>
      <c r="X63" s="8"/>
    </row>
    <row r="64" spans="22:24" ht="12.75">
      <c r="V64" s="8"/>
      <c r="W64" s="8"/>
      <c r="X64" s="8"/>
    </row>
    <row r="65" spans="22:24" ht="12.75">
      <c r="V65" s="8"/>
      <c r="W65" s="8"/>
      <c r="X65" s="8"/>
    </row>
    <row r="66" spans="22:24" ht="12.75">
      <c r="V66" s="8"/>
      <c r="W66" s="8"/>
      <c r="X66" s="8"/>
    </row>
    <row r="67" spans="22:24" ht="12.75">
      <c r="V67" s="8"/>
      <c r="W67" s="8"/>
      <c r="X67" s="8"/>
    </row>
    <row r="68" spans="22:24" ht="12.75">
      <c r="V68" s="8"/>
      <c r="W68" s="8"/>
      <c r="X68" s="8"/>
    </row>
    <row r="69" spans="22:24" ht="12.75">
      <c r="V69" s="8"/>
      <c r="W69" s="8"/>
      <c r="X69" s="8"/>
    </row>
    <row r="70" spans="22:24" ht="12.75">
      <c r="V70" s="8"/>
      <c r="W70" s="8"/>
      <c r="X70" s="8"/>
    </row>
    <row r="71" spans="22:24" ht="12.75">
      <c r="V71" s="8"/>
      <c r="W71" s="8"/>
      <c r="X71" s="8"/>
    </row>
    <row r="72" spans="22:24" ht="12.75">
      <c r="V72" s="8"/>
      <c r="W72" s="8"/>
      <c r="X72" s="8"/>
    </row>
    <row r="73" spans="22:24" ht="12.75">
      <c r="V73" s="8"/>
      <c r="W73" s="8"/>
      <c r="X73" s="8"/>
    </row>
    <row r="74" spans="22:24" ht="12.75">
      <c r="V74" s="8"/>
      <c r="W74" s="8"/>
      <c r="X74" s="8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 horizontalCentered="1"/>
  <pageMargins left="0.27569444444444446" right="0.27569444444444446" top="0.275" bottom="0.1798611111111111" header="0.19652777777777777" footer="0.159722222222222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T30" sqref="T30"/>
      <selection pane="bottomLeft" activeCell="T30" sqref="T30"/>
    </sheetView>
  </sheetViews>
  <sheetFormatPr defaultColWidth="9.00390625" defaultRowHeight="12.75"/>
  <cols>
    <col min="1" max="1" width="7.375" style="2" customWidth="1"/>
    <col min="2" max="2" width="35.75390625" style="2" customWidth="1"/>
    <col min="3" max="3" width="9.75390625" style="2" customWidth="1"/>
    <col min="4" max="5" width="10.00390625" style="2" customWidth="1"/>
    <col min="6" max="6" width="9.00390625" style="2" customWidth="1"/>
    <col min="7" max="8" width="9.375" style="2" customWidth="1"/>
    <col min="9" max="9" width="9.625" style="2" customWidth="1"/>
    <col min="10" max="11" width="9.375" style="2" customWidth="1"/>
    <col min="12" max="12" width="11.875" style="2" customWidth="1"/>
    <col min="13" max="13" width="10.375" style="2" customWidth="1"/>
    <col min="14" max="14" width="11.00390625" style="2" customWidth="1"/>
    <col min="15" max="15" width="9.25390625" style="2" customWidth="1"/>
    <col min="16" max="16" width="0" style="2" hidden="1" customWidth="1"/>
    <col min="17" max="17" width="9.25390625" style="2" customWidth="1"/>
    <col min="18" max="20" width="0" style="2" hidden="1" customWidth="1"/>
    <col min="21" max="16384" width="9.125" style="2" customWidth="1"/>
  </cols>
  <sheetData>
    <row r="1" spans="1:17" ht="11.2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21"/>
      <c r="P1" s="20"/>
      <c r="Q1" s="20"/>
    </row>
    <row r="2" spans="8:20" ht="8.25" customHeight="1" thickBot="1">
      <c r="H2" s="3"/>
      <c r="M2" s="3" t="s">
        <v>1</v>
      </c>
      <c r="T2" s="3"/>
    </row>
    <row r="3" spans="1:14" ht="9" customHeight="1">
      <c r="A3" s="89" t="s">
        <v>2</v>
      </c>
      <c r="B3" s="89"/>
      <c r="C3" s="91">
        <v>1505</v>
      </c>
      <c r="D3" s="91"/>
      <c r="E3" s="91"/>
      <c r="F3" s="91">
        <v>1506</v>
      </c>
      <c r="G3" s="91"/>
      <c r="H3" s="91"/>
      <c r="I3" s="96">
        <v>1507</v>
      </c>
      <c r="J3" s="96"/>
      <c r="K3" s="96"/>
      <c r="L3" s="101">
        <v>1500</v>
      </c>
      <c r="M3" s="101"/>
      <c r="N3" s="101"/>
    </row>
    <row r="4" spans="1:14" s="32" customFormat="1" ht="24" customHeight="1">
      <c r="A4" s="89"/>
      <c r="B4" s="89"/>
      <c r="C4" s="103" t="s">
        <v>176</v>
      </c>
      <c r="D4" s="103"/>
      <c r="E4" s="103"/>
      <c r="F4" s="103" t="s">
        <v>177</v>
      </c>
      <c r="G4" s="103"/>
      <c r="H4" s="103"/>
      <c r="I4" s="103" t="s">
        <v>178</v>
      </c>
      <c r="J4" s="103"/>
      <c r="K4" s="103"/>
      <c r="L4" s="105" t="s">
        <v>179</v>
      </c>
      <c r="M4" s="105"/>
      <c r="N4" s="105"/>
    </row>
    <row r="5" spans="1:14" ht="11.25" customHeight="1">
      <c r="A5" s="89"/>
      <c r="B5" s="89"/>
      <c r="C5" s="86" t="s">
        <v>7</v>
      </c>
      <c r="D5" s="86" t="s">
        <v>8</v>
      </c>
      <c r="E5" s="86" t="s">
        <v>9</v>
      </c>
      <c r="F5" s="86" t="s">
        <v>7</v>
      </c>
      <c r="G5" s="86" t="s">
        <v>8</v>
      </c>
      <c r="H5" s="86" t="s">
        <v>9</v>
      </c>
      <c r="I5" s="86" t="s">
        <v>7</v>
      </c>
      <c r="J5" s="86" t="s">
        <v>8</v>
      </c>
      <c r="K5" s="86" t="s">
        <v>9</v>
      </c>
      <c r="L5" s="86" t="s">
        <v>7</v>
      </c>
      <c r="M5" s="86" t="s">
        <v>8</v>
      </c>
      <c r="N5" s="86" t="s">
        <v>9</v>
      </c>
    </row>
    <row r="6" spans="1:14" ht="17.25" customHeight="1">
      <c r="A6" s="89"/>
      <c r="B6" s="89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 ht="9" customHeight="1">
      <c r="A7" s="87">
        <v>1</v>
      </c>
      <c r="B7" s="87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84" t="s">
        <v>10</v>
      </c>
      <c r="B8" s="84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9">
        <f>'25'!C9+'25'!F9+'25'!I9+'25'!L9+'26'!C9+'26'!F9+'26'!I9</f>
        <v>0</v>
      </c>
      <c r="M9" s="9">
        <f>'25'!D9+'25'!G9+'25'!J9+'25'!M9+'26'!D9+'26'!G9+'26'!J9</f>
        <v>0</v>
      </c>
      <c r="N9" s="9">
        <f>'25'!E9+'25'!H9+'25'!K9+'25'!N9+'26'!E9+'26'!H9+'26'!K9</f>
        <v>0</v>
      </c>
    </row>
    <row r="10" spans="1:14" ht="10.5" customHeight="1">
      <c r="A10" s="4" t="s">
        <v>13</v>
      </c>
      <c r="B10" s="3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9">
        <f>'25'!C10+'25'!F10+'25'!I10+'25'!L10+'26'!C10+'26'!F10+'26'!I10</f>
        <v>0</v>
      </c>
      <c r="M10" s="9">
        <f>'25'!D10+'25'!G10+'25'!J10+'25'!M10+'26'!D10+'26'!G10+'26'!J10</f>
        <v>0</v>
      </c>
      <c r="N10" s="9">
        <f>'25'!E10+'25'!H10+'25'!K10+'25'!N10+'26'!E10+'26'!H10+'26'!K10</f>
        <v>0</v>
      </c>
    </row>
    <row r="11" spans="1:14" ht="10.5" customHeight="1">
      <c r="A11" s="4" t="s">
        <v>15</v>
      </c>
      <c r="B11" s="3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9">
        <f>'25'!C11+'25'!F11+'25'!I11+'25'!L11+'26'!C11+'26'!F11+'26'!I11</f>
        <v>0</v>
      </c>
      <c r="M11" s="9">
        <f>'25'!D11+'25'!G11+'25'!J11+'25'!M11+'26'!D11+'26'!G11+'26'!J11</f>
        <v>0</v>
      </c>
      <c r="N11" s="9">
        <f>'25'!E11+'25'!H11+'25'!K11+'25'!N11+'26'!E11+'26'!H11+'26'!K11</f>
        <v>0</v>
      </c>
    </row>
    <row r="12" spans="1:14" ht="10.5" customHeight="1">
      <c r="A12" s="4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9">
        <f>'25'!C12+'25'!F12+'25'!I12+'25'!L12+'26'!C12+'26'!F12+'26'!I12</f>
        <v>0</v>
      </c>
      <c r="M12" s="9">
        <f>'25'!D12+'25'!G12+'25'!J12+'25'!M12+'26'!D12+'26'!G12+'26'!J12</f>
        <v>0</v>
      </c>
      <c r="N12" s="9">
        <f>'25'!E12+'25'!H12+'25'!K12+'25'!N12+'26'!E12+'26'!H12+'26'!K12</f>
        <v>0</v>
      </c>
    </row>
    <row r="13" spans="1:14" ht="10.5" customHeight="1">
      <c r="A13" s="4" t="s">
        <v>19</v>
      </c>
      <c r="B13" s="3" t="s">
        <v>20</v>
      </c>
      <c r="C13" s="8"/>
      <c r="D13" s="10"/>
      <c r="E13" s="8"/>
      <c r="F13" s="8"/>
      <c r="G13" s="8"/>
      <c r="H13" s="8"/>
      <c r="I13" s="8"/>
      <c r="J13" s="8"/>
      <c r="K13" s="8"/>
      <c r="L13" s="9">
        <f>'25'!C13+'25'!F13+'25'!I13+'25'!L13+'26'!C13+'26'!F13+'26'!I13</f>
        <v>0</v>
      </c>
      <c r="M13" s="9">
        <f>'25'!D13+'25'!G13+'25'!J13+'25'!M13+'26'!D13+'26'!G13+'26'!J13</f>
        <v>0</v>
      </c>
      <c r="N13" s="9">
        <f>'25'!E13+'25'!H13+'25'!K13+'25'!N13+'26'!E13+'26'!H13+'26'!K13</f>
        <v>0</v>
      </c>
    </row>
    <row r="14" spans="1:14" ht="10.5" customHeight="1">
      <c r="A14" s="41" t="s">
        <v>21</v>
      </c>
      <c r="B14" s="42" t="s">
        <v>22</v>
      </c>
      <c r="C14" s="43">
        <f aca="true" t="shared" si="0" ref="C14:N14">SUM(C9:C13)</f>
        <v>0</v>
      </c>
      <c r="D14" s="43">
        <f t="shared" si="0"/>
        <v>0</v>
      </c>
      <c r="E14" s="43">
        <f t="shared" si="0"/>
        <v>0</v>
      </c>
      <c r="F14" s="43">
        <f t="shared" si="0"/>
        <v>0</v>
      </c>
      <c r="G14" s="43">
        <f t="shared" si="0"/>
        <v>0</v>
      </c>
      <c r="H14" s="43">
        <f t="shared" si="0"/>
        <v>0</v>
      </c>
      <c r="I14" s="43">
        <f t="shared" si="0"/>
        <v>0</v>
      </c>
      <c r="J14" s="43">
        <f t="shared" si="0"/>
        <v>0</v>
      </c>
      <c r="K14" s="43">
        <f t="shared" si="0"/>
        <v>0</v>
      </c>
      <c r="L14" s="43">
        <f t="shared" si="0"/>
        <v>0</v>
      </c>
      <c r="M14" s="43">
        <f t="shared" si="0"/>
        <v>0</v>
      </c>
      <c r="N14" s="44">
        <f t="shared" si="0"/>
        <v>0</v>
      </c>
    </row>
    <row r="15" spans="1:14" ht="10.5" customHeight="1">
      <c r="A15" s="4" t="s">
        <v>23</v>
      </c>
      <c r="B15" s="3" t="s">
        <v>24</v>
      </c>
      <c r="C15" s="8"/>
      <c r="D15" s="13"/>
      <c r="E15" s="8"/>
      <c r="F15" s="8"/>
      <c r="G15" s="8"/>
      <c r="H15" s="8"/>
      <c r="I15" s="8"/>
      <c r="J15" s="8"/>
      <c r="K15" s="8"/>
      <c r="L15" s="9">
        <f>'25'!C15+'25'!F15+'25'!I15+'25'!L15+'26'!C15+'26'!F15+'26'!I15</f>
        <v>0</v>
      </c>
      <c r="M15" s="9">
        <f>'25'!D15+'25'!G15+'25'!J15+'25'!M15+'26'!D15+'26'!G15+'26'!J15</f>
        <v>0</v>
      </c>
      <c r="N15" s="9">
        <f>'25'!E15+'25'!H15+'25'!K15+'25'!N15+'26'!E15+'26'!H15+'26'!K15</f>
        <v>0</v>
      </c>
    </row>
    <row r="16" spans="1:14" ht="10.5" customHeight="1">
      <c r="A16" s="4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9">
        <f>'25'!C16+'25'!F16+'25'!I16+'25'!L16+'26'!C16+'26'!F16+'26'!I16</f>
        <v>0</v>
      </c>
      <c r="M16" s="9">
        <f>'25'!D16+'25'!G16+'25'!J16+'25'!M16+'26'!D16+'26'!G16+'26'!J16</f>
        <v>0</v>
      </c>
      <c r="N16" s="9">
        <f>'25'!E16+'25'!H16+'25'!K16+'25'!N16+'26'!E16+'26'!H16+'26'!K16</f>
        <v>0</v>
      </c>
    </row>
    <row r="17" spans="1:14" s="15" customFormat="1" ht="10.5" customHeight="1">
      <c r="A17" s="4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9">
        <f>'25'!C17+'25'!F17+'25'!I17+'25'!L17+'26'!C17+'26'!F17+'26'!I17</f>
        <v>0</v>
      </c>
      <c r="M17" s="9">
        <f>'25'!D17+'25'!G17+'25'!J17+'25'!M17+'26'!D17+'26'!G17+'26'!J17</f>
        <v>0</v>
      </c>
      <c r="N17" s="9">
        <f>'25'!E17+'25'!H17+'25'!K17+'25'!N17+'26'!E17+'26'!H17+'26'!K17</f>
        <v>0</v>
      </c>
    </row>
    <row r="18" spans="1:14" ht="10.5" customHeight="1" thickBot="1">
      <c r="A18" s="41" t="s">
        <v>29</v>
      </c>
      <c r="B18" s="42" t="s">
        <v>30</v>
      </c>
      <c r="C18" s="43">
        <f aca="true" t="shared" si="1" ref="C18:N18">SUM(C15:C17)</f>
        <v>0</v>
      </c>
      <c r="D18" s="43">
        <f t="shared" si="1"/>
        <v>0</v>
      </c>
      <c r="E18" s="43">
        <f t="shared" si="1"/>
        <v>0</v>
      </c>
      <c r="F18" s="43">
        <f t="shared" si="1"/>
        <v>0</v>
      </c>
      <c r="G18" s="43">
        <f t="shared" si="1"/>
        <v>0</v>
      </c>
      <c r="H18" s="43">
        <f t="shared" si="1"/>
        <v>0</v>
      </c>
      <c r="I18" s="43">
        <f t="shared" si="1"/>
        <v>0</v>
      </c>
      <c r="J18" s="43">
        <f t="shared" si="1"/>
        <v>0</v>
      </c>
      <c r="K18" s="43">
        <f t="shared" si="1"/>
        <v>0</v>
      </c>
      <c r="L18" s="43">
        <f t="shared" si="1"/>
        <v>0</v>
      </c>
      <c r="M18" s="43">
        <f t="shared" si="1"/>
        <v>0</v>
      </c>
      <c r="N18" s="44">
        <f t="shared" si="1"/>
        <v>0</v>
      </c>
    </row>
    <row r="19" spans="1:14" ht="10.5" customHeight="1">
      <c r="A19" s="48" t="s">
        <v>31</v>
      </c>
      <c r="B19" s="25" t="s">
        <v>32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0.5" customHeight="1" thickBot="1">
      <c r="A20" s="48" t="s">
        <v>33</v>
      </c>
      <c r="B20" s="25" t="s">
        <v>34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10.5" customHeight="1" thickBot="1">
      <c r="A21" s="41" t="s">
        <v>35</v>
      </c>
      <c r="B21" s="42" t="s">
        <v>36</v>
      </c>
      <c r="C21" s="43">
        <f aca="true" t="shared" si="2" ref="C21:I21">SUM(C19)</f>
        <v>0</v>
      </c>
      <c r="D21" s="43">
        <f t="shared" si="2"/>
        <v>0</v>
      </c>
      <c r="E21" s="43">
        <f t="shared" si="2"/>
        <v>0</v>
      </c>
      <c r="F21" s="43">
        <f t="shared" si="2"/>
        <v>0</v>
      </c>
      <c r="G21" s="43">
        <f t="shared" si="2"/>
        <v>0</v>
      </c>
      <c r="H21" s="43">
        <f t="shared" si="2"/>
        <v>0</v>
      </c>
      <c r="I21" s="43">
        <f t="shared" si="2"/>
        <v>0</v>
      </c>
      <c r="J21" s="43">
        <f>SUM(J19)+J20</f>
        <v>0</v>
      </c>
      <c r="K21" s="43">
        <f>SUM(K19)+K20</f>
        <v>0</v>
      </c>
      <c r="L21" s="43">
        <f>SUM(L19)</f>
        <v>0</v>
      </c>
      <c r="M21" s="43">
        <f>SUM(M19)</f>
        <v>0</v>
      </c>
      <c r="N21" s="44">
        <f>SUM(N19)</f>
        <v>0</v>
      </c>
    </row>
    <row r="22" spans="1:14" ht="10.5" customHeight="1">
      <c r="A22" s="17" t="s">
        <v>37</v>
      </c>
      <c r="B22" s="3" t="s">
        <v>38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10.5" customHeight="1">
      <c r="A23" s="17" t="s">
        <v>39</v>
      </c>
      <c r="B23" s="3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s="15" customFormat="1" ht="10.5" customHeight="1">
      <c r="A24" s="4" t="s">
        <v>31</v>
      </c>
      <c r="B24" s="3" t="s">
        <v>41</v>
      </c>
      <c r="C24" s="8"/>
      <c r="D24" s="8"/>
      <c r="E24" s="8"/>
      <c r="F24" s="8"/>
      <c r="G24" s="8"/>
      <c r="H24" s="8"/>
      <c r="I24" s="8"/>
      <c r="J24" s="8"/>
      <c r="K24" s="8"/>
      <c r="L24" s="9">
        <f>'25'!C24+'25'!F24+'25'!I24+'25'!L24+'26'!C24+'26'!F24+'26'!I24</f>
        <v>0</v>
      </c>
      <c r="M24" s="9">
        <f>'25'!D24+'25'!G24+'25'!J24+'25'!M24+'26'!D24+'26'!G24+'26'!J24</f>
        <v>0</v>
      </c>
      <c r="N24" s="9">
        <f>'25'!E24+'25'!H24+'25'!K24+'25'!N24+'26'!E24+'26'!H24+'26'!K24</f>
        <v>0</v>
      </c>
    </row>
    <row r="25" spans="1:14" ht="10.5" customHeight="1">
      <c r="A25" s="41" t="s">
        <v>42</v>
      </c>
      <c r="B25" s="45" t="s">
        <v>43</v>
      </c>
      <c r="C25" s="43">
        <f aca="true" t="shared" si="3" ref="C25:N25">SUM(C22:C24)</f>
        <v>0</v>
      </c>
      <c r="D25" s="43">
        <f t="shared" si="3"/>
        <v>0</v>
      </c>
      <c r="E25" s="43">
        <f t="shared" si="3"/>
        <v>0</v>
      </c>
      <c r="F25" s="43">
        <f t="shared" si="3"/>
        <v>0</v>
      </c>
      <c r="G25" s="43">
        <f t="shared" si="3"/>
        <v>0</v>
      </c>
      <c r="H25" s="43">
        <f t="shared" si="3"/>
        <v>0</v>
      </c>
      <c r="I25" s="43">
        <f t="shared" si="3"/>
        <v>0</v>
      </c>
      <c r="J25" s="43">
        <f t="shared" si="3"/>
        <v>0</v>
      </c>
      <c r="K25" s="43">
        <f t="shared" si="3"/>
        <v>0</v>
      </c>
      <c r="L25" s="43">
        <f t="shared" si="3"/>
        <v>0</v>
      </c>
      <c r="M25" s="43">
        <f t="shared" si="3"/>
        <v>0</v>
      </c>
      <c r="N25" s="44">
        <f t="shared" si="3"/>
        <v>0</v>
      </c>
    </row>
    <row r="26" spans="1:14" ht="10.5" customHeight="1">
      <c r="A26" s="17" t="s">
        <v>44</v>
      </c>
      <c r="B26" s="19" t="s">
        <v>45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0.5" customHeight="1">
      <c r="A27" s="41" t="s">
        <v>46</v>
      </c>
      <c r="B27" s="45" t="s">
        <v>47</v>
      </c>
      <c r="C27" s="43">
        <f aca="true" t="shared" si="4" ref="C27:N27">SUM(C21,C25,C26)</f>
        <v>0</v>
      </c>
      <c r="D27" s="43">
        <f t="shared" si="4"/>
        <v>0</v>
      </c>
      <c r="E27" s="43">
        <f t="shared" si="4"/>
        <v>0</v>
      </c>
      <c r="F27" s="43">
        <f t="shared" si="4"/>
        <v>0</v>
      </c>
      <c r="G27" s="43">
        <f t="shared" si="4"/>
        <v>0</v>
      </c>
      <c r="H27" s="43">
        <f t="shared" si="4"/>
        <v>0</v>
      </c>
      <c r="I27" s="43">
        <f t="shared" si="4"/>
        <v>0</v>
      </c>
      <c r="J27" s="43">
        <f t="shared" si="4"/>
        <v>0</v>
      </c>
      <c r="K27" s="43">
        <f t="shared" si="4"/>
        <v>0</v>
      </c>
      <c r="L27" s="43">
        <f t="shared" si="4"/>
        <v>0</v>
      </c>
      <c r="M27" s="43">
        <f t="shared" si="4"/>
        <v>0</v>
      </c>
      <c r="N27" s="44">
        <f t="shared" si="4"/>
        <v>0</v>
      </c>
    </row>
    <row r="28" spans="1:14" s="15" customFormat="1" ht="10.5" customHeight="1">
      <c r="A28" s="20"/>
      <c r="B28" s="15" t="s">
        <v>48</v>
      </c>
      <c r="C28" s="9">
        <f aca="true" t="shared" si="5" ref="C28:N28">SUM(C27,C18,C14)</f>
        <v>0</v>
      </c>
      <c r="D28" s="9">
        <f t="shared" si="5"/>
        <v>0</v>
      </c>
      <c r="E28" s="9">
        <f t="shared" si="5"/>
        <v>0</v>
      </c>
      <c r="F28" s="9">
        <f t="shared" si="5"/>
        <v>0</v>
      </c>
      <c r="G28" s="9">
        <f t="shared" si="5"/>
        <v>0</v>
      </c>
      <c r="H28" s="9">
        <f t="shared" si="5"/>
        <v>0</v>
      </c>
      <c r="I28" s="9">
        <f t="shared" si="5"/>
        <v>0</v>
      </c>
      <c r="J28" s="9">
        <f t="shared" si="5"/>
        <v>0</v>
      </c>
      <c r="K28" s="9">
        <f t="shared" si="5"/>
        <v>0</v>
      </c>
      <c r="L28" s="9">
        <f t="shared" si="5"/>
        <v>0</v>
      </c>
      <c r="M28" s="9">
        <f t="shared" si="5"/>
        <v>0</v>
      </c>
      <c r="N28" s="9">
        <f t="shared" si="5"/>
        <v>0</v>
      </c>
    </row>
    <row r="29" spans="1:21" ht="10.5" customHeight="1">
      <c r="A29" s="85" t="s">
        <v>49</v>
      </c>
      <c r="B29" s="85"/>
      <c r="C29" s="8"/>
      <c r="D29" s="8"/>
      <c r="E29" s="8"/>
      <c r="F29" s="8"/>
      <c r="G29" s="8"/>
      <c r="H29" s="8"/>
      <c r="I29" s="8"/>
      <c r="J29" s="8"/>
      <c r="K29" s="8"/>
      <c r="L29" s="9"/>
      <c r="M29" s="9"/>
      <c r="N29" s="9"/>
      <c r="U29" s="29"/>
    </row>
    <row r="30" spans="1:14" ht="10.5" customHeight="1">
      <c r="A30" s="4" t="s">
        <v>50</v>
      </c>
      <c r="B30" s="3" t="s">
        <v>51</v>
      </c>
      <c r="C30" s="8"/>
      <c r="D30" s="8"/>
      <c r="E30" s="8"/>
      <c r="F30" s="8"/>
      <c r="G30" s="8"/>
      <c r="H30" s="8"/>
      <c r="I30" s="8"/>
      <c r="J30" s="8"/>
      <c r="K30" s="8"/>
      <c r="L30" s="9">
        <f>'25'!C30+'25'!F30+'25'!I30+'25'!L30+'26'!C30+'26'!F30+'26'!I30</f>
        <v>2220572</v>
      </c>
      <c r="M30" s="9">
        <f>'25'!D30+'25'!G30+'25'!J30+'25'!M30+'26'!D30+'26'!G30+'26'!J30</f>
        <v>2276749</v>
      </c>
      <c r="N30" s="9">
        <f>'25'!E30+'25'!H30+'25'!K30+'25'!N30+'26'!E30+'26'!H30+'26'!K30</f>
        <v>2276749</v>
      </c>
    </row>
    <row r="31" spans="1:14" ht="10.5" customHeight="1">
      <c r="A31" s="4" t="s">
        <v>52</v>
      </c>
      <c r="B31" s="3" t="s">
        <v>53</v>
      </c>
      <c r="C31" s="8"/>
      <c r="D31" s="8"/>
      <c r="E31" s="8"/>
      <c r="F31" s="8"/>
      <c r="G31" s="8"/>
      <c r="H31" s="8"/>
      <c r="I31" s="8"/>
      <c r="J31" s="8"/>
      <c r="K31" s="8"/>
      <c r="L31" s="9">
        <f>'25'!C31+'25'!F31+'25'!I31+'25'!L31+'26'!C31+'26'!F31+'26'!I31</f>
        <v>0</v>
      </c>
      <c r="M31" s="9">
        <f>'25'!D31+'25'!G31+'25'!J31+'25'!M31+'26'!D31+'26'!G31+'26'!J31</f>
        <v>0</v>
      </c>
      <c r="N31" s="9">
        <f>'25'!E31+'25'!H31+'25'!K31+'25'!N31+'26'!E31+'26'!H31+'26'!K31</f>
        <v>0</v>
      </c>
    </row>
    <row r="32" spans="1:14" ht="10.5" customHeight="1">
      <c r="A32" s="4" t="s">
        <v>54</v>
      </c>
      <c r="B32" s="3" t="s">
        <v>55</v>
      </c>
      <c r="C32" s="8"/>
      <c r="D32" s="8"/>
      <c r="E32" s="8"/>
      <c r="F32" s="8"/>
      <c r="G32" s="8"/>
      <c r="H32" s="8"/>
      <c r="I32" s="8"/>
      <c r="J32" s="8"/>
      <c r="K32" s="8"/>
      <c r="L32" s="9">
        <f>'25'!C32+'25'!F32+'25'!I32+'25'!L32+'26'!C32+'26'!F32+'26'!I32</f>
        <v>603516</v>
      </c>
      <c r="M32" s="9">
        <f>'25'!D32+'25'!G32+'25'!J32+'25'!M32+'26'!D32+'26'!G32+'26'!J32</f>
        <v>607099</v>
      </c>
      <c r="N32" s="9">
        <f>'25'!E32+'25'!H32+'25'!K32+'25'!N32+'26'!E32+'26'!H32+'26'!K32</f>
        <v>670736</v>
      </c>
    </row>
    <row r="33" spans="1:14" ht="10.5" customHeight="1">
      <c r="A33" s="49" t="s">
        <v>56</v>
      </c>
      <c r="B33" s="50" t="s">
        <v>57</v>
      </c>
      <c r="C33" s="51">
        <f aca="true" t="shared" si="6" ref="C33:N33">SUM(C30:C32)</f>
        <v>0</v>
      </c>
      <c r="D33" s="51">
        <f t="shared" si="6"/>
        <v>0</v>
      </c>
      <c r="E33" s="51">
        <f t="shared" si="6"/>
        <v>0</v>
      </c>
      <c r="F33" s="51">
        <f t="shared" si="6"/>
        <v>0</v>
      </c>
      <c r="G33" s="51">
        <f t="shared" si="6"/>
        <v>0</v>
      </c>
      <c r="H33" s="51">
        <f t="shared" si="6"/>
        <v>0</v>
      </c>
      <c r="I33" s="51">
        <f t="shared" si="6"/>
        <v>0</v>
      </c>
      <c r="J33" s="51">
        <f t="shared" si="6"/>
        <v>0</v>
      </c>
      <c r="K33" s="51">
        <f t="shared" si="6"/>
        <v>0</v>
      </c>
      <c r="L33" s="51">
        <f t="shared" si="6"/>
        <v>2824088</v>
      </c>
      <c r="M33" s="51">
        <f t="shared" si="6"/>
        <v>2883848</v>
      </c>
      <c r="N33" s="52">
        <f t="shared" si="6"/>
        <v>2947485</v>
      </c>
    </row>
    <row r="34" spans="1:14" ht="10.5" customHeight="1">
      <c r="A34" s="4" t="s">
        <v>58</v>
      </c>
      <c r="B34" s="3" t="s">
        <v>59</v>
      </c>
      <c r="C34" s="8"/>
      <c r="D34" s="8"/>
      <c r="E34" s="8"/>
      <c r="F34" s="8"/>
      <c r="G34" s="8"/>
      <c r="H34" s="8"/>
      <c r="I34" s="8"/>
      <c r="J34" s="8"/>
      <c r="K34" s="8"/>
      <c r="L34" s="9">
        <f>'25'!C34+'25'!F34+'25'!I34+'25'!L34+'26'!C34+'26'!F34+'26'!I34</f>
        <v>5312948</v>
      </c>
      <c r="M34" s="9">
        <f>'25'!D34+'25'!G34+'25'!J34+'25'!M34+'26'!D34+'26'!G34+'26'!J34</f>
        <v>5312948</v>
      </c>
      <c r="N34" s="9">
        <f>'25'!E34+'25'!H34+'25'!K34+'25'!N34+'26'!E34+'26'!H34+'26'!K34</f>
        <v>5994726</v>
      </c>
    </row>
    <row r="35" spans="1:17" ht="10.5" customHeight="1">
      <c r="A35" s="4" t="s">
        <v>60</v>
      </c>
      <c r="B35" s="3" t="s">
        <v>61</v>
      </c>
      <c r="C35" s="8"/>
      <c r="D35" s="8"/>
      <c r="E35" s="8"/>
      <c r="F35" s="8"/>
      <c r="G35" s="8">
        <v>32026</v>
      </c>
      <c r="H35" s="8">
        <v>0</v>
      </c>
      <c r="I35" s="8"/>
      <c r="J35" s="8"/>
      <c r="K35" s="8"/>
      <c r="L35" s="9">
        <f>'25'!C35+'25'!F35+'25'!I35+'25'!L35+'26'!C35+'26'!F35+'26'!I35</f>
        <v>5089223</v>
      </c>
      <c r="M35" s="9">
        <f>'25'!D35+'25'!G35+'25'!J35+'25'!M35+'26'!D35+'26'!G35+'26'!J35</f>
        <v>5249249</v>
      </c>
      <c r="N35" s="9">
        <f>'25'!E35+'25'!H35+'25'!K35+'25'!N35+'26'!E35+'26'!H35+'26'!K35</f>
        <v>5442815</v>
      </c>
      <c r="Q35" s="8"/>
    </row>
    <row r="36" spans="1:14" ht="10.5" customHeight="1">
      <c r="A36" s="4" t="s">
        <v>62</v>
      </c>
      <c r="B36" s="3" t="s">
        <v>63</v>
      </c>
      <c r="C36" s="8"/>
      <c r="D36" s="8"/>
      <c r="E36" s="8"/>
      <c r="F36" s="8"/>
      <c r="G36" s="8"/>
      <c r="H36" s="8"/>
      <c r="I36" s="8"/>
      <c r="J36" s="8"/>
      <c r="K36" s="8"/>
      <c r="L36" s="9">
        <f>'25'!C36+'25'!F36+'25'!I36+'25'!L36+'26'!C36+'26'!F36+'26'!I36</f>
        <v>0</v>
      </c>
      <c r="M36" s="9">
        <f>'25'!D36+'25'!G36+'25'!J36+'25'!M36+'26'!D36+'26'!G36+'26'!J36</f>
        <v>0</v>
      </c>
      <c r="N36" s="9">
        <f>'25'!E36+'25'!H36+'25'!K36+'25'!N36+'26'!E36+'26'!H36+'26'!K36</f>
        <v>0</v>
      </c>
    </row>
    <row r="37" spans="1:40" ht="10.5" customHeight="1">
      <c r="A37" s="41" t="s">
        <v>21</v>
      </c>
      <c r="B37" s="42" t="s">
        <v>64</v>
      </c>
      <c r="C37" s="43">
        <f aca="true" t="shared" si="7" ref="C37:N37">SUM(C33:C36)</f>
        <v>0</v>
      </c>
      <c r="D37" s="43">
        <f t="shared" si="7"/>
        <v>0</v>
      </c>
      <c r="E37" s="43">
        <f t="shared" si="7"/>
        <v>0</v>
      </c>
      <c r="F37" s="43">
        <f t="shared" si="7"/>
        <v>0</v>
      </c>
      <c r="G37" s="43">
        <f t="shared" si="7"/>
        <v>32026</v>
      </c>
      <c r="H37" s="43">
        <f t="shared" si="7"/>
        <v>0</v>
      </c>
      <c r="I37" s="43">
        <f t="shared" si="7"/>
        <v>0</v>
      </c>
      <c r="J37" s="43">
        <f t="shared" si="7"/>
        <v>0</v>
      </c>
      <c r="K37" s="43">
        <f t="shared" si="7"/>
        <v>0</v>
      </c>
      <c r="L37" s="43">
        <f t="shared" si="7"/>
        <v>13226259</v>
      </c>
      <c r="M37" s="43">
        <f t="shared" si="7"/>
        <v>13446045</v>
      </c>
      <c r="N37" s="44">
        <f t="shared" si="7"/>
        <v>14385026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4" t="s">
        <v>65</v>
      </c>
      <c r="B38" s="3" t="s">
        <v>66</v>
      </c>
      <c r="C38" s="8"/>
      <c r="D38" s="8"/>
      <c r="E38" s="8">
        <f>SUM(C38:D38)</f>
        <v>0</v>
      </c>
      <c r="F38" s="8"/>
      <c r="G38" s="8"/>
      <c r="H38" s="8"/>
      <c r="I38" s="8"/>
      <c r="J38" s="8"/>
      <c r="K38" s="8"/>
      <c r="L38" s="9">
        <f>'25'!C38+'25'!F38+'25'!I38+'25'!L38+'26'!C38+'26'!F38+'26'!I38</f>
        <v>0</v>
      </c>
      <c r="M38" s="9">
        <f>'25'!D38+'25'!G38+'25'!J38+'25'!M38+'26'!D38+'26'!G38+'26'!J38</f>
        <v>2560</v>
      </c>
      <c r="N38" s="9">
        <f>'25'!E38+'25'!H38+'25'!K38+'25'!N38+'26'!E38+'26'!H38+'26'!K38</f>
        <v>2560</v>
      </c>
      <c r="Q38" s="8"/>
      <c r="AD38" s="8"/>
      <c r="AE38" s="8"/>
      <c r="AF38" s="8"/>
      <c r="AJ38" s="8"/>
      <c r="AK38" s="8"/>
      <c r="AL38" s="8"/>
      <c r="AM38" s="8"/>
      <c r="AN38" s="8"/>
    </row>
    <row r="39" spans="1:40" ht="10.5" customHeight="1">
      <c r="A39" s="4" t="s">
        <v>67</v>
      </c>
      <c r="B39" s="3" t="s">
        <v>68</v>
      </c>
      <c r="C39" s="8"/>
      <c r="D39" s="8"/>
      <c r="E39" s="8"/>
      <c r="F39" s="8"/>
      <c r="G39" s="8"/>
      <c r="H39" s="8"/>
      <c r="I39" s="8"/>
      <c r="J39" s="8"/>
      <c r="K39" s="8"/>
      <c r="L39" s="9">
        <f>'25'!C39+'25'!F39+'25'!I39+'25'!L39+'26'!C39+'26'!F39+'26'!I39</f>
        <v>0</v>
      </c>
      <c r="M39" s="9">
        <f>'25'!D39+'25'!G39+'25'!J39+'25'!M39+'26'!D39+'26'!G39+'26'!J39</f>
        <v>0</v>
      </c>
      <c r="N39" s="9">
        <f>'25'!E39+'25'!H39+'25'!K39+'25'!N39+'26'!E39+'26'!H39+'26'!K39</f>
        <v>0</v>
      </c>
      <c r="AD39" s="8"/>
      <c r="AE39" s="8"/>
      <c r="AF39" s="8"/>
      <c r="AJ39" s="8"/>
      <c r="AK39" s="8"/>
      <c r="AL39" s="8"/>
      <c r="AM39" s="8"/>
      <c r="AN39" s="8"/>
    </row>
    <row r="40" spans="1:40" s="15" customFormat="1" ht="10.5" customHeight="1">
      <c r="A40" s="4" t="s">
        <v>69</v>
      </c>
      <c r="B40" s="3" t="s">
        <v>70</v>
      </c>
      <c r="C40" s="8"/>
      <c r="D40" s="8"/>
      <c r="E40" s="8"/>
      <c r="F40" s="8"/>
      <c r="G40" s="8"/>
      <c r="H40" s="8"/>
      <c r="I40" s="8"/>
      <c r="J40" s="8"/>
      <c r="K40" s="8"/>
      <c r="L40" s="9">
        <f>'25'!C40+'25'!F40+'25'!I40+'25'!L40+'26'!C40+'26'!F40+'26'!I40</f>
        <v>0</v>
      </c>
      <c r="M40" s="9">
        <f>'25'!D40+'25'!G40+'25'!J40+'25'!M40+'26'!D40+'26'!G40+'26'!J40</f>
        <v>0</v>
      </c>
      <c r="N40" s="9">
        <f>'25'!E40+'25'!H40+'25'!K40+'25'!N40+'26'!E40+'26'!H40+'26'!K40</f>
        <v>0</v>
      </c>
      <c r="Q40" s="9"/>
      <c r="AD40" s="9"/>
      <c r="AE40" s="9"/>
      <c r="AF40" s="9"/>
      <c r="AJ40" s="9"/>
      <c r="AK40" s="9"/>
      <c r="AL40" s="9"/>
      <c r="AM40" s="9"/>
      <c r="AN40" s="9"/>
    </row>
    <row r="41" spans="1:31" ht="10.5" customHeight="1" thickBot="1">
      <c r="A41" s="41" t="s">
        <v>29</v>
      </c>
      <c r="B41" s="42" t="s">
        <v>71</v>
      </c>
      <c r="C41" s="43">
        <f aca="true" t="shared" si="8" ref="C41:N41">SUM(C38:C40)</f>
        <v>0</v>
      </c>
      <c r="D41" s="43">
        <f t="shared" si="8"/>
        <v>0</v>
      </c>
      <c r="E41" s="43">
        <f t="shared" si="8"/>
        <v>0</v>
      </c>
      <c r="F41" s="43">
        <f t="shared" si="8"/>
        <v>0</v>
      </c>
      <c r="G41" s="43">
        <f t="shared" si="8"/>
        <v>0</v>
      </c>
      <c r="H41" s="43">
        <f t="shared" si="8"/>
        <v>0</v>
      </c>
      <c r="I41" s="43">
        <f t="shared" si="8"/>
        <v>0</v>
      </c>
      <c r="J41" s="43">
        <f t="shared" si="8"/>
        <v>0</v>
      </c>
      <c r="K41" s="43">
        <f t="shared" si="8"/>
        <v>0</v>
      </c>
      <c r="L41" s="43">
        <f t="shared" si="8"/>
        <v>0</v>
      </c>
      <c r="M41" s="43">
        <f t="shared" si="8"/>
        <v>2560</v>
      </c>
      <c r="N41" s="44">
        <f t="shared" si="8"/>
        <v>2560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48" t="s">
        <v>72</v>
      </c>
      <c r="B42" s="19" t="s">
        <v>73</v>
      </c>
      <c r="C42" s="14"/>
      <c r="D42" s="14"/>
      <c r="E42" s="14"/>
      <c r="F42" s="14"/>
      <c r="G42" s="14"/>
      <c r="H42" s="14"/>
      <c r="I42" s="14"/>
      <c r="J42" s="14"/>
      <c r="K42" s="14"/>
      <c r="L42" s="18">
        <f>'25'!C42+'25'!F42+'25'!I42+'25'!L42+'26'!C42+'26'!F42+'26'!I42</f>
        <v>0</v>
      </c>
      <c r="M42" s="18">
        <f>'25'!D42+'25'!G42+'25'!J42+'25'!M42+'26'!D42+'26'!G42+'26'!J42</f>
        <v>0</v>
      </c>
      <c r="N42" s="18">
        <f>'25'!E42+'25'!H42+'25'!K42+'25'!N42+'26'!E42+'26'!H42+'26'!K42</f>
        <v>0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>
      <c r="A43" s="48" t="s">
        <v>74</v>
      </c>
      <c r="B43" s="19" t="s">
        <v>75</v>
      </c>
      <c r="C43" s="14"/>
      <c r="D43" s="14"/>
      <c r="E43" s="14"/>
      <c r="F43" s="14"/>
      <c r="G43" s="14"/>
      <c r="H43" s="14"/>
      <c r="I43" s="14"/>
      <c r="J43" s="14">
        <v>259824</v>
      </c>
      <c r="K43" s="14">
        <v>259824</v>
      </c>
      <c r="L43" s="18">
        <f>'25'!C43+'25'!F43+'25'!I43+'25'!L43+'26'!C43+'26'!F43+'26'!I43</f>
        <v>0</v>
      </c>
      <c r="M43" s="18">
        <f>'25'!D43+'25'!G43+'25'!J43+'25'!M43+'26'!D43+'26'!G43+'26'!J43</f>
        <v>259824</v>
      </c>
      <c r="N43" s="18">
        <f>'25'!E43+'25'!H43+'25'!K43+'25'!N43+'26'!E43+'26'!H43+'26'!K43</f>
        <v>259824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3.5" thickBot="1">
      <c r="A44" s="17" t="s">
        <v>76</v>
      </c>
      <c r="B44" s="19" t="s">
        <v>207</v>
      </c>
      <c r="C44" s="14"/>
      <c r="D44" s="14"/>
      <c r="E44" s="14"/>
      <c r="F44" s="14"/>
      <c r="G44" s="14"/>
      <c r="H44" s="14"/>
      <c r="I44" s="14"/>
      <c r="J44" s="14"/>
      <c r="K44" s="14"/>
      <c r="L44" s="18"/>
      <c r="M44" s="18"/>
      <c r="N44" s="18"/>
    </row>
    <row r="45" spans="1:14" ht="13.5" thickBot="1">
      <c r="A45" s="41" t="s">
        <v>35</v>
      </c>
      <c r="B45" s="42" t="s">
        <v>78</v>
      </c>
      <c r="C45" s="43">
        <f aca="true" t="shared" si="9" ref="C45:N45">SUM(C42:C43)</f>
        <v>0</v>
      </c>
      <c r="D45" s="43">
        <f t="shared" si="9"/>
        <v>0</v>
      </c>
      <c r="E45" s="43">
        <f t="shared" si="9"/>
        <v>0</v>
      </c>
      <c r="F45" s="43">
        <f t="shared" si="9"/>
        <v>0</v>
      </c>
      <c r="G45" s="43">
        <f t="shared" si="9"/>
        <v>0</v>
      </c>
      <c r="H45" s="43">
        <f t="shared" si="9"/>
        <v>0</v>
      </c>
      <c r="I45" s="43">
        <f t="shared" si="9"/>
        <v>0</v>
      </c>
      <c r="J45" s="43">
        <f t="shared" si="9"/>
        <v>259824</v>
      </c>
      <c r="K45" s="43">
        <f t="shared" si="9"/>
        <v>259824</v>
      </c>
      <c r="L45" s="43">
        <f t="shared" si="9"/>
        <v>0</v>
      </c>
      <c r="M45" s="43">
        <f t="shared" si="9"/>
        <v>259824</v>
      </c>
      <c r="N45" s="44">
        <f t="shared" si="9"/>
        <v>259824</v>
      </c>
    </row>
    <row r="46" spans="1:14" ht="12.75">
      <c r="A46" s="17" t="s">
        <v>72</v>
      </c>
      <c r="B46" s="19" t="s">
        <v>41</v>
      </c>
      <c r="C46" s="14"/>
      <c r="D46" s="14"/>
      <c r="E46" s="14"/>
      <c r="F46" s="14"/>
      <c r="G46" s="14"/>
      <c r="H46" s="14"/>
      <c r="I46" s="14"/>
      <c r="J46" s="14"/>
      <c r="K46" s="14"/>
      <c r="L46" s="18">
        <f>'25'!C46+'25'!F46+'25'!I46+'25'!L46+'26'!C46+'26'!F46+'26'!I46</f>
        <v>0</v>
      </c>
      <c r="M46" s="18">
        <f>'25'!D46+'25'!G46+'25'!J46+'25'!M46+'26'!D46+'26'!G46+'26'!J46</f>
        <v>0</v>
      </c>
      <c r="N46" s="18">
        <f>'25'!E46+'25'!H46+'25'!K46+'25'!N46+'26'!E46+'26'!H46+'26'!K46</f>
        <v>0</v>
      </c>
    </row>
    <row r="47" spans="1:14" ht="12.75">
      <c r="A47" s="17" t="s">
        <v>74</v>
      </c>
      <c r="B47" s="19" t="s">
        <v>79</v>
      </c>
      <c r="C47" s="14"/>
      <c r="D47" s="14"/>
      <c r="E47" s="14"/>
      <c r="F47" s="14"/>
      <c r="G47" s="14"/>
      <c r="H47" s="14"/>
      <c r="I47" s="14"/>
      <c r="J47" s="14"/>
      <c r="K47" s="14"/>
      <c r="L47" s="18">
        <f>'25'!C47+'25'!F47+'25'!I47+'25'!L47+'26'!C47+'26'!F47+'26'!I47</f>
        <v>0</v>
      </c>
      <c r="M47" s="18">
        <f>'25'!D47+'25'!G47+'25'!J47+'25'!M47+'26'!D47+'26'!G47+'26'!J47</f>
        <v>0</v>
      </c>
      <c r="N47" s="18">
        <f>'25'!E47+'25'!H47+'25'!K47+'25'!N47+'26'!E47+'26'!H47+'26'!K47</f>
        <v>0</v>
      </c>
    </row>
    <row r="48" spans="1:14" ht="12.75">
      <c r="A48" s="41" t="s">
        <v>42</v>
      </c>
      <c r="B48" s="42" t="s">
        <v>80</v>
      </c>
      <c r="C48" s="43">
        <f aca="true" t="shared" si="10" ref="C48:N48">SUM(C46:C47)</f>
        <v>0</v>
      </c>
      <c r="D48" s="43">
        <f t="shared" si="10"/>
        <v>0</v>
      </c>
      <c r="E48" s="43">
        <f t="shared" si="10"/>
        <v>0</v>
      </c>
      <c r="F48" s="43">
        <f t="shared" si="10"/>
        <v>0</v>
      </c>
      <c r="G48" s="43">
        <f t="shared" si="10"/>
        <v>0</v>
      </c>
      <c r="H48" s="43">
        <f t="shared" si="10"/>
        <v>0</v>
      </c>
      <c r="I48" s="43">
        <f t="shared" si="10"/>
        <v>0</v>
      </c>
      <c r="J48" s="43">
        <f t="shared" si="10"/>
        <v>0</v>
      </c>
      <c r="K48" s="43">
        <f t="shared" si="10"/>
        <v>0</v>
      </c>
      <c r="L48" s="43">
        <f t="shared" si="10"/>
        <v>0</v>
      </c>
      <c r="M48" s="43">
        <f t="shared" si="10"/>
        <v>0</v>
      </c>
      <c r="N48" s="44">
        <f t="shared" si="10"/>
        <v>0</v>
      </c>
    </row>
    <row r="49" spans="1:14" ht="13.5" thickBot="1">
      <c r="A49" s="17" t="s">
        <v>81</v>
      </c>
      <c r="B49" s="25" t="s">
        <v>82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3.5" thickBot="1">
      <c r="A50" s="41" t="s">
        <v>46</v>
      </c>
      <c r="B50" s="42" t="s">
        <v>83</v>
      </c>
      <c r="C50" s="43">
        <f aca="true" t="shared" si="11" ref="C50:N50">SUM(C48,C45,C49)</f>
        <v>0</v>
      </c>
      <c r="D50" s="43">
        <f t="shared" si="11"/>
        <v>0</v>
      </c>
      <c r="E50" s="43">
        <f t="shared" si="11"/>
        <v>0</v>
      </c>
      <c r="F50" s="43">
        <f t="shared" si="11"/>
        <v>0</v>
      </c>
      <c r="G50" s="43">
        <f t="shared" si="11"/>
        <v>0</v>
      </c>
      <c r="H50" s="43">
        <f t="shared" si="11"/>
        <v>0</v>
      </c>
      <c r="I50" s="43">
        <f t="shared" si="11"/>
        <v>0</v>
      </c>
      <c r="J50" s="43">
        <f t="shared" si="11"/>
        <v>259824</v>
      </c>
      <c r="K50" s="43">
        <f t="shared" si="11"/>
        <v>259824</v>
      </c>
      <c r="L50" s="43">
        <f t="shared" si="11"/>
        <v>0</v>
      </c>
      <c r="M50" s="43">
        <f t="shared" si="11"/>
        <v>259824</v>
      </c>
      <c r="N50" s="44">
        <f t="shared" si="11"/>
        <v>259824</v>
      </c>
    </row>
    <row r="51" spans="1:29" ht="13.5" thickBot="1">
      <c r="A51" s="41"/>
      <c r="B51" s="71" t="s">
        <v>84</v>
      </c>
      <c r="C51" s="43">
        <f aca="true" t="shared" si="12" ref="C51:N51">SUM(C50,C41,C37)</f>
        <v>0</v>
      </c>
      <c r="D51" s="43">
        <f t="shared" si="12"/>
        <v>0</v>
      </c>
      <c r="E51" s="43">
        <f t="shared" si="12"/>
        <v>0</v>
      </c>
      <c r="F51" s="43">
        <f t="shared" si="12"/>
        <v>0</v>
      </c>
      <c r="G51" s="43">
        <f t="shared" si="12"/>
        <v>32026</v>
      </c>
      <c r="H51" s="43">
        <f t="shared" si="12"/>
        <v>0</v>
      </c>
      <c r="I51" s="43">
        <f t="shared" si="12"/>
        <v>0</v>
      </c>
      <c r="J51" s="43">
        <f t="shared" si="12"/>
        <v>259824</v>
      </c>
      <c r="K51" s="43">
        <f t="shared" si="12"/>
        <v>259824</v>
      </c>
      <c r="L51" s="43">
        <f t="shared" si="12"/>
        <v>13226259</v>
      </c>
      <c r="M51" s="43">
        <f t="shared" si="12"/>
        <v>13708429</v>
      </c>
      <c r="N51" s="44">
        <f t="shared" si="12"/>
        <v>14647410</v>
      </c>
      <c r="AA51" s="15"/>
      <c r="AB51" s="15"/>
      <c r="AC51" s="15"/>
    </row>
    <row r="52" spans="1:14" ht="13.5" thickBot="1">
      <c r="A52" s="57"/>
      <c r="B52" s="58" t="s">
        <v>85</v>
      </c>
      <c r="C52" s="72"/>
      <c r="D52" s="72"/>
      <c r="E52" s="72"/>
      <c r="F52" s="72"/>
      <c r="G52" s="72"/>
      <c r="H52" s="72"/>
      <c r="I52" s="72"/>
      <c r="J52" s="72"/>
      <c r="K52" s="72"/>
      <c r="L52" s="73">
        <f>'25'!C52+'25'!F52+'25'!I52+'25'!L52+'26'!C52+'26'!F52+'26'!I52</f>
        <v>0</v>
      </c>
      <c r="M52" s="73">
        <f>'25'!D52+'25'!G52+'25'!J52+'25'!M52+'26'!D52+'26'!G52+'26'!J52</f>
        <v>0</v>
      </c>
      <c r="N52" s="74">
        <f>'25'!E52+'25'!H52+'25'!K52+'25'!N52+'26'!E52+'26'!H52+'26'!K52</f>
        <v>0</v>
      </c>
    </row>
    <row r="53" spans="1:14" ht="13.5" thickBot="1">
      <c r="A53" s="64"/>
      <c r="B53" s="58" t="s">
        <v>86</v>
      </c>
      <c r="C53" s="72"/>
      <c r="D53" s="72"/>
      <c r="E53" s="72"/>
      <c r="F53" s="72"/>
      <c r="G53" s="72"/>
      <c r="H53" s="75"/>
      <c r="I53" s="72"/>
      <c r="J53" s="72"/>
      <c r="K53" s="75"/>
      <c r="L53" s="73">
        <f>'25'!C53+'25'!F53+'25'!I53+'25'!L53+'26'!C53+'26'!F53+'26'!I53</f>
        <v>0</v>
      </c>
      <c r="M53" s="73">
        <f>'25'!D53+'25'!G53+'25'!J53+'25'!M53+'26'!D53+'26'!G53+'26'!J53</f>
        <v>0</v>
      </c>
      <c r="N53" s="74">
        <f>'25'!E53+'25'!H53+'25'!K53+'25'!N53+'26'!E53+'26'!H53+'26'!K53</f>
        <v>0</v>
      </c>
    </row>
    <row r="54" spans="8:11" ht="12.75">
      <c r="H54" s="26"/>
      <c r="K54" s="26"/>
    </row>
    <row r="55" spans="8:11" ht="12.75">
      <c r="H55" s="26"/>
      <c r="K55" s="26"/>
    </row>
    <row r="56" spans="8:11" ht="12.75">
      <c r="H56" s="26"/>
      <c r="K56" s="26"/>
    </row>
    <row r="57" ht="12.75">
      <c r="K57" s="26"/>
    </row>
    <row r="58" ht="12.75">
      <c r="K58" s="26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9"/>
      <c r="AB63" s="9"/>
      <c r="AC63" s="9"/>
    </row>
    <row r="64" spans="27:29" ht="12.75">
      <c r="AA64" s="9"/>
      <c r="AB64" s="9"/>
      <c r="AC64" s="9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 horizontalCentered="1"/>
  <pageMargins left="0.27569444444444446" right="0.27569444444444446" top="0.275" bottom="0.1798611111111111" header="0.19652777777777777" footer="0.159722222222222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T30" sqref="T30"/>
      <selection pane="bottomLeft" activeCell="T30" sqref="T30"/>
    </sheetView>
  </sheetViews>
  <sheetFormatPr defaultColWidth="9.00390625" defaultRowHeight="12.75"/>
  <cols>
    <col min="1" max="1" width="7.375" style="2" customWidth="1"/>
    <col min="2" max="2" width="35.75390625" style="2" customWidth="1"/>
    <col min="3" max="3" width="10.875" style="2" customWidth="1"/>
    <col min="4" max="4" width="10.625" style="2" customWidth="1"/>
    <col min="5" max="5" width="11.00390625" style="2" customWidth="1"/>
    <col min="6" max="6" width="10.00390625" style="2" customWidth="1"/>
    <col min="7" max="8" width="9.375" style="2" customWidth="1"/>
    <col min="9" max="9" width="9.625" style="2" customWidth="1"/>
    <col min="10" max="14" width="9.375" style="2" customWidth="1"/>
    <col min="15" max="15" width="9.25390625" style="2" customWidth="1"/>
    <col min="16" max="16" width="0" style="2" hidden="1" customWidth="1"/>
    <col min="17" max="17" width="9.25390625" style="2" customWidth="1"/>
    <col min="18" max="20" width="0" style="2" hidden="1" customWidth="1"/>
    <col min="21" max="16384" width="9.125" style="2" customWidth="1"/>
  </cols>
  <sheetData>
    <row r="1" spans="1:17" ht="11.2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21"/>
      <c r="P1" s="20"/>
      <c r="Q1" s="20"/>
    </row>
    <row r="2" spans="8:20" ht="8.25" customHeight="1" thickBot="1">
      <c r="H2" s="3"/>
      <c r="M2" s="3" t="s">
        <v>1</v>
      </c>
      <c r="T2" s="3"/>
    </row>
    <row r="3" spans="1:14" ht="10.5" customHeight="1">
      <c r="A3" s="89" t="s">
        <v>2</v>
      </c>
      <c r="B3" s="89"/>
      <c r="C3" s="91">
        <v>1601</v>
      </c>
      <c r="D3" s="91"/>
      <c r="E3" s="91"/>
      <c r="F3" s="91">
        <v>1602</v>
      </c>
      <c r="G3" s="91"/>
      <c r="H3" s="91"/>
      <c r="I3" s="96">
        <v>1603</v>
      </c>
      <c r="J3" s="96"/>
      <c r="K3" s="96"/>
      <c r="L3" s="93">
        <v>1604</v>
      </c>
      <c r="M3" s="93"/>
      <c r="N3" s="93"/>
    </row>
    <row r="4" spans="1:14" s="32" customFormat="1" ht="24" customHeight="1">
      <c r="A4" s="89"/>
      <c r="B4" s="89"/>
      <c r="C4" s="103" t="s">
        <v>180</v>
      </c>
      <c r="D4" s="103"/>
      <c r="E4" s="103"/>
      <c r="F4" s="103" t="s">
        <v>66</v>
      </c>
      <c r="G4" s="103"/>
      <c r="H4" s="103"/>
      <c r="I4" s="103" t="s">
        <v>70</v>
      </c>
      <c r="J4" s="103"/>
      <c r="K4" s="103"/>
      <c r="L4" s="106" t="s">
        <v>181</v>
      </c>
      <c r="M4" s="106"/>
      <c r="N4" s="106"/>
    </row>
    <row r="5" spans="1:14" ht="11.25" customHeight="1">
      <c r="A5" s="89"/>
      <c r="B5" s="89"/>
      <c r="C5" s="86" t="s">
        <v>7</v>
      </c>
      <c r="D5" s="86" t="s">
        <v>8</v>
      </c>
      <c r="E5" s="86" t="s">
        <v>9</v>
      </c>
      <c r="F5" s="86" t="s">
        <v>7</v>
      </c>
      <c r="G5" s="86" t="s">
        <v>8</v>
      </c>
      <c r="H5" s="86" t="s">
        <v>9</v>
      </c>
      <c r="I5" s="86" t="s">
        <v>7</v>
      </c>
      <c r="J5" s="86" t="s">
        <v>8</v>
      </c>
      <c r="K5" s="86" t="s">
        <v>9</v>
      </c>
      <c r="L5" s="86" t="s">
        <v>7</v>
      </c>
      <c r="M5" s="86" t="s">
        <v>8</v>
      </c>
      <c r="N5" s="86" t="s">
        <v>9</v>
      </c>
    </row>
    <row r="6" spans="1:14" ht="17.25" customHeight="1">
      <c r="A6" s="89"/>
      <c r="B6" s="89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 ht="9" customHeight="1">
      <c r="A7" s="87">
        <v>1</v>
      </c>
      <c r="B7" s="87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84" t="s">
        <v>10</v>
      </c>
      <c r="B8" s="84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</row>
    <row r="10" spans="1:14" ht="10.5" customHeight="1">
      <c r="A10" s="4" t="s">
        <v>13</v>
      </c>
      <c r="B10" s="3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9"/>
      <c r="M10" s="9"/>
      <c r="N10" s="9"/>
    </row>
    <row r="11" spans="1:14" ht="10.5" customHeight="1">
      <c r="A11" s="4" t="s">
        <v>15</v>
      </c>
      <c r="B11" s="3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9"/>
      <c r="M11" s="9"/>
      <c r="N11" s="9"/>
    </row>
    <row r="12" spans="1:14" ht="10.5" customHeight="1">
      <c r="A12" s="4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9"/>
      <c r="M12" s="9"/>
      <c r="N12" s="9"/>
    </row>
    <row r="13" spans="1:14" ht="10.5" customHeight="1">
      <c r="A13" s="4" t="s">
        <v>19</v>
      </c>
      <c r="B13" s="3" t="s">
        <v>20</v>
      </c>
      <c r="C13" s="8"/>
      <c r="D13" s="10"/>
      <c r="E13" s="8"/>
      <c r="F13" s="8"/>
      <c r="G13" s="8"/>
      <c r="H13" s="8"/>
      <c r="I13" s="8"/>
      <c r="J13" s="8"/>
      <c r="K13" s="8"/>
      <c r="L13" s="9"/>
      <c r="M13" s="9"/>
      <c r="N13" s="9"/>
    </row>
    <row r="14" spans="1:14" ht="10.5" customHeight="1">
      <c r="A14" s="41" t="s">
        <v>21</v>
      </c>
      <c r="B14" s="42" t="s">
        <v>22</v>
      </c>
      <c r="C14" s="43">
        <f aca="true" t="shared" si="0" ref="C14:N14">SUM(C9:C13)</f>
        <v>0</v>
      </c>
      <c r="D14" s="43">
        <f t="shared" si="0"/>
        <v>0</v>
      </c>
      <c r="E14" s="43">
        <f t="shared" si="0"/>
        <v>0</v>
      </c>
      <c r="F14" s="43">
        <f t="shared" si="0"/>
        <v>0</v>
      </c>
      <c r="G14" s="43">
        <f t="shared" si="0"/>
        <v>0</v>
      </c>
      <c r="H14" s="43">
        <f t="shared" si="0"/>
        <v>0</v>
      </c>
      <c r="I14" s="43">
        <f t="shared" si="0"/>
        <v>0</v>
      </c>
      <c r="J14" s="43">
        <f t="shared" si="0"/>
        <v>0</v>
      </c>
      <c r="K14" s="43">
        <f t="shared" si="0"/>
        <v>0</v>
      </c>
      <c r="L14" s="43">
        <f t="shared" si="0"/>
        <v>0</v>
      </c>
      <c r="M14" s="43">
        <f t="shared" si="0"/>
        <v>0</v>
      </c>
      <c r="N14" s="44">
        <f t="shared" si="0"/>
        <v>0</v>
      </c>
    </row>
    <row r="15" spans="1:14" ht="10.5" customHeight="1">
      <c r="A15" s="4" t="s">
        <v>23</v>
      </c>
      <c r="B15" s="3" t="s">
        <v>24</v>
      </c>
      <c r="C15" s="8"/>
      <c r="D15" s="13"/>
      <c r="E15" s="8"/>
      <c r="F15" s="8"/>
      <c r="G15" s="8"/>
      <c r="H15" s="8"/>
      <c r="I15" s="8"/>
      <c r="J15" s="8"/>
      <c r="K15" s="8"/>
      <c r="L15" s="9"/>
      <c r="M15" s="9"/>
      <c r="N15" s="18"/>
    </row>
    <row r="16" spans="1:14" ht="10.5" customHeight="1">
      <c r="A16" s="4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9"/>
      <c r="M16" s="9"/>
      <c r="N16" s="18"/>
    </row>
    <row r="17" spans="1:14" s="15" customFormat="1" ht="10.5" customHeight="1">
      <c r="A17" s="4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4"/>
    </row>
    <row r="18" spans="1:14" ht="10.5" customHeight="1" thickBot="1">
      <c r="A18" s="41" t="s">
        <v>29</v>
      </c>
      <c r="B18" s="42" t="s">
        <v>30</v>
      </c>
      <c r="C18" s="43">
        <f aca="true" t="shared" si="1" ref="C18:N18">SUM(C15:C17)</f>
        <v>0</v>
      </c>
      <c r="D18" s="43">
        <f t="shared" si="1"/>
        <v>0</v>
      </c>
      <c r="E18" s="43">
        <f t="shared" si="1"/>
        <v>0</v>
      </c>
      <c r="F18" s="43">
        <f t="shared" si="1"/>
        <v>0</v>
      </c>
      <c r="G18" s="43">
        <f t="shared" si="1"/>
        <v>0</v>
      </c>
      <c r="H18" s="43">
        <f t="shared" si="1"/>
        <v>0</v>
      </c>
      <c r="I18" s="43">
        <f t="shared" si="1"/>
        <v>0</v>
      </c>
      <c r="J18" s="43">
        <f t="shared" si="1"/>
        <v>0</v>
      </c>
      <c r="K18" s="43">
        <f t="shared" si="1"/>
        <v>0</v>
      </c>
      <c r="L18" s="43">
        <f t="shared" si="1"/>
        <v>0</v>
      </c>
      <c r="M18" s="43">
        <f t="shared" si="1"/>
        <v>0</v>
      </c>
      <c r="N18" s="44">
        <f t="shared" si="1"/>
        <v>0</v>
      </c>
    </row>
    <row r="19" spans="1:14" ht="10.5" customHeight="1">
      <c r="A19" s="48" t="s">
        <v>31</v>
      </c>
      <c r="B19" s="25" t="s">
        <v>32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0.5" customHeight="1" thickBot="1">
      <c r="A20" s="48" t="s">
        <v>33</v>
      </c>
      <c r="B20" s="25" t="s">
        <v>34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10.5" customHeight="1" thickBot="1">
      <c r="A21" s="41" t="s">
        <v>35</v>
      </c>
      <c r="B21" s="42" t="s">
        <v>36</v>
      </c>
      <c r="C21" s="43">
        <f aca="true" t="shared" si="2" ref="C21:I21">SUM(C19)</f>
        <v>0</v>
      </c>
      <c r="D21" s="43">
        <f t="shared" si="2"/>
        <v>0</v>
      </c>
      <c r="E21" s="43">
        <f t="shared" si="2"/>
        <v>0</v>
      </c>
      <c r="F21" s="43">
        <f t="shared" si="2"/>
        <v>0</v>
      </c>
      <c r="G21" s="43">
        <f t="shared" si="2"/>
        <v>0</v>
      </c>
      <c r="H21" s="43">
        <f t="shared" si="2"/>
        <v>0</v>
      </c>
      <c r="I21" s="43">
        <f t="shared" si="2"/>
        <v>0</v>
      </c>
      <c r="J21" s="43">
        <f>SUM(J19)+J20</f>
        <v>0</v>
      </c>
      <c r="K21" s="43">
        <f>SUM(K19)+K20</f>
        <v>0</v>
      </c>
      <c r="L21" s="43">
        <f>SUM(L19)</f>
        <v>0</v>
      </c>
      <c r="M21" s="43">
        <f>SUM(M19)</f>
        <v>0</v>
      </c>
      <c r="N21" s="44">
        <f>SUM(N19)</f>
        <v>0</v>
      </c>
    </row>
    <row r="22" spans="1:14" ht="10.5" customHeight="1">
      <c r="A22" s="17" t="s">
        <v>37</v>
      </c>
      <c r="B22" s="3" t="s">
        <v>38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10.5" customHeight="1">
      <c r="A23" s="17" t="s">
        <v>39</v>
      </c>
      <c r="B23" s="3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s="15" customFormat="1" ht="10.5" customHeight="1">
      <c r="A24" s="4" t="s">
        <v>31</v>
      </c>
      <c r="B24" s="3" t="s">
        <v>41</v>
      </c>
      <c r="C24" s="8"/>
      <c r="D24" s="8"/>
      <c r="E24" s="8"/>
      <c r="F24" s="8"/>
      <c r="G24" s="8"/>
      <c r="H24" s="8"/>
      <c r="I24" s="8"/>
      <c r="J24" s="8"/>
      <c r="K24" s="8"/>
      <c r="L24" s="9"/>
      <c r="M24" s="9"/>
      <c r="N24" s="18"/>
    </row>
    <row r="25" spans="1:14" ht="10.5" customHeight="1">
      <c r="A25" s="41" t="s">
        <v>42</v>
      </c>
      <c r="B25" s="45" t="s">
        <v>43</v>
      </c>
      <c r="C25" s="43">
        <f aca="true" t="shared" si="3" ref="C25:N25">SUM(C22:C24)</f>
        <v>0</v>
      </c>
      <c r="D25" s="43">
        <f t="shared" si="3"/>
        <v>0</v>
      </c>
      <c r="E25" s="43">
        <f t="shared" si="3"/>
        <v>0</v>
      </c>
      <c r="F25" s="43">
        <f t="shared" si="3"/>
        <v>0</v>
      </c>
      <c r="G25" s="43">
        <f t="shared" si="3"/>
        <v>0</v>
      </c>
      <c r="H25" s="43">
        <f t="shared" si="3"/>
        <v>0</v>
      </c>
      <c r="I25" s="43">
        <f t="shared" si="3"/>
        <v>0</v>
      </c>
      <c r="J25" s="43">
        <f t="shared" si="3"/>
        <v>0</v>
      </c>
      <c r="K25" s="43">
        <f t="shared" si="3"/>
        <v>0</v>
      </c>
      <c r="L25" s="43">
        <f t="shared" si="3"/>
        <v>0</v>
      </c>
      <c r="M25" s="43">
        <f t="shared" si="3"/>
        <v>0</v>
      </c>
      <c r="N25" s="44">
        <f t="shared" si="3"/>
        <v>0</v>
      </c>
    </row>
    <row r="26" spans="1:14" ht="10.5" customHeight="1">
      <c r="A26" s="17" t="s">
        <v>44</v>
      </c>
      <c r="B26" s="19" t="s">
        <v>45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0.5" customHeight="1">
      <c r="A27" s="41" t="s">
        <v>46</v>
      </c>
      <c r="B27" s="45" t="s">
        <v>47</v>
      </c>
      <c r="C27" s="43">
        <f aca="true" t="shared" si="4" ref="C27:N27">SUM(C21,C25,C26)</f>
        <v>0</v>
      </c>
      <c r="D27" s="43">
        <f t="shared" si="4"/>
        <v>0</v>
      </c>
      <c r="E27" s="43">
        <f t="shared" si="4"/>
        <v>0</v>
      </c>
      <c r="F27" s="43">
        <f t="shared" si="4"/>
        <v>0</v>
      </c>
      <c r="G27" s="43">
        <f t="shared" si="4"/>
        <v>0</v>
      </c>
      <c r="H27" s="43">
        <f t="shared" si="4"/>
        <v>0</v>
      </c>
      <c r="I27" s="43">
        <f t="shared" si="4"/>
        <v>0</v>
      </c>
      <c r="J27" s="43">
        <f t="shared" si="4"/>
        <v>0</v>
      </c>
      <c r="K27" s="43">
        <f t="shared" si="4"/>
        <v>0</v>
      </c>
      <c r="L27" s="43">
        <f t="shared" si="4"/>
        <v>0</v>
      </c>
      <c r="M27" s="43">
        <f t="shared" si="4"/>
        <v>0</v>
      </c>
      <c r="N27" s="44">
        <f t="shared" si="4"/>
        <v>0</v>
      </c>
    </row>
    <row r="28" spans="1:14" s="15" customFormat="1" ht="10.5" customHeight="1">
      <c r="A28" s="20"/>
      <c r="B28" s="15" t="s">
        <v>48</v>
      </c>
      <c r="C28" s="9">
        <f aca="true" t="shared" si="5" ref="C28:N28">SUM(C27,C18,C14)</f>
        <v>0</v>
      </c>
      <c r="D28" s="9">
        <f t="shared" si="5"/>
        <v>0</v>
      </c>
      <c r="E28" s="9">
        <f t="shared" si="5"/>
        <v>0</v>
      </c>
      <c r="F28" s="9">
        <f t="shared" si="5"/>
        <v>0</v>
      </c>
      <c r="G28" s="9">
        <f t="shared" si="5"/>
        <v>0</v>
      </c>
      <c r="H28" s="9">
        <f t="shared" si="5"/>
        <v>0</v>
      </c>
      <c r="I28" s="9">
        <f t="shared" si="5"/>
        <v>0</v>
      </c>
      <c r="J28" s="9">
        <f t="shared" si="5"/>
        <v>0</v>
      </c>
      <c r="K28" s="9">
        <f t="shared" si="5"/>
        <v>0</v>
      </c>
      <c r="L28" s="9">
        <f t="shared" si="5"/>
        <v>0</v>
      </c>
      <c r="M28" s="9">
        <f t="shared" si="5"/>
        <v>0</v>
      </c>
      <c r="N28" s="9">
        <f t="shared" si="5"/>
        <v>0</v>
      </c>
    </row>
    <row r="29" spans="1:21" ht="10.5" customHeight="1">
      <c r="A29" s="85" t="s">
        <v>49</v>
      </c>
      <c r="B29" s="85"/>
      <c r="C29" s="8"/>
      <c r="D29" s="8"/>
      <c r="E29" s="8"/>
      <c r="F29" s="8"/>
      <c r="G29" s="8"/>
      <c r="H29" s="8"/>
      <c r="I29" s="8"/>
      <c r="J29" s="8"/>
      <c r="K29" s="8"/>
      <c r="L29" s="9"/>
      <c r="M29" s="9"/>
      <c r="N29" s="18"/>
      <c r="U29" s="29"/>
    </row>
    <row r="30" spans="1:14" ht="10.5" customHeight="1">
      <c r="A30" s="4" t="s">
        <v>50</v>
      </c>
      <c r="B30" s="3" t="s">
        <v>51</v>
      </c>
      <c r="C30" s="8"/>
      <c r="D30" s="8"/>
      <c r="E30" s="8"/>
      <c r="F30" s="8"/>
      <c r="G30" s="8"/>
      <c r="H30" s="8"/>
      <c r="I30" s="8"/>
      <c r="J30" s="8"/>
      <c r="K30" s="8"/>
      <c r="L30" s="9"/>
      <c r="M30" s="9"/>
      <c r="N30" s="18"/>
    </row>
    <row r="31" spans="1:14" ht="10.5" customHeight="1">
      <c r="A31" s="4" t="s">
        <v>52</v>
      </c>
      <c r="B31" s="3" t="s">
        <v>53</v>
      </c>
      <c r="C31" s="8"/>
      <c r="D31" s="8"/>
      <c r="E31" s="8"/>
      <c r="F31" s="8"/>
      <c r="G31" s="8"/>
      <c r="H31" s="8"/>
      <c r="I31" s="8"/>
      <c r="J31" s="8"/>
      <c r="K31" s="8"/>
      <c r="L31" s="9"/>
      <c r="M31" s="9"/>
      <c r="N31" s="18"/>
    </row>
    <row r="32" spans="1:14" ht="10.5" customHeight="1">
      <c r="A32" s="4" t="s">
        <v>54</v>
      </c>
      <c r="B32" s="3" t="s">
        <v>55</v>
      </c>
      <c r="C32" s="8"/>
      <c r="D32" s="8"/>
      <c r="E32" s="8"/>
      <c r="F32" s="8"/>
      <c r="G32" s="8"/>
      <c r="H32" s="8"/>
      <c r="I32" s="8"/>
      <c r="J32" s="8"/>
      <c r="K32" s="8"/>
      <c r="L32" s="9"/>
      <c r="M32" s="9"/>
      <c r="N32" s="18"/>
    </row>
    <row r="33" spans="1:14" ht="10.5" customHeight="1">
      <c r="A33" s="49" t="s">
        <v>56</v>
      </c>
      <c r="B33" s="50" t="s">
        <v>57</v>
      </c>
      <c r="C33" s="51">
        <f aca="true" t="shared" si="6" ref="C33:N33">SUM(C30:C32)</f>
        <v>0</v>
      </c>
      <c r="D33" s="51">
        <f t="shared" si="6"/>
        <v>0</v>
      </c>
      <c r="E33" s="51">
        <f t="shared" si="6"/>
        <v>0</v>
      </c>
      <c r="F33" s="51">
        <f t="shared" si="6"/>
        <v>0</v>
      </c>
      <c r="G33" s="51">
        <f t="shared" si="6"/>
        <v>0</v>
      </c>
      <c r="H33" s="51">
        <f t="shared" si="6"/>
        <v>0</v>
      </c>
      <c r="I33" s="51">
        <f t="shared" si="6"/>
        <v>0</v>
      </c>
      <c r="J33" s="51">
        <f t="shared" si="6"/>
        <v>0</v>
      </c>
      <c r="K33" s="51">
        <f t="shared" si="6"/>
        <v>0</v>
      </c>
      <c r="L33" s="51">
        <f t="shared" si="6"/>
        <v>0</v>
      </c>
      <c r="M33" s="51">
        <f t="shared" si="6"/>
        <v>0</v>
      </c>
      <c r="N33" s="52">
        <f t="shared" si="6"/>
        <v>0</v>
      </c>
    </row>
    <row r="34" spans="1:14" ht="10.5" customHeight="1">
      <c r="A34" s="4" t="s">
        <v>58</v>
      </c>
      <c r="B34" s="3" t="s">
        <v>59</v>
      </c>
      <c r="C34" s="8"/>
      <c r="D34" s="8"/>
      <c r="E34" s="8"/>
      <c r="F34" s="8"/>
      <c r="G34" s="8"/>
      <c r="H34" s="8"/>
      <c r="I34" s="8"/>
      <c r="J34" s="8"/>
      <c r="K34" s="8"/>
      <c r="L34" s="9"/>
      <c r="M34" s="9"/>
      <c r="N34" s="18"/>
    </row>
    <row r="35" spans="1:14" ht="10.5" customHeight="1">
      <c r="A35" s="4" t="s">
        <v>60</v>
      </c>
      <c r="B35" s="3" t="s">
        <v>61</v>
      </c>
      <c r="C35" s="8"/>
      <c r="D35" s="8"/>
      <c r="E35" s="8"/>
      <c r="F35" s="8"/>
      <c r="G35" s="8"/>
      <c r="H35" s="8"/>
      <c r="I35" s="8"/>
      <c r="J35" s="8"/>
      <c r="K35" s="8"/>
      <c r="L35" s="9"/>
      <c r="M35" s="9"/>
      <c r="N35" s="18"/>
    </row>
    <row r="36" spans="1:14" ht="10.5" customHeight="1">
      <c r="A36" s="4" t="s">
        <v>62</v>
      </c>
      <c r="B36" s="3" t="s">
        <v>63</v>
      </c>
      <c r="C36" s="8"/>
      <c r="D36" s="8"/>
      <c r="E36" s="8"/>
      <c r="F36" s="8"/>
      <c r="G36" s="8"/>
      <c r="H36" s="8"/>
      <c r="I36" s="8"/>
      <c r="J36" s="8"/>
      <c r="K36" s="8"/>
      <c r="L36" s="9"/>
      <c r="M36" s="9"/>
      <c r="N36" s="18"/>
    </row>
    <row r="37" spans="1:40" ht="10.5" customHeight="1">
      <c r="A37" s="41" t="s">
        <v>21</v>
      </c>
      <c r="B37" s="42" t="s">
        <v>64</v>
      </c>
      <c r="C37" s="43">
        <f aca="true" t="shared" si="7" ref="C37:N37">SUM(C33:C36)</f>
        <v>0</v>
      </c>
      <c r="D37" s="43">
        <f t="shared" si="7"/>
        <v>0</v>
      </c>
      <c r="E37" s="43">
        <f t="shared" si="7"/>
        <v>0</v>
      </c>
      <c r="F37" s="43">
        <f t="shared" si="7"/>
        <v>0</v>
      </c>
      <c r="G37" s="43">
        <f t="shared" si="7"/>
        <v>0</v>
      </c>
      <c r="H37" s="43">
        <f t="shared" si="7"/>
        <v>0</v>
      </c>
      <c r="I37" s="43">
        <f t="shared" si="7"/>
        <v>0</v>
      </c>
      <c r="J37" s="43">
        <f t="shared" si="7"/>
        <v>0</v>
      </c>
      <c r="K37" s="43">
        <f t="shared" si="7"/>
        <v>0</v>
      </c>
      <c r="L37" s="43">
        <f t="shared" si="7"/>
        <v>0</v>
      </c>
      <c r="M37" s="43">
        <f t="shared" si="7"/>
        <v>0</v>
      </c>
      <c r="N37" s="44">
        <f t="shared" si="7"/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2.75">
      <c r="A38" s="4" t="s">
        <v>65</v>
      </c>
      <c r="B38" s="3" t="s">
        <v>66</v>
      </c>
      <c r="C38" s="8"/>
      <c r="D38" s="8"/>
      <c r="E38" s="8"/>
      <c r="F38" s="8">
        <v>216696</v>
      </c>
      <c r="G38" s="36">
        <v>566211</v>
      </c>
      <c r="H38" s="36">
        <v>561607</v>
      </c>
      <c r="I38" s="8"/>
      <c r="J38" s="8"/>
      <c r="K38" s="8"/>
      <c r="L38" s="9"/>
      <c r="M38" s="9"/>
      <c r="N38" s="18"/>
      <c r="AD38" s="8"/>
      <c r="AE38" s="8"/>
      <c r="AF38" s="8"/>
      <c r="AJ38" s="8"/>
      <c r="AK38" s="8"/>
      <c r="AL38" s="8"/>
      <c r="AM38" s="8"/>
      <c r="AN38" s="8"/>
    </row>
    <row r="39" spans="1:40" ht="10.5" customHeight="1">
      <c r="A39" s="4" t="s">
        <v>67</v>
      </c>
      <c r="B39" s="3" t="s">
        <v>68</v>
      </c>
      <c r="C39" s="8">
        <v>1400000</v>
      </c>
      <c r="D39" s="36">
        <v>667816</v>
      </c>
      <c r="E39" s="36">
        <v>776956</v>
      </c>
      <c r="F39" s="8"/>
      <c r="G39" s="8"/>
      <c r="H39" s="8"/>
      <c r="I39" s="8"/>
      <c r="J39" s="8"/>
      <c r="K39" s="8"/>
      <c r="L39" s="9"/>
      <c r="M39" s="9"/>
      <c r="N39" s="18"/>
      <c r="Q39" s="29"/>
      <c r="AD39" s="8"/>
      <c r="AE39" s="8"/>
      <c r="AF39" s="8"/>
      <c r="AJ39" s="8"/>
      <c r="AK39" s="8"/>
      <c r="AL39" s="8"/>
      <c r="AM39" s="8"/>
      <c r="AN39" s="8"/>
    </row>
    <row r="40" spans="1:40" s="15" customFormat="1" ht="13.5" thickBot="1">
      <c r="A40" s="4" t="s">
        <v>69</v>
      </c>
      <c r="B40" s="3" t="s">
        <v>70</v>
      </c>
      <c r="C40" s="8"/>
      <c r="D40" s="8"/>
      <c r="E40" s="8"/>
      <c r="F40" s="8"/>
      <c r="G40" s="8"/>
      <c r="H40" s="8"/>
      <c r="I40" s="8">
        <v>49000</v>
      </c>
      <c r="J40" s="36">
        <v>49000</v>
      </c>
      <c r="K40" s="36">
        <v>44000</v>
      </c>
      <c r="L40" s="9"/>
      <c r="M40" s="9"/>
      <c r="N40" s="18"/>
      <c r="AD40" s="9"/>
      <c r="AE40" s="9"/>
      <c r="AF40" s="9"/>
      <c r="AJ40" s="9"/>
      <c r="AK40" s="9"/>
      <c r="AL40" s="9"/>
      <c r="AM40" s="9"/>
      <c r="AN40" s="9"/>
    </row>
    <row r="41" spans="1:31" ht="10.5" customHeight="1" thickBot="1">
      <c r="A41" s="41" t="s">
        <v>29</v>
      </c>
      <c r="B41" s="42" t="s">
        <v>71</v>
      </c>
      <c r="C41" s="43">
        <f aca="true" t="shared" si="8" ref="C41:N41">SUM(C38:C40)</f>
        <v>1400000</v>
      </c>
      <c r="D41" s="43">
        <f t="shared" si="8"/>
        <v>667816</v>
      </c>
      <c r="E41" s="43">
        <f t="shared" si="8"/>
        <v>776956</v>
      </c>
      <c r="F41" s="43">
        <f t="shared" si="8"/>
        <v>216696</v>
      </c>
      <c r="G41" s="43">
        <f t="shared" si="8"/>
        <v>566211</v>
      </c>
      <c r="H41" s="43">
        <f t="shared" si="8"/>
        <v>561607</v>
      </c>
      <c r="I41" s="43">
        <f t="shared" si="8"/>
        <v>49000</v>
      </c>
      <c r="J41" s="43">
        <f t="shared" si="8"/>
        <v>49000</v>
      </c>
      <c r="K41" s="43">
        <f t="shared" si="8"/>
        <v>44000</v>
      </c>
      <c r="L41" s="43">
        <f t="shared" si="8"/>
        <v>0</v>
      </c>
      <c r="M41" s="43">
        <f t="shared" si="8"/>
        <v>0</v>
      </c>
      <c r="N41" s="44">
        <f t="shared" si="8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48" t="s">
        <v>72</v>
      </c>
      <c r="B42" s="19" t="s">
        <v>73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>
      <c r="A43" s="48" t="s">
        <v>74</v>
      </c>
      <c r="B43" s="19" t="s">
        <v>75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3.5" thickBot="1">
      <c r="A44" s="17" t="s">
        <v>76</v>
      </c>
      <c r="B44" s="19" t="s">
        <v>207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4" ht="13.5" thickBot="1">
      <c r="A45" s="41" t="s">
        <v>35</v>
      </c>
      <c r="B45" s="42" t="s">
        <v>78</v>
      </c>
      <c r="C45" s="43">
        <f aca="true" t="shared" si="9" ref="C45:N45">SUM(C42:C43)</f>
        <v>0</v>
      </c>
      <c r="D45" s="43">
        <f t="shared" si="9"/>
        <v>0</v>
      </c>
      <c r="E45" s="43">
        <f t="shared" si="9"/>
        <v>0</v>
      </c>
      <c r="F45" s="43">
        <f t="shared" si="9"/>
        <v>0</v>
      </c>
      <c r="G45" s="43">
        <f t="shared" si="9"/>
        <v>0</v>
      </c>
      <c r="H45" s="43">
        <f t="shared" si="9"/>
        <v>0</v>
      </c>
      <c r="I45" s="43">
        <f t="shared" si="9"/>
        <v>0</v>
      </c>
      <c r="J45" s="43">
        <f t="shared" si="9"/>
        <v>0</v>
      </c>
      <c r="K45" s="43">
        <f t="shared" si="9"/>
        <v>0</v>
      </c>
      <c r="L45" s="43">
        <f t="shared" si="9"/>
        <v>0</v>
      </c>
      <c r="M45" s="43">
        <f t="shared" si="9"/>
        <v>0</v>
      </c>
      <c r="N45" s="44">
        <f t="shared" si="9"/>
        <v>0</v>
      </c>
    </row>
    <row r="46" spans="1:14" ht="12.75">
      <c r="A46" s="17" t="s">
        <v>72</v>
      </c>
      <c r="B46" s="19" t="s">
        <v>41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14" ht="12.75">
      <c r="A47" s="17" t="s">
        <v>74</v>
      </c>
      <c r="B47" s="19" t="s">
        <v>79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 ht="12.75">
      <c r="A48" s="41" t="s">
        <v>42</v>
      </c>
      <c r="B48" s="42" t="s">
        <v>80</v>
      </c>
      <c r="C48" s="43">
        <f aca="true" t="shared" si="10" ref="C48:N48">SUM(C46:C47)</f>
        <v>0</v>
      </c>
      <c r="D48" s="43">
        <f t="shared" si="10"/>
        <v>0</v>
      </c>
      <c r="E48" s="43">
        <f t="shared" si="10"/>
        <v>0</v>
      </c>
      <c r="F48" s="43">
        <f t="shared" si="10"/>
        <v>0</v>
      </c>
      <c r="G48" s="43">
        <f t="shared" si="10"/>
        <v>0</v>
      </c>
      <c r="H48" s="43">
        <f t="shared" si="10"/>
        <v>0</v>
      </c>
      <c r="I48" s="43">
        <f t="shared" si="10"/>
        <v>0</v>
      </c>
      <c r="J48" s="43">
        <f t="shared" si="10"/>
        <v>0</v>
      </c>
      <c r="K48" s="43">
        <f t="shared" si="10"/>
        <v>0</v>
      </c>
      <c r="L48" s="43">
        <f t="shared" si="10"/>
        <v>0</v>
      </c>
      <c r="M48" s="43">
        <f t="shared" si="10"/>
        <v>0</v>
      </c>
      <c r="N48" s="44">
        <f t="shared" si="10"/>
        <v>0</v>
      </c>
    </row>
    <row r="49" spans="1:14" ht="13.5" thickBot="1">
      <c r="A49" s="17" t="s">
        <v>81</v>
      </c>
      <c r="B49" s="25" t="s">
        <v>82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3.5" thickBot="1">
      <c r="A50" s="41" t="s">
        <v>46</v>
      </c>
      <c r="B50" s="42" t="s">
        <v>83</v>
      </c>
      <c r="C50" s="43">
        <f aca="true" t="shared" si="11" ref="C50:N50">SUM(C48,C45,C49)</f>
        <v>0</v>
      </c>
      <c r="D50" s="43">
        <f t="shared" si="11"/>
        <v>0</v>
      </c>
      <c r="E50" s="43">
        <f t="shared" si="11"/>
        <v>0</v>
      </c>
      <c r="F50" s="43">
        <f t="shared" si="11"/>
        <v>0</v>
      </c>
      <c r="G50" s="43">
        <f t="shared" si="11"/>
        <v>0</v>
      </c>
      <c r="H50" s="43">
        <f t="shared" si="11"/>
        <v>0</v>
      </c>
      <c r="I50" s="43">
        <f t="shared" si="11"/>
        <v>0</v>
      </c>
      <c r="J50" s="43">
        <f t="shared" si="11"/>
        <v>0</v>
      </c>
      <c r="K50" s="43">
        <f t="shared" si="11"/>
        <v>0</v>
      </c>
      <c r="L50" s="43">
        <f t="shared" si="11"/>
        <v>0</v>
      </c>
      <c r="M50" s="43">
        <f t="shared" si="11"/>
        <v>0</v>
      </c>
      <c r="N50" s="44">
        <f t="shared" si="11"/>
        <v>0</v>
      </c>
    </row>
    <row r="51" spans="1:29" ht="13.5" thickBot="1">
      <c r="A51" s="41"/>
      <c r="B51" s="71" t="s">
        <v>84</v>
      </c>
      <c r="C51" s="43">
        <f aca="true" t="shared" si="12" ref="C51:N51">SUM(C50,C41,C37)</f>
        <v>1400000</v>
      </c>
      <c r="D51" s="43">
        <f t="shared" si="12"/>
        <v>667816</v>
      </c>
      <c r="E51" s="43">
        <f t="shared" si="12"/>
        <v>776956</v>
      </c>
      <c r="F51" s="43">
        <f t="shared" si="12"/>
        <v>216696</v>
      </c>
      <c r="G51" s="43">
        <f t="shared" si="12"/>
        <v>566211</v>
      </c>
      <c r="H51" s="43">
        <f t="shared" si="12"/>
        <v>561607</v>
      </c>
      <c r="I51" s="43">
        <f t="shared" si="12"/>
        <v>49000</v>
      </c>
      <c r="J51" s="43">
        <f t="shared" si="12"/>
        <v>49000</v>
      </c>
      <c r="K51" s="43">
        <f t="shared" si="12"/>
        <v>44000</v>
      </c>
      <c r="L51" s="43">
        <f t="shared" si="12"/>
        <v>0</v>
      </c>
      <c r="M51" s="43">
        <f t="shared" si="12"/>
        <v>0</v>
      </c>
      <c r="N51" s="44">
        <f t="shared" si="12"/>
        <v>0</v>
      </c>
      <c r="AA51" s="15"/>
      <c r="AB51" s="15"/>
      <c r="AC51" s="15"/>
    </row>
    <row r="52" spans="1:14" ht="13.5" thickBot="1">
      <c r="A52" s="57"/>
      <c r="B52" s="58" t="s">
        <v>85</v>
      </c>
      <c r="C52" s="72"/>
      <c r="D52" s="72"/>
      <c r="E52" s="72"/>
      <c r="F52" s="72"/>
      <c r="G52" s="72"/>
      <c r="H52" s="72"/>
      <c r="I52" s="72"/>
      <c r="J52" s="72"/>
      <c r="K52" s="72"/>
      <c r="L52" s="73"/>
      <c r="M52" s="73"/>
      <c r="N52" s="74"/>
    </row>
    <row r="53" spans="1:14" ht="13.5" thickBot="1">
      <c r="A53" s="64"/>
      <c r="B53" s="58" t="s">
        <v>86</v>
      </c>
      <c r="C53" s="72"/>
      <c r="D53" s="72"/>
      <c r="E53" s="72"/>
      <c r="F53" s="72"/>
      <c r="G53" s="72"/>
      <c r="H53" s="75"/>
      <c r="I53" s="72"/>
      <c r="J53" s="72"/>
      <c r="K53" s="75"/>
      <c r="L53" s="72"/>
      <c r="M53" s="72"/>
      <c r="N53" s="82"/>
    </row>
    <row r="54" spans="8:11" ht="12.75">
      <c r="H54" s="26"/>
      <c r="K54" s="26"/>
    </row>
    <row r="55" spans="8:11" ht="12.75">
      <c r="H55" s="26"/>
      <c r="K55" s="26"/>
    </row>
    <row r="56" ht="12.75">
      <c r="K56" s="26"/>
    </row>
    <row r="57" ht="12.75">
      <c r="K57" s="26"/>
    </row>
    <row r="58" ht="12.75">
      <c r="K58" s="26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9"/>
      <c r="AB63" s="9"/>
      <c r="AC63" s="9"/>
    </row>
    <row r="64" spans="27:29" ht="12.75">
      <c r="AA64" s="9"/>
      <c r="AB64" s="9"/>
      <c r="AC64" s="9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 horizontalCentered="1"/>
  <pageMargins left="0.27569444444444446" right="0.27569444444444446" top="0.275" bottom="0.1798611111111111" header="0.19652777777777777" footer="0.159722222222222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N78"/>
  <sheetViews>
    <sheetView zoomScale="92" zoomScaleNormal="92" zoomScalePageLayoutView="0" workbookViewId="0" topLeftCell="A1">
      <pane ySplit="7" topLeftCell="A8" activePane="bottomLeft" state="frozen"/>
      <selection pane="topLeft" activeCell="T30" sqref="T30"/>
      <selection pane="bottomLeft" activeCell="W33" sqref="W33"/>
    </sheetView>
  </sheetViews>
  <sheetFormatPr defaultColWidth="9.00390625" defaultRowHeight="12.75"/>
  <cols>
    <col min="1" max="1" width="7.375" style="2" customWidth="1"/>
    <col min="2" max="2" width="35.75390625" style="2" customWidth="1"/>
    <col min="3" max="3" width="10.25390625" style="2" customWidth="1"/>
    <col min="4" max="4" width="10.00390625" style="2" customWidth="1"/>
    <col min="5" max="5" width="10.875" style="2" customWidth="1"/>
    <col min="6" max="6" width="9.00390625" style="2" customWidth="1"/>
    <col min="7" max="8" width="9.375" style="2" customWidth="1"/>
    <col min="9" max="9" width="9.625" style="2" customWidth="1"/>
    <col min="10" max="11" width="9.375" style="2" customWidth="1"/>
    <col min="12" max="12" width="10.375" style="2" customWidth="1"/>
    <col min="13" max="13" width="10.75390625" style="2" customWidth="1"/>
    <col min="14" max="14" width="10.625" style="2" customWidth="1"/>
    <col min="15" max="15" width="9.25390625" style="2" customWidth="1"/>
    <col min="16" max="16" width="0" style="2" hidden="1" customWidth="1"/>
    <col min="17" max="17" width="9.25390625" style="2" customWidth="1"/>
    <col min="18" max="20" width="0" style="2" hidden="1" customWidth="1"/>
    <col min="21" max="16384" width="9.125" style="2" customWidth="1"/>
  </cols>
  <sheetData>
    <row r="1" spans="1:17" ht="11.2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21"/>
      <c r="P1" s="20"/>
      <c r="Q1" s="20"/>
    </row>
    <row r="2" spans="8:20" ht="8.25" customHeight="1" thickBot="1">
      <c r="H2" s="3"/>
      <c r="M2" s="3" t="s">
        <v>1</v>
      </c>
      <c r="T2" s="3"/>
    </row>
    <row r="3" spans="1:14" ht="9" customHeight="1">
      <c r="A3" s="89" t="s">
        <v>2</v>
      </c>
      <c r="B3" s="89"/>
      <c r="C3" s="91">
        <v>1605</v>
      </c>
      <c r="D3" s="91"/>
      <c r="E3" s="91"/>
      <c r="F3" s="91">
        <v>1606</v>
      </c>
      <c r="G3" s="91"/>
      <c r="H3" s="91"/>
      <c r="I3" s="96"/>
      <c r="J3" s="96"/>
      <c r="K3" s="96"/>
      <c r="L3" s="101">
        <v>1600</v>
      </c>
      <c r="M3" s="101"/>
      <c r="N3" s="101"/>
    </row>
    <row r="4" spans="1:14" s="32" customFormat="1" ht="24" customHeight="1">
      <c r="A4" s="89"/>
      <c r="B4" s="89"/>
      <c r="C4" s="103" t="s">
        <v>182</v>
      </c>
      <c r="D4" s="103"/>
      <c r="E4" s="103"/>
      <c r="F4" s="103" t="s">
        <v>172</v>
      </c>
      <c r="G4" s="103"/>
      <c r="H4" s="103"/>
      <c r="I4" s="103"/>
      <c r="J4" s="103"/>
      <c r="K4" s="103"/>
      <c r="L4" s="105" t="s">
        <v>183</v>
      </c>
      <c r="M4" s="105"/>
      <c r="N4" s="105"/>
    </row>
    <row r="5" spans="1:14" ht="11.25" customHeight="1">
      <c r="A5" s="89"/>
      <c r="B5" s="89"/>
      <c r="C5" s="86" t="s">
        <v>7</v>
      </c>
      <c r="D5" s="86" t="s">
        <v>8</v>
      </c>
      <c r="E5" s="86" t="s">
        <v>9</v>
      </c>
      <c r="F5" s="86" t="s">
        <v>7</v>
      </c>
      <c r="G5" s="86" t="s">
        <v>8</v>
      </c>
      <c r="H5" s="86" t="s">
        <v>9</v>
      </c>
      <c r="I5" s="86" t="s">
        <v>7</v>
      </c>
      <c r="J5" s="86" t="s">
        <v>8</v>
      </c>
      <c r="K5" s="86" t="s">
        <v>9</v>
      </c>
      <c r="L5" s="86" t="s">
        <v>7</v>
      </c>
      <c r="M5" s="86" t="s">
        <v>8</v>
      </c>
      <c r="N5" s="86" t="s">
        <v>9</v>
      </c>
    </row>
    <row r="6" spans="1:14" ht="17.25" customHeight="1">
      <c r="A6" s="89"/>
      <c r="B6" s="89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 ht="9" customHeight="1">
      <c r="A7" s="87">
        <v>1</v>
      </c>
      <c r="B7" s="87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84" t="s">
        <v>10</v>
      </c>
      <c r="B8" s="84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9">
        <f>'27'!C9+'27'!F9+'27'!I9+'27'!L9+'28'!C9</f>
        <v>0</v>
      </c>
      <c r="M9" s="9">
        <f>'27'!D9+'27'!G9+'27'!J9+'27'!M9+'28'!D9</f>
        <v>0</v>
      </c>
      <c r="N9" s="9">
        <f>'27'!E9+'27'!H9+'27'!K9+'27'!N9+'28'!E9</f>
        <v>0</v>
      </c>
    </row>
    <row r="10" spans="1:14" ht="10.5" customHeight="1">
      <c r="A10" s="4" t="s">
        <v>13</v>
      </c>
      <c r="B10" s="3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9">
        <f>'27'!C10+'27'!F10+'27'!I10+'27'!L10+'28'!C10</f>
        <v>0</v>
      </c>
      <c r="M10" s="9">
        <f>'27'!D10+'27'!G10+'27'!J10+'27'!M10+'28'!D10</f>
        <v>0</v>
      </c>
      <c r="N10" s="9">
        <f>'27'!E10+'27'!H10+'27'!K10+'27'!N10+'28'!E10</f>
        <v>0</v>
      </c>
    </row>
    <row r="11" spans="1:14" ht="10.5" customHeight="1">
      <c r="A11" s="4" t="s">
        <v>15</v>
      </c>
      <c r="B11" s="3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9">
        <f>'27'!C11+'27'!F11+'27'!I11+'27'!L11+'28'!C11</f>
        <v>0</v>
      </c>
      <c r="M11" s="9">
        <f>'27'!D11+'27'!G11+'27'!J11+'27'!M11+'28'!D11</f>
        <v>0</v>
      </c>
      <c r="N11" s="9">
        <f>'27'!E11+'27'!H11+'27'!K11+'27'!N11+'28'!E11</f>
        <v>0</v>
      </c>
    </row>
    <row r="12" spans="1:14" ht="10.5" customHeight="1">
      <c r="A12" s="4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9">
        <f>'27'!C12+'27'!F12+'27'!I12+'27'!L12+'28'!C12</f>
        <v>0</v>
      </c>
      <c r="M12" s="9">
        <f>'27'!D12+'27'!G12+'27'!J12+'27'!M12+'28'!D12</f>
        <v>0</v>
      </c>
      <c r="N12" s="9">
        <f>'27'!E12+'27'!H12+'27'!K12+'27'!N12+'28'!E12</f>
        <v>0</v>
      </c>
    </row>
    <row r="13" spans="1:14" ht="10.5" customHeight="1">
      <c r="A13" s="4" t="s">
        <v>19</v>
      </c>
      <c r="B13" s="3" t="s">
        <v>20</v>
      </c>
      <c r="C13" s="8"/>
      <c r="D13" s="10"/>
      <c r="E13" s="8"/>
      <c r="F13" s="8"/>
      <c r="G13" s="8"/>
      <c r="H13" s="8"/>
      <c r="I13" s="8"/>
      <c r="J13" s="8"/>
      <c r="K13" s="8"/>
      <c r="L13" s="9">
        <f>'27'!C13+'27'!F13+'27'!I13+'27'!L13+'28'!C13</f>
        <v>0</v>
      </c>
      <c r="M13" s="9">
        <f>'27'!D13+'27'!G13+'27'!J13+'27'!M13+'28'!D13</f>
        <v>0</v>
      </c>
      <c r="N13" s="9">
        <f>'27'!E13+'27'!H13+'27'!K13+'27'!N13+'28'!E13</f>
        <v>0</v>
      </c>
    </row>
    <row r="14" spans="1:14" ht="10.5" customHeight="1">
      <c r="A14" s="41" t="s">
        <v>21</v>
      </c>
      <c r="B14" s="42" t="s">
        <v>22</v>
      </c>
      <c r="C14" s="43">
        <f aca="true" t="shared" si="0" ref="C14:N14">SUM(C9:C13)</f>
        <v>0</v>
      </c>
      <c r="D14" s="43">
        <f t="shared" si="0"/>
        <v>0</v>
      </c>
      <c r="E14" s="43">
        <f t="shared" si="0"/>
        <v>0</v>
      </c>
      <c r="F14" s="43">
        <f t="shared" si="0"/>
        <v>0</v>
      </c>
      <c r="G14" s="43">
        <f t="shared" si="0"/>
        <v>0</v>
      </c>
      <c r="H14" s="43">
        <f t="shared" si="0"/>
        <v>0</v>
      </c>
      <c r="I14" s="43">
        <f t="shared" si="0"/>
        <v>0</v>
      </c>
      <c r="J14" s="43">
        <f t="shared" si="0"/>
        <v>0</v>
      </c>
      <c r="K14" s="43">
        <f t="shared" si="0"/>
        <v>0</v>
      </c>
      <c r="L14" s="43">
        <f t="shared" si="0"/>
        <v>0</v>
      </c>
      <c r="M14" s="43">
        <f t="shared" si="0"/>
        <v>0</v>
      </c>
      <c r="N14" s="44">
        <f t="shared" si="0"/>
        <v>0</v>
      </c>
    </row>
    <row r="15" spans="1:14" ht="10.5" customHeight="1">
      <c r="A15" s="4" t="s">
        <v>23</v>
      </c>
      <c r="B15" s="3" t="s">
        <v>24</v>
      </c>
      <c r="C15" s="8"/>
      <c r="D15" s="13"/>
      <c r="E15" s="8"/>
      <c r="F15" s="8"/>
      <c r="G15" s="8"/>
      <c r="H15" s="8"/>
      <c r="I15" s="8"/>
      <c r="J15" s="8"/>
      <c r="K15" s="8"/>
      <c r="L15" s="9">
        <f>'27'!C15+'27'!F15+'27'!I15+'27'!L15+'28'!C15</f>
        <v>0</v>
      </c>
      <c r="M15" s="9">
        <f>'27'!D15+'27'!G15+'27'!J15+'27'!M15+'28'!D15</f>
        <v>0</v>
      </c>
      <c r="N15" s="9">
        <f>'27'!E15+'27'!H15+'27'!K15+'27'!N15+'28'!E15</f>
        <v>0</v>
      </c>
    </row>
    <row r="16" spans="1:14" ht="10.5" customHeight="1">
      <c r="A16" s="4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9">
        <f>'27'!C16+'27'!F16+'27'!I16+'27'!L16+'28'!C16</f>
        <v>0</v>
      </c>
      <c r="M16" s="9">
        <f>'27'!D16+'27'!G16+'27'!J16+'27'!M16+'28'!D16</f>
        <v>0</v>
      </c>
      <c r="N16" s="9">
        <f>'27'!E16+'27'!H16+'27'!K16+'27'!N16+'28'!E16</f>
        <v>0</v>
      </c>
    </row>
    <row r="17" spans="1:14" s="15" customFormat="1" ht="10.5" customHeight="1">
      <c r="A17" s="4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9">
        <f>'27'!C17+'27'!F17+'27'!I17+'27'!L17+'28'!C17</f>
        <v>0</v>
      </c>
      <c r="M17" s="9">
        <f>'27'!D17+'27'!G17+'27'!J17+'27'!M17+'28'!D17</f>
        <v>0</v>
      </c>
      <c r="N17" s="9">
        <f>'27'!E17+'27'!H17+'27'!K17+'27'!N17+'28'!E17</f>
        <v>0</v>
      </c>
    </row>
    <row r="18" spans="1:14" ht="10.5" customHeight="1" thickBot="1">
      <c r="A18" s="41" t="s">
        <v>29</v>
      </c>
      <c r="B18" s="42" t="s">
        <v>30</v>
      </c>
      <c r="C18" s="43">
        <f aca="true" t="shared" si="1" ref="C18:N18">SUM(C15:C17)</f>
        <v>0</v>
      </c>
      <c r="D18" s="43">
        <f t="shared" si="1"/>
        <v>0</v>
      </c>
      <c r="E18" s="43">
        <f t="shared" si="1"/>
        <v>0</v>
      </c>
      <c r="F18" s="43">
        <f t="shared" si="1"/>
        <v>0</v>
      </c>
      <c r="G18" s="43">
        <f t="shared" si="1"/>
        <v>0</v>
      </c>
      <c r="H18" s="43">
        <f t="shared" si="1"/>
        <v>0</v>
      </c>
      <c r="I18" s="43">
        <f t="shared" si="1"/>
        <v>0</v>
      </c>
      <c r="J18" s="43">
        <f t="shared" si="1"/>
        <v>0</v>
      </c>
      <c r="K18" s="43">
        <f t="shared" si="1"/>
        <v>0</v>
      </c>
      <c r="L18" s="43">
        <f t="shared" si="1"/>
        <v>0</v>
      </c>
      <c r="M18" s="43">
        <f t="shared" si="1"/>
        <v>0</v>
      </c>
      <c r="N18" s="44">
        <f t="shared" si="1"/>
        <v>0</v>
      </c>
    </row>
    <row r="19" spans="1:14" ht="10.5" customHeight="1">
      <c r="A19" s="48" t="s">
        <v>31</v>
      </c>
      <c r="B19" s="25" t="s">
        <v>32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0.5" customHeight="1" thickBot="1">
      <c r="A20" s="48" t="s">
        <v>33</v>
      </c>
      <c r="B20" s="25" t="s">
        <v>34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10.5" customHeight="1" thickBot="1">
      <c r="A21" s="41" t="s">
        <v>35</v>
      </c>
      <c r="B21" s="42" t="s">
        <v>36</v>
      </c>
      <c r="C21" s="43">
        <f aca="true" t="shared" si="2" ref="C21:I21">SUM(C19)</f>
        <v>0</v>
      </c>
      <c r="D21" s="43">
        <f t="shared" si="2"/>
        <v>0</v>
      </c>
      <c r="E21" s="43">
        <f t="shared" si="2"/>
        <v>0</v>
      </c>
      <c r="F21" s="43">
        <f t="shared" si="2"/>
        <v>0</v>
      </c>
      <c r="G21" s="43">
        <f t="shared" si="2"/>
        <v>0</v>
      </c>
      <c r="H21" s="43">
        <f t="shared" si="2"/>
        <v>0</v>
      </c>
      <c r="I21" s="43">
        <f t="shared" si="2"/>
        <v>0</v>
      </c>
      <c r="J21" s="43">
        <f>SUM(J19)+J20</f>
        <v>0</v>
      </c>
      <c r="K21" s="43">
        <f>SUM(K19)+K20</f>
        <v>0</v>
      </c>
      <c r="L21" s="43">
        <f>SUM(L19)</f>
        <v>0</v>
      </c>
      <c r="M21" s="43">
        <f>SUM(M19)</f>
        <v>0</v>
      </c>
      <c r="N21" s="44">
        <f>SUM(N19)</f>
        <v>0</v>
      </c>
    </row>
    <row r="22" spans="1:14" ht="10.5" customHeight="1">
      <c r="A22" s="17" t="s">
        <v>37</v>
      </c>
      <c r="B22" s="3" t="s">
        <v>38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10.5" customHeight="1">
      <c r="A23" s="17" t="s">
        <v>39</v>
      </c>
      <c r="B23" s="3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s="15" customFormat="1" ht="10.5" customHeight="1">
      <c r="A24" s="4" t="s">
        <v>31</v>
      </c>
      <c r="B24" s="3" t="s">
        <v>41</v>
      </c>
      <c r="C24" s="8"/>
      <c r="D24" s="8"/>
      <c r="E24" s="8"/>
      <c r="F24" s="8"/>
      <c r="G24" s="8"/>
      <c r="H24" s="8"/>
      <c r="I24" s="8"/>
      <c r="J24" s="8"/>
      <c r="K24" s="8"/>
      <c r="L24" s="9">
        <f>'27'!C24+'27'!F24+'27'!I24+'27'!L24+'28'!C24</f>
        <v>0</v>
      </c>
      <c r="M24" s="9">
        <f>'27'!D24+'27'!G24+'27'!J24+'27'!M24+'28'!D24</f>
        <v>0</v>
      </c>
      <c r="N24" s="9">
        <f>'27'!E24+'27'!H24+'27'!K24+'27'!N24+'28'!E24</f>
        <v>0</v>
      </c>
    </row>
    <row r="25" spans="1:14" ht="10.5" customHeight="1">
      <c r="A25" s="41" t="s">
        <v>42</v>
      </c>
      <c r="B25" s="45" t="s">
        <v>43</v>
      </c>
      <c r="C25" s="43">
        <f aca="true" t="shared" si="3" ref="C25:N25">SUM(C22:C24)</f>
        <v>0</v>
      </c>
      <c r="D25" s="43">
        <f t="shared" si="3"/>
        <v>0</v>
      </c>
      <c r="E25" s="43">
        <f t="shared" si="3"/>
        <v>0</v>
      </c>
      <c r="F25" s="43">
        <f t="shared" si="3"/>
        <v>0</v>
      </c>
      <c r="G25" s="43">
        <f t="shared" si="3"/>
        <v>0</v>
      </c>
      <c r="H25" s="43">
        <f t="shared" si="3"/>
        <v>0</v>
      </c>
      <c r="I25" s="43">
        <f t="shared" si="3"/>
        <v>0</v>
      </c>
      <c r="J25" s="43">
        <f t="shared" si="3"/>
        <v>0</v>
      </c>
      <c r="K25" s="43">
        <f t="shared" si="3"/>
        <v>0</v>
      </c>
      <c r="L25" s="43">
        <f t="shared" si="3"/>
        <v>0</v>
      </c>
      <c r="M25" s="43">
        <f t="shared" si="3"/>
        <v>0</v>
      </c>
      <c r="N25" s="44">
        <f t="shared" si="3"/>
        <v>0</v>
      </c>
    </row>
    <row r="26" spans="1:14" ht="10.5" customHeight="1">
      <c r="A26" s="17" t="s">
        <v>44</v>
      </c>
      <c r="B26" s="19" t="s">
        <v>45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0.5" customHeight="1">
      <c r="A27" s="41" t="s">
        <v>46</v>
      </c>
      <c r="B27" s="45" t="s">
        <v>47</v>
      </c>
      <c r="C27" s="43">
        <f aca="true" t="shared" si="4" ref="C27:N27">SUM(C21,C25,C26)</f>
        <v>0</v>
      </c>
      <c r="D27" s="43">
        <f t="shared" si="4"/>
        <v>0</v>
      </c>
      <c r="E27" s="43">
        <f t="shared" si="4"/>
        <v>0</v>
      </c>
      <c r="F27" s="43">
        <f t="shared" si="4"/>
        <v>0</v>
      </c>
      <c r="G27" s="43">
        <f t="shared" si="4"/>
        <v>0</v>
      </c>
      <c r="H27" s="43">
        <f t="shared" si="4"/>
        <v>0</v>
      </c>
      <c r="I27" s="43">
        <f t="shared" si="4"/>
        <v>0</v>
      </c>
      <c r="J27" s="43">
        <f t="shared" si="4"/>
        <v>0</v>
      </c>
      <c r="K27" s="43">
        <f t="shared" si="4"/>
        <v>0</v>
      </c>
      <c r="L27" s="43">
        <f t="shared" si="4"/>
        <v>0</v>
      </c>
      <c r="M27" s="43">
        <f t="shared" si="4"/>
        <v>0</v>
      </c>
      <c r="N27" s="44">
        <f t="shared" si="4"/>
        <v>0</v>
      </c>
    </row>
    <row r="28" spans="1:14" s="15" customFormat="1" ht="10.5" customHeight="1">
      <c r="A28" s="20"/>
      <c r="B28" s="15" t="s">
        <v>48</v>
      </c>
      <c r="C28" s="9">
        <f aca="true" t="shared" si="5" ref="C28:N28">SUM(C27,C18,C14)</f>
        <v>0</v>
      </c>
      <c r="D28" s="9">
        <f t="shared" si="5"/>
        <v>0</v>
      </c>
      <c r="E28" s="9">
        <f t="shared" si="5"/>
        <v>0</v>
      </c>
      <c r="F28" s="9">
        <f t="shared" si="5"/>
        <v>0</v>
      </c>
      <c r="G28" s="9">
        <f t="shared" si="5"/>
        <v>0</v>
      </c>
      <c r="H28" s="9">
        <f t="shared" si="5"/>
        <v>0</v>
      </c>
      <c r="I28" s="9">
        <f t="shared" si="5"/>
        <v>0</v>
      </c>
      <c r="J28" s="9">
        <f t="shared" si="5"/>
        <v>0</v>
      </c>
      <c r="K28" s="9">
        <f t="shared" si="5"/>
        <v>0</v>
      </c>
      <c r="L28" s="9">
        <f t="shared" si="5"/>
        <v>0</v>
      </c>
      <c r="M28" s="9">
        <f t="shared" si="5"/>
        <v>0</v>
      </c>
      <c r="N28" s="9">
        <f t="shared" si="5"/>
        <v>0</v>
      </c>
    </row>
    <row r="29" spans="1:21" ht="10.5" customHeight="1">
      <c r="A29" s="85" t="s">
        <v>49</v>
      </c>
      <c r="B29" s="85"/>
      <c r="C29" s="8"/>
      <c r="D29" s="8"/>
      <c r="E29" s="8"/>
      <c r="F29" s="8"/>
      <c r="G29" s="8"/>
      <c r="H29" s="8"/>
      <c r="I29" s="8"/>
      <c r="J29" s="8"/>
      <c r="K29" s="8"/>
      <c r="L29" s="9"/>
      <c r="M29" s="9"/>
      <c r="N29" s="18"/>
      <c r="U29" s="29"/>
    </row>
    <row r="30" spans="1:14" ht="10.5" customHeight="1">
      <c r="A30" s="4" t="s">
        <v>50</v>
      </c>
      <c r="B30" s="3" t="s">
        <v>51</v>
      </c>
      <c r="C30" s="8"/>
      <c r="D30" s="8"/>
      <c r="E30" s="8"/>
      <c r="F30" s="8"/>
      <c r="G30" s="8"/>
      <c r="H30" s="8"/>
      <c r="I30" s="8"/>
      <c r="J30" s="8"/>
      <c r="K30" s="8"/>
      <c r="L30" s="9">
        <f>'27'!C30+'27'!F30+'27'!I30+'27'!L30+'28'!C30</f>
        <v>0</v>
      </c>
      <c r="M30" s="9">
        <f>'27'!D30+'27'!G30+'27'!J30+'27'!M30+'28'!D30</f>
        <v>0</v>
      </c>
      <c r="N30" s="9">
        <f>'27'!E30+'27'!H30+'27'!K30+'27'!N30+'28'!E30</f>
        <v>0</v>
      </c>
    </row>
    <row r="31" spans="1:14" ht="10.5" customHeight="1">
      <c r="A31" s="4" t="s">
        <v>52</v>
      </c>
      <c r="B31" s="3" t="s">
        <v>53</v>
      </c>
      <c r="C31" s="8"/>
      <c r="D31" s="8"/>
      <c r="E31" s="8"/>
      <c r="F31" s="8"/>
      <c r="G31" s="8"/>
      <c r="H31" s="8"/>
      <c r="I31" s="8"/>
      <c r="J31" s="8"/>
      <c r="K31" s="8"/>
      <c r="L31" s="9">
        <f>'27'!C31+'27'!F31+'27'!I31+'27'!L31+'28'!C31</f>
        <v>0</v>
      </c>
      <c r="M31" s="9">
        <f>'27'!D31+'27'!G31+'27'!J31+'27'!M31+'28'!D31</f>
        <v>0</v>
      </c>
      <c r="N31" s="9">
        <f>'27'!E31+'27'!H31+'27'!K31+'27'!N31+'28'!E31</f>
        <v>0</v>
      </c>
    </row>
    <row r="32" spans="1:14" ht="10.5" customHeight="1">
      <c r="A32" s="4" t="s">
        <v>54</v>
      </c>
      <c r="B32" s="3" t="s">
        <v>55</v>
      </c>
      <c r="C32" s="8"/>
      <c r="D32" s="8"/>
      <c r="E32" s="8"/>
      <c r="F32" s="8"/>
      <c r="G32" s="8"/>
      <c r="H32" s="8"/>
      <c r="I32" s="8"/>
      <c r="J32" s="8"/>
      <c r="K32" s="8"/>
      <c r="L32" s="9">
        <f>'27'!C32+'27'!F32+'27'!I32+'27'!L32+'28'!C32</f>
        <v>0</v>
      </c>
      <c r="M32" s="9">
        <f>'27'!D32+'27'!G32+'27'!J32+'27'!M32+'28'!D32</f>
        <v>0</v>
      </c>
      <c r="N32" s="9">
        <f>'27'!E32+'27'!H32+'27'!K32+'27'!N32+'28'!E32</f>
        <v>0</v>
      </c>
    </row>
    <row r="33" spans="1:14" ht="10.5" customHeight="1">
      <c r="A33" s="49" t="s">
        <v>56</v>
      </c>
      <c r="B33" s="50" t="s">
        <v>57</v>
      </c>
      <c r="C33" s="51">
        <f aca="true" t="shared" si="6" ref="C33:N33">SUM(C30:C32)</f>
        <v>0</v>
      </c>
      <c r="D33" s="51">
        <f t="shared" si="6"/>
        <v>0</v>
      </c>
      <c r="E33" s="51">
        <f t="shared" si="6"/>
        <v>0</v>
      </c>
      <c r="F33" s="51">
        <f t="shared" si="6"/>
        <v>0</v>
      </c>
      <c r="G33" s="51">
        <f t="shared" si="6"/>
        <v>0</v>
      </c>
      <c r="H33" s="51">
        <f t="shared" si="6"/>
        <v>0</v>
      </c>
      <c r="I33" s="51">
        <f t="shared" si="6"/>
        <v>0</v>
      </c>
      <c r="J33" s="51">
        <f t="shared" si="6"/>
        <v>0</v>
      </c>
      <c r="K33" s="51">
        <f t="shared" si="6"/>
        <v>0</v>
      </c>
      <c r="L33" s="51">
        <f t="shared" si="6"/>
        <v>0</v>
      </c>
      <c r="M33" s="51">
        <f t="shared" si="6"/>
        <v>0</v>
      </c>
      <c r="N33" s="52">
        <f t="shared" si="6"/>
        <v>0</v>
      </c>
    </row>
    <row r="34" spans="1:14" ht="10.5" customHeight="1">
      <c r="A34" s="4" t="s">
        <v>58</v>
      </c>
      <c r="B34" s="3" t="s">
        <v>59</v>
      </c>
      <c r="C34" s="8"/>
      <c r="D34" s="8"/>
      <c r="E34" s="8"/>
      <c r="F34" s="8"/>
      <c r="G34" s="8"/>
      <c r="H34" s="8"/>
      <c r="I34" s="8"/>
      <c r="J34" s="8"/>
      <c r="K34" s="8"/>
      <c r="L34" s="9">
        <f>'27'!C34+'27'!F34+'27'!I34+'27'!L34+'28'!C34</f>
        <v>0</v>
      </c>
      <c r="M34" s="9">
        <f>'27'!D34+'27'!G34+'27'!J34+'27'!M34+'28'!D34</f>
        <v>0</v>
      </c>
      <c r="N34" s="9">
        <f>'27'!E34+'27'!H34+'27'!K34+'27'!N34+'28'!E34</f>
        <v>0</v>
      </c>
    </row>
    <row r="35" spans="1:14" ht="10.5" customHeight="1">
      <c r="A35" s="4" t="s">
        <v>60</v>
      </c>
      <c r="B35" s="3" t="s">
        <v>61</v>
      </c>
      <c r="C35" s="8"/>
      <c r="D35" s="8"/>
      <c r="E35" s="8"/>
      <c r="F35" s="8"/>
      <c r="G35" s="8"/>
      <c r="H35" s="8"/>
      <c r="I35" s="8"/>
      <c r="J35" s="8"/>
      <c r="K35" s="8"/>
      <c r="L35" s="9">
        <f>'27'!C35+'27'!F35+'27'!I35+'27'!L35+'28'!C35</f>
        <v>0</v>
      </c>
      <c r="M35" s="9">
        <f>'27'!D35+'27'!G35+'27'!J35+'27'!M35+'28'!D35</f>
        <v>0</v>
      </c>
      <c r="N35" s="9">
        <f>'27'!E35+'27'!H35+'27'!K35+'27'!N35+'28'!E35</f>
        <v>0</v>
      </c>
    </row>
    <row r="36" spans="1:14" ht="10.5" customHeight="1">
      <c r="A36" s="4" t="s">
        <v>62</v>
      </c>
      <c r="B36" s="3" t="s">
        <v>63</v>
      </c>
      <c r="C36" s="8"/>
      <c r="D36" s="8"/>
      <c r="E36" s="8"/>
      <c r="F36" s="8"/>
      <c r="G36" s="8"/>
      <c r="H36" s="8"/>
      <c r="I36" s="8"/>
      <c r="J36" s="8"/>
      <c r="K36" s="8"/>
      <c r="L36" s="9">
        <f>'27'!C36+'27'!F36+'27'!I36+'27'!L36+'28'!C36</f>
        <v>0</v>
      </c>
      <c r="M36" s="9">
        <f>'27'!D36+'27'!G36+'27'!J36+'27'!M36+'28'!D36</f>
        <v>0</v>
      </c>
      <c r="N36" s="9">
        <f>'27'!E36+'27'!H36+'27'!K36+'27'!N36+'28'!E36</f>
        <v>0</v>
      </c>
    </row>
    <row r="37" spans="1:40" ht="10.5" customHeight="1">
      <c r="A37" s="41" t="s">
        <v>21</v>
      </c>
      <c r="B37" s="42" t="s">
        <v>64</v>
      </c>
      <c r="C37" s="43">
        <f aca="true" t="shared" si="7" ref="C37:N37">SUM(C33:C36)</f>
        <v>0</v>
      </c>
      <c r="D37" s="43">
        <f t="shared" si="7"/>
        <v>0</v>
      </c>
      <c r="E37" s="43">
        <f t="shared" si="7"/>
        <v>0</v>
      </c>
      <c r="F37" s="43">
        <f t="shared" si="7"/>
        <v>0</v>
      </c>
      <c r="G37" s="43">
        <f t="shared" si="7"/>
        <v>0</v>
      </c>
      <c r="H37" s="43">
        <f t="shared" si="7"/>
        <v>0</v>
      </c>
      <c r="I37" s="43">
        <f t="shared" si="7"/>
        <v>0</v>
      </c>
      <c r="J37" s="43">
        <f t="shared" si="7"/>
        <v>0</v>
      </c>
      <c r="K37" s="43">
        <f t="shared" si="7"/>
        <v>0</v>
      </c>
      <c r="L37" s="43">
        <f t="shared" si="7"/>
        <v>0</v>
      </c>
      <c r="M37" s="43">
        <f t="shared" si="7"/>
        <v>0</v>
      </c>
      <c r="N37" s="44">
        <f t="shared" si="7"/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4" t="s">
        <v>65</v>
      </c>
      <c r="B38" s="3" t="s">
        <v>66</v>
      </c>
      <c r="C38" s="8"/>
      <c r="D38" s="8"/>
      <c r="E38" s="8">
        <f>SUM(C38:D38)</f>
        <v>0</v>
      </c>
      <c r="F38" s="8"/>
      <c r="G38" s="8"/>
      <c r="H38" s="8"/>
      <c r="I38" s="8"/>
      <c r="J38" s="8"/>
      <c r="K38" s="8"/>
      <c r="L38" s="9">
        <f>'27'!C38+'27'!F38+'27'!I38+'27'!L38+'28'!C38</f>
        <v>216696</v>
      </c>
      <c r="M38" s="9">
        <f>'27'!D38+'27'!G38+'27'!J38+'27'!M38+'28'!D38</f>
        <v>566211</v>
      </c>
      <c r="N38" s="9">
        <f>'27'!E38+'27'!H38+'27'!K38+'27'!N38+'28'!E38</f>
        <v>561607</v>
      </c>
      <c r="AD38" s="8"/>
      <c r="AE38" s="8"/>
      <c r="AF38" s="8"/>
      <c r="AJ38" s="8"/>
      <c r="AK38" s="8"/>
      <c r="AL38" s="8"/>
      <c r="AM38" s="8"/>
      <c r="AN38" s="8"/>
    </row>
    <row r="39" spans="1:40" ht="10.5" customHeight="1">
      <c r="A39" s="4" t="s">
        <v>67</v>
      </c>
      <c r="B39" s="3" t="s">
        <v>68</v>
      </c>
      <c r="C39" s="8"/>
      <c r="D39" s="8"/>
      <c r="E39" s="8"/>
      <c r="F39" s="8"/>
      <c r="G39" s="8"/>
      <c r="H39" s="8"/>
      <c r="I39" s="8"/>
      <c r="J39" s="8"/>
      <c r="K39" s="8"/>
      <c r="L39" s="9">
        <f>'27'!C39+'27'!F39+'27'!I39+'27'!L39+'28'!C39</f>
        <v>1400000</v>
      </c>
      <c r="M39" s="9">
        <f>'27'!D39+'27'!G39+'27'!J39+'27'!M39+'28'!D39</f>
        <v>667816</v>
      </c>
      <c r="N39" s="9">
        <f>'27'!E39+'27'!H39+'27'!K39+'27'!N39+'28'!E39</f>
        <v>776956</v>
      </c>
      <c r="AD39" s="8"/>
      <c r="AE39" s="8"/>
      <c r="AF39" s="8"/>
      <c r="AJ39" s="8"/>
      <c r="AK39" s="8"/>
      <c r="AL39" s="8"/>
      <c r="AM39" s="8"/>
      <c r="AN39" s="8"/>
    </row>
    <row r="40" spans="1:40" s="15" customFormat="1" ht="10.5" customHeight="1">
      <c r="A40" s="4" t="s">
        <v>69</v>
      </c>
      <c r="B40" s="3" t="s">
        <v>70</v>
      </c>
      <c r="C40" s="8"/>
      <c r="D40" s="8"/>
      <c r="E40" s="8"/>
      <c r="F40" s="8"/>
      <c r="G40" s="8"/>
      <c r="H40" s="8"/>
      <c r="I40" s="8"/>
      <c r="J40" s="8"/>
      <c r="K40" s="8"/>
      <c r="L40" s="9">
        <f>'27'!C40+'27'!F40+'27'!I40+'27'!L40+'28'!C40</f>
        <v>49000</v>
      </c>
      <c r="M40" s="9">
        <f>'27'!D40+'27'!G40+'27'!J40+'27'!M40+'28'!D40</f>
        <v>49000</v>
      </c>
      <c r="N40" s="9">
        <f>'27'!E40+'27'!H40+'27'!K40+'27'!N40+'28'!E40</f>
        <v>44000</v>
      </c>
      <c r="AD40" s="9"/>
      <c r="AE40" s="9"/>
      <c r="AF40" s="9"/>
      <c r="AJ40" s="9"/>
      <c r="AK40" s="9"/>
      <c r="AL40" s="9"/>
      <c r="AM40" s="9"/>
      <c r="AN40" s="9"/>
    </row>
    <row r="41" spans="1:31" ht="10.5" customHeight="1" thickBot="1">
      <c r="A41" s="41" t="s">
        <v>29</v>
      </c>
      <c r="B41" s="42" t="s">
        <v>71</v>
      </c>
      <c r="C41" s="43">
        <f aca="true" t="shared" si="8" ref="C41:N41">SUM(C38:C40)</f>
        <v>0</v>
      </c>
      <c r="D41" s="43">
        <f t="shared" si="8"/>
        <v>0</v>
      </c>
      <c r="E41" s="43">
        <f t="shared" si="8"/>
        <v>0</v>
      </c>
      <c r="F41" s="43">
        <f t="shared" si="8"/>
        <v>0</v>
      </c>
      <c r="G41" s="43">
        <f t="shared" si="8"/>
        <v>0</v>
      </c>
      <c r="H41" s="43">
        <f t="shared" si="8"/>
        <v>0</v>
      </c>
      <c r="I41" s="43">
        <f t="shared" si="8"/>
        <v>0</v>
      </c>
      <c r="J41" s="43">
        <f t="shared" si="8"/>
        <v>0</v>
      </c>
      <c r="K41" s="43">
        <f t="shared" si="8"/>
        <v>0</v>
      </c>
      <c r="L41" s="43">
        <f t="shared" si="8"/>
        <v>1665696</v>
      </c>
      <c r="M41" s="43">
        <f t="shared" si="8"/>
        <v>1283027</v>
      </c>
      <c r="N41" s="44">
        <f t="shared" si="8"/>
        <v>1382563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48" t="s">
        <v>72</v>
      </c>
      <c r="B42" s="19" t="s">
        <v>73</v>
      </c>
      <c r="C42" s="14"/>
      <c r="D42" s="14"/>
      <c r="E42" s="14"/>
      <c r="F42" s="14"/>
      <c r="G42" s="14"/>
      <c r="H42" s="14"/>
      <c r="I42" s="14"/>
      <c r="J42" s="14"/>
      <c r="K42" s="14"/>
      <c r="L42" s="14">
        <f>'27'!C42+'27'!F42+'27'!I42+'27'!L42+'28'!C42</f>
        <v>0</v>
      </c>
      <c r="M42" s="14">
        <f>'27'!D42+'27'!G42+'27'!J42+'27'!M42+'28'!D42</f>
        <v>0</v>
      </c>
      <c r="N42" s="14">
        <f>'27'!E42+'27'!H42+'27'!K42+'27'!N42+'28'!E42</f>
        <v>0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>
      <c r="A43" s="48" t="s">
        <v>74</v>
      </c>
      <c r="B43" s="19" t="s">
        <v>75</v>
      </c>
      <c r="C43" s="14"/>
      <c r="D43" s="14"/>
      <c r="E43" s="14"/>
      <c r="F43" s="14"/>
      <c r="G43" s="14"/>
      <c r="H43" s="14"/>
      <c r="I43" s="14"/>
      <c r="J43" s="14"/>
      <c r="K43" s="14"/>
      <c r="L43" s="14">
        <f>'27'!C43+'27'!F43+'27'!I43+'27'!L43+'28'!C43</f>
        <v>0</v>
      </c>
      <c r="M43" s="14">
        <f>'27'!D43+'27'!G43+'27'!J43+'27'!M43+'28'!D43</f>
        <v>0</v>
      </c>
      <c r="N43" s="14">
        <f>'27'!E43+'27'!H43+'27'!K43+'27'!N43+'28'!E43</f>
        <v>0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3.5" thickBot="1">
      <c r="A44" s="17" t="s">
        <v>76</v>
      </c>
      <c r="B44" s="19" t="s">
        <v>207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4" ht="13.5" thickBot="1">
      <c r="A45" s="41" t="s">
        <v>35</v>
      </c>
      <c r="B45" s="42" t="s">
        <v>78</v>
      </c>
      <c r="C45" s="43">
        <f aca="true" t="shared" si="9" ref="C45:N45">SUM(C42:C43)</f>
        <v>0</v>
      </c>
      <c r="D45" s="43">
        <f t="shared" si="9"/>
        <v>0</v>
      </c>
      <c r="E45" s="43">
        <f t="shared" si="9"/>
        <v>0</v>
      </c>
      <c r="F45" s="43">
        <f t="shared" si="9"/>
        <v>0</v>
      </c>
      <c r="G45" s="43">
        <f t="shared" si="9"/>
        <v>0</v>
      </c>
      <c r="H45" s="43">
        <f t="shared" si="9"/>
        <v>0</v>
      </c>
      <c r="I45" s="43">
        <f t="shared" si="9"/>
        <v>0</v>
      </c>
      <c r="J45" s="43">
        <f t="shared" si="9"/>
        <v>0</v>
      </c>
      <c r="K45" s="43">
        <f t="shared" si="9"/>
        <v>0</v>
      </c>
      <c r="L45" s="43">
        <f t="shared" si="9"/>
        <v>0</v>
      </c>
      <c r="M45" s="43">
        <f t="shared" si="9"/>
        <v>0</v>
      </c>
      <c r="N45" s="44">
        <f t="shared" si="9"/>
        <v>0</v>
      </c>
    </row>
    <row r="46" spans="1:14" ht="12.75">
      <c r="A46" s="17" t="s">
        <v>72</v>
      </c>
      <c r="B46" s="19" t="s">
        <v>41</v>
      </c>
      <c r="C46" s="14"/>
      <c r="D46" s="14"/>
      <c r="E46" s="14"/>
      <c r="F46" s="14"/>
      <c r="G46" s="14"/>
      <c r="H46" s="14"/>
      <c r="I46" s="14"/>
      <c r="J46" s="14"/>
      <c r="K46" s="14"/>
      <c r="L46" s="14">
        <f>'27'!C46+'27'!F46+'27'!I46+'27'!L46+'28'!C46</f>
        <v>0</v>
      </c>
      <c r="M46" s="14">
        <f>'27'!D46+'27'!G46+'27'!J46+'27'!M46+'28'!D46</f>
        <v>0</v>
      </c>
      <c r="N46" s="14">
        <f>'27'!E46+'27'!H46+'27'!K46+'27'!N46+'28'!E46</f>
        <v>0</v>
      </c>
    </row>
    <row r="47" spans="1:14" ht="12.75">
      <c r="A47" s="17" t="s">
        <v>74</v>
      </c>
      <c r="B47" s="19" t="s">
        <v>79</v>
      </c>
      <c r="C47" s="14">
        <v>0</v>
      </c>
      <c r="D47" s="14">
        <v>3486255</v>
      </c>
      <c r="E47" s="14">
        <v>3486255</v>
      </c>
      <c r="F47" s="14"/>
      <c r="G47" s="14"/>
      <c r="H47" s="14"/>
      <c r="I47" s="14"/>
      <c r="J47" s="14"/>
      <c r="K47" s="14"/>
      <c r="L47" s="14">
        <f>'27'!C47+'27'!F47+'27'!I47+'27'!L47+'28'!C47</f>
        <v>0</v>
      </c>
      <c r="M47" s="14">
        <f>'27'!D47+'27'!G47+'27'!J47+'27'!M47+'28'!D47</f>
        <v>3486255</v>
      </c>
      <c r="N47" s="14">
        <f>'27'!E47+'27'!H47+'27'!K47+'27'!N47+'28'!E47</f>
        <v>3486255</v>
      </c>
    </row>
    <row r="48" spans="1:14" ht="12.75">
      <c r="A48" s="41" t="s">
        <v>42</v>
      </c>
      <c r="B48" s="42" t="s">
        <v>80</v>
      </c>
      <c r="C48" s="43">
        <f aca="true" t="shared" si="10" ref="C48:N48">SUM(C46:C47)</f>
        <v>0</v>
      </c>
      <c r="D48" s="43">
        <f t="shared" si="10"/>
        <v>3486255</v>
      </c>
      <c r="E48" s="43">
        <f t="shared" si="10"/>
        <v>3486255</v>
      </c>
      <c r="F48" s="43">
        <f t="shared" si="10"/>
        <v>0</v>
      </c>
      <c r="G48" s="43">
        <f t="shared" si="10"/>
        <v>0</v>
      </c>
      <c r="H48" s="43">
        <f t="shared" si="10"/>
        <v>0</v>
      </c>
      <c r="I48" s="43">
        <f t="shared" si="10"/>
        <v>0</v>
      </c>
      <c r="J48" s="43">
        <f t="shared" si="10"/>
        <v>0</v>
      </c>
      <c r="K48" s="43">
        <f t="shared" si="10"/>
        <v>0</v>
      </c>
      <c r="L48" s="43">
        <f t="shared" si="10"/>
        <v>0</v>
      </c>
      <c r="M48" s="43">
        <f t="shared" si="10"/>
        <v>3486255</v>
      </c>
      <c r="N48" s="44">
        <f t="shared" si="10"/>
        <v>3486255</v>
      </c>
    </row>
    <row r="49" spans="1:14" ht="13.5" thickBot="1">
      <c r="A49" s="17" t="s">
        <v>81</v>
      </c>
      <c r="B49" s="25" t="s">
        <v>82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3.5" thickBot="1">
      <c r="A50" s="41" t="s">
        <v>46</v>
      </c>
      <c r="B50" s="42" t="s">
        <v>83</v>
      </c>
      <c r="C50" s="43">
        <f aca="true" t="shared" si="11" ref="C50:N50">SUM(C48,C45,C49)</f>
        <v>0</v>
      </c>
      <c r="D50" s="43">
        <f t="shared" si="11"/>
        <v>3486255</v>
      </c>
      <c r="E50" s="43">
        <f t="shared" si="11"/>
        <v>3486255</v>
      </c>
      <c r="F50" s="43">
        <f t="shared" si="11"/>
        <v>0</v>
      </c>
      <c r="G50" s="43">
        <f t="shared" si="11"/>
        <v>0</v>
      </c>
      <c r="H50" s="43">
        <f t="shared" si="11"/>
        <v>0</v>
      </c>
      <c r="I50" s="43">
        <f t="shared" si="11"/>
        <v>0</v>
      </c>
      <c r="J50" s="43">
        <f t="shared" si="11"/>
        <v>0</v>
      </c>
      <c r="K50" s="43">
        <f t="shared" si="11"/>
        <v>0</v>
      </c>
      <c r="L50" s="43">
        <f t="shared" si="11"/>
        <v>0</v>
      </c>
      <c r="M50" s="43">
        <f t="shared" si="11"/>
        <v>3486255</v>
      </c>
      <c r="N50" s="44">
        <f t="shared" si="11"/>
        <v>3486255</v>
      </c>
    </row>
    <row r="51" spans="1:14" ht="13.5" thickBot="1">
      <c r="A51" s="41"/>
      <c r="B51" s="71" t="s">
        <v>84</v>
      </c>
      <c r="C51" s="43">
        <f aca="true" t="shared" si="12" ref="C51:N51">SUM(C50,C41,C37)</f>
        <v>0</v>
      </c>
      <c r="D51" s="43">
        <f t="shared" si="12"/>
        <v>3486255</v>
      </c>
      <c r="E51" s="43">
        <f t="shared" si="12"/>
        <v>3486255</v>
      </c>
      <c r="F51" s="43">
        <f t="shared" si="12"/>
        <v>0</v>
      </c>
      <c r="G51" s="43">
        <f t="shared" si="12"/>
        <v>0</v>
      </c>
      <c r="H51" s="43">
        <f t="shared" si="12"/>
        <v>0</v>
      </c>
      <c r="I51" s="43">
        <f t="shared" si="12"/>
        <v>0</v>
      </c>
      <c r="J51" s="43">
        <f t="shared" si="12"/>
        <v>0</v>
      </c>
      <c r="K51" s="43">
        <f t="shared" si="12"/>
        <v>0</v>
      </c>
      <c r="L51" s="43">
        <f t="shared" si="12"/>
        <v>1665696</v>
      </c>
      <c r="M51" s="43">
        <f t="shared" si="12"/>
        <v>4769282</v>
      </c>
      <c r="N51" s="44">
        <f t="shared" si="12"/>
        <v>4868818</v>
      </c>
    </row>
    <row r="52" spans="1:29" ht="13.5" thickBot="1">
      <c r="A52" s="57"/>
      <c r="B52" s="58" t="s">
        <v>85</v>
      </c>
      <c r="C52" s="72"/>
      <c r="D52" s="72"/>
      <c r="E52" s="72"/>
      <c r="F52" s="72"/>
      <c r="G52" s="72"/>
      <c r="H52" s="72"/>
      <c r="I52" s="72"/>
      <c r="J52" s="72"/>
      <c r="K52" s="72"/>
      <c r="L52" s="73">
        <f>'27'!C52+'27'!F52+'27'!I52+'27'!L52+'28'!C52</f>
        <v>0</v>
      </c>
      <c r="M52" s="73">
        <f>'27'!D52+'27'!G52+'27'!J52+'27'!M52+'28'!D52</f>
        <v>0</v>
      </c>
      <c r="N52" s="74">
        <f>'27'!E52+'27'!H52+'27'!K52+'27'!N52+'28'!E52</f>
        <v>0</v>
      </c>
      <c r="AA52" s="15"/>
      <c r="AB52" s="15"/>
      <c r="AC52" s="15"/>
    </row>
    <row r="53" spans="1:29" ht="13.5" thickBot="1">
      <c r="A53" s="64"/>
      <c r="B53" s="58" t="s">
        <v>86</v>
      </c>
      <c r="C53" s="72"/>
      <c r="D53" s="72"/>
      <c r="E53" s="72"/>
      <c r="F53" s="72"/>
      <c r="G53" s="72"/>
      <c r="H53" s="75"/>
      <c r="I53" s="72"/>
      <c r="J53" s="72"/>
      <c r="K53" s="75"/>
      <c r="L53" s="72">
        <f>'27'!C53+'27'!F53+'27'!I53+'27'!L53+'28'!C53</f>
        <v>0</v>
      </c>
      <c r="M53" s="72">
        <f>'27'!D53+'27'!G53+'27'!J53+'27'!M53+'28'!D53</f>
        <v>0</v>
      </c>
      <c r="N53" s="82">
        <f>'27'!E53+'27'!H53+'27'!K53+'27'!N53+'28'!E53</f>
        <v>0</v>
      </c>
      <c r="AA53" s="15"/>
      <c r="AB53" s="15"/>
      <c r="AC53" s="15"/>
    </row>
    <row r="54" spans="8:11" ht="12.75">
      <c r="H54" s="26"/>
      <c r="K54" s="26"/>
    </row>
    <row r="55" spans="8:11" ht="12.75">
      <c r="H55" s="26"/>
      <c r="K55" s="26"/>
    </row>
    <row r="56" spans="8:11" ht="12.75">
      <c r="H56" s="26"/>
      <c r="K56" s="26"/>
    </row>
    <row r="57" spans="8:11" ht="12.75">
      <c r="H57" s="26"/>
      <c r="K57" s="26"/>
    </row>
    <row r="58" ht="12.75">
      <c r="K58" s="26"/>
    </row>
    <row r="59" ht="12.75">
      <c r="K59" s="26"/>
    </row>
    <row r="60" ht="12.75">
      <c r="K60" s="26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8"/>
      <c r="AB63" s="8"/>
      <c r="AC63" s="8"/>
    </row>
    <row r="64" spans="27:29" ht="12.75">
      <c r="AA64" s="8"/>
      <c r="AB64" s="8"/>
      <c r="AC64" s="8"/>
    </row>
    <row r="65" spans="27:29" ht="12.75">
      <c r="AA65" s="9"/>
      <c r="AB65" s="9"/>
      <c r="AC65" s="9"/>
    </row>
    <row r="66" spans="27:29" ht="12.75">
      <c r="AA66" s="9"/>
      <c r="AB66" s="9"/>
      <c r="AC66" s="9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  <row r="77" spans="27:29" ht="12.75">
      <c r="AA77" s="8"/>
      <c r="AB77" s="8"/>
      <c r="AC77" s="8"/>
    </row>
    <row r="78" spans="27:29" ht="12.75">
      <c r="AA78" s="8"/>
      <c r="AB78" s="8"/>
      <c r="AC78" s="8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 horizontalCentered="1"/>
  <pageMargins left="0.27569444444444446" right="0.27569444444444446" top="0.275" bottom="0.1798611111111111" header="0.19652777777777777" footer="0.159722222222222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N79"/>
  <sheetViews>
    <sheetView zoomScale="92" zoomScaleNormal="92" zoomScalePageLayoutView="0" workbookViewId="0" topLeftCell="A1">
      <pane ySplit="7" topLeftCell="A8" activePane="bottomLeft" state="frozen"/>
      <selection pane="topLeft" activeCell="T30" sqref="T30"/>
      <selection pane="bottomLeft" activeCell="W46" sqref="W46"/>
    </sheetView>
  </sheetViews>
  <sheetFormatPr defaultColWidth="9.00390625" defaultRowHeight="12.75"/>
  <cols>
    <col min="1" max="1" width="7.375" style="2" customWidth="1"/>
    <col min="2" max="2" width="35.75390625" style="2" customWidth="1"/>
    <col min="3" max="3" width="10.875" style="2" customWidth="1"/>
    <col min="4" max="4" width="10.625" style="2" customWidth="1"/>
    <col min="5" max="5" width="11.00390625" style="2" customWidth="1"/>
    <col min="6" max="6" width="9.00390625" style="2" customWidth="1"/>
    <col min="7" max="8" width="9.375" style="2" customWidth="1"/>
    <col min="9" max="9" width="9.625" style="2" customWidth="1"/>
    <col min="10" max="14" width="9.375" style="2" customWidth="1"/>
    <col min="15" max="15" width="9.25390625" style="2" customWidth="1"/>
    <col min="16" max="16" width="0" style="2" hidden="1" customWidth="1"/>
    <col min="17" max="17" width="9.25390625" style="2" customWidth="1"/>
    <col min="18" max="20" width="0" style="2" hidden="1" customWidth="1"/>
    <col min="21" max="16384" width="9.125" style="2" customWidth="1"/>
  </cols>
  <sheetData>
    <row r="1" spans="1:17" ht="11.2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21"/>
      <c r="P1" s="20"/>
      <c r="Q1" s="20"/>
    </row>
    <row r="2" spans="8:20" ht="8.25" customHeight="1" thickBot="1">
      <c r="H2" s="3"/>
      <c r="M2" s="3" t="s">
        <v>1</v>
      </c>
      <c r="T2" s="3"/>
    </row>
    <row r="3" spans="1:14" ht="9" customHeight="1">
      <c r="A3" s="89" t="s">
        <v>2</v>
      </c>
      <c r="B3" s="89"/>
      <c r="C3" s="91">
        <v>1701</v>
      </c>
      <c r="D3" s="91"/>
      <c r="E3" s="91"/>
      <c r="F3" s="91">
        <v>1702</v>
      </c>
      <c r="G3" s="91"/>
      <c r="H3" s="91"/>
      <c r="I3" s="96"/>
      <c r="J3" s="96"/>
      <c r="K3" s="96"/>
      <c r="L3" s="101">
        <v>1700</v>
      </c>
      <c r="M3" s="101"/>
      <c r="N3" s="101"/>
    </row>
    <row r="4" spans="1:14" s="32" customFormat="1" ht="24" customHeight="1">
      <c r="A4" s="89"/>
      <c r="B4" s="89"/>
      <c r="C4" s="103" t="s">
        <v>184</v>
      </c>
      <c r="D4" s="103"/>
      <c r="E4" s="103"/>
      <c r="F4" s="103" t="s">
        <v>185</v>
      </c>
      <c r="G4" s="103"/>
      <c r="H4" s="103"/>
      <c r="I4" s="103"/>
      <c r="J4" s="103"/>
      <c r="K4" s="103"/>
      <c r="L4" s="105" t="s">
        <v>186</v>
      </c>
      <c r="M4" s="105"/>
      <c r="N4" s="105"/>
    </row>
    <row r="5" spans="1:14" ht="11.25" customHeight="1">
      <c r="A5" s="89"/>
      <c r="B5" s="89"/>
      <c r="C5" s="86" t="s">
        <v>7</v>
      </c>
      <c r="D5" s="86" t="s">
        <v>8</v>
      </c>
      <c r="E5" s="86" t="s">
        <v>9</v>
      </c>
      <c r="F5" s="86" t="s">
        <v>7</v>
      </c>
      <c r="G5" s="86" t="s">
        <v>8</v>
      </c>
      <c r="H5" s="86" t="s">
        <v>9</v>
      </c>
      <c r="I5" s="86" t="s">
        <v>7</v>
      </c>
      <c r="J5" s="86" t="s">
        <v>8</v>
      </c>
      <c r="K5" s="86" t="s">
        <v>9</v>
      </c>
      <c r="L5" s="86" t="s">
        <v>7</v>
      </c>
      <c r="M5" s="86" t="s">
        <v>8</v>
      </c>
      <c r="N5" s="86" t="s">
        <v>9</v>
      </c>
    </row>
    <row r="6" spans="1:14" ht="17.25" customHeight="1">
      <c r="A6" s="89"/>
      <c r="B6" s="89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 ht="9" customHeight="1">
      <c r="A7" s="87">
        <v>1</v>
      </c>
      <c r="B7" s="87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84" t="s">
        <v>10</v>
      </c>
      <c r="B8" s="84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9">
        <f aca="true" t="shared" si="0" ref="L9:N13">C9+F9</f>
        <v>0</v>
      </c>
      <c r="M9" s="9">
        <f t="shared" si="0"/>
        <v>0</v>
      </c>
      <c r="N9" s="9">
        <f t="shared" si="0"/>
        <v>0</v>
      </c>
    </row>
    <row r="10" spans="1:14" ht="10.5" customHeight="1">
      <c r="A10" s="4" t="s">
        <v>13</v>
      </c>
      <c r="B10" s="3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9">
        <f t="shared" si="0"/>
        <v>0</v>
      </c>
      <c r="M10" s="9">
        <f t="shared" si="0"/>
        <v>0</v>
      </c>
      <c r="N10" s="9">
        <f t="shared" si="0"/>
        <v>0</v>
      </c>
    </row>
    <row r="11" spans="1:14" ht="10.5" customHeight="1">
      <c r="A11" s="4" t="s">
        <v>15</v>
      </c>
      <c r="B11" s="3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9">
        <f t="shared" si="0"/>
        <v>0</v>
      </c>
      <c r="M11" s="9">
        <f t="shared" si="0"/>
        <v>0</v>
      </c>
      <c r="N11" s="9">
        <f t="shared" si="0"/>
        <v>0</v>
      </c>
    </row>
    <row r="12" spans="1:14" ht="10.5" customHeight="1">
      <c r="A12" s="4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9">
        <f t="shared" si="0"/>
        <v>0</v>
      </c>
      <c r="M12" s="9">
        <f t="shared" si="0"/>
        <v>0</v>
      </c>
      <c r="N12" s="9">
        <f t="shared" si="0"/>
        <v>0</v>
      </c>
    </row>
    <row r="13" spans="1:14" ht="10.5" customHeight="1">
      <c r="A13" s="4" t="s">
        <v>19</v>
      </c>
      <c r="B13" s="3" t="s">
        <v>20</v>
      </c>
      <c r="C13" s="8"/>
      <c r="D13" s="10"/>
      <c r="E13" s="8"/>
      <c r="F13" s="8"/>
      <c r="G13" s="8"/>
      <c r="H13" s="8"/>
      <c r="I13" s="8"/>
      <c r="J13" s="8"/>
      <c r="K13" s="8"/>
      <c r="L13" s="9">
        <f t="shared" si="0"/>
        <v>0</v>
      </c>
      <c r="M13" s="9">
        <f t="shared" si="0"/>
        <v>0</v>
      </c>
      <c r="N13" s="9">
        <f t="shared" si="0"/>
        <v>0</v>
      </c>
    </row>
    <row r="14" spans="1:14" ht="10.5" customHeight="1">
      <c r="A14" s="41" t="s">
        <v>21</v>
      </c>
      <c r="B14" s="42" t="s">
        <v>22</v>
      </c>
      <c r="C14" s="43">
        <f aca="true" t="shared" si="1" ref="C14:N14">SUM(C9:C13)</f>
        <v>0</v>
      </c>
      <c r="D14" s="43">
        <f t="shared" si="1"/>
        <v>0</v>
      </c>
      <c r="E14" s="43">
        <f t="shared" si="1"/>
        <v>0</v>
      </c>
      <c r="F14" s="43">
        <f t="shared" si="1"/>
        <v>0</v>
      </c>
      <c r="G14" s="43">
        <f t="shared" si="1"/>
        <v>0</v>
      </c>
      <c r="H14" s="43">
        <f t="shared" si="1"/>
        <v>0</v>
      </c>
      <c r="I14" s="43">
        <f t="shared" si="1"/>
        <v>0</v>
      </c>
      <c r="J14" s="43">
        <f t="shared" si="1"/>
        <v>0</v>
      </c>
      <c r="K14" s="43">
        <f t="shared" si="1"/>
        <v>0</v>
      </c>
      <c r="L14" s="43">
        <f t="shared" si="1"/>
        <v>0</v>
      </c>
      <c r="M14" s="43">
        <f t="shared" si="1"/>
        <v>0</v>
      </c>
      <c r="N14" s="44">
        <f t="shared" si="1"/>
        <v>0</v>
      </c>
    </row>
    <row r="15" spans="1:14" ht="10.5" customHeight="1">
      <c r="A15" s="4" t="s">
        <v>23</v>
      </c>
      <c r="B15" s="3" t="s">
        <v>24</v>
      </c>
      <c r="C15" s="8"/>
      <c r="D15" s="13"/>
      <c r="E15" s="8"/>
      <c r="F15" s="8"/>
      <c r="G15" s="8"/>
      <c r="H15" s="8"/>
      <c r="I15" s="8"/>
      <c r="J15" s="8"/>
      <c r="K15" s="8"/>
      <c r="L15" s="9">
        <f aca="true" t="shared" si="2" ref="L15:N17">C15+F15</f>
        <v>0</v>
      </c>
      <c r="M15" s="9">
        <f t="shared" si="2"/>
        <v>0</v>
      </c>
      <c r="N15" s="9">
        <f t="shared" si="2"/>
        <v>0</v>
      </c>
    </row>
    <row r="16" spans="1:14" ht="10.5" customHeight="1">
      <c r="A16" s="4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9">
        <f t="shared" si="2"/>
        <v>0</v>
      </c>
      <c r="M16" s="9">
        <f t="shared" si="2"/>
        <v>0</v>
      </c>
      <c r="N16" s="9">
        <f t="shared" si="2"/>
        <v>0</v>
      </c>
    </row>
    <row r="17" spans="1:14" s="15" customFormat="1" ht="10.5" customHeight="1">
      <c r="A17" s="4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9">
        <f t="shared" si="2"/>
        <v>0</v>
      </c>
      <c r="M17" s="9">
        <f t="shared" si="2"/>
        <v>0</v>
      </c>
      <c r="N17" s="9">
        <f t="shared" si="2"/>
        <v>0</v>
      </c>
    </row>
    <row r="18" spans="1:14" ht="10.5" customHeight="1" thickBot="1">
      <c r="A18" s="41" t="s">
        <v>29</v>
      </c>
      <c r="B18" s="42" t="s">
        <v>30</v>
      </c>
      <c r="C18" s="43">
        <f aca="true" t="shared" si="3" ref="C18:N18">SUM(C15:C17)</f>
        <v>0</v>
      </c>
      <c r="D18" s="43">
        <f t="shared" si="3"/>
        <v>0</v>
      </c>
      <c r="E18" s="43">
        <f t="shared" si="3"/>
        <v>0</v>
      </c>
      <c r="F18" s="43">
        <f t="shared" si="3"/>
        <v>0</v>
      </c>
      <c r="G18" s="43">
        <f t="shared" si="3"/>
        <v>0</v>
      </c>
      <c r="H18" s="43">
        <f t="shared" si="3"/>
        <v>0</v>
      </c>
      <c r="I18" s="43">
        <f t="shared" si="3"/>
        <v>0</v>
      </c>
      <c r="J18" s="43">
        <f t="shared" si="3"/>
        <v>0</v>
      </c>
      <c r="K18" s="43">
        <f t="shared" si="3"/>
        <v>0</v>
      </c>
      <c r="L18" s="43">
        <f t="shared" si="3"/>
        <v>0</v>
      </c>
      <c r="M18" s="43">
        <f t="shared" si="3"/>
        <v>0</v>
      </c>
      <c r="N18" s="44">
        <f t="shared" si="3"/>
        <v>0</v>
      </c>
    </row>
    <row r="19" spans="1:14" ht="10.5" customHeight="1">
      <c r="A19" s="48" t="s">
        <v>31</v>
      </c>
      <c r="B19" s="25" t="s">
        <v>32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0.5" customHeight="1" thickBot="1">
      <c r="A20" s="48" t="s">
        <v>33</v>
      </c>
      <c r="B20" s="25" t="s">
        <v>34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10.5" customHeight="1" thickBot="1">
      <c r="A21" s="41" t="s">
        <v>35</v>
      </c>
      <c r="B21" s="42" t="s">
        <v>36</v>
      </c>
      <c r="C21" s="43">
        <f aca="true" t="shared" si="4" ref="C21:I21">SUM(C19)</f>
        <v>0</v>
      </c>
      <c r="D21" s="43">
        <f t="shared" si="4"/>
        <v>0</v>
      </c>
      <c r="E21" s="43">
        <f t="shared" si="4"/>
        <v>0</v>
      </c>
      <c r="F21" s="43">
        <f t="shared" si="4"/>
        <v>0</v>
      </c>
      <c r="G21" s="43">
        <f t="shared" si="4"/>
        <v>0</v>
      </c>
      <c r="H21" s="43">
        <f t="shared" si="4"/>
        <v>0</v>
      </c>
      <c r="I21" s="43">
        <f t="shared" si="4"/>
        <v>0</v>
      </c>
      <c r="J21" s="43">
        <f>SUM(J19)+J20</f>
        <v>0</v>
      </c>
      <c r="K21" s="43">
        <f>SUM(K19)+K20</f>
        <v>0</v>
      </c>
      <c r="L21" s="43">
        <f>SUM(L19)</f>
        <v>0</v>
      </c>
      <c r="M21" s="43">
        <f>SUM(M19)</f>
        <v>0</v>
      </c>
      <c r="N21" s="44">
        <f>SUM(N19)</f>
        <v>0</v>
      </c>
    </row>
    <row r="22" spans="1:14" ht="10.5" customHeight="1">
      <c r="A22" s="17" t="s">
        <v>37</v>
      </c>
      <c r="B22" s="3" t="s">
        <v>38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10.5" customHeight="1">
      <c r="A23" s="17" t="s">
        <v>39</v>
      </c>
      <c r="B23" s="3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s="15" customFormat="1" ht="10.5" customHeight="1">
      <c r="A24" s="4" t="s">
        <v>31</v>
      </c>
      <c r="B24" s="3" t="s">
        <v>41</v>
      </c>
      <c r="C24" s="8"/>
      <c r="D24" s="8"/>
      <c r="E24" s="8"/>
      <c r="F24" s="8"/>
      <c r="G24" s="8"/>
      <c r="H24" s="8"/>
      <c r="I24" s="8"/>
      <c r="J24" s="8"/>
      <c r="K24" s="8"/>
      <c r="L24" s="9">
        <f>C24+F24</f>
        <v>0</v>
      </c>
      <c r="M24" s="9">
        <f>D24+G24</f>
        <v>0</v>
      </c>
      <c r="N24" s="9">
        <f>E24+H24</f>
        <v>0</v>
      </c>
    </row>
    <row r="25" spans="1:14" ht="10.5" customHeight="1">
      <c r="A25" s="41" t="s">
        <v>42</v>
      </c>
      <c r="B25" s="45" t="s">
        <v>43</v>
      </c>
      <c r="C25" s="43">
        <f aca="true" t="shared" si="5" ref="C25:N25">SUM(C22:C24)</f>
        <v>0</v>
      </c>
      <c r="D25" s="43">
        <f t="shared" si="5"/>
        <v>0</v>
      </c>
      <c r="E25" s="43">
        <f t="shared" si="5"/>
        <v>0</v>
      </c>
      <c r="F25" s="43">
        <f t="shared" si="5"/>
        <v>0</v>
      </c>
      <c r="G25" s="43">
        <f t="shared" si="5"/>
        <v>0</v>
      </c>
      <c r="H25" s="43">
        <f t="shared" si="5"/>
        <v>0</v>
      </c>
      <c r="I25" s="43">
        <f t="shared" si="5"/>
        <v>0</v>
      </c>
      <c r="J25" s="43">
        <f t="shared" si="5"/>
        <v>0</v>
      </c>
      <c r="K25" s="43">
        <f t="shared" si="5"/>
        <v>0</v>
      </c>
      <c r="L25" s="43">
        <f t="shared" si="5"/>
        <v>0</v>
      </c>
      <c r="M25" s="43">
        <f t="shared" si="5"/>
        <v>0</v>
      </c>
      <c r="N25" s="44">
        <f t="shared" si="5"/>
        <v>0</v>
      </c>
    </row>
    <row r="26" spans="1:14" ht="10.5" customHeight="1">
      <c r="A26" s="17" t="s">
        <v>44</v>
      </c>
      <c r="B26" s="19" t="s">
        <v>45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0.5" customHeight="1">
      <c r="A27" s="41" t="s">
        <v>46</v>
      </c>
      <c r="B27" s="45" t="s">
        <v>47</v>
      </c>
      <c r="C27" s="43">
        <f aca="true" t="shared" si="6" ref="C27:N27">SUM(C21,C25,C26)</f>
        <v>0</v>
      </c>
      <c r="D27" s="43">
        <f t="shared" si="6"/>
        <v>0</v>
      </c>
      <c r="E27" s="43">
        <f t="shared" si="6"/>
        <v>0</v>
      </c>
      <c r="F27" s="43">
        <f t="shared" si="6"/>
        <v>0</v>
      </c>
      <c r="G27" s="43">
        <f t="shared" si="6"/>
        <v>0</v>
      </c>
      <c r="H27" s="43">
        <f t="shared" si="6"/>
        <v>0</v>
      </c>
      <c r="I27" s="43">
        <f t="shared" si="6"/>
        <v>0</v>
      </c>
      <c r="J27" s="43">
        <f t="shared" si="6"/>
        <v>0</v>
      </c>
      <c r="K27" s="43">
        <f t="shared" si="6"/>
        <v>0</v>
      </c>
      <c r="L27" s="43">
        <f t="shared" si="6"/>
        <v>0</v>
      </c>
      <c r="M27" s="43">
        <f t="shared" si="6"/>
        <v>0</v>
      </c>
      <c r="N27" s="44">
        <f t="shared" si="6"/>
        <v>0</v>
      </c>
    </row>
    <row r="28" spans="1:14" s="15" customFormat="1" ht="10.5" customHeight="1">
      <c r="A28" s="20"/>
      <c r="B28" s="15" t="s">
        <v>48</v>
      </c>
      <c r="C28" s="9">
        <f aca="true" t="shared" si="7" ref="C28:N28">SUM(C27,C18,C14)</f>
        <v>0</v>
      </c>
      <c r="D28" s="9">
        <f t="shared" si="7"/>
        <v>0</v>
      </c>
      <c r="E28" s="9">
        <f t="shared" si="7"/>
        <v>0</v>
      </c>
      <c r="F28" s="9">
        <f t="shared" si="7"/>
        <v>0</v>
      </c>
      <c r="G28" s="9">
        <f t="shared" si="7"/>
        <v>0</v>
      </c>
      <c r="H28" s="9">
        <f t="shared" si="7"/>
        <v>0</v>
      </c>
      <c r="I28" s="9">
        <f t="shared" si="7"/>
        <v>0</v>
      </c>
      <c r="J28" s="9">
        <f t="shared" si="7"/>
        <v>0</v>
      </c>
      <c r="K28" s="9">
        <f t="shared" si="7"/>
        <v>0</v>
      </c>
      <c r="L28" s="9">
        <f t="shared" si="7"/>
        <v>0</v>
      </c>
      <c r="M28" s="9">
        <f t="shared" si="7"/>
        <v>0</v>
      </c>
      <c r="N28" s="9">
        <f t="shared" si="7"/>
        <v>0</v>
      </c>
    </row>
    <row r="29" spans="1:21" ht="10.5" customHeight="1">
      <c r="A29" s="85" t="s">
        <v>49</v>
      </c>
      <c r="B29" s="85"/>
      <c r="C29" s="8"/>
      <c r="D29" s="8"/>
      <c r="E29" s="8"/>
      <c r="F29" s="8"/>
      <c r="G29" s="8"/>
      <c r="H29" s="8"/>
      <c r="I29" s="8"/>
      <c r="J29" s="8"/>
      <c r="K29" s="8"/>
      <c r="L29" s="9"/>
      <c r="M29" s="9"/>
      <c r="N29" s="18"/>
      <c r="U29" s="29"/>
    </row>
    <row r="30" spans="1:21" ht="10.5" customHeight="1">
      <c r="A30" s="4" t="s">
        <v>50</v>
      </c>
      <c r="B30" s="3" t="s">
        <v>51</v>
      </c>
      <c r="C30" s="8"/>
      <c r="D30" s="8"/>
      <c r="E30" s="8"/>
      <c r="F30" s="8"/>
      <c r="G30" s="8"/>
      <c r="H30" s="8"/>
      <c r="I30" s="8"/>
      <c r="J30" s="8"/>
      <c r="K30" s="8"/>
      <c r="L30" s="9">
        <f aca="true" t="shared" si="8" ref="L30:N32">C30+F30</f>
        <v>0</v>
      </c>
      <c r="M30" s="9">
        <f t="shared" si="8"/>
        <v>0</v>
      </c>
      <c r="N30" s="9">
        <f t="shared" si="8"/>
        <v>0</v>
      </c>
      <c r="U30" s="29"/>
    </row>
    <row r="31" spans="1:14" ht="10.5" customHeight="1">
      <c r="A31" s="4" t="s">
        <v>52</v>
      </c>
      <c r="B31" s="3" t="s">
        <v>53</v>
      </c>
      <c r="C31" s="8"/>
      <c r="D31" s="8"/>
      <c r="E31" s="8"/>
      <c r="F31" s="8"/>
      <c r="G31" s="8"/>
      <c r="H31" s="8"/>
      <c r="I31" s="8"/>
      <c r="J31" s="8"/>
      <c r="K31" s="8"/>
      <c r="L31" s="9">
        <f t="shared" si="8"/>
        <v>0</v>
      </c>
      <c r="M31" s="9">
        <f t="shared" si="8"/>
        <v>0</v>
      </c>
      <c r="N31" s="9">
        <f t="shared" si="8"/>
        <v>0</v>
      </c>
    </row>
    <row r="32" spans="1:14" ht="10.5" customHeight="1">
      <c r="A32" s="4" t="s">
        <v>54</v>
      </c>
      <c r="B32" s="3" t="s">
        <v>55</v>
      </c>
      <c r="C32" s="8"/>
      <c r="D32" s="8"/>
      <c r="E32" s="8"/>
      <c r="F32" s="8"/>
      <c r="G32" s="8"/>
      <c r="H32" s="8"/>
      <c r="I32" s="8"/>
      <c r="J32" s="8"/>
      <c r="K32" s="8"/>
      <c r="L32" s="9">
        <f t="shared" si="8"/>
        <v>0</v>
      </c>
      <c r="M32" s="9">
        <f t="shared" si="8"/>
        <v>0</v>
      </c>
      <c r="N32" s="9">
        <f t="shared" si="8"/>
        <v>0</v>
      </c>
    </row>
    <row r="33" spans="1:14" ht="10.5" customHeight="1">
      <c r="A33" s="49" t="s">
        <v>56</v>
      </c>
      <c r="B33" s="50" t="s">
        <v>57</v>
      </c>
      <c r="C33" s="51">
        <f aca="true" t="shared" si="9" ref="C33:N33">SUM(C30:C32)</f>
        <v>0</v>
      </c>
      <c r="D33" s="51">
        <f t="shared" si="9"/>
        <v>0</v>
      </c>
      <c r="E33" s="51">
        <f t="shared" si="9"/>
        <v>0</v>
      </c>
      <c r="F33" s="51">
        <f t="shared" si="9"/>
        <v>0</v>
      </c>
      <c r="G33" s="51">
        <f t="shared" si="9"/>
        <v>0</v>
      </c>
      <c r="H33" s="51">
        <f t="shared" si="9"/>
        <v>0</v>
      </c>
      <c r="I33" s="51">
        <f t="shared" si="9"/>
        <v>0</v>
      </c>
      <c r="J33" s="51">
        <f t="shared" si="9"/>
        <v>0</v>
      </c>
      <c r="K33" s="51">
        <f t="shared" si="9"/>
        <v>0</v>
      </c>
      <c r="L33" s="51">
        <f t="shared" si="9"/>
        <v>0</v>
      </c>
      <c r="M33" s="51">
        <f t="shared" si="9"/>
        <v>0</v>
      </c>
      <c r="N33" s="52">
        <f t="shared" si="9"/>
        <v>0</v>
      </c>
    </row>
    <row r="34" spans="1:14" ht="10.5" customHeight="1">
      <c r="A34" s="4" t="s">
        <v>58</v>
      </c>
      <c r="B34" s="3" t="s">
        <v>59</v>
      </c>
      <c r="C34" s="8"/>
      <c r="D34" s="8"/>
      <c r="E34" s="8"/>
      <c r="F34" s="8"/>
      <c r="G34" s="8"/>
      <c r="H34" s="8"/>
      <c r="I34" s="8"/>
      <c r="J34" s="8"/>
      <c r="K34" s="8"/>
      <c r="L34" s="9">
        <f aca="true" t="shared" si="10" ref="L34:N36">C34+F34</f>
        <v>0</v>
      </c>
      <c r="M34" s="9">
        <f t="shared" si="10"/>
        <v>0</v>
      </c>
      <c r="N34" s="9">
        <f t="shared" si="10"/>
        <v>0</v>
      </c>
    </row>
    <row r="35" spans="1:14" ht="10.5" customHeight="1">
      <c r="A35" s="4" t="s">
        <v>60</v>
      </c>
      <c r="B35" s="3" t="s">
        <v>61</v>
      </c>
      <c r="C35" s="8"/>
      <c r="D35" s="8"/>
      <c r="E35" s="8"/>
      <c r="F35" s="8"/>
      <c r="G35" s="8"/>
      <c r="H35" s="8"/>
      <c r="I35" s="8"/>
      <c r="J35" s="8"/>
      <c r="K35" s="8"/>
      <c r="L35" s="9">
        <f t="shared" si="10"/>
        <v>0</v>
      </c>
      <c r="M35" s="9">
        <f t="shared" si="10"/>
        <v>0</v>
      </c>
      <c r="N35" s="9">
        <f t="shared" si="10"/>
        <v>0</v>
      </c>
    </row>
    <row r="36" spans="1:14" ht="10.5" customHeight="1">
      <c r="A36" s="4" t="s">
        <v>62</v>
      </c>
      <c r="B36" s="3" t="s">
        <v>63</v>
      </c>
      <c r="C36" s="8">
        <v>0</v>
      </c>
      <c r="D36" s="8">
        <v>0</v>
      </c>
      <c r="E36" s="8">
        <v>1982</v>
      </c>
      <c r="F36" s="8"/>
      <c r="G36" s="8"/>
      <c r="H36" s="8"/>
      <c r="I36" s="8"/>
      <c r="J36" s="8"/>
      <c r="K36" s="8"/>
      <c r="L36" s="9">
        <f t="shared" si="10"/>
        <v>0</v>
      </c>
      <c r="M36" s="9">
        <f t="shared" si="10"/>
        <v>0</v>
      </c>
      <c r="N36" s="9">
        <f t="shared" si="10"/>
        <v>1982</v>
      </c>
    </row>
    <row r="37" spans="1:40" ht="10.5" customHeight="1">
      <c r="A37" s="41" t="s">
        <v>21</v>
      </c>
      <c r="B37" s="42" t="s">
        <v>64</v>
      </c>
      <c r="C37" s="43">
        <f aca="true" t="shared" si="11" ref="C37:N37">SUM(C33:C36)</f>
        <v>0</v>
      </c>
      <c r="D37" s="43">
        <f t="shared" si="11"/>
        <v>0</v>
      </c>
      <c r="E37" s="43">
        <f t="shared" si="11"/>
        <v>1982</v>
      </c>
      <c r="F37" s="43">
        <f t="shared" si="11"/>
        <v>0</v>
      </c>
      <c r="G37" s="43">
        <f t="shared" si="11"/>
        <v>0</v>
      </c>
      <c r="H37" s="43">
        <f t="shared" si="11"/>
        <v>0</v>
      </c>
      <c r="I37" s="43">
        <f t="shared" si="11"/>
        <v>0</v>
      </c>
      <c r="J37" s="43">
        <f t="shared" si="11"/>
        <v>0</v>
      </c>
      <c r="K37" s="43">
        <f t="shared" si="11"/>
        <v>0</v>
      </c>
      <c r="L37" s="43">
        <f t="shared" si="11"/>
        <v>0</v>
      </c>
      <c r="M37" s="43">
        <f t="shared" si="11"/>
        <v>0</v>
      </c>
      <c r="N37" s="44">
        <f t="shared" si="11"/>
        <v>1982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4" t="s">
        <v>65</v>
      </c>
      <c r="B38" s="3" t="s">
        <v>66</v>
      </c>
      <c r="C38" s="8"/>
      <c r="D38" s="8"/>
      <c r="E38" s="8">
        <f>SUM(C38:D38)</f>
        <v>0</v>
      </c>
      <c r="F38" s="8"/>
      <c r="G38" s="8"/>
      <c r="H38" s="8"/>
      <c r="I38" s="8"/>
      <c r="J38" s="8"/>
      <c r="K38" s="8"/>
      <c r="L38" s="9">
        <f aca="true" t="shared" si="12" ref="L38:N40">C38+F38</f>
        <v>0</v>
      </c>
      <c r="M38" s="9">
        <f t="shared" si="12"/>
        <v>0</v>
      </c>
      <c r="N38" s="9">
        <f t="shared" si="12"/>
        <v>0</v>
      </c>
      <c r="AD38" s="8"/>
      <c r="AE38" s="8"/>
      <c r="AF38" s="8"/>
      <c r="AJ38" s="8"/>
      <c r="AK38" s="8"/>
      <c r="AL38" s="8"/>
      <c r="AM38" s="8"/>
      <c r="AN38" s="8"/>
    </row>
    <row r="39" spans="1:40" ht="10.5" customHeight="1">
      <c r="A39" s="4" t="s">
        <v>67</v>
      </c>
      <c r="B39" s="3" t="s">
        <v>68</v>
      </c>
      <c r="C39" s="8"/>
      <c r="D39" s="8"/>
      <c r="E39" s="8"/>
      <c r="F39" s="8"/>
      <c r="G39" s="8"/>
      <c r="H39" s="8"/>
      <c r="I39" s="8"/>
      <c r="J39" s="8"/>
      <c r="K39" s="8"/>
      <c r="L39" s="9">
        <f t="shared" si="12"/>
        <v>0</v>
      </c>
      <c r="M39" s="9">
        <f t="shared" si="12"/>
        <v>0</v>
      </c>
      <c r="N39" s="9">
        <f t="shared" si="12"/>
        <v>0</v>
      </c>
      <c r="AD39" s="8"/>
      <c r="AE39" s="8"/>
      <c r="AF39" s="8"/>
      <c r="AJ39" s="8"/>
      <c r="AK39" s="8"/>
      <c r="AL39" s="8"/>
      <c r="AM39" s="8"/>
      <c r="AN39" s="8"/>
    </row>
    <row r="40" spans="1:40" s="15" customFormat="1" ht="10.5" customHeight="1">
      <c r="A40" s="4" t="s">
        <v>69</v>
      </c>
      <c r="B40" s="3" t="s">
        <v>70</v>
      </c>
      <c r="C40" s="8"/>
      <c r="D40" s="8"/>
      <c r="E40" s="8"/>
      <c r="F40" s="8">
        <v>24164</v>
      </c>
      <c r="G40" s="36">
        <v>24164</v>
      </c>
      <c r="H40" s="36">
        <v>23864</v>
      </c>
      <c r="I40" s="8"/>
      <c r="J40" s="8"/>
      <c r="K40" s="8"/>
      <c r="L40" s="9">
        <f t="shared" si="12"/>
        <v>24164</v>
      </c>
      <c r="M40" s="9">
        <f t="shared" si="12"/>
        <v>24164</v>
      </c>
      <c r="N40" s="9">
        <f t="shared" si="12"/>
        <v>23864</v>
      </c>
      <c r="AD40" s="9"/>
      <c r="AE40" s="9"/>
      <c r="AF40" s="9"/>
      <c r="AJ40" s="9"/>
      <c r="AK40" s="9"/>
      <c r="AL40" s="9"/>
      <c r="AM40" s="9"/>
      <c r="AN40" s="9"/>
    </row>
    <row r="41" spans="1:31" ht="10.5" customHeight="1" thickBot="1">
      <c r="A41" s="41" t="s">
        <v>29</v>
      </c>
      <c r="B41" s="42" t="s">
        <v>71</v>
      </c>
      <c r="C41" s="43">
        <f aca="true" t="shared" si="13" ref="C41:N41">SUM(C38:C40)</f>
        <v>0</v>
      </c>
      <c r="D41" s="43">
        <f t="shared" si="13"/>
        <v>0</v>
      </c>
      <c r="E41" s="43">
        <f t="shared" si="13"/>
        <v>0</v>
      </c>
      <c r="F41" s="43">
        <f t="shared" si="13"/>
        <v>24164</v>
      </c>
      <c r="G41" s="43">
        <f t="shared" si="13"/>
        <v>24164</v>
      </c>
      <c r="H41" s="43">
        <f t="shared" si="13"/>
        <v>23864</v>
      </c>
      <c r="I41" s="43">
        <f t="shared" si="13"/>
        <v>0</v>
      </c>
      <c r="J41" s="43">
        <f t="shared" si="13"/>
        <v>0</v>
      </c>
      <c r="K41" s="43">
        <f t="shared" si="13"/>
        <v>0</v>
      </c>
      <c r="L41" s="43">
        <f t="shared" si="13"/>
        <v>24164</v>
      </c>
      <c r="M41" s="43">
        <f t="shared" si="13"/>
        <v>24164</v>
      </c>
      <c r="N41" s="44">
        <f t="shared" si="13"/>
        <v>23864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48" t="s">
        <v>72</v>
      </c>
      <c r="B42" s="19" t="s">
        <v>73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>
      <c r="A43" s="48" t="s">
        <v>74</v>
      </c>
      <c r="B43" s="19" t="s">
        <v>75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3.5" thickBot="1">
      <c r="A44" s="17" t="s">
        <v>76</v>
      </c>
      <c r="B44" s="19" t="s">
        <v>207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4" ht="13.5" thickBot="1">
      <c r="A45" s="41" t="s">
        <v>35</v>
      </c>
      <c r="B45" s="42" t="s">
        <v>78</v>
      </c>
      <c r="C45" s="43">
        <f aca="true" t="shared" si="14" ref="C45:N45">SUM(C42:C43)</f>
        <v>0</v>
      </c>
      <c r="D45" s="43">
        <f t="shared" si="14"/>
        <v>0</v>
      </c>
      <c r="E45" s="43">
        <f t="shared" si="14"/>
        <v>0</v>
      </c>
      <c r="F45" s="43">
        <f t="shared" si="14"/>
        <v>0</v>
      </c>
      <c r="G45" s="43">
        <f t="shared" si="14"/>
        <v>0</v>
      </c>
      <c r="H45" s="43">
        <f t="shared" si="14"/>
        <v>0</v>
      </c>
      <c r="I45" s="43">
        <f t="shared" si="14"/>
        <v>0</v>
      </c>
      <c r="J45" s="43">
        <f t="shared" si="14"/>
        <v>0</v>
      </c>
      <c r="K45" s="43">
        <f t="shared" si="14"/>
        <v>0</v>
      </c>
      <c r="L45" s="43">
        <f t="shared" si="14"/>
        <v>0</v>
      </c>
      <c r="M45" s="43">
        <f t="shared" si="14"/>
        <v>0</v>
      </c>
      <c r="N45" s="44">
        <f t="shared" si="14"/>
        <v>0</v>
      </c>
    </row>
    <row r="46" spans="1:14" ht="12.75">
      <c r="A46" s="17" t="s">
        <v>72</v>
      </c>
      <c r="B46" s="19" t="s">
        <v>41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14" ht="12.75">
      <c r="A47" s="17" t="s">
        <v>74</v>
      </c>
      <c r="B47" s="19" t="s">
        <v>79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 ht="12.75">
      <c r="A48" s="41" t="s">
        <v>42</v>
      </c>
      <c r="B48" s="42" t="s">
        <v>80</v>
      </c>
      <c r="C48" s="43">
        <f aca="true" t="shared" si="15" ref="C48:N48">SUM(C46:C47)</f>
        <v>0</v>
      </c>
      <c r="D48" s="43">
        <f t="shared" si="15"/>
        <v>0</v>
      </c>
      <c r="E48" s="43">
        <f t="shared" si="15"/>
        <v>0</v>
      </c>
      <c r="F48" s="43">
        <f t="shared" si="15"/>
        <v>0</v>
      </c>
      <c r="G48" s="43">
        <f t="shared" si="15"/>
        <v>0</v>
      </c>
      <c r="H48" s="43">
        <f t="shared" si="15"/>
        <v>0</v>
      </c>
      <c r="I48" s="43">
        <f t="shared" si="15"/>
        <v>0</v>
      </c>
      <c r="J48" s="43">
        <f t="shared" si="15"/>
        <v>0</v>
      </c>
      <c r="K48" s="43">
        <f t="shared" si="15"/>
        <v>0</v>
      </c>
      <c r="L48" s="43">
        <f t="shared" si="15"/>
        <v>0</v>
      </c>
      <c r="M48" s="43">
        <f t="shared" si="15"/>
        <v>0</v>
      </c>
      <c r="N48" s="44">
        <f t="shared" si="15"/>
        <v>0</v>
      </c>
    </row>
    <row r="49" spans="1:14" ht="13.5" thickBot="1">
      <c r="A49" s="17" t="s">
        <v>81</v>
      </c>
      <c r="B49" s="25" t="s">
        <v>82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3.5" thickBot="1">
      <c r="A50" s="41" t="s">
        <v>46</v>
      </c>
      <c r="B50" s="42" t="s">
        <v>83</v>
      </c>
      <c r="C50" s="43">
        <f aca="true" t="shared" si="16" ref="C50:N50">SUM(C48,C45,C49)</f>
        <v>0</v>
      </c>
      <c r="D50" s="43">
        <f t="shared" si="16"/>
        <v>0</v>
      </c>
      <c r="E50" s="43">
        <f t="shared" si="16"/>
        <v>0</v>
      </c>
      <c r="F50" s="43">
        <f t="shared" si="16"/>
        <v>0</v>
      </c>
      <c r="G50" s="43">
        <f t="shared" si="16"/>
        <v>0</v>
      </c>
      <c r="H50" s="43">
        <f t="shared" si="16"/>
        <v>0</v>
      </c>
      <c r="I50" s="43">
        <f t="shared" si="16"/>
        <v>0</v>
      </c>
      <c r="J50" s="43">
        <f t="shared" si="16"/>
        <v>0</v>
      </c>
      <c r="K50" s="43">
        <f t="shared" si="16"/>
        <v>0</v>
      </c>
      <c r="L50" s="43">
        <f t="shared" si="16"/>
        <v>0</v>
      </c>
      <c r="M50" s="43">
        <f t="shared" si="16"/>
        <v>0</v>
      </c>
      <c r="N50" s="44">
        <f t="shared" si="16"/>
        <v>0</v>
      </c>
    </row>
    <row r="51" spans="1:14" ht="13.5" thickBot="1">
      <c r="A51" s="41"/>
      <c r="B51" s="71" t="s">
        <v>84</v>
      </c>
      <c r="C51" s="43">
        <f aca="true" t="shared" si="17" ref="C51:N51">SUM(C50,C41,C37)</f>
        <v>0</v>
      </c>
      <c r="D51" s="43">
        <f t="shared" si="17"/>
        <v>0</v>
      </c>
      <c r="E51" s="43">
        <f t="shared" si="17"/>
        <v>1982</v>
      </c>
      <c r="F51" s="43">
        <f t="shared" si="17"/>
        <v>24164</v>
      </c>
      <c r="G51" s="43">
        <f t="shared" si="17"/>
        <v>24164</v>
      </c>
      <c r="H51" s="43">
        <f t="shared" si="17"/>
        <v>23864</v>
      </c>
      <c r="I51" s="43">
        <f t="shared" si="17"/>
        <v>0</v>
      </c>
      <c r="J51" s="43">
        <f t="shared" si="17"/>
        <v>0</v>
      </c>
      <c r="K51" s="43">
        <f t="shared" si="17"/>
        <v>0</v>
      </c>
      <c r="L51" s="43">
        <f t="shared" si="17"/>
        <v>24164</v>
      </c>
      <c r="M51" s="43">
        <f t="shared" si="17"/>
        <v>24164</v>
      </c>
      <c r="N51" s="44">
        <f t="shared" si="17"/>
        <v>25846</v>
      </c>
    </row>
    <row r="52" spans="1:29" ht="13.5" thickBot="1">
      <c r="A52" s="57"/>
      <c r="B52" s="58" t="s">
        <v>85</v>
      </c>
      <c r="C52" s="72"/>
      <c r="D52" s="72"/>
      <c r="E52" s="72"/>
      <c r="F52" s="72"/>
      <c r="G52" s="72"/>
      <c r="H52" s="72"/>
      <c r="I52" s="72"/>
      <c r="J52" s="72"/>
      <c r="K52" s="72"/>
      <c r="L52" s="73">
        <f>C52+F52</f>
        <v>0</v>
      </c>
      <c r="M52" s="73">
        <f>D52+G52</f>
        <v>0</v>
      </c>
      <c r="N52" s="74">
        <f>E52+H52</f>
        <v>0</v>
      </c>
      <c r="AA52" s="15"/>
      <c r="AB52" s="15"/>
      <c r="AC52" s="15"/>
    </row>
    <row r="53" spans="1:29" ht="13.5" thickBot="1">
      <c r="A53" s="64"/>
      <c r="B53" s="58" t="s">
        <v>86</v>
      </c>
      <c r="C53" s="72"/>
      <c r="D53" s="72"/>
      <c r="E53" s="72"/>
      <c r="F53" s="72"/>
      <c r="G53" s="72"/>
      <c r="H53" s="75"/>
      <c r="I53" s="72"/>
      <c r="J53" s="72"/>
      <c r="K53" s="75"/>
      <c r="L53" s="72"/>
      <c r="M53" s="72"/>
      <c r="N53" s="82"/>
      <c r="AA53" s="15"/>
      <c r="AB53" s="15"/>
      <c r="AC53" s="15"/>
    </row>
    <row r="54" spans="8:11" ht="12.75">
      <c r="H54" s="26"/>
      <c r="K54" s="26"/>
    </row>
    <row r="55" spans="8:11" ht="12.75">
      <c r="H55" s="26"/>
      <c r="K55" s="26"/>
    </row>
    <row r="56" spans="8:11" ht="12.75">
      <c r="H56" s="26"/>
      <c r="K56" s="26"/>
    </row>
    <row r="57" spans="8:11" ht="12.75">
      <c r="H57" s="26"/>
      <c r="K57" s="26"/>
    </row>
    <row r="58" spans="8:11" ht="12.75">
      <c r="H58" s="26"/>
      <c r="K58" s="26"/>
    </row>
    <row r="59" ht="12.75">
      <c r="K59" s="26"/>
    </row>
    <row r="60" ht="12.75">
      <c r="K60" s="26"/>
    </row>
    <row r="61" ht="12.75">
      <c r="K61" s="26"/>
    </row>
    <row r="62" spans="27:29" ht="12.75">
      <c r="AA62" s="8"/>
      <c r="AB62" s="8"/>
      <c r="AC62" s="8"/>
    </row>
    <row r="63" spans="27:29" ht="12.75">
      <c r="AA63" s="8"/>
      <c r="AB63" s="8"/>
      <c r="AC63" s="8"/>
    </row>
    <row r="64" spans="27:29" ht="12.75">
      <c r="AA64" s="8"/>
      <c r="AB64" s="8"/>
      <c r="AC64" s="8"/>
    </row>
    <row r="65" spans="27:29" ht="12.75">
      <c r="AA65" s="8"/>
      <c r="AB65" s="8"/>
      <c r="AC65" s="8"/>
    </row>
    <row r="66" spans="27:29" ht="12.75">
      <c r="AA66" s="9"/>
      <c r="AB66" s="9"/>
      <c r="AC66" s="9"/>
    </row>
    <row r="67" spans="27:29" ht="12.75">
      <c r="AA67" s="9"/>
      <c r="AB67" s="9"/>
      <c r="AC67" s="9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  <row r="77" spans="27:29" ht="12.75">
      <c r="AA77" s="8"/>
      <c r="AB77" s="8"/>
      <c r="AC77" s="8"/>
    </row>
    <row r="78" spans="27:29" ht="12.75">
      <c r="AA78" s="8"/>
      <c r="AB78" s="8"/>
      <c r="AC78" s="8"/>
    </row>
    <row r="79" spans="27:29" ht="12.75">
      <c r="AA79" s="8"/>
      <c r="AB79" s="8"/>
      <c r="AC79" s="8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 horizontalCentered="1"/>
  <pageMargins left="0.27569444444444446" right="0.27569444444444446" top="0.275" bottom="0.1798611111111111" header="0.19652777777777777" footer="0.159722222222222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55"/>
  <sheetViews>
    <sheetView zoomScale="92" zoomScaleNormal="92" zoomScalePageLayoutView="0" workbookViewId="0" topLeftCell="A1">
      <pane ySplit="7" topLeftCell="A8" activePane="bottomLeft" state="frozen"/>
      <selection pane="topLeft" activeCell="T30" sqref="T30"/>
      <selection pane="bottomLeft" activeCell="T30" sqref="T30"/>
    </sheetView>
  </sheetViews>
  <sheetFormatPr defaultColWidth="9.00390625" defaultRowHeight="12.75"/>
  <cols>
    <col min="1" max="1" width="7.375" style="2" customWidth="1"/>
    <col min="2" max="2" width="35.75390625" style="2" customWidth="1"/>
    <col min="3" max="3" width="9.75390625" style="2" customWidth="1"/>
    <col min="4" max="4" width="9.875" style="2" customWidth="1"/>
    <col min="5" max="5" width="9.75390625" style="2" customWidth="1"/>
    <col min="6" max="6" width="10.25390625" style="2" customWidth="1"/>
    <col min="7" max="7" width="11.00390625" style="2" customWidth="1"/>
    <col min="8" max="8" width="9.75390625" style="2" customWidth="1"/>
    <col min="9" max="9" width="9.625" style="2" customWidth="1"/>
    <col min="10" max="14" width="9.375" style="2" customWidth="1"/>
    <col min="15" max="15" width="10.375" style="2" customWidth="1"/>
    <col min="16" max="19" width="0" style="2" hidden="1" customWidth="1"/>
    <col min="20" max="16384" width="9.125" style="2" customWidth="1"/>
  </cols>
  <sheetData>
    <row r="1" spans="1:15" ht="13.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21"/>
    </row>
    <row r="2" ht="8.25" customHeight="1" thickBot="1">
      <c r="N2" s="3" t="s">
        <v>1</v>
      </c>
    </row>
    <row r="3" spans="1:14" ht="9" customHeight="1">
      <c r="A3" s="89" t="s">
        <v>2</v>
      </c>
      <c r="B3" s="89"/>
      <c r="C3" s="91">
        <v>1008</v>
      </c>
      <c r="D3" s="91"/>
      <c r="E3" s="91"/>
      <c r="F3" s="91">
        <v>1009</v>
      </c>
      <c r="G3" s="91"/>
      <c r="H3" s="91"/>
      <c r="I3" s="90">
        <v>1010</v>
      </c>
      <c r="J3" s="90"/>
      <c r="K3" s="90"/>
      <c r="L3" s="94">
        <v>1011</v>
      </c>
      <c r="M3" s="94"/>
      <c r="N3" s="94"/>
    </row>
    <row r="4" spans="1:14" s="4" customFormat="1" ht="22.5" customHeight="1">
      <c r="A4" s="89"/>
      <c r="B4" s="89"/>
      <c r="C4" s="94" t="s">
        <v>91</v>
      </c>
      <c r="D4" s="94"/>
      <c r="E4" s="94"/>
      <c r="F4" s="93" t="s">
        <v>92</v>
      </c>
      <c r="G4" s="93"/>
      <c r="H4" s="93"/>
      <c r="I4" s="93" t="s">
        <v>93</v>
      </c>
      <c r="J4" s="93"/>
      <c r="K4" s="93"/>
      <c r="L4" s="93" t="s">
        <v>94</v>
      </c>
      <c r="M4" s="93"/>
      <c r="N4" s="93"/>
    </row>
    <row r="5" spans="1:14" ht="11.25" customHeight="1">
      <c r="A5" s="89"/>
      <c r="B5" s="89"/>
      <c r="C5" s="86" t="s">
        <v>7</v>
      </c>
      <c r="D5" s="86" t="s">
        <v>8</v>
      </c>
      <c r="E5" s="86" t="s">
        <v>9</v>
      </c>
      <c r="F5" s="86" t="s">
        <v>7</v>
      </c>
      <c r="G5" s="86" t="s">
        <v>8</v>
      </c>
      <c r="H5" s="86" t="s">
        <v>9</v>
      </c>
      <c r="I5" s="86" t="s">
        <v>7</v>
      </c>
      <c r="J5" s="86" t="s">
        <v>8</v>
      </c>
      <c r="K5" s="86" t="s">
        <v>9</v>
      </c>
      <c r="L5" s="86" t="s">
        <v>7</v>
      </c>
      <c r="M5" s="86" t="s">
        <v>8</v>
      </c>
      <c r="N5" s="86" t="s">
        <v>9</v>
      </c>
    </row>
    <row r="6" spans="1:14" ht="17.25" customHeight="1">
      <c r="A6" s="89"/>
      <c r="B6" s="89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 ht="9" customHeight="1">
      <c r="A7" s="87">
        <v>1</v>
      </c>
      <c r="B7" s="87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84" t="s">
        <v>10</v>
      </c>
      <c r="B8" s="84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11</v>
      </c>
      <c r="B9" s="3" t="s">
        <v>12</v>
      </c>
      <c r="C9" s="8"/>
      <c r="D9" s="8"/>
      <c r="E9" s="8"/>
      <c r="F9" s="8"/>
      <c r="G9" s="8"/>
      <c r="H9" s="8"/>
      <c r="I9" s="8">
        <v>0</v>
      </c>
      <c r="J9" s="8">
        <v>6100</v>
      </c>
      <c r="K9" s="8">
        <v>6009</v>
      </c>
      <c r="L9" s="9"/>
      <c r="M9" s="9"/>
      <c r="N9" s="9"/>
    </row>
    <row r="10" spans="1:14" ht="10.5" customHeight="1">
      <c r="A10" s="4" t="s">
        <v>13</v>
      </c>
      <c r="B10" s="3" t="s">
        <v>14</v>
      </c>
      <c r="C10" s="8"/>
      <c r="D10" s="8"/>
      <c r="E10" s="8"/>
      <c r="F10" s="8"/>
      <c r="G10" s="8"/>
      <c r="H10" s="8"/>
      <c r="I10" s="8">
        <v>0</v>
      </c>
      <c r="J10" s="8">
        <v>3900</v>
      </c>
      <c r="K10" s="8">
        <v>244</v>
      </c>
      <c r="L10" s="9"/>
      <c r="M10" s="9"/>
      <c r="N10" s="9"/>
    </row>
    <row r="11" spans="1:14" ht="10.5" customHeight="1">
      <c r="A11" s="4" t="s">
        <v>15</v>
      </c>
      <c r="B11" s="3" t="s">
        <v>16</v>
      </c>
      <c r="C11" s="8"/>
      <c r="D11" s="36"/>
      <c r="E11" s="8"/>
      <c r="F11" s="8">
        <v>3109263</v>
      </c>
      <c r="G11" s="36">
        <v>3437315</v>
      </c>
      <c r="H11" s="36">
        <v>3206074</v>
      </c>
      <c r="I11" s="8">
        <v>0</v>
      </c>
      <c r="J11" s="8">
        <v>24218</v>
      </c>
      <c r="K11" s="8">
        <v>16117</v>
      </c>
      <c r="L11" s="8"/>
      <c r="M11" s="9"/>
      <c r="N11" s="9"/>
    </row>
    <row r="12" spans="1:14" ht="10.5" customHeight="1">
      <c r="A12" s="4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9"/>
      <c r="M12" s="9"/>
      <c r="N12" s="9"/>
    </row>
    <row r="13" spans="1:14" ht="10.5" customHeight="1">
      <c r="A13" s="4" t="s">
        <v>19</v>
      </c>
      <c r="B13" s="3" t="s">
        <v>20</v>
      </c>
      <c r="C13" s="8"/>
      <c r="D13" s="10"/>
      <c r="E13" s="8"/>
      <c r="F13" s="8"/>
      <c r="G13" s="8"/>
      <c r="H13" s="8"/>
      <c r="I13" s="8"/>
      <c r="J13" s="8"/>
      <c r="K13" s="8"/>
      <c r="L13" s="9"/>
      <c r="M13" s="9"/>
      <c r="N13" s="9"/>
    </row>
    <row r="14" spans="1:14" ht="10.5" customHeight="1">
      <c r="A14" s="41" t="s">
        <v>21</v>
      </c>
      <c r="B14" s="42" t="s">
        <v>22</v>
      </c>
      <c r="C14" s="43">
        <f aca="true" t="shared" si="0" ref="C14:N14">SUM(C9:C13)</f>
        <v>0</v>
      </c>
      <c r="D14" s="43">
        <f t="shared" si="0"/>
        <v>0</v>
      </c>
      <c r="E14" s="43">
        <f t="shared" si="0"/>
        <v>0</v>
      </c>
      <c r="F14" s="43">
        <f t="shared" si="0"/>
        <v>3109263</v>
      </c>
      <c r="G14" s="43">
        <f t="shared" si="0"/>
        <v>3437315</v>
      </c>
      <c r="H14" s="43">
        <f t="shared" si="0"/>
        <v>3206074</v>
      </c>
      <c r="I14" s="43">
        <f t="shared" si="0"/>
        <v>0</v>
      </c>
      <c r="J14" s="43">
        <f t="shared" si="0"/>
        <v>34218</v>
      </c>
      <c r="K14" s="43">
        <f t="shared" si="0"/>
        <v>22370</v>
      </c>
      <c r="L14" s="43">
        <f t="shared" si="0"/>
        <v>0</v>
      </c>
      <c r="M14" s="43">
        <f t="shared" si="0"/>
        <v>0</v>
      </c>
      <c r="N14" s="44">
        <f t="shared" si="0"/>
        <v>0</v>
      </c>
    </row>
    <row r="15" spans="1:14" ht="10.5" customHeight="1">
      <c r="A15" s="4" t="s">
        <v>23</v>
      </c>
      <c r="B15" s="3" t="s">
        <v>24</v>
      </c>
      <c r="C15" s="8"/>
      <c r="D15" s="13"/>
      <c r="E15" s="8"/>
      <c r="F15" s="8"/>
      <c r="G15" s="8"/>
      <c r="H15" s="8"/>
      <c r="I15" s="8"/>
      <c r="J15" s="8"/>
      <c r="K15" s="8"/>
      <c r="L15" s="9"/>
      <c r="M15" s="9"/>
      <c r="N15" s="18"/>
    </row>
    <row r="16" spans="1:14" ht="10.5" customHeight="1">
      <c r="A16" s="4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9"/>
      <c r="M16" s="9"/>
      <c r="N16" s="18"/>
    </row>
    <row r="17" spans="1:14" s="15" customFormat="1" ht="10.5" customHeight="1">
      <c r="A17" s="4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4"/>
    </row>
    <row r="18" spans="1:14" ht="10.5" customHeight="1" thickBot="1">
      <c r="A18" s="41" t="s">
        <v>29</v>
      </c>
      <c r="B18" s="42" t="s">
        <v>30</v>
      </c>
      <c r="C18" s="43">
        <f aca="true" t="shared" si="1" ref="C18:N18">SUM(C15:C17)</f>
        <v>0</v>
      </c>
      <c r="D18" s="43">
        <f t="shared" si="1"/>
        <v>0</v>
      </c>
      <c r="E18" s="43">
        <f t="shared" si="1"/>
        <v>0</v>
      </c>
      <c r="F18" s="43">
        <f t="shared" si="1"/>
        <v>0</v>
      </c>
      <c r="G18" s="43">
        <f t="shared" si="1"/>
        <v>0</v>
      </c>
      <c r="H18" s="43">
        <f t="shared" si="1"/>
        <v>0</v>
      </c>
      <c r="I18" s="43">
        <f t="shared" si="1"/>
        <v>0</v>
      </c>
      <c r="J18" s="43">
        <f t="shared" si="1"/>
        <v>0</v>
      </c>
      <c r="K18" s="43">
        <f t="shared" si="1"/>
        <v>0</v>
      </c>
      <c r="L18" s="43">
        <f t="shared" si="1"/>
        <v>0</v>
      </c>
      <c r="M18" s="43">
        <f t="shared" si="1"/>
        <v>0</v>
      </c>
      <c r="N18" s="44">
        <f t="shared" si="1"/>
        <v>0</v>
      </c>
    </row>
    <row r="19" spans="1:14" ht="10.5" customHeight="1">
      <c r="A19" s="48" t="s">
        <v>31</v>
      </c>
      <c r="B19" s="25" t="s">
        <v>32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0.5" customHeight="1" thickBot="1">
      <c r="A20" s="48" t="s">
        <v>33</v>
      </c>
      <c r="B20" s="25" t="s">
        <v>34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10.5" customHeight="1" thickBot="1">
      <c r="A21" s="41" t="s">
        <v>35</v>
      </c>
      <c r="B21" s="42" t="s">
        <v>36</v>
      </c>
      <c r="C21" s="43">
        <f aca="true" t="shared" si="2" ref="C21:I21">SUM(C19)</f>
        <v>0</v>
      </c>
      <c r="D21" s="43">
        <f t="shared" si="2"/>
        <v>0</v>
      </c>
      <c r="E21" s="43">
        <f t="shared" si="2"/>
        <v>0</v>
      </c>
      <c r="F21" s="43">
        <f t="shared" si="2"/>
        <v>0</v>
      </c>
      <c r="G21" s="43">
        <f t="shared" si="2"/>
        <v>0</v>
      </c>
      <c r="H21" s="43">
        <f t="shared" si="2"/>
        <v>0</v>
      </c>
      <c r="I21" s="43">
        <f t="shared" si="2"/>
        <v>0</v>
      </c>
      <c r="J21" s="43">
        <f>SUM(J19)+J20</f>
        <v>0</v>
      </c>
      <c r="K21" s="43">
        <f>SUM(K19)+K20</f>
        <v>0</v>
      </c>
      <c r="L21" s="43">
        <f>SUM(L19)</f>
        <v>0</v>
      </c>
      <c r="M21" s="43">
        <f>SUM(M19)</f>
        <v>0</v>
      </c>
      <c r="N21" s="44">
        <f>SUM(N19)</f>
        <v>0</v>
      </c>
    </row>
    <row r="22" spans="1:14" ht="10.5" customHeight="1">
      <c r="A22" s="17" t="s">
        <v>37</v>
      </c>
      <c r="B22" s="3" t="s">
        <v>38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10.5" customHeight="1">
      <c r="A23" s="17" t="s">
        <v>39</v>
      </c>
      <c r="B23" s="3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s="15" customFormat="1" ht="10.5" customHeight="1">
      <c r="A24" s="4" t="s">
        <v>31</v>
      </c>
      <c r="B24" s="3" t="s">
        <v>41</v>
      </c>
      <c r="C24" s="8"/>
      <c r="D24" s="8"/>
      <c r="E24" s="8"/>
      <c r="F24" s="8"/>
      <c r="G24" s="8"/>
      <c r="H24" s="8"/>
      <c r="I24" s="8"/>
      <c r="J24" s="8"/>
      <c r="K24" s="8"/>
      <c r="L24" s="9"/>
      <c r="M24" s="9"/>
      <c r="N24" s="18"/>
    </row>
    <row r="25" spans="1:14" ht="10.5" customHeight="1">
      <c r="A25" s="41" t="s">
        <v>42</v>
      </c>
      <c r="B25" s="45" t="s">
        <v>43</v>
      </c>
      <c r="C25" s="43">
        <f aca="true" t="shared" si="3" ref="C25:N25">SUM(C22:C24)</f>
        <v>0</v>
      </c>
      <c r="D25" s="43">
        <f t="shared" si="3"/>
        <v>0</v>
      </c>
      <c r="E25" s="43">
        <f t="shared" si="3"/>
        <v>0</v>
      </c>
      <c r="F25" s="43">
        <f t="shared" si="3"/>
        <v>0</v>
      </c>
      <c r="G25" s="43">
        <f t="shared" si="3"/>
        <v>0</v>
      </c>
      <c r="H25" s="43">
        <f t="shared" si="3"/>
        <v>0</v>
      </c>
      <c r="I25" s="43">
        <f t="shared" si="3"/>
        <v>0</v>
      </c>
      <c r="J25" s="43">
        <f t="shared" si="3"/>
        <v>0</v>
      </c>
      <c r="K25" s="43">
        <f t="shared" si="3"/>
        <v>0</v>
      </c>
      <c r="L25" s="43">
        <f t="shared" si="3"/>
        <v>0</v>
      </c>
      <c r="M25" s="43">
        <f t="shared" si="3"/>
        <v>0</v>
      </c>
      <c r="N25" s="44">
        <f t="shared" si="3"/>
        <v>0</v>
      </c>
    </row>
    <row r="26" spans="1:14" ht="10.5" customHeight="1">
      <c r="A26" s="17" t="s">
        <v>44</v>
      </c>
      <c r="B26" s="19" t="s">
        <v>45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0.5" customHeight="1">
      <c r="A27" s="41" t="s">
        <v>46</v>
      </c>
      <c r="B27" s="45" t="s">
        <v>47</v>
      </c>
      <c r="C27" s="43">
        <f aca="true" t="shared" si="4" ref="C27:N27">SUM(C21,C25,C26)</f>
        <v>0</v>
      </c>
      <c r="D27" s="43">
        <f t="shared" si="4"/>
        <v>0</v>
      </c>
      <c r="E27" s="43">
        <f t="shared" si="4"/>
        <v>0</v>
      </c>
      <c r="F27" s="43">
        <f t="shared" si="4"/>
        <v>0</v>
      </c>
      <c r="G27" s="43">
        <f t="shared" si="4"/>
        <v>0</v>
      </c>
      <c r="H27" s="43">
        <f t="shared" si="4"/>
        <v>0</v>
      </c>
      <c r="I27" s="43">
        <f t="shared" si="4"/>
        <v>0</v>
      </c>
      <c r="J27" s="43">
        <f t="shared" si="4"/>
        <v>0</v>
      </c>
      <c r="K27" s="43">
        <f t="shared" si="4"/>
        <v>0</v>
      </c>
      <c r="L27" s="43">
        <f t="shared" si="4"/>
        <v>0</v>
      </c>
      <c r="M27" s="43">
        <f t="shared" si="4"/>
        <v>0</v>
      </c>
      <c r="N27" s="44">
        <f t="shared" si="4"/>
        <v>0</v>
      </c>
    </row>
    <row r="28" spans="1:14" s="15" customFormat="1" ht="10.5" customHeight="1">
      <c r="A28" s="20"/>
      <c r="B28" s="15" t="s">
        <v>48</v>
      </c>
      <c r="C28" s="9">
        <f aca="true" t="shared" si="5" ref="C28:N28">SUM(C27,C18,C14)</f>
        <v>0</v>
      </c>
      <c r="D28" s="9">
        <f t="shared" si="5"/>
        <v>0</v>
      </c>
      <c r="E28" s="9">
        <f t="shared" si="5"/>
        <v>0</v>
      </c>
      <c r="F28" s="9">
        <f t="shared" si="5"/>
        <v>3109263</v>
      </c>
      <c r="G28" s="9">
        <f t="shared" si="5"/>
        <v>3437315</v>
      </c>
      <c r="H28" s="9">
        <f t="shared" si="5"/>
        <v>3206074</v>
      </c>
      <c r="I28" s="9">
        <f t="shared" si="5"/>
        <v>0</v>
      </c>
      <c r="J28" s="9">
        <f t="shared" si="5"/>
        <v>34218</v>
      </c>
      <c r="K28" s="9">
        <f t="shared" si="5"/>
        <v>22370</v>
      </c>
      <c r="L28" s="9">
        <f t="shared" si="5"/>
        <v>0</v>
      </c>
      <c r="M28" s="9">
        <f t="shared" si="5"/>
        <v>0</v>
      </c>
      <c r="N28" s="9">
        <f t="shared" si="5"/>
        <v>0</v>
      </c>
    </row>
    <row r="29" spans="1:21" ht="10.5" customHeight="1">
      <c r="A29" s="85" t="s">
        <v>49</v>
      </c>
      <c r="B29" s="85"/>
      <c r="C29" s="8"/>
      <c r="D29" s="8"/>
      <c r="E29" s="8"/>
      <c r="F29" s="8"/>
      <c r="G29" s="8"/>
      <c r="H29" s="8"/>
      <c r="I29" s="8"/>
      <c r="J29" s="8"/>
      <c r="K29" s="8"/>
      <c r="L29" s="9"/>
      <c r="M29" s="9"/>
      <c r="N29" s="18"/>
      <c r="U29" s="29"/>
    </row>
    <row r="30" spans="1:14" ht="10.5" customHeight="1">
      <c r="A30" s="4" t="s">
        <v>50</v>
      </c>
      <c r="B30" s="3" t="s">
        <v>51</v>
      </c>
      <c r="C30" s="8"/>
      <c r="D30" s="8"/>
      <c r="E30" s="8"/>
      <c r="F30" s="8"/>
      <c r="G30" s="8"/>
      <c r="H30" s="8"/>
      <c r="I30" s="8"/>
      <c r="J30" s="8"/>
      <c r="K30" s="8"/>
      <c r="L30" s="9"/>
      <c r="M30" s="9"/>
      <c r="N30" s="18"/>
    </row>
    <row r="31" spans="1:14" ht="10.5" customHeight="1">
      <c r="A31" s="4" t="s">
        <v>52</v>
      </c>
      <c r="B31" s="3" t="s">
        <v>53</v>
      </c>
      <c r="C31" s="8"/>
      <c r="D31" s="8"/>
      <c r="E31" s="8"/>
      <c r="F31" s="8"/>
      <c r="G31" s="8"/>
      <c r="H31" s="8"/>
      <c r="I31" s="8"/>
      <c r="J31" s="8"/>
      <c r="K31" s="8"/>
      <c r="L31" s="9"/>
      <c r="M31" s="9"/>
      <c r="N31" s="18"/>
    </row>
    <row r="32" spans="1:14" ht="10.5" customHeight="1">
      <c r="A32" s="4" t="s">
        <v>54</v>
      </c>
      <c r="B32" s="3" t="s">
        <v>55</v>
      </c>
      <c r="C32" s="8"/>
      <c r="D32" s="8"/>
      <c r="E32" s="8"/>
      <c r="F32" s="8"/>
      <c r="G32" s="8"/>
      <c r="H32" s="8"/>
      <c r="I32" s="8"/>
      <c r="J32" s="8"/>
      <c r="K32" s="8"/>
      <c r="L32" s="9"/>
      <c r="M32" s="9"/>
      <c r="N32" s="18"/>
    </row>
    <row r="33" spans="1:14" ht="10.5" customHeight="1">
      <c r="A33" s="49" t="s">
        <v>56</v>
      </c>
      <c r="B33" s="50" t="s">
        <v>57</v>
      </c>
      <c r="C33" s="51">
        <f aca="true" t="shared" si="6" ref="C33:N33">SUM(C30:C32)</f>
        <v>0</v>
      </c>
      <c r="D33" s="51">
        <f t="shared" si="6"/>
        <v>0</v>
      </c>
      <c r="E33" s="51">
        <f t="shared" si="6"/>
        <v>0</v>
      </c>
      <c r="F33" s="51">
        <f t="shared" si="6"/>
        <v>0</v>
      </c>
      <c r="G33" s="51">
        <f t="shared" si="6"/>
        <v>0</v>
      </c>
      <c r="H33" s="51">
        <f t="shared" si="6"/>
        <v>0</v>
      </c>
      <c r="I33" s="51">
        <f t="shared" si="6"/>
        <v>0</v>
      </c>
      <c r="J33" s="51">
        <f t="shared" si="6"/>
        <v>0</v>
      </c>
      <c r="K33" s="51">
        <f t="shared" si="6"/>
        <v>0</v>
      </c>
      <c r="L33" s="51">
        <f t="shared" si="6"/>
        <v>0</v>
      </c>
      <c r="M33" s="51">
        <f t="shared" si="6"/>
        <v>0</v>
      </c>
      <c r="N33" s="52">
        <f t="shared" si="6"/>
        <v>0</v>
      </c>
    </row>
    <row r="34" spans="1:14" ht="10.5" customHeight="1">
      <c r="A34" s="4" t="s">
        <v>58</v>
      </c>
      <c r="B34" s="3" t="s">
        <v>59</v>
      </c>
      <c r="C34" s="8"/>
      <c r="D34" s="8"/>
      <c r="E34" s="8"/>
      <c r="F34" s="8"/>
      <c r="G34" s="8"/>
      <c r="H34" s="8"/>
      <c r="I34" s="8"/>
      <c r="J34" s="8"/>
      <c r="K34" s="8"/>
      <c r="L34" s="9"/>
      <c r="M34" s="9"/>
      <c r="N34" s="18"/>
    </row>
    <row r="35" spans="1:14" ht="10.5" customHeight="1">
      <c r="A35" s="4" t="s">
        <v>60</v>
      </c>
      <c r="B35" s="3" t="s">
        <v>61</v>
      </c>
      <c r="C35" s="8"/>
      <c r="D35" s="8"/>
      <c r="E35" s="8"/>
      <c r="F35" s="8"/>
      <c r="G35" s="8"/>
      <c r="H35" s="8"/>
      <c r="I35" s="8"/>
      <c r="J35" s="8"/>
      <c r="K35" s="8"/>
      <c r="L35" s="9"/>
      <c r="M35" s="9"/>
      <c r="N35" s="18"/>
    </row>
    <row r="36" spans="1:14" ht="10.5" customHeight="1">
      <c r="A36" s="4" t="s">
        <v>62</v>
      </c>
      <c r="B36" s="3" t="s">
        <v>63</v>
      </c>
      <c r="C36" s="8"/>
      <c r="D36" s="8"/>
      <c r="E36" s="8"/>
      <c r="F36" s="8"/>
      <c r="G36" s="8"/>
      <c r="H36" s="8"/>
      <c r="I36" s="8"/>
      <c r="J36" s="8"/>
      <c r="K36" s="8"/>
      <c r="L36" s="9"/>
      <c r="M36" s="9"/>
      <c r="N36" s="18"/>
    </row>
    <row r="37" spans="1:36" ht="10.5" customHeight="1">
      <c r="A37" s="41" t="s">
        <v>21</v>
      </c>
      <c r="B37" s="42" t="s">
        <v>64</v>
      </c>
      <c r="C37" s="43">
        <f aca="true" t="shared" si="7" ref="C37:N37">SUM(C33:C36)</f>
        <v>0</v>
      </c>
      <c r="D37" s="43">
        <f t="shared" si="7"/>
        <v>0</v>
      </c>
      <c r="E37" s="43">
        <f t="shared" si="7"/>
        <v>0</v>
      </c>
      <c r="F37" s="43">
        <f t="shared" si="7"/>
        <v>0</v>
      </c>
      <c r="G37" s="43">
        <f t="shared" si="7"/>
        <v>0</v>
      </c>
      <c r="H37" s="43">
        <f t="shared" si="7"/>
        <v>0</v>
      </c>
      <c r="I37" s="43">
        <f t="shared" si="7"/>
        <v>0</v>
      </c>
      <c r="J37" s="43">
        <f t="shared" si="7"/>
        <v>0</v>
      </c>
      <c r="K37" s="43">
        <f t="shared" si="7"/>
        <v>0</v>
      </c>
      <c r="L37" s="43">
        <f t="shared" si="7"/>
        <v>0</v>
      </c>
      <c r="M37" s="43">
        <f t="shared" si="7"/>
        <v>0</v>
      </c>
      <c r="N37" s="44">
        <f t="shared" si="7"/>
        <v>0</v>
      </c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10.5" customHeight="1">
      <c r="A38" s="4" t="s">
        <v>65</v>
      </c>
      <c r="B38" s="3" t="s">
        <v>66</v>
      </c>
      <c r="C38" s="8"/>
      <c r="D38" s="8"/>
      <c r="E38" s="8">
        <f>SUM(C38:D38)</f>
        <v>0</v>
      </c>
      <c r="F38" s="8"/>
      <c r="G38" s="8"/>
      <c r="H38" s="8"/>
      <c r="I38" s="8"/>
      <c r="J38" s="8"/>
      <c r="K38" s="8"/>
      <c r="L38" s="9"/>
      <c r="M38" s="9"/>
      <c r="N38" s="1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10.5" customHeight="1">
      <c r="A39" s="4" t="s">
        <v>67</v>
      </c>
      <c r="B39" s="3" t="s">
        <v>68</v>
      </c>
      <c r="C39" s="8"/>
      <c r="D39" s="8"/>
      <c r="E39" s="8"/>
      <c r="F39" s="8"/>
      <c r="G39" s="8"/>
      <c r="H39" s="8"/>
      <c r="I39" s="8"/>
      <c r="J39" s="8"/>
      <c r="K39" s="8"/>
      <c r="L39" s="9"/>
      <c r="M39" s="9"/>
      <c r="N39" s="1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s="15" customFormat="1" ht="10.5" customHeight="1">
      <c r="A40" s="4" t="s">
        <v>69</v>
      </c>
      <c r="B40" s="3" t="s">
        <v>70</v>
      </c>
      <c r="C40" s="8"/>
      <c r="D40" s="8"/>
      <c r="E40" s="8"/>
      <c r="F40" s="8"/>
      <c r="G40" s="8"/>
      <c r="H40" s="8"/>
      <c r="I40" s="8"/>
      <c r="J40" s="8"/>
      <c r="K40" s="8"/>
      <c r="L40" s="9"/>
      <c r="M40" s="9"/>
      <c r="N40" s="18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1:30" ht="10.5" customHeight="1" thickBot="1">
      <c r="A41" s="41" t="s">
        <v>29</v>
      </c>
      <c r="B41" s="42" t="s">
        <v>71</v>
      </c>
      <c r="C41" s="43">
        <f aca="true" t="shared" si="8" ref="C41:N41">SUM(C38:C40)</f>
        <v>0</v>
      </c>
      <c r="D41" s="43">
        <f t="shared" si="8"/>
        <v>0</v>
      </c>
      <c r="E41" s="43">
        <f t="shared" si="8"/>
        <v>0</v>
      </c>
      <c r="F41" s="43">
        <f t="shared" si="8"/>
        <v>0</v>
      </c>
      <c r="G41" s="43">
        <f t="shared" si="8"/>
        <v>0</v>
      </c>
      <c r="H41" s="43">
        <f t="shared" si="8"/>
        <v>0</v>
      </c>
      <c r="I41" s="43">
        <f t="shared" si="8"/>
        <v>0</v>
      </c>
      <c r="J41" s="43">
        <f t="shared" si="8"/>
        <v>0</v>
      </c>
      <c r="K41" s="43">
        <f t="shared" si="8"/>
        <v>0</v>
      </c>
      <c r="L41" s="43">
        <f t="shared" si="8"/>
        <v>0</v>
      </c>
      <c r="M41" s="43">
        <f t="shared" si="8"/>
        <v>0</v>
      </c>
      <c r="N41" s="44">
        <f t="shared" si="8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ht="10.5" customHeight="1">
      <c r="A42" s="48" t="s">
        <v>72</v>
      </c>
      <c r="B42" s="19" t="s">
        <v>73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 ht="10.5" customHeight="1">
      <c r="A43" s="48" t="s">
        <v>74</v>
      </c>
      <c r="B43" s="19" t="s">
        <v>75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14" ht="13.5" thickBot="1">
      <c r="A44" s="17" t="s">
        <v>76</v>
      </c>
      <c r="B44" s="19" t="s">
        <v>207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4" ht="13.5" thickBot="1">
      <c r="A45" s="41" t="s">
        <v>35</v>
      </c>
      <c r="B45" s="42" t="s">
        <v>78</v>
      </c>
      <c r="C45" s="43">
        <f aca="true" t="shared" si="9" ref="C45:N45">SUM(C42:C43)</f>
        <v>0</v>
      </c>
      <c r="D45" s="43">
        <f t="shared" si="9"/>
        <v>0</v>
      </c>
      <c r="E45" s="43">
        <f t="shared" si="9"/>
        <v>0</v>
      </c>
      <c r="F45" s="43">
        <f t="shared" si="9"/>
        <v>0</v>
      </c>
      <c r="G45" s="43">
        <f t="shared" si="9"/>
        <v>0</v>
      </c>
      <c r="H45" s="43">
        <f t="shared" si="9"/>
        <v>0</v>
      </c>
      <c r="I45" s="43">
        <f t="shared" si="9"/>
        <v>0</v>
      </c>
      <c r="J45" s="43">
        <f t="shared" si="9"/>
        <v>0</v>
      </c>
      <c r="K45" s="43">
        <f t="shared" si="9"/>
        <v>0</v>
      </c>
      <c r="L45" s="43">
        <f t="shared" si="9"/>
        <v>0</v>
      </c>
      <c r="M45" s="43">
        <f t="shared" si="9"/>
        <v>0</v>
      </c>
      <c r="N45" s="44">
        <f t="shared" si="9"/>
        <v>0</v>
      </c>
    </row>
    <row r="46" spans="1:14" ht="12.75">
      <c r="A46" s="17" t="s">
        <v>72</v>
      </c>
      <c r="B46" s="19" t="s">
        <v>41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14" ht="12.75">
      <c r="A47" s="17" t="s">
        <v>74</v>
      </c>
      <c r="B47" s="19" t="s">
        <v>79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 ht="12.75">
      <c r="A48" s="41" t="s">
        <v>42</v>
      </c>
      <c r="B48" s="42" t="s">
        <v>80</v>
      </c>
      <c r="C48" s="43">
        <f aca="true" t="shared" si="10" ref="C48:N48">SUM(C46:C47)</f>
        <v>0</v>
      </c>
      <c r="D48" s="43">
        <f t="shared" si="10"/>
        <v>0</v>
      </c>
      <c r="E48" s="43">
        <f t="shared" si="10"/>
        <v>0</v>
      </c>
      <c r="F48" s="43">
        <f t="shared" si="10"/>
        <v>0</v>
      </c>
      <c r="G48" s="43">
        <f t="shared" si="10"/>
        <v>0</v>
      </c>
      <c r="H48" s="43">
        <f t="shared" si="10"/>
        <v>0</v>
      </c>
      <c r="I48" s="43">
        <f t="shared" si="10"/>
        <v>0</v>
      </c>
      <c r="J48" s="43">
        <f t="shared" si="10"/>
        <v>0</v>
      </c>
      <c r="K48" s="43">
        <f t="shared" si="10"/>
        <v>0</v>
      </c>
      <c r="L48" s="43">
        <f t="shared" si="10"/>
        <v>0</v>
      </c>
      <c r="M48" s="43">
        <f t="shared" si="10"/>
        <v>0</v>
      </c>
      <c r="N48" s="44">
        <f t="shared" si="10"/>
        <v>0</v>
      </c>
    </row>
    <row r="49" spans="1:14" ht="13.5" thickBot="1">
      <c r="A49" s="17" t="s">
        <v>81</v>
      </c>
      <c r="B49" s="25" t="s">
        <v>82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3.5" thickBot="1">
      <c r="A50" s="41" t="s">
        <v>46</v>
      </c>
      <c r="B50" s="42" t="s">
        <v>83</v>
      </c>
      <c r="C50" s="43">
        <f aca="true" t="shared" si="11" ref="C50:N50">SUM(C48,C45,C49)</f>
        <v>0</v>
      </c>
      <c r="D50" s="43">
        <f t="shared" si="11"/>
        <v>0</v>
      </c>
      <c r="E50" s="43">
        <f t="shared" si="11"/>
        <v>0</v>
      </c>
      <c r="F50" s="43">
        <f t="shared" si="11"/>
        <v>0</v>
      </c>
      <c r="G50" s="43">
        <f t="shared" si="11"/>
        <v>0</v>
      </c>
      <c r="H50" s="43">
        <f t="shared" si="11"/>
        <v>0</v>
      </c>
      <c r="I50" s="43">
        <f t="shared" si="11"/>
        <v>0</v>
      </c>
      <c r="J50" s="43">
        <f t="shared" si="11"/>
        <v>0</v>
      </c>
      <c r="K50" s="43">
        <f t="shared" si="11"/>
        <v>0</v>
      </c>
      <c r="L50" s="43">
        <f t="shared" si="11"/>
        <v>0</v>
      </c>
      <c r="M50" s="43">
        <f t="shared" si="11"/>
        <v>0</v>
      </c>
      <c r="N50" s="44">
        <f t="shared" si="11"/>
        <v>0</v>
      </c>
    </row>
    <row r="51" spans="1:14" ht="13.5" thickBot="1">
      <c r="A51" s="41"/>
      <c r="B51" s="71" t="s">
        <v>84</v>
      </c>
      <c r="C51" s="43">
        <f aca="true" t="shared" si="12" ref="C51:N51">SUM(C50,C41,C37)</f>
        <v>0</v>
      </c>
      <c r="D51" s="43">
        <f t="shared" si="12"/>
        <v>0</v>
      </c>
      <c r="E51" s="43">
        <f t="shared" si="12"/>
        <v>0</v>
      </c>
      <c r="F51" s="43">
        <f t="shared" si="12"/>
        <v>0</v>
      </c>
      <c r="G51" s="43">
        <f t="shared" si="12"/>
        <v>0</v>
      </c>
      <c r="H51" s="43">
        <f t="shared" si="12"/>
        <v>0</v>
      </c>
      <c r="I51" s="43">
        <f t="shared" si="12"/>
        <v>0</v>
      </c>
      <c r="J51" s="43">
        <f t="shared" si="12"/>
        <v>0</v>
      </c>
      <c r="K51" s="43">
        <f t="shared" si="12"/>
        <v>0</v>
      </c>
      <c r="L51" s="43">
        <f t="shared" si="12"/>
        <v>0</v>
      </c>
      <c r="M51" s="43">
        <f t="shared" si="12"/>
        <v>0</v>
      </c>
      <c r="N51" s="44">
        <f t="shared" si="12"/>
        <v>0</v>
      </c>
    </row>
    <row r="52" spans="1:14" ht="13.5" thickBot="1">
      <c r="A52" s="57"/>
      <c r="B52" s="58" t="s">
        <v>85</v>
      </c>
      <c r="C52" s="72"/>
      <c r="D52" s="72"/>
      <c r="E52" s="72"/>
      <c r="F52" s="72"/>
      <c r="G52" s="72"/>
      <c r="H52" s="72"/>
      <c r="I52" s="72"/>
      <c r="J52" s="72"/>
      <c r="K52" s="72"/>
      <c r="L52" s="73"/>
      <c r="M52" s="73"/>
      <c r="N52" s="74"/>
    </row>
    <row r="53" spans="1:14" ht="13.5" thickBot="1">
      <c r="A53" s="64"/>
      <c r="B53" s="58" t="s">
        <v>86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82"/>
    </row>
    <row r="55" ht="12.75">
      <c r="H55" s="9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 horizontalCentered="1"/>
  <pageMargins left="0.27569444444444446" right="0.27569444444444446" top="0.275" bottom="0.20972222222222223" header="0.19652777777777777" footer="0.16527777777777777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3"/>
  </sheetPr>
  <dimension ref="A1:Q63"/>
  <sheetViews>
    <sheetView zoomScale="92" zoomScaleNormal="92" zoomScalePageLayoutView="0" workbookViewId="0" topLeftCell="A1">
      <pane ySplit="7" topLeftCell="A8" activePane="bottomLeft" state="frozen"/>
      <selection pane="topLeft" activeCell="T30" sqref="T30"/>
      <selection pane="bottomLeft" activeCell="N35" sqref="N35"/>
    </sheetView>
  </sheetViews>
  <sheetFormatPr defaultColWidth="9.00390625" defaultRowHeight="12.75"/>
  <cols>
    <col min="1" max="1" width="7.375" style="2" customWidth="1"/>
    <col min="2" max="2" width="35.75390625" style="2" customWidth="1"/>
    <col min="3" max="3" width="9.75390625" style="2" customWidth="1"/>
    <col min="4" max="4" width="9.625" style="2" customWidth="1"/>
    <col min="5" max="5" width="9.75390625" style="2" customWidth="1"/>
    <col min="6" max="6" width="10.125" style="2" customWidth="1"/>
    <col min="7" max="8" width="9.375" style="2" customWidth="1"/>
    <col min="9" max="9" width="9.625" style="2" customWidth="1"/>
    <col min="10" max="11" width="9.375" style="2" customWidth="1"/>
    <col min="12" max="12" width="11.00390625" style="2" customWidth="1"/>
    <col min="13" max="13" width="10.625" style="2" customWidth="1"/>
    <col min="14" max="14" width="10.875" style="2" customWidth="1"/>
    <col min="15" max="15" width="12.375" style="2" customWidth="1"/>
    <col min="16" max="16" width="12.00390625" style="2" customWidth="1"/>
    <col min="17" max="17" width="9.125" style="8" customWidth="1"/>
    <col min="18" max="16384" width="9.125" style="2" customWidth="1"/>
  </cols>
  <sheetData>
    <row r="1" spans="1:15" ht="11.2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55"/>
    </row>
    <row r="2" spans="8:13" ht="8.25" customHeight="1" thickBot="1">
      <c r="H2" s="3"/>
      <c r="M2" s="3" t="s">
        <v>1</v>
      </c>
    </row>
    <row r="3" spans="1:14" ht="9" customHeight="1" thickBot="1">
      <c r="A3" s="89" t="s">
        <v>2</v>
      </c>
      <c r="B3" s="89"/>
      <c r="C3" s="91">
        <v>1801</v>
      </c>
      <c r="D3" s="91"/>
      <c r="E3" s="91"/>
      <c r="F3" s="91">
        <v>1802</v>
      </c>
      <c r="G3" s="91"/>
      <c r="H3" s="91"/>
      <c r="I3" s="101">
        <v>1800</v>
      </c>
      <c r="J3" s="101"/>
      <c r="K3" s="101"/>
      <c r="L3" s="101">
        <v>1</v>
      </c>
      <c r="M3" s="101"/>
      <c r="N3" s="101"/>
    </row>
    <row r="4" spans="1:17" s="32" customFormat="1" ht="24" customHeight="1" thickBot="1">
      <c r="A4" s="89"/>
      <c r="B4" s="89"/>
      <c r="C4" s="103" t="s">
        <v>187</v>
      </c>
      <c r="D4" s="103"/>
      <c r="E4" s="103"/>
      <c r="F4" s="103" t="s">
        <v>82</v>
      </c>
      <c r="G4" s="103"/>
      <c r="H4" s="103"/>
      <c r="I4" s="105" t="s">
        <v>188</v>
      </c>
      <c r="J4" s="105"/>
      <c r="K4" s="105"/>
      <c r="L4" s="105" t="s">
        <v>189</v>
      </c>
      <c r="M4" s="105"/>
      <c r="N4" s="105"/>
      <c r="Q4" s="54"/>
    </row>
    <row r="5" spans="1:14" ht="11.25" customHeight="1" thickBot="1">
      <c r="A5" s="89"/>
      <c r="B5" s="89"/>
      <c r="C5" s="86" t="s">
        <v>7</v>
      </c>
      <c r="D5" s="86" t="s">
        <v>8</v>
      </c>
      <c r="E5" s="86" t="s">
        <v>9</v>
      </c>
      <c r="F5" s="86" t="s">
        <v>7</v>
      </c>
      <c r="G5" s="86" t="s">
        <v>8</v>
      </c>
      <c r="H5" s="86" t="s">
        <v>9</v>
      </c>
      <c r="I5" s="86" t="s">
        <v>7</v>
      </c>
      <c r="J5" s="86" t="s">
        <v>8</v>
      </c>
      <c r="K5" s="86" t="s">
        <v>9</v>
      </c>
      <c r="L5" s="86" t="s">
        <v>7</v>
      </c>
      <c r="M5" s="86" t="s">
        <v>8</v>
      </c>
      <c r="N5" s="86" t="s">
        <v>9</v>
      </c>
    </row>
    <row r="6" spans="1:14" ht="17.25" customHeight="1" thickBot="1">
      <c r="A6" s="89"/>
      <c r="B6" s="89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 ht="9" customHeight="1" thickBot="1">
      <c r="A7" s="87">
        <v>1</v>
      </c>
      <c r="B7" s="87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84" t="s">
        <v>10</v>
      </c>
      <c r="B8" s="84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5" ht="10.5" customHeight="1">
      <c r="A9" s="4" t="s">
        <v>11</v>
      </c>
      <c r="B9" s="3" t="s">
        <v>12</v>
      </c>
      <c r="C9" s="8"/>
      <c r="D9" s="8"/>
      <c r="E9" s="8"/>
      <c r="F9" s="8"/>
      <c r="G9" s="8"/>
      <c r="H9" s="8"/>
      <c r="I9" s="8">
        <f aca="true" t="shared" si="0" ref="I9:K13">C9+F9</f>
        <v>0</v>
      </c>
      <c r="J9" s="8">
        <f t="shared" si="0"/>
        <v>0</v>
      </c>
      <c r="K9" s="8">
        <f t="shared" si="0"/>
        <v>0</v>
      </c>
      <c r="L9" s="9">
        <f>'15'!L9+'17'!C9+'18'!L9+'23'!L9+'24'!L9+'26'!L9+'28'!L9+'29'!L9+'30'!I9</f>
        <v>42756</v>
      </c>
      <c r="M9" s="9">
        <f>'15'!M9+'17'!D9+'18'!M9+'23'!M9+'24'!M9+'26'!M9+'28'!M9+'29'!M9+'30'!J9</f>
        <v>100055</v>
      </c>
      <c r="N9" s="9">
        <f>'15'!N9+'17'!E9+'18'!N9+'23'!N9+'24'!N9+'26'!N9+'28'!N9+'29'!N9+'30'!K9</f>
        <v>92835</v>
      </c>
      <c r="O9" s="9"/>
    </row>
    <row r="10" spans="1:15" ht="10.5" customHeight="1">
      <c r="A10" s="4" t="s">
        <v>13</v>
      </c>
      <c r="B10" s="3" t="s">
        <v>14</v>
      </c>
      <c r="C10" s="8"/>
      <c r="D10" s="8"/>
      <c r="E10" s="8"/>
      <c r="F10" s="8"/>
      <c r="G10" s="8"/>
      <c r="H10" s="8"/>
      <c r="I10" s="8">
        <f t="shared" si="0"/>
        <v>0</v>
      </c>
      <c r="J10" s="8">
        <f t="shared" si="0"/>
        <v>0</v>
      </c>
      <c r="K10" s="8">
        <f t="shared" si="0"/>
        <v>0</v>
      </c>
      <c r="L10" s="9">
        <f>'15'!L10+'17'!C10+'18'!L10+'23'!L10+'24'!L10+'26'!L10+'28'!L10+'29'!L10+'30'!I10</f>
        <v>21434</v>
      </c>
      <c r="M10" s="9">
        <f>'15'!M10+'17'!D10+'18'!M10+'23'!M10+'24'!M10+'26'!M10+'28'!M10+'29'!M10+'30'!J10</f>
        <v>62875</v>
      </c>
      <c r="N10" s="9">
        <f>'15'!N10+'17'!E10+'18'!N10+'23'!N10+'24'!N10+'26'!N10+'28'!N10+'29'!N10+'30'!K10</f>
        <v>36949</v>
      </c>
      <c r="O10" s="9"/>
    </row>
    <row r="11" spans="1:15" ht="10.5" customHeight="1">
      <c r="A11" s="4" t="s">
        <v>15</v>
      </c>
      <c r="B11" s="3" t="s">
        <v>16</v>
      </c>
      <c r="C11" s="8"/>
      <c r="D11" s="8"/>
      <c r="E11" s="8"/>
      <c r="F11" s="8"/>
      <c r="G11" s="8"/>
      <c r="H11" s="8"/>
      <c r="I11" s="8">
        <f t="shared" si="0"/>
        <v>0</v>
      </c>
      <c r="J11" s="8">
        <f t="shared" si="0"/>
        <v>0</v>
      </c>
      <c r="K11" s="8">
        <f t="shared" si="0"/>
        <v>0</v>
      </c>
      <c r="L11" s="9">
        <f>'15'!L11+'17'!C11+'18'!L11+'23'!L11+'24'!L11+'26'!L11+'28'!L11+'29'!L11+'30'!I11</f>
        <v>6190426</v>
      </c>
      <c r="M11" s="9">
        <f>'15'!M11+'17'!D11+'18'!M11+'23'!M11+'24'!M11+'26'!M11+'28'!M11+'29'!M11+'30'!J11</f>
        <v>6808297</v>
      </c>
      <c r="N11" s="9">
        <f>'15'!N11+'17'!E11+'18'!N11+'23'!N11+'24'!N11+'26'!N11+'28'!N11+'29'!N11+'30'!K11</f>
        <v>6243781</v>
      </c>
      <c r="O11" s="9"/>
    </row>
    <row r="12" spans="1:15" ht="10.5" customHeight="1">
      <c r="A12" s="4" t="s">
        <v>17</v>
      </c>
      <c r="B12" s="3" t="s">
        <v>18</v>
      </c>
      <c r="C12" s="8"/>
      <c r="D12" s="8"/>
      <c r="E12" s="8"/>
      <c r="F12" s="8"/>
      <c r="G12" s="8"/>
      <c r="H12" s="8"/>
      <c r="I12" s="8">
        <f t="shared" si="0"/>
        <v>0</v>
      </c>
      <c r="J12" s="8">
        <f t="shared" si="0"/>
        <v>0</v>
      </c>
      <c r="K12" s="8">
        <f t="shared" si="0"/>
        <v>0</v>
      </c>
      <c r="L12" s="9">
        <f>'15'!L12+'17'!C12+'18'!L12+'23'!L12+'24'!L12+'26'!L12+'28'!L12+'29'!L12+'30'!I12</f>
        <v>700961</v>
      </c>
      <c r="M12" s="9">
        <f>'15'!M12+'17'!D12+'18'!M12+'23'!M12+'24'!M12+'26'!M12+'28'!M12+'29'!M12+'30'!J12</f>
        <v>729704</v>
      </c>
      <c r="N12" s="9">
        <f>'15'!N12+'17'!E12+'18'!N12+'23'!N12+'24'!N12+'26'!N12+'28'!N12+'29'!N12+'30'!K12</f>
        <v>592025</v>
      </c>
      <c r="O12" s="9"/>
    </row>
    <row r="13" spans="1:15" ht="10.5" customHeight="1" thickBot="1">
      <c r="A13" s="4" t="s">
        <v>19</v>
      </c>
      <c r="B13" s="3" t="s">
        <v>20</v>
      </c>
      <c r="C13" s="8"/>
      <c r="D13" s="10"/>
      <c r="E13" s="8"/>
      <c r="F13" s="8"/>
      <c r="G13" s="8"/>
      <c r="H13" s="8"/>
      <c r="I13" s="8">
        <f t="shared" si="0"/>
        <v>0</v>
      </c>
      <c r="J13" s="8">
        <f t="shared" si="0"/>
        <v>0</v>
      </c>
      <c r="K13" s="8">
        <f t="shared" si="0"/>
        <v>0</v>
      </c>
      <c r="L13" s="9">
        <f>'15'!L13+'17'!C13+'18'!L13+'23'!L13+'24'!L13+'26'!L13+'28'!L13+'29'!L13+'30'!I13</f>
        <v>1693500</v>
      </c>
      <c r="M13" s="9">
        <f>'15'!M13+'17'!D13+'18'!M13+'23'!M13+'24'!M13+'26'!M13+'28'!M13+'29'!M13+'30'!J13</f>
        <v>1343442</v>
      </c>
      <c r="N13" s="9">
        <f>'15'!N13+'17'!E13+'18'!N13+'23'!N13+'24'!N13+'26'!N13+'28'!N13+'29'!N13+'30'!K13</f>
        <v>1157716</v>
      </c>
      <c r="O13" s="9"/>
    </row>
    <row r="14" spans="1:15" ht="10.5" customHeight="1" thickBot="1">
      <c r="A14" s="41" t="s">
        <v>21</v>
      </c>
      <c r="B14" s="42" t="s">
        <v>22</v>
      </c>
      <c r="C14" s="43">
        <f aca="true" t="shared" si="1" ref="C14:N14">SUM(C9:C13)</f>
        <v>0</v>
      </c>
      <c r="D14" s="43">
        <f t="shared" si="1"/>
        <v>0</v>
      </c>
      <c r="E14" s="43">
        <f t="shared" si="1"/>
        <v>0</v>
      </c>
      <c r="F14" s="43">
        <f t="shared" si="1"/>
        <v>0</v>
      </c>
      <c r="G14" s="43">
        <f t="shared" si="1"/>
        <v>0</v>
      </c>
      <c r="H14" s="43">
        <f t="shared" si="1"/>
        <v>0</v>
      </c>
      <c r="I14" s="43">
        <f t="shared" si="1"/>
        <v>0</v>
      </c>
      <c r="J14" s="43">
        <f t="shared" si="1"/>
        <v>0</v>
      </c>
      <c r="K14" s="43">
        <f t="shared" si="1"/>
        <v>0</v>
      </c>
      <c r="L14" s="43">
        <f t="shared" si="1"/>
        <v>8649077</v>
      </c>
      <c r="M14" s="43">
        <f t="shared" si="1"/>
        <v>9044373</v>
      </c>
      <c r="N14" s="44">
        <f t="shared" si="1"/>
        <v>8123306</v>
      </c>
      <c r="O14" s="18"/>
    </row>
    <row r="15" spans="1:15" ht="10.5" customHeight="1">
      <c r="A15" s="4" t="s">
        <v>23</v>
      </c>
      <c r="B15" s="3" t="s">
        <v>24</v>
      </c>
      <c r="C15" s="8"/>
      <c r="D15" s="13"/>
      <c r="E15" s="8"/>
      <c r="F15" s="8"/>
      <c r="G15" s="8"/>
      <c r="H15" s="8"/>
      <c r="I15" s="8">
        <f aca="true" t="shared" si="2" ref="I15:K17">C15+F15</f>
        <v>0</v>
      </c>
      <c r="J15" s="8">
        <f t="shared" si="2"/>
        <v>0</v>
      </c>
      <c r="K15" s="8">
        <f t="shared" si="2"/>
        <v>0</v>
      </c>
      <c r="L15" s="9">
        <f>'15'!L15+'17'!C15+'18'!L15+'23'!L15+'24'!L15+'26'!L15+'28'!L15+'29'!L15+'30'!I15</f>
        <v>570066</v>
      </c>
      <c r="M15" s="9">
        <f>'15'!M15+'17'!D15+'18'!M15+'23'!M15+'24'!M15+'26'!M15+'28'!M15+'29'!M15+'30'!J15</f>
        <v>1817736</v>
      </c>
      <c r="N15" s="9">
        <f>'15'!N15+'17'!E15+'18'!N15+'23'!N15+'24'!N15+'26'!N15+'28'!N15+'29'!N15+'30'!K15</f>
        <v>635221</v>
      </c>
      <c r="O15" s="9"/>
    </row>
    <row r="16" spans="1:15" ht="10.5" customHeight="1">
      <c r="A16" s="4" t="s">
        <v>25</v>
      </c>
      <c r="B16" s="3" t="s">
        <v>26</v>
      </c>
      <c r="C16" s="8"/>
      <c r="D16" s="8"/>
      <c r="E16" s="8"/>
      <c r="F16" s="8"/>
      <c r="G16" s="8"/>
      <c r="H16" s="8"/>
      <c r="I16" s="8">
        <f t="shared" si="2"/>
        <v>0</v>
      </c>
      <c r="J16" s="8">
        <f t="shared" si="2"/>
        <v>0</v>
      </c>
      <c r="K16" s="8">
        <f t="shared" si="2"/>
        <v>0</v>
      </c>
      <c r="L16" s="9">
        <f>'15'!L16+'17'!C16+'18'!L16+'23'!L16+'24'!L16+'26'!L16+'28'!L16+'29'!L16+'30'!I16</f>
        <v>54445</v>
      </c>
      <c r="M16" s="9">
        <f>'15'!M16+'17'!D16+'18'!M16+'23'!M16+'24'!M16+'26'!M16+'28'!M16+'29'!M16+'30'!J16</f>
        <v>917499</v>
      </c>
      <c r="N16" s="9">
        <f>'15'!N16+'17'!E16+'18'!N16+'23'!N16+'24'!N16+'26'!N16+'28'!N16+'29'!N16+'30'!K16</f>
        <v>458092</v>
      </c>
      <c r="O16" s="9"/>
    </row>
    <row r="17" spans="1:17" s="15" customFormat="1" ht="10.5" customHeight="1" thickBot="1">
      <c r="A17" s="4" t="s">
        <v>27</v>
      </c>
      <c r="B17" s="3" t="s">
        <v>28</v>
      </c>
      <c r="C17" s="8"/>
      <c r="D17" s="8"/>
      <c r="E17" s="8"/>
      <c r="F17" s="8"/>
      <c r="G17" s="8"/>
      <c r="H17" s="8"/>
      <c r="I17" s="8">
        <f t="shared" si="2"/>
        <v>0</v>
      </c>
      <c r="J17" s="8">
        <f t="shared" si="2"/>
        <v>0</v>
      </c>
      <c r="K17" s="8">
        <f t="shared" si="2"/>
        <v>0</v>
      </c>
      <c r="L17" s="9">
        <f>'15'!L17+'17'!C17+'18'!L17+'23'!L17+'24'!L17+'26'!L17+'28'!L17+'29'!L17+'30'!I17</f>
        <v>967406</v>
      </c>
      <c r="M17" s="9">
        <f>'15'!M17+'17'!D17+'18'!M17+'23'!M17+'24'!M17+'26'!M17+'28'!M17+'29'!M17+'30'!J17</f>
        <v>1932724</v>
      </c>
      <c r="N17" s="9">
        <f>'15'!N17+'17'!E17+'18'!N17+'23'!N17+'24'!N17+'26'!N17+'28'!N17+'29'!N17+'30'!K17</f>
        <v>296544</v>
      </c>
      <c r="O17" s="9"/>
      <c r="P17" s="2"/>
      <c r="Q17" s="9"/>
    </row>
    <row r="18" spans="1:15" ht="10.5" customHeight="1" thickBot="1">
      <c r="A18" s="41" t="s">
        <v>29</v>
      </c>
      <c r="B18" s="42" t="s">
        <v>30</v>
      </c>
      <c r="C18" s="43">
        <f aca="true" t="shared" si="3" ref="C18:N18">SUM(C15:C17)</f>
        <v>0</v>
      </c>
      <c r="D18" s="43">
        <f t="shared" si="3"/>
        <v>0</v>
      </c>
      <c r="E18" s="43">
        <f t="shared" si="3"/>
        <v>0</v>
      </c>
      <c r="F18" s="43">
        <f t="shared" si="3"/>
        <v>0</v>
      </c>
      <c r="G18" s="43">
        <f t="shared" si="3"/>
        <v>0</v>
      </c>
      <c r="H18" s="43">
        <f t="shared" si="3"/>
        <v>0</v>
      </c>
      <c r="I18" s="43">
        <f t="shared" si="3"/>
        <v>0</v>
      </c>
      <c r="J18" s="43">
        <f t="shared" si="3"/>
        <v>0</v>
      </c>
      <c r="K18" s="43">
        <f t="shared" si="3"/>
        <v>0</v>
      </c>
      <c r="L18" s="43">
        <f t="shared" si="3"/>
        <v>1591917</v>
      </c>
      <c r="M18" s="43">
        <f t="shared" si="3"/>
        <v>4667959</v>
      </c>
      <c r="N18" s="44">
        <f t="shared" si="3"/>
        <v>1389857</v>
      </c>
      <c r="O18" s="18"/>
    </row>
    <row r="19" spans="1:15" ht="10.5" customHeight="1">
      <c r="A19" s="48" t="s">
        <v>31</v>
      </c>
      <c r="B19" s="25" t="s">
        <v>32</v>
      </c>
      <c r="C19" s="18"/>
      <c r="D19" s="18"/>
      <c r="E19" s="18"/>
      <c r="F19" s="18"/>
      <c r="G19" s="18"/>
      <c r="H19" s="18"/>
      <c r="I19" s="8">
        <f>C19+F19</f>
        <v>0</v>
      </c>
      <c r="J19" s="8">
        <f>D19+G19</f>
        <v>0</v>
      </c>
      <c r="K19" s="8">
        <f>E19+H19</f>
        <v>0</v>
      </c>
      <c r="L19" s="18">
        <f>'15'!L19+'17'!C19+'18'!L19+'23'!L19+'24'!L19+'26'!L19+'28'!L19+'29'!L19+'30'!I19</f>
        <v>4577182</v>
      </c>
      <c r="M19" s="18">
        <f>'15'!M19+'17'!D19+'18'!M19+'23'!M19+'24'!M19+'26'!M19+'28'!M19+'29'!M19+'30'!J19</f>
        <v>4668619</v>
      </c>
      <c r="N19" s="18">
        <f>'15'!N19+'17'!E19+'18'!N19+'23'!N19+'24'!N19+'26'!N19+'28'!N19+'29'!N19+'30'!K19</f>
        <v>4292889</v>
      </c>
      <c r="O19" s="9"/>
    </row>
    <row r="20" spans="1:15" ht="10.5" customHeight="1" thickBot="1">
      <c r="A20" s="48" t="s">
        <v>33</v>
      </c>
      <c r="B20" s="25" t="s">
        <v>34</v>
      </c>
      <c r="C20" s="18"/>
      <c r="D20" s="18"/>
      <c r="E20" s="18"/>
      <c r="F20" s="18"/>
      <c r="G20" s="18"/>
      <c r="H20" s="18"/>
      <c r="I20" s="14"/>
      <c r="J20" s="14"/>
      <c r="K20" s="14"/>
      <c r="L20" s="18"/>
      <c r="M20" s="18">
        <f>'15'!M20+'17'!D20+'18'!M20+'23'!M20+'24'!M20+'26'!M20+'28'!M20+'29'!M20+'30'!J20</f>
        <v>83862</v>
      </c>
      <c r="N20" s="18">
        <f>'15'!N20+'17'!E20+'18'!N20+'23'!N20+'24'!N20+'26'!N20+'28'!N20+'29'!N20+'30'!K20</f>
        <v>83862</v>
      </c>
      <c r="O20" s="18"/>
    </row>
    <row r="21" spans="1:15" ht="10.5" customHeight="1" thickBot="1">
      <c r="A21" s="41" t="s">
        <v>35</v>
      </c>
      <c r="B21" s="42" t="s">
        <v>36</v>
      </c>
      <c r="C21" s="43">
        <f aca="true" t="shared" si="4" ref="C21:I21">SUM(C19)</f>
        <v>0</v>
      </c>
      <c r="D21" s="43">
        <f t="shared" si="4"/>
        <v>0</v>
      </c>
      <c r="E21" s="43">
        <f t="shared" si="4"/>
        <v>0</v>
      </c>
      <c r="F21" s="43">
        <f t="shared" si="4"/>
        <v>0</v>
      </c>
      <c r="G21" s="43">
        <f t="shared" si="4"/>
        <v>0</v>
      </c>
      <c r="H21" s="43">
        <f t="shared" si="4"/>
        <v>0</v>
      </c>
      <c r="I21" s="43">
        <f t="shared" si="4"/>
        <v>0</v>
      </c>
      <c r="J21" s="43">
        <f>SUM(J19)+J20</f>
        <v>0</v>
      </c>
      <c r="K21" s="43">
        <f>SUM(K19)+K20</f>
        <v>0</v>
      </c>
      <c r="L21" s="43">
        <f>SUM(L19)</f>
        <v>4577182</v>
      </c>
      <c r="M21" s="43">
        <f>SUM(M19)+M20</f>
        <v>4752481</v>
      </c>
      <c r="N21" s="44">
        <f>SUM(N19)+N20</f>
        <v>4376751</v>
      </c>
      <c r="O21" s="18"/>
    </row>
    <row r="22" spans="1:15" ht="10.5" customHeight="1">
      <c r="A22" s="17" t="s">
        <v>37</v>
      </c>
      <c r="B22" s="3" t="s">
        <v>38</v>
      </c>
      <c r="C22" s="18"/>
      <c r="D22" s="18"/>
      <c r="E22" s="18"/>
      <c r="F22" s="18"/>
      <c r="G22" s="18"/>
      <c r="H22" s="18"/>
      <c r="I22" s="8">
        <f aca="true" t="shared" si="5" ref="I22:K24">C22+F22</f>
        <v>0</v>
      </c>
      <c r="J22" s="8">
        <f t="shared" si="5"/>
        <v>0</v>
      </c>
      <c r="K22" s="8">
        <f t="shared" si="5"/>
        <v>0</v>
      </c>
      <c r="L22" s="9">
        <f>'15'!L22+'17'!C22+'18'!L22+'23'!L22+'24'!L22+'26'!L22+'28'!L22+'29'!L22+'30'!I22</f>
        <v>0</v>
      </c>
      <c r="M22" s="9">
        <f>'15'!M22+'17'!D22+'18'!M22+'23'!M22+'24'!M22+'26'!M22+'28'!M22+'29'!M22+'30'!J22</f>
        <v>0</v>
      </c>
      <c r="N22" s="9">
        <f>'15'!N22+'17'!E22+'18'!N22+'23'!N22+'24'!N22+'26'!N22+'28'!N22+'29'!N22+'30'!K22</f>
        <v>0</v>
      </c>
      <c r="O22" s="9"/>
    </row>
    <row r="23" spans="1:15" ht="10.5" customHeight="1">
      <c r="A23" s="17" t="s">
        <v>39</v>
      </c>
      <c r="B23" s="3" t="s">
        <v>40</v>
      </c>
      <c r="C23" s="18"/>
      <c r="D23" s="18"/>
      <c r="E23" s="18"/>
      <c r="F23" s="18"/>
      <c r="G23" s="18"/>
      <c r="H23" s="18"/>
      <c r="I23" s="8">
        <f t="shared" si="5"/>
        <v>0</v>
      </c>
      <c r="J23" s="8">
        <f t="shared" si="5"/>
        <v>0</v>
      </c>
      <c r="K23" s="8">
        <f t="shared" si="5"/>
        <v>0</v>
      </c>
      <c r="L23" s="9">
        <f>'15'!L23+'17'!C23+'18'!L23+'23'!L23+'24'!L23+'26'!L23+'28'!L23+'29'!L23+'30'!I23</f>
        <v>0</v>
      </c>
      <c r="M23" s="9">
        <f>'15'!M23+'17'!D23+'18'!M23+'23'!M23+'24'!M23+'26'!M23+'28'!M23+'29'!M23+'30'!J23</f>
        <v>0</v>
      </c>
      <c r="N23" s="9">
        <f>'15'!N23+'17'!E23+'18'!N23+'23'!N23+'24'!N23+'26'!N23+'28'!N23+'29'!N23+'30'!K23</f>
        <v>0</v>
      </c>
      <c r="O23" s="9"/>
    </row>
    <row r="24" spans="1:17" s="15" customFormat="1" ht="10.5" customHeight="1" thickBot="1">
      <c r="A24" s="4" t="s">
        <v>31</v>
      </c>
      <c r="B24" s="3" t="s">
        <v>41</v>
      </c>
      <c r="C24" s="8"/>
      <c r="D24" s="8"/>
      <c r="E24" s="8"/>
      <c r="F24" s="8"/>
      <c r="G24" s="8"/>
      <c r="H24" s="8"/>
      <c r="I24" s="8">
        <f t="shared" si="5"/>
        <v>0</v>
      </c>
      <c r="J24" s="8">
        <f t="shared" si="5"/>
        <v>0</v>
      </c>
      <c r="K24" s="8">
        <f t="shared" si="5"/>
        <v>0</v>
      </c>
      <c r="L24" s="9">
        <f>'15'!L24+'17'!C24+'18'!L24+'23'!L24+'24'!L24+'26'!L24+'28'!L24+'29'!L24+'30'!I24</f>
        <v>97943</v>
      </c>
      <c r="M24" s="9">
        <f>'15'!M24+'17'!D24+'18'!M24+'23'!M24+'24'!M24+'26'!M24+'28'!M24+'29'!M24+'30'!J24</f>
        <v>130219</v>
      </c>
      <c r="N24" s="9">
        <f>'15'!N24+'17'!E24+'18'!N24+'23'!N24+'24'!N24+'26'!N24+'28'!N24+'29'!N24+'30'!K24</f>
        <v>80762</v>
      </c>
      <c r="O24" s="9"/>
      <c r="P24" s="2"/>
      <c r="Q24" s="9"/>
    </row>
    <row r="25" spans="1:15" ht="10.5" customHeight="1" thickBot="1">
      <c r="A25" s="41" t="s">
        <v>42</v>
      </c>
      <c r="B25" s="45" t="s">
        <v>43</v>
      </c>
      <c r="C25" s="43">
        <f aca="true" t="shared" si="6" ref="C25:N25">SUM(C22:C24)</f>
        <v>0</v>
      </c>
      <c r="D25" s="43">
        <f t="shared" si="6"/>
        <v>0</v>
      </c>
      <c r="E25" s="43">
        <f t="shared" si="6"/>
        <v>0</v>
      </c>
      <c r="F25" s="43">
        <f t="shared" si="6"/>
        <v>0</v>
      </c>
      <c r="G25" s="43">
        <f t="shared" si="6"/>
        <v>0</v>
      </c>
      <c r="H25" s="43">
        <f t="shared" si="6"/>
        <v>0</v>
      </c>
      <c r="I25" s="43">
        <f t="shared" si="6"/>
        <v>0</v>
      </c>
      <c r="J25" s="43">
        <f t="shared" si="6"/>
        <v>0</v>
      </c>
      <c r="K25" s="43">
        <f t="shared" si="6"/>
        <v>0</v>
      </c>
      <c r="L25" s="43">
        <f t="shared" si="6"/>
        <v>97943</v>
      </c>
      <c r="M25" s="43">
        <f t="shared" si="6"/>
        <v>130219</v>
      </c>
      <c r="N25" s="44">
        <f t="shared" si="6"/>
        <v>80762</v>
      </c>
      <c r="O25" s="18"/>
    </row>
    <row r="26" spans="1:15" ht="10.5" customHeight="1" thickBot="1">
      <c r="A26" s="17" t="s">
        <v>44</v>
      </c>
      <c r="B26" s="19" t="s">
        <v>45</v>
      </c>
      <c r="C26" s="18"/>
      <c r="D26" s="18"/>
      <c r="E26" s="18"/>
      <c r="F26" s="18"/>
      <c r="G26" s="18"/>
      <c r="H26" s="18"/>
      <c r="I26" s="18"/>
      <c r="J26" s="18"/>
      <c r="K26" s="18"/>
      <c r="L26" s="18">
        <f>'15'!L26+'17'!C26+'18'!L26+'23'!L26+'24'!L26+'26'!L26+'28'!L26+'29'!L26+'30'!I26</f>
        <v>0</v>
      </c>
      <c r="M26" s="18">
        <f>'15'!M26+'17'!D26+'18'!M26+'23'!M26+'24'!M26+'26'!M26+'28'!M26+'29'!M26+'30'!J26</f>
        <v>0</v>
      </c>
      <c r="N26" s="18">
        <f>'15'!N26+'17'!E26+'18'!N26+'23'!N26+'24'!N26+'26'!N26+'28'!N26+'29'!N26+'30'!K26</f>
        <v>17133066</v>
      </c>
      <c r="O26" s="18"/>
    </row>
    <row r="27" spans="1:15" ht="10.5" customHeight="1" thickBot="1">
      <c r="A27" s="41" t="s">
        <v>46</v>
      </c>
      <c r="B27" s="45" t="s">
        <v>47</v>
      </c>
      <c r="C27" s="43">
        <f aca="true" t="shared" si="7" ref="C27:N27">SUM(C21,C25,C26)</f>
        <v>0</v>
      </c>
      <c r="D27" s="43">
        <f t="shared" si="7"/>
        <v>0</v>
      </c>
      <c r="E27" s="43">
        <f t="shared" si="7"/>
        <v>0</v>
      </c>
      <c r="F27" s="43">
        <f t="shared" si="7"/>
        <v>0</v>
      </c>
      <c r="G27" s="43">
        <f t="shared" si="7"/>
        <v>0</v>
      </c>
      <c r="H27" s="43">
        <f t="shared" si="7"/>
        <v>0</v>
      </c>
      <c r="I27" s="43">
        <f t="shared" si="7"/>
        <v>0</v>
      </c>
      <c r="J27" s="43">
        <f t="shared" si="7"/>
        <v>0</v>
      </c>
      <c r="K27" s="43">
        <f t="shared" si="7"/>
        <v>0</v>
      </c>
      <c r="L27" s="43">
        <f t="shared" si="7"/>
        <v>4675125</v>
      </c>
      <c r="M27" s="43">
        <f t="shared" si="7"/>
        <v>4882700</v>
      </c>
      <c r="N27" s="44">
        <f t="shared" si="7"/>
        <v>21590579</v>
      </c>
      <c r="O27" s="18"/>
    </row>
    <row r="28" spans="1:17" s="15" customFormat="1" ht="10.5" customHeight="1">
      <c r="A28" s="20"/>
      <c r="B28" s="15" t="s">
        <v>48</v>
      </c>
      <c r="C28" s="9">
        <f aca="true" t="shared" si="8" ref="C28:N28">SUM(C27,C18,C14)</f>
        <v>0</v>
      </c>
      <c r="D28" s="9">
        <f t="shared" si="8"/>
        <v>0</v>
      </c>
      <c r="E28" s="9">
        <f t="shared" si="8"/>
        <v>0</v>
      </c>
      <c r="F28" s="9">
        <f t="shared" si="8"/>
        <v>0</v>
      </c>
      <c r="G28" s="9">
        <f t="shared" si="8"/>
        <v>0</v>
      </c>
      <c r="H28" s="9">
        <f t="shared" si="8"/>
        <v>0</v>
      </c>
      <c r="I28" s="9">
        <f t="shared" si="8"/>
        <v>0</v>
      </c>
      <c r="J28" s="9">
        <f t="shared" si="8"/>
        <v>0</v>
      </c>
      <c r="K28" s="9">
        <f t="shared" si="8"/>
        <v>0</v>
      </c>
      <c r="L28" s="9">
        <f t="shared" si="8"/>
        <v>14916119</v>
      </c>
      <c r="M28" s="9">
        <f t="shared" si="8"/>
        <v>18595032</v>
      </c>
      <c r="N28" s="9">
        <f t="shared" si="8"/>
        <v>31103742</v>
      </c>
      <c r="O28" s="9"/>
      <c r="P28" s="2"/>
      <c r="Q28" s="8"/>
    </row>
    <row r="29" spans="1:17" ht="10.5" customHeight="1">
      <c r="A29" s="85" t="s">
        <v>49</v>
      </c>
      <c r="B29" s="85"/>
      <c r="C29" s="8"/>
      <c r="D29" s="8"/>
      <c r="E29" s="8"/>
      <c r="F29" s="8"/>
      <c r="G29" s="8"/>
      <c r="H29" s="8"/>
      <c r="I29" s="8"/>
      <c r="J29" s="8"/>
      <c r="K29" s="8"/>
      <c r="L29" s="9"/>
      <c r="M29" s="9"/>
      <c r="N29" s="18"/>
      <c r="O29" s="9"/>
      <c r="Q29" s="14"/>
    </row>
    <row r="30" spans="1:15" ht="10.5" customHeight="1">
      <c r="A30" s="4" t="s">
        <v>50</v>
      </c>
      <c r="B30" s="3" t="s">
        <v>51</v>
      </c>
      <c r="C30" s="8"/>
      <c r="D30" s="8"/>
      <c r="E30" s="8"/>
      <c r="F30" s="8"/>
      <c r="G30" s="8"/>
      <c r="H30" s="8"/>
      <c r="I30" s="8">
        <f aca="true" t="shared" si="9" ref="I30:K32">C30+F30</f>
        <v>0</v>
      </c>
      <c r="J30" s="8">
        <f t="shared" si="9"/>
        <v>0</v>
      </c>
      <c r="K30" s="8">
        <f t="shared" si="9"/>
        <v>0</v>
      </c>
      <c r="L30" s="9">
        <f>'15'!L30+'17'!C30+'18'!L30+'23'!L30+'24'!L30+'26'!L30+'28'!L30+'29'!L30+'30'!I30</f>
        <v>2220572</v>
      </c>
      <c r="M30" s="9">
        <f>'15'!M30+'17'!D30+'18'!M30+'23'!M30+'24'!M30+'26'!M30+'28'!M30+'29'!M30+'30'!J30</f>
        <v>2276749</v>
      </c>
      <c r="N30" s="9">
        <f>'15'!N30+'17'!E30+'18'!N30+'23'!N30+'24'!N30+'26'!N30+'28'!N30+'29'!N30+'30'!K30</f>
        <v>2276749</v>
      </c>
      <c r="O30" s="9"/>
    </row>
    <row r="31" spans="1:15" ht="10.5" customHeight="1">
      <c r="A31" s="4" t="s">
        <v>52</v>
      </c>
      <c r="B31" s="3" t="s">
        <v>53</v>
      </c>
      <c r="C31" s="8"/>
      <c r="D31" s="8"/>
      <c r="E31" s="8"/>
      <c r="F31" s="8"/>
      <c r="G31" s="8"/>
      <c r="H31" s="8"/>
      <c r="I31" s="8">
        <f t="shared" si="9"/>
        <v>0</v>
      </c>
      <c r="J31" s="8">
        <f t="shared" si="9"/>
        <v>0</v>
      </c>
      <c r="K31" s="8">
        <f t="shared" si="9"/>
        <v>0</v>
      </c>
      <c r="L31" s="9">
        <f>'15'!L31+'17'!C31+'18'!L31+'23'!L31+'24'!L31+'26'!L31+'28'!L31+'29'!L31+'30'!I31</f>
        <v>0</v>
      </c>
      <c r="M31" s="9">
        <f>'15'!M31+'17'!D31+'18'!M31+'23'!M31+'24'!M31+'26'!M31+'28'!M31+'29'!M31+'30'!J31</f>
        <v>0</v>
      </c>
      <c r="N31" s="9">
        <f>'15'!N31+'17'!E31+'18'!N31+'23'!N31+'24'!N31+'26'!N31+'28'!N31+'29'!N31+'30'!K31</f>
        <v>0</v>
      </c>
      <c r="O31" s="9"/>
    </row>
    <row r="32" spans="1:15" ht="10.5" customHeight="1">
      <c r="A32" s="4" t="s">
        <v>54</v>
      </c>
      <c r="B32" s="3" t="s">
        <v>55</v>
      </c>
      <c r="C32" s="8"/>
      <c r="D32" s="8"/>
      <c r="E32" s="8"/>
      <c r="F32" s="8"/>
      <c r="G32" s="8"/>
      <c r="H32" s="8"/>
      <c r="I32" s="8">
        <f t="shared" si="9"/>
        <v>0</v>
      </c>
      <c r="J32" s="8">
        <f t="shared" si="9"/>
        <v>0</v>
      </c>
      <c r="K32" s="8">
        <f t="shared" si="9"/>
        <v>0</v>
      </c>
      <c r="L32" s="9">
        <f>'15'!L32+'17'!C32+'18'!L32+'23'!L32+'24'!L32+'26'!L32+'28'!L32+'29'!L32+'30'!I32</f>
        <v>603516</v>
      </c>
      <c r="M32" s="9">
        <f>'15'!M32+'17'!D32+'18'!M32+'23'!M32+'24'!M32+'26'!M32+'28'!M32+'29'!M32+'30'!J32</f>
        <v>607099</v>
      </c>
      <c r="N32" s="9">
        <f>'15'!N32+'17'!E32+'18'!N32+'23'!N32+'24'!N32+'26'!N32+'28'!N32+'29'!N32+'30'!K32</f>
        <v>670736</v>
      </c>
      <c r="O32" s="9"/>
    </row>
    <row r="33" spans="1:15" ht="10.5" customHeight="1">
      <c r="A33" s="49" t="s">
        <v>56</v>
      </c>
      <c r="B33" s="50" t="s">
        <v>57</v>
      </c>
      <c r="C33" s="51">
        <f aca="true" t="shared" si="10" ref="C33:N33">SUM(C30:C32)</f>
        <v>0</v>
      </c>
      <c r="D33" s="51">
        <f t="shared" si="10"/>
        <v>0</v>
      </c>
      <c r="E33" s="51">
        <f t="shared" si="10"/>
        <v>0</v>
      </c>
      <c r="F33" s="51">
        <f t="shared" si="10"/>
        <v>0</v>
      </c>
      <c r="G33" s="51">
        <f t="shared" si="10"/>
        <v>0</v>
      </c>
      <c r="H33" s="51">
        <f t="shared" si="10"/>
        <v>0</v>
      </c>
      <c r="I33" s="51">
        <f t="shared" si="10"/>
        <v>0</v>
      </c>
      <c r="J33" s="51">
        <f t="shared" si="10"/>
        <v>0</v>
      </c>
      <c r="K33" s="51">
        <f t="shared" si="10"/>
        <v>0</v>
      </c>
      <c r="L33" s="51">
        <f t="shared" si="10"/>
        <v>2824088</v>
      </c>
      <c r="M33" s="51">
        <f t="shared" si="10"/>
        <v>2883848</v>
      </c>
      <c r="N33" s="52">
        <f t="shared" si="10"/>
        <v>2947485</v>
      </c>
      <c r="O33" s="18"/>
    </row>
    <row r="34" spans="1:15" ht="10.5" customHeight="1">
      <c r="A34" s="4" t="s">
        <v>58</v>
      </c>
      <c r="B34" s="3" t="s">
        <v>59</v>
      </c>
      <c r="C34" s="8"/>
      <c r="D34" s="8"/>
      <c r="E34" s="8"/>
      <c r="F34" s="8"/>
      <c r="G34" s="8"/>
      <c r="H34" s="8"/>
      <c r="I34" s="8">
        <f aca="true" t="shared" si="11" ref="I34:K36">C34+F34</f>
        <v>0</v>
      </c>
      <c r="J34" s="8">
        <f t="shared" si="11"/>
        <v>0</v>
      </c>
      <c r="K34" s="8">
        <f t="shared" si="11"/>
        <v>0</v>
      </c>
      <c r="L34" s="9">
        <f>'15'!L34+'17'!C34+'18'!L34+'23'!L34+'24'!L34+'26'!L34+'28'!L34+'29'!L34+'30'!I34</f>
        <v>5312948</v>
      </c>
      <c r="M34" s="9">
        <f>'15'!M34+'17'!D34+'18'!M34+'23'!M34+'24'!M34+'26'!M34+'28'!M34+'29'!M34+'30'!J34</f>
        <v>5312948</v>
      </c>
      <c r="N34" s="9">
        <f>'15'!N34+'17'!E34+'18'!N34+'23'!N34+'24'!N34+'26'!N34+'28'!N34+'29'!N34+'30'!K34</f>
        <v>5994726</v>
      </c>
      <c r="O34" s="9"/>
    </row>
    <row r="35" spans="1:15" ht="10.5" customHeight="1">
      <c r="A35" s="4" t="s">
        <v>60</v>
      </c>
      <c r="B35" s="3" t="s">
        <v>61</v>
      </c>
      <c r="C35" s="8"/>
      <c r="D35" s="8"/>
      <c r="E35" s="8"/>
      <c r="F35" s="8"/>
      <c r="G35" s="8"/>
      <c r="H35" s="8"/>
      <c r="I35" s="8">
        <f t="shared" si="11"/>
        <v>0</v>
      </c>
      <c r="J35" s="8">
        <f t="shared" si="11"/>
        <v>0</v>
      </c>
      <c r="K35" s="8">
        <f t="shared" si="11"/>
        <v>0</v>
      </c>
      <c r="L35" s="9">
        <f>'15'!L35+'17'!C35+'18'!L35+'23'!L35+'24'!L35+'26'!L35+'28'!L35+'29'!L35+'30'!I35</f>
        <v>5089223</v>
      </c>
      <c r="M35" s="9">
        <f>'15'!M35+'17'!D35+'18'!M35+'23'!M35+'24'!M35+'26'!M35+'28'!M35+'29'!M35+'30'!J35</f>
        <v>5249249</v>
      </c>
      <c r="N35" s="9">
        <f>'15'!N35+'17'!E35+'18'!N35+'23'!N35+'24'!N35+'26'!N35+'28'!N35+'29'!N35+'30'!K35</f>
        <v>5442815</v>
      </c>
      <c r="O35" s="9"/>
    </row>
    <row r="36" spans="1:15" ht="10.5" customHeight="1" thickBot="1">
      <c r="A36" s="4" t="s">
        <v>62</v>
      </c>
      <c r="B36" s="3" t="s">
        <v>63</v>
      </c>
      <c r="C36" s="8"/>
      <c r="D36" s="8"/>
      <c r="E36" s="8"/>
      <c r="F36" s="8"/>
      <c r="G36" s="8"/>
      <c r="H36" s="8"/>
      <c r="I36" s="8">
        <f t="shared" si="11"/>
        <v>0</v>
      </c>
      <c r="J36" s="8">
        <f t="shared" si="11"/>
        <v>0</v>
      </c>
      <c r="K36" s="8">
        <f t="shared" si="11"/>
        <v>0</v>
      </c>
      <c r="L36" s="9">
        <f>'15'!L36+'17'!C36+'18'!L36+'23'!L36+'24'!L36+'26'!L36+'28'!L36+'29'!L36+'30'!I36</f>
        <v>0</v>
      </c>
      <c r="M36" s="9">
        <f>'15'!M36+'17'!D36+'18'!M36+'23'!M36+'24'!M36+'26'!M36+'28'!M36+'29'!M36+'30'!J36</f>
        <v>0</v>
      </c>
      <c r="N36" s="9">
        <f>'15'!N36+'17'!E36+'18'!N36+'23'!N36+'24'!N36+'26'!N36+'28'!N36+'29'!N36+'30'!K36</f>
        <v>1982</v>
      </c>
      <c r="O36" s="9"/>
    </row>
    <row r="37" spans="1:15" ht="10.5" customHeight="1" thickBot="1">
      <c r="A37" s="41" t="s">
        <v>21</v>
      </c>
      <c r="B37" s="42" t="s">
        <v>64</v>
      </c>
      <c r="C37" s="43">
        <f aca="true" t="shared" si="12" ref="C37:N37">SUM(C33:C36)</f>
        <v>0</v>
      </c>
      <c r="D37" s="43">
        <f t="shared" si="12"/>
        <v>0</v>
      </c>
      <c r="E37" s="43">
        <f t="shared" si="12"/>
        <v>0</v>
      </c>
      <c r="F37" s="43">
        <f t="shared" si="12"/>
        <v>0</v>
      </c>
      <c r="G37" s="43">
        <f t="shared" si="12"/>
        <v>0</v>
      </c>
      <c r="H37" s="43">
        <f t="shared" si="12"/>
        <v>0</v>
      </c>
      <c r="I37" s="43">
        <f t="shared" si="12"/>
        <v>0</v>
      </c>
      <c r="J37" s="43">
        <f t="shared" si="12"/>
        <v>0</v>
      </c>
      <c r="K37" s="43">
        <f t="shared" si="12"/>
        <v>0</v>
      </c>
      <c r="L37" s="43">
        <f t="shared" si="12"/>
        <v>13226259</v>
      </c>
      <c r="M37" s="43">
        <f t="shared" si="12"/>
        <v>13446045</v>
      </c>
      <c r="N37" s="44">
        <f t="shared" si="12"/>
        <v>14387008</v>
      </c>
      <c r="O37" s="18"/>
    </row>
    <row r="38" spans="1:15" ht="10.5" customHeight="1">
      <c r="A38" s="4" t="s">
        <v>65</v>
      </c>
      <c r="B38" s="3" t="s">
        <v>66</v>
      </c>
      <c r="C38" s="8"/>
      <c r="D38" s="8"/>
      <c r="E38" s="8">
        <f>SUM(C38:D38)</f>
        <v>0</v>
      </c>
      <c r="F38" s="8"/>
      <c r="G38" s="8"/>
      <c r="H38" s="8"/>
      <c r="I38" s="8">
        <f aca="true" t="shared" si="13" ref="I38:K40">C38+F38</f>
        <v>0</v>
      </c>
      <c r="J38" s="8">
        <f t="shared" si="13"/>
        <v>0</v>
      </c>
      <c r="K38" s="8">
        <f t="shared" si="13"/>
        <v>0</v>
      </c>
      <c r="L38" s="9">
        <f>'15'!L38+'17'!C38+'18'!L38+'23'!L38+'24'!L38+'26'!L38+'28'!L38+'29'!L38+'30'!I38</f>
        <v>216696</v>
      </c>
      <c r="M38" s="9">
        <f>'15'!M38+'17'!D38+'18'!M38+'23'!M38+'24'!M38+'26'!M38+'28'!M38+'29'!M38+'30'!J38</f>
        <v>568771</v>
      </c>
      <c r="N38" s="9">
        <f>'15'!N38+'17'!E38+'18'!N38+'23'!N38+'24'!N38+'26'!N38+'28'!N38+'29'!N38+'30'!K38</f>
        <v>564167</v>
      </c>
      <c r="O38" s="9"/>
    </row>
    <row r="39" spans="1:15" ht="10.5" customHeight="1">
      <c r="A39" s="4" t="s">
        <v>67</v>
      </c>
      <c r="B39" s="3" t="s">
        <v>68</v>
      </c>
      <c r="C39" s="8"/>
      <c r="D39" s="8"/>
      <c r="E39" s="8"/>
      <c r="F39" s="8"/>
      <c r="G39" s="8"/>
      <c r="H39" s="8"/>
      <c r="I39" s="8">
        <f t="shared" si="13"/>
        <v>0</v>
      </c>
      <c r="J39" s="8">
        <f t="shared" si="13"/>
        <v>0</v>
      </c>
      <c r="K39" s="8">
        <f t="shared" si="13"/>
        <v>0</v>
      </c>
      <c r="L39" s="9">
        <f>'15'!L39+'17'!C39+'18'!L39+'23'!L39+'24'!L39+'26'!L39+'28'!L39+'29'!L39+'30'!I39</f>
        <v>1400000</v>
      </c>
      <c r="M39" s="9">
        <f>'15'!M39+'17'!D39+'18'!M39+'23'!M39+'24'!M39+'26'!M39+'28'!M39+'29'!M39+'30'!J39</f>
        <v>667816</v>
      </c>
      <c r="N39" s="9">
        <f>'15'!N39+'17'!E39+'18'!N39+'23'!N39+'24'!N39+'26'!N39+'28'!N39+'29'!N39+'30'!K39</f>
        <v>776956</v>
      </c>
      <c r="O39" s="9"/>
    </row>
    <row r="40" spans="1:17" s="15" customFormat="1" ht="10.5" customHeight="1" thickBot="1">
      <c r="A40" s="4" t="s">
        <v>69</v>
      </c>
      <c r="B40" s="3" t="s">
        <v>70</v>
      </c>
      <c r="C40" s="8"/>
      <c r="D40" s="8"/>
      <c r="E40" s="8"/>
      <c r="F40" s="8"/>
      <c r="G40" s="8"/>
      <c r="H40" s="8"/>
      <c r="I40" s="8">
        <f t="shared" si="13"/>
        <v>0</v>
      </c>
      <c r="J40" s="8">
        <f t="shared" si="13"/>
        <v>0</v>
      </c>
      <c r="K40" s="8">
        <f t="shared" si="13"/>
        <v>0</v>
      </c>
      <c r="L40" s="9">
        <f>'15'!L40+'17'!C40+'18'!L40+'23'!L40+'24'!L40+'26'!L40+'28'!L40+'29'!L40+'30'!I40</f>
        <v>73164</v>
      </c>
      <c r="M40" s="9">
        <f>'15'!M40+'17'!D40+'18'!M40+'23'!M40+'24'!M40+'26'!M40+'28'!M40+'29'!M40+'30'!J40</f>
        <v>73164</v>
      </c>
      <c r="N40" s="9">
        <f>'15'!N40+'17'!E40+'18'!N40+'23'!N40+'24'!N40+'26'!N40+'28'!N40+'29'!N40+'30'!K40</f>
        <v>67864</v>
      </c>
      <c r="O40" s="9"/>
      <c r="P40" s="2"/>
      <c r="Q40" s="9"/>
    </row>
    <row r="41" spans="1:15" ht="10.5" customHeight="1" thickBot="1">
      <c r="A41" s="41" t="s">
        <v>29</v>
      </c>
      <c r="B41" s="42" t="s">
        <v>71</v>
      </c>
      <c r="C41" s="43">
        <f aca="true" t="shared" si="14" ref="C41:N41">SUM(C38:C40)</f>
        <v>0</v>
      </c>
      <c r="D41" s="43">
        <f t="shared" si="14"/>
        <v>0</v>
      </c>
      <c r="E41" s="43">
        <f t="shared" si="14"/>
        <v>0</v>
      </c>
      <c r="F41" s="43">
        <f t="shared" si="14"/>
        <v>0</v>
      </c>
      <c r="G41" s="43">
        <f t="shared" si="14"/>
        <v>0</v>
      </c>
      <c r="H41" s="43">
        <f t="shared" si="14"/>
        <v>0</v>
      </c>
      <c r="I41" s="43">
        <f t="shared" si="14"/>
        <v>0</v>
      </c>
      <c r="J41" s="43">
        <f t="shared" si="14"/>
        <v>0</v>
      </c>
      <c r="K41" s="43">
        <f t="shared" si="14"/>
        <v>0</v>
      </c>
      <c r="L41" s="43">
        <f t="shared" si="14"/>
        <v>1689860</v>
      </c>
      <c r="M41" s="43">
        <f t="shared" si="14"/>
        <v>1309751</v>
      </c>
      <c r="N41" s="44">
        <f t="shared" si="14"/>
        <v>1408987</v>
      </c>
      <c r="O41" s="18"/>
    </row>
    <row r="42" spans="1:15" ht="10.5" customHeight="1">
      <c r="A42" s="48" t="s">
        <v>72</v>
      </c>
      <c r="B42" s="19" t="s">
        <v>73</v>
      </c>
      <c r="C42" s="14"/>
      <c r="D42" s="14"/>
      <c r="E42" s="14"/>
      <c r="F42" s="14"/>
      <c r="G42" s="14"/>
      <c r="H42" s="14"/>
      <c r="I42" s="14"/>
      <c r="J42" s="14"/>
      <c r="K42" s="14"/>
      <c r="L42" s="18">
        <f>'15'!L42+'17'!C42+'18'!L42+'23'!L42+'24'!L42+'26'!L42+'28'!L42+'29'!L42+'30'!I42</f>
        <v>0</v>
      </c>
      <c r="M42" s="18">
        <f>'15'!M42+'17'!D42+'18'!M42+'23'!M42+'24'!M42+'26'!M42+'28'!M42+'29'!M42+'30'!J42</f>
        <v>0</v>
      </c>
      <c r="N42" s="18">
        <f>'15'!N42+'17'!E42+'18'!N42+'23'!N42+'24'!N42+'26'!N42+'28'!N42+'29'!N42+'30'!K42</f>
        <v>0</v>
      </c>
      <c r="O42" s="9"/>
    </row>
    <row r="43" spans="1:15" ht="10.5" customHeight="1">
      <c r="A43" s="48" t="s">
        <v>74</v>
      </c>
      <c r="B43" s="19" t="s">
        <v>75</v>
      </c>
      <c r="C43" s="14"/>
      <c r="D43" s="14"/>
      <c r="E43" s="14"/>
      <c r="F43" s="14"/>
      <c r="G43" s="14"/>
      <c r="H43" s="14"/>
      <c r="I43" s="14"/>
      <c r="J43" s="14"/>
      <c r="K43" s="14"/>
      <c r="L43" s="18">
        <f>'15'!L43+'17'!C43+'18'!L43+'23'!L43+'24'!L43+'26'!L43+'28'!L43+'29'!L43+'30'!I43</f>
        <v>0</v>
      </c>
      <c r="M43" s="18">
        <f>'15'!M43+'17'!D43+'18'!M43+'23'!M43+'24'!M43+'26'!M43+'28'!M43+'29'!M43+'30'!J43</f>
        <v>259824</v>
      </c>
      <c r="N43" s="18">
        <f>'15'!N43+'17'!E43+'18'!N43+'23'!N43+'24'!N43+'26'!N43+'28'!N43+'29'!N43+'30'!K43</f>
        <v>259824</v>
      </c>
      <c r="O43" s="18"/>
    </row>
    <row r="44" spans="1:15" ht="13.5" thickBot="1">
      <c r="A44" s="17" t="s">
        <v>76</v>
      </c>
      <c r="B44" s="19" t="s">
        <v>207</v>
      </c>
      <c r="C44" s="14"/>
      <c r="D44" s="14">
        <v>93157</v>
      </c>
      <c r="E44" s="14">
        <v>93157</v>
      </c>
      <c r="F44" s="14"/>
      <c r="G44" s="14"/>
      <c r="H44" s="14"/>
      <c r="I44" s="14">
        <f>+C44+F44</f>
        <v>0</v>
      </c>
      <c r="J44" s="14">
        <f>+D44+G44</f>
        <v>93157</v>
      </c>
      <c r="K44" s="14">
        <f>+E44+H44</f>
        <v>93157</v>
      </c>
      <c r="L44" s="18"/>
      <c r="M44" s="18">
        <f>'15'!M44+'17'!D44+'18'!M44+'23'!M44+'24'!M44+'26'!M44+'28'!M44+'29'!M44+'30'!J44</f>
        <v>93157</v>
      </c>
      <c r="N44" s="18">
        <f>'15'!N44+'17'!E44+'18'!N44+'23'!N44+'24'!N44+'26'!N44+'28'!N44+'29'!N44+'30'!K44</f>
        <v>93157</v>
      </c>
      <c r="O44" s="18"/>
    </row>
    <row r="45" spans="1:15" ht="13.5" thickBot="1">
      <c r="A45" s="41" t="s">
        <v>35</v>
      </c>
      <c r="B45" s="42" t="s">
        <v>78</v>
      </c>
      <c r="C45" s="43">
        <f>SUM(C42:C44)</f>
        <v>0</v>
      </c>
      <c r="D45" s="43">
        <f>SUM(D42:D44)</f>
        <v>93157</v>
      </c>
      <c r="E45" s="43">
        <f aca="true" t="shared" si="15" ref="E45:N45">SUM(E42:E44)</f>
        <v>93157</v>
      </c>
      <c r="F45" s="43">
        <f t="shared" si="15"/>
        <v>0</v>
      </c>
      <c r="G45" s="43">
        <f t="shared" si="15"/>
        <v>0</v>
      </c>
      <c r="H45" s="43">
        <f t="shared" si="15"/>
        <v>0</v>
      </c>
      <c r="I45" s="43">
        <f t="shared" si="15"/>
        <v>0</v>
      </c>
      <c r="J45" s="43">
        <f t="shared" si="15"/>
        <v>93157</v>
      </c>
      <c r="K45" s="43">
        <f t="shared" si="15"/>
        <v>93157</v>
      </c>
      <c r="L45" s="43">
        <f t="shared" si="15"/>
        <v>0</v>
      </c>
      <c r="M45" s="43">
        <f t="shared" si="15"/>
        <v>352981</v>
      </c>
      <c r="N45" s="44">
        <f t="shared" si="15"/>
        <v>352981</v>
      </c>
      <c r="O45" s="18"/>
    </row>
    <row r="46" spans="1:15" ht="12.75">
      <c r="A46" s="17" t="s">
        <v>72</v>
      </c>
      <c r="B46" s="19" t="s">
        <v>41</v>
      </c>
      <c r="C46" s="14"/>
      <c r="D46" s="14"/>
      <c r="E46" s="14"/>
      <c r="F46" s="14"/>
      <c r="G46" s="14"/>
      <c r="H46" s="14"/>
      <c r="I46" s="14">
        <f aca="true" t="shared" si="16" ref="I46:K47">+C46+F46</f>
        <v>0</v>
      </c>
      <c r="J46" s="14">
        <f t="shared" si="16"/>
        <v>0</v>
      </c>
      <c r="K46" s="14">
        <f t="shared" si="16"/>
        <v>0</v>
      </c>
      <c r="L46" s="18">
        <f>'15'!L46+'17'!C46+'18'!L46+'23'!L46+'24'!L46+'26'!L46+'28'!L46+'29'!L46+'30'!I46</f>
        <v>0</v>
      </c>
      <c r="M46" s="18">
        <f>'15'!M46+'17'!D46+'18'!M46+'23'!M46+'24'!M46+'26'!M46+'28'!M46+'29'!M46+'30'!J46</f>
        <v>0</v>
      </c>
      <c r="N46" s="18">
        <f>'15'!N46+'17'!E46+'18'!N46+'23'!N46+'24'!N46+'26'!N46+'28'!N46+'29'!N46+'30'!K46</f>
        <v>0</v>
      </c>
      <c r="O46" s="9"/>
    </row>
    <row r="47" spans="1:15" ht="13.5" thickBot="1">
      <c r="A47" s="17" t="s">
        <v>74</v>
      </c>
      <c r="B47" s="19" t="s">
        <v>79</v>
      </c>
      <c r="C47" s="14"/>
      <c r="D47" s="14"/>
      <c r="E47" s="14"/>
      <c r="F47" s="14"/>
      <c r="G47" s="14"/>
      <c r="H47" s="14"/>
      <c r="I47" s="14">
        <f t="shared" si="16"/>
        <v>0</v>
      </c>
      <c r="J47" s="14">
        <f t="shared" si="16"/>
        <v>0</v>
      </c>
      <c r="K47" s="14">
        <f t="shared" si="16"/>
        <v>0</v>
      </c>
      <c r="L47" s="18">
        <f>'15'!L47+'17'!C47+'18'!L47+'23'!L47+'24'!L47+'26'!L47+'28'!L47+'29'!L47+'30'!I47</f>
        <v>0</v>
      </c>
      <c r="M47" s="18">
        <f>'15'!M47+'17'!D47+'18'!M47+'23'!M47+'24'!M47+'26'!M47+'28'!M47+'29'!M47+'30'!J47</f>
        <v>3486255</v>
      </c>
      <c r="N47" s="18">
        <f>'15'!N47+'17'!E47+'18'!N47+'23'!N47+'24'!N47+'26'!N47+'28'!N47+'29'!N47+'30'!K47</f>
        <v>3486255</v>
      </c>
      <c r="O47" s="9"/>
    </row>
    <row r="48" spans="1:15" ht="13.5" thickBot="1">
      <c r="A48" s="41" t="s">
        <v>42</v>
      </c>
      <c r="B48" s="42" t="s">
        <v>80</v>
      </c>
      <c r="C48" s="43">
        <f aca="true" t="shared" si="17" ref="C48:M48">SUM(C46:C47)</f>
        <v>0</v>
      </c>
      <c r="D48" s="43">
        <f t="shared" si="17"/>
        <v>0</v>
      </c>
      <c r="E48" s="43">
        <f t="shared" si="17"/>
        <v>0</v>
      </c>
      <c r="F48" s="43">
        <f t="shared" si="17"/>
        <v>0</v>
      </c>
      <c r="G48" s="43">
        <f t="shared" si="17"/>
        <v>0</v>
      </c>
      <c r="H48" s="43">
        <f t="shared" si="17"/>
        <v>0</v>
      </c>
      <c r="I48" s="43">
        <f t="shared" si="17"/>
        <v>0</v>
      </c>
      <c r="J48" s="43">
        <f t="shared" si="17"/>
        <v>0</v>
      </c>
      <c r="K48" s="43">
        <f t="shared" si="17"/>
        <v>0</v>
      </c>
      <c r="L48" s="43">
        <f t="shared" si="17"/>
        <v>0</v>
      </c>
      <c r="M48" s="43">
        <f t="shared" si="17"/>
        <v>3486255</v>
      </c>
      <c r="N48" s="44">
        <f>SUM(N46:N47)</f>
        <v>3486255</v>
      </c>
      <c r="O48" s="18"/>
    </row>
    <row r="49" spans="1:15" ht="13.5" thickBot="1">
      <c r="A49" s="17" t="s">
        <v>81</v>
      </c>
      <c r="B49" s="25" t="s">
        <v>82</v>
      </c>
      <c r="C49" s="18"/>
      <c r="D49" s="18"/>
      <c r="E49" s="18"/>
      <c r="F49" s="18"/>
      <c r="G49" s="18"/>
      <c r="H49" s="18">
        <v>13420946</v>
      </c>
      <c r="I49" s="18"/>
      <c r="J49" s="18">
        <f>+D49+G49</f>
        <v>0</v>
      </c>
      <c r="K49" s="18"/>
      <c r="L49" s="18"/>
      <c r="M49" s="18">
        <f>SUM(G49)</f>
        <v>0</v>
      </c>
      <c r="N49" s="18">
        <f>SUM(H49)</f>
        <v>13420946</v>
      </c>
      <c r="O49" s="18"/>
    </row>
    <row r="50" spans="1:15" ht="13.5" thickBot="1">
      <c r="A50" s="41" t="s">
        <v>46</v>
      </c>
      <c r="B50" s="42" t="s">
        <v>83</v>
      </c>
      <c r="C50" s="43">
        <f aca="true" t="shared" si="18" ref="C50:I50">SUM(C48,C45,C49)</f>
        <v>0</v>
      </c>
      <c r="D50" s="43">
        <f t="shared" si="18"/>
        <v>93157</v>
      </c>
      <c r="E50" s="43">
        <f t="shared" si="18"/>
        <v>93157</v>
      </c>
      <c r="F50" s="43">
        <f t="shared" si="18"/>
        <v>0</v>
      </c>
      <c r="G50" s="43">
        <f t="shared" si="18"/>
        <v>0</v>
      </c>
      <c r="H50" s="43">
        <f t="shared" si="18"/>
        <v>13420946</v>
      </c>
      <c r="I50" s="43">
        <f t="shared" si="18"/>
        <v>0</v>
      </c>
      <c r="J50" s="43">
        <f>+D50+G50</f>
        <v>93157</v>
      </c>
      <c r="K50" s="43">
        <f>SUM(K48,K45,K49)</f>
        <v>93157</v>
      </c>
      <c r="L50" s="43">
        <f>SUM(L48,L45,L49)</f>
        <v>0</v>
      </c>
      <c r="M50" s="43">
        <f>SUM(M48,M45,M49)</f>
        <v>3839236</v>
      </c>
      <c r="N50" s="44">
        <f>SUM(N48,N45,N49)</f>
        <v>17260182</v>
      </c>
      <c r="O50" s="18"/>
    </row>
    <row r="51" spans="1:15" ht="13.5" thickBot="1">
      <c r="A51" s="41"/>
      <c r="B51" s="71" t="s">
        <v>84</v>
      </c>
      <c r="C51" s="43">
        <f aca="true" t="shared" si="19" ref="C51:I51">SUM(C50,C41,C37)</f>
        <v>0</v>
      </c>
      <c r="D51" s="43">
        <f t="shared" si="19"/>
        <v>93157</v>
      </c>
      <c r="E51" s="43">
        <f t="shared" si="19"/>
        <v>93157</v>
      </c>
      <c r="F51" s="43">
        <f t="shared" si="19"/>
        <v>0</v>
      </c>
      <c r="G51" s="43">
        <f t="shared" si="19"/>
        <v>0</v>
      </c>
      <c r="H51" s="43">
        <f t="shared" si="19"/>
        <v>13420946</v>
      </c>
      <c r="I51" s="43">
        <f t="shared" si="19"/>
        <v>0</v>
      </c>
      <c r="J51" s="43">
        <f>+D51+G51</f>
        <v>93157</v>
      </c>
      <c r="K51" s="43">
        <f>SUM(K50,K41,K37)</f>
        <v>93157</v>
      </c>
      <c r="L51" s="43">
        <f>SUM(L50,L41,L37)</f>
        <v>14916119</v>
      </c>
      <c r="M51" s="43">
        <f>SUM(M50,M41,M37)</f>
        <v>18595032</v>
      </c>
      <c r="N51" s="44">
        <f>SUM(N50,N41,N37)</f>
        <v>33056177</v>
      </c>
      <c r="O51" s="18"/>
    </row>
    <row r="52" spans="1:15" ht="13.5" thickBot="1">
      <c r="A52" s="57"/>
      <c r="B52" s="58" t="s">
        <v>85</v>
      </c>
      <c r="C52" s="59"/>
      <c r="D52" s="59"/>
      <c r="E52" s="59"/>
      <c r="F52" s="59"/>
      <c r="G52" s="59"/>
      <c r="H52" s="59"/>
      <c r="I52" s="59">
        <f>C52+F52</f>
        <v>0</v>
      </c>
      <c r="J52" s="59">
        <f>D52+G52</f>
        <v>0</v>
      </c>
      <c r="K52" s="59">
        <f>E52+H52</f>
        <v>0</v>
      </c>
      <c r="L52" s="61">
        <f>'15'!L52+'17'!C52+'18'!L52+'23'!L52+'24'!L52+'26'!L52+'28'!L52+'29'!L52+'30'!I52</f>
        <v>0</v>
      </c>
      <c r="M52" s="61">
        <f>'15'!M52+'17'!D52+'18'!M52+'23'!M52+'24'!M52+'26'!M52+'28'!M52+'29'!M52+'30'!J52</f>
        <v>0</v>
      </c>
      <c r="N52" s="62">
        <f>'15'!N52+'17'!E52+'18'!N52+'23'!N52+'24'!N52+'26'!N52+'28'!N52+'29'!N52+'30'!K52</f>
        <v>0</v>
      </c>
      <c r="O52" s="33"/>
    </row>
    <row r="53" spans="1:15" ht="13.5" thickBot="1">
      <c r="A53" s="64"/>
      <c r="B53" s="58" t="s">
        <v>86</v>
      </c>
      <c r="C53" s="59"/>
      <c r="D53" s="59"/>
      <c r="E53" s="59"/>
      <c r="F53" s="59"/>
      <c r="G53" s="59"/>
      <c r="H53" s="81"/>
      <c r="I53" s="59"/>
      <c r="J53" s="59"/>
      <c r="K53" s="81"/>
      <c r="L53" s="59"/>
      <c r="M53" s="59"/>
      <c r="N53" s="65"/>
      <c r="O53" s="33"/>
    </row>
    <row r="54" spans="8:11" ht="12.75">
      <c r="H54" s="26"/>
      <c r="K54" s="26"/>
    </row>
    <row r="55" ht="12.75">
      <c r="O55" s="8"/>
    </row>
    <row r="56" ht="12.75">
      <c r="O56" s="8"/>
    </row>
    <row r="57" ht="12.75">
      <c r="O57" s="8"/>
    </row>
    <row r="58" ht="12.75">
      <c r="O58" s="8"/>
    </row>
    <row r="59" ht="12.75">
      <c r="O59" s="8"/>
    </row>
    <row r="60" ht="12.75">
      <c r="O60" s="8"/>
    </row>
    <row r="61" ht="12.75">
      <c r="O61" s="8"/>
    </row>
    <row r="62" ht="12.75">
      <c r="O62" s="8"/>
    </row>
    <row r="63" ht="12.75">
      <c r="O63" s="8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N5:N6"/>
    <mergeCell ref="F4:H4"/>
    <mergeCell ref="I4:K4"/>
    <mergeCell ref="L4:N4"/>
    <mergeCell ref="C5:C6"/>
    <mergeCell ref="D5:D6"/>
    <mergeCell ref="E5:E6"/>
    <mergeCell ref="F5:F6"/>
    <mergeCell ref="G5:G6"/>
    <mergeCell ref="A8:B8"/>
    <mergeCell ref="A29:B29"/>
    <mergeCell ref="J5:J6"/>
    <mergeCell ref="K5:K6"/>
    <mergeCell ref="L5:L6"/>
    <mergeCell ref="M5:M6"/>
    <mergeCell ref="H5:H6"/>
    <mergeCell ref="I5:I6"/>
    <mergeCell ref="A7:B7"/>
  </mergeCells>
  <printOptions horizontalCentered="1"/>
  <pageMargins left="0.27569444444444446" right="0.27569444444444446" top="0.275" bottom="0.1798611111111111" header="0.19652777777777777" footer="0.159722222222222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U57"/>
  <sheetViews>
    <sheetView zoomScale="92" zoomScaleNormal="92" zoomScalePageLayoutView="0" workbookViewId="0" topLeftCell="A1">
      <pane ySplit="7" topLeftCell="A8" activePane="bottomLeft" state="frozen"/>
      <selection pane="topLeft" activeCell="T30" sqref="T30"/>
      <selection pane="bottomLeft" activeCell="T30" sqref="T30"/>
    </sheetView>
  </sheetViews>
  <sheetFormatPr defaultColWidth="9.00390625" defaultRowHeight="12.75"/>
  <cols>
    <col min="1" max="1" width="7.375" style="2" customWidth="1"/>
    <col min="2" max="2" width="35.75390625" style="2" customWidth="1"/>
    <col min="3" max="5" width="9.375" style="2" customWidth="1"/>
    <col min="6" max="6" width="9.625" style="2" customWidth="1"/>
    <col min="7" max="8" width="9.375" style="2" customWidth="1"/>
    <col min="9" max="9" width="9.625" style="2" customWidth="1"/>
    <col min="10" max="10" width="9.875" style="2" customWidth="1"/>
    <col min="11" max="11" width="10.125" style="2" customWidth="1"/>
    <col min="12" max="12" width="9.875" style="2" customWidth="1"/>
    <col min="13" max="13" width="10.00390625" style="2" customWidth="1"/>
    <col min="14" max="14" width="9.875" style="2" customWidth="1"/>
    <col min="15" max="15" width="9.125" style="2" customWidth="1"/>
    <col min="16" max="17" width="9.625" style="2" customWidth="1"/>
    <col min="18" max="16384" width="9.125" style="2" customWidth="1"/>
  </cols>
  <sheetData>
    <row r="1" spans="1:15" ht="11.2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21"/>
    </row>
    <row r="2" ht="8.25" customHeight="1" thickBot="1">
      <c r="N2" s="3" t="s">
        <v>1</v>
      </c>
    </row>
    <row r="3" spans="1:14" ht="9" customHeight="1">
      <c r="A3" s="89" t="s">
        <v>2</v>
      </c>
      <c r="B3" s="89"/>
      <c r="C3" s="92">
        <v>2</v>
      </c>
      <c r="D3" s="92"/>
      <c r="E3" s="92"/>
      <c r="F3" s="107">
        <v>3</v>
      </c>
      <c r="G3" s="107"/>
      <c r="H3" s="107"/>
      <c r="I3" s="94">
        <v>4001</v>
      </c>
      <c r="J3" s="94"/>
      <c r="K3" s="94"/>
      <c r="L3" s="94">
        <v>4002</v>
      </c>
      <c r="M3" s="94"/>
      <c r="N3" s="94"/>
    </row>
    <row r="4" spans="1:14" s="4" customFormat="1" ht="22.5" customHeight="1">
      <c r="A4" s="89"/>
      <c r="B4" s="89"/>
      <c r="C4" s="92" t="s">
        <v>190</v>
      </c>
      <c r="D4" s="92"/>
      <c r="E4" s="92"/>
      <c r="F4" s="106" t="s">
        <v>191</v>
      </c>
      <c r="G4" s="106"/>
      <c r="H4" s="106"/>
      <c r="I4" s="108" t="s">
        <v>192</v>
      </c>
      <c r="J4" s="108"/>
      <c r="K4" s="108"/>
      <c r="L4" s="93" t="s">
        <v>193</v>
      </c>
      <c r="M4" s="93"/>
      <c r="N4" s="93"/>
    </row>
    <row r="5" spans="1:14" ht="11.25" customHeight="1">
      <c r="A5" s="89"/>
      <c r="B5" s="89"/>
      <c r="C5" s="86" t="s">
        <v>7</v>
      </c>
      <c r="D5" s="86" t="s">
        <v>8</v>
      </c>
      <c r="E5" s="86" t="s">
        <v>9</v>
      </c>
      <c r="F5" s="86" t="s">
        <v>7</v>
      </c>
      <c r="G5" s="86" t="s">
        <v>8</v>
      </c>
      <c r="H5" s="86" t="s">
        <v>9</v>
      </c>
      <c r="I5" s="86" t="s">
        <v>7</v>
      </c>
      <c r="J5" s="86" t="s">
        <v>8</v>
      </c>
      <c r="K5" s="86" t="s">
        <v>9</v>
      </c>
      <c r="L5" s="86" t="s">
        <v>7</v>
      </c>
      <c r="M5" s="86" t="s">
        <v>8</v>
      </c>
      <c r="N5" s="86" t="s">
        <v>9</v>
      </c>
    </row>
    <row r="6" spans="1:14" ht="17.25" customHeight="1">
      <c r="A6" s="89"/>
      <c r="B6" s="89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 ht="9" customHeight="1">
      <c r="A7" s="87">
        <v>1</v>
      </c>
      <c r="B7" s="87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84" t="s">
        <v>10</v>
      </c>
      <c r="B8" s="84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11</v>
      </c>
      <c r="B9" s="3" t="s">
        <v>12</v>
      </c>
      <c r="C9" s="8">
        <v>603901</v>
      </c>
      <c r="D9" s="36">
        <v>628177</v>
      </c>
      <c r="E9" s="36">
        <v>584582</v>
      </c>
      <c r="F9" s="8">
        <v>395573</v>
      </c>
      <c r="G9" s="36">
        <v>396684</v>
      </c>
      <c r="H9" s="36">
        <v>362079</v>
      </c>
      <c r="I9" s="8">
        <f>941969+300-32524</f>
        <v>909745</v>
      </c>
      <c r="J9" s="36">
        <v>937032</v>
      </c>
      <c r="K9" s="36">
        <f>892146-87906</f>
        <v>804240</v>
      </c>
      <c r="L9" s="8">
        <v>104689</v>
      </c>
      <c r="M9" s="36">
        <v>87906</v>
      </c>
      <c r="N9" s="36">
        <v>87906</v>
      </c>
    </row>
    <row r="10" spans="1:14" ht="10.5" customHeight="1">
      <c r="A10" s="4" t="s">
        <v>13</v>
      </c>
      <c r="B10" s="3" t="s">
        <v>14</v>
      </c>
      <c r="C10" s="8">
        <v>163474</v>
      </c>
      <c r="D10" s="36">
        <v>176540</v>
      </c>
      <c r="E10" s="36">
        <v>161478</v>
      </c>
      <c r="F10" s="8">
        <v>113977</v>
      </c>
      <c r="G10" s="36">
        <v>114278</v>
      </c>
      <c r="H10" s="36">
        <v>105115</v>
      </c>
      <c r="I10" s="8">
        <f>269115+73-9640</f>
        <v>259548</v>
      </c>
      <c r="J10" s="36">
        <v>286635</v>
      </c>
      <c r="K10" s="36">
        <f>265010-24587</f>
        <v>240423</v>
      </c>
      <c r="L10" s="8">
        <v>29125</v>
      </c>
      <c r="M10" s="36">
        <v>24587</v>
      </c>
      <c r="N10" s="36">
        <v>24587</v>
      </c>
    </row>
    <row r="11" spans="1:19" ht="10.5" customHeight="1">
      <c r="A11" s="4" t="s">
        <v>15</v>
      </c>
      <c r="B11" s="3" t="s">
        <v>16</v>
      </c>
      <c r="C11" s="8">
        <v>497387</v>
      </c>
      <c r="D11" s="36">
        <v>625902</v>
      </c>
      <c r="E11" s="36">
        <v>556945</v>
      </c>
      <c r="F11" s="8">
        <v>549000</v>
      </c>
      <c r="G11" s="36">
        <v>554104</v>
      </c>
      <c r="H11" s="36">
        <v>511375</v>
      </c>
      <c r="I11" s="8">
        <v>1047790</v>
      </c>
      <c r="J11" s="36">
        <v>1033599</v>
      </c>
      <c r="K11" s="36">
        <f>1081006-102185</f>
        <v>978821</v>
      </c>
      <c r="L11" s="8">
        <v>102185</v>
      </c>
      <c r="M11" s="36">
        <v>102185</v>
      </c>
      <c r="N11" s="36">
        <v>102185</v>
      </c>
      <c r="S11" s="8"/>
    </row>
    <row r="12" spans="1:14" ht="10.5" customHeight="1">
      <c r="A12" s="4" t="s">
        <v>17</v>
      </c>
      <c r="B12" s="3" t="s">
        <v>18</v>
      </c>
      <c r="C12" s="8"/>
      <c r="D12" s="8">
        <v>0</v>
      </c>
      <c r="E12" s="8"/>
      <c r="F12" s="8"/>
      <c r="G12" s="8">
        <v>0</v>
      </c>
      <c r="H12" s="8"/>
      <c r="I12" s="8"/>
      <c r="J12" s="8">
        <v>0</v>
      </c>
      <c r="K12" s="8"/>
      <c r="L12" s="8"/>
      <c r="M12" s="8">
        <v>0</v>
      </c>
      <c r="N12" s="8"/>
    </row>
    <row r="13" spans="1:14" ht="10.5" customHeight="1">
      <c r="A13" s="4" t="s">
        <v>19</v>
      </c>
      <c r="B13" s="3" t="s">
        <v>20</v>
      </c>
      <c r="C13" s="8"/>
      <c r="D13" s="10">
        <v>0</v>
      </c>
      <c r="E13" s="8"/>
      <c r="F13" s="8"/>
      <c r="G13" s="8">
        <v>0</v>
      </c>
      <c r="H13" s="8"/>
      <c r="I13" s="8"/>
      <c r="J13" s="8">
        <v>4088</v>
      </c>
      <c r="K13" s="8">
        <f>5338-2550</f>
        <v>2788</v>
      </c>
      <c r="L13" s="8"/>
      <c r="M13" s="8">
        <v>0</v>
      </c>
      <c r="N13" s="8"/>
    </row>
    <row r="14" spans="1:17" s="15" customFormat="1" ht="10.5" customHeight="1">
      <c r="A14" s="41" t="s">
        <v>21</v>
      </c>
      <c r="B14" s="42" t="s">
        <v>22</v>
      </c>
      <c r="C14" s="43">
        <f>SUM(C9:C13)</f>
        <v>1264762</v>
      </c>
      <c r="D14" s="43">
        <v>1430619</v>
      </c>
      <c r="E14" s="43">
        <f>SUM(E9:E13)</f>
        <v>1303005</v>
      </c>
      <c r="F14" s="43">
        <f>SUM(F9:F13)</f>
        <v>1058550</v>
      </c>
      <c r="G14" s="43">
        <v>1065066</v>
      </c>
      <c r="H14" s="43">
        <f>SUM(H9:H13)</f>
        <v>978569</v>
      </c>
      <c r="I14" s="43">
        <f>SUM(I9:I13)</f>
        <v>2217083</v>
      </c>
      <c r="J14" s="43">
        <v>2261354</v>
      </c>
      <c r="K14" s="43">
        <f>SUM(K9:K13)</f>
        <v>2026272</v>
      </c>
      <c r="L14" s="43">
        <f>SUM(L9:L13)</f>
        <v>235999</v>
      </c>
      <c r="M14" s="43">
        <v>214678</v>
      </c>
      <c r="N14" s="44">
        <f>SUM(N9:N13)</f>
        <v>214678</v>
      </c>
      <c r="Q14" s="9"/>
    </row>
    <row r="15" spans="1:14" s="15" customFormat="1" ht="10.5" customHeight="1">
      <c r="A15" s="4" t="s">
        <v>23</v>
      </c>
      <c r="B15" s="3" t="s">
        <v>24</v>
      </c>
      <c r="C15" s="8">
        <v>34787</v>
      </c>
      <c r="D15" s="36">
        <v>101467</v>
      </c>
      <c r="E15" s="36">
        <v>34128</v>
      </c>
      <c r="F15" s="8">
        <v>35000</v>
      </c>
      <c r="G15" s="36">
        <v>55000</v>
      </c>
      <c r="H15" s="36">
        <v>17310</v>
      </c>
      <c r="I15" s="8">
        <v>10000</v>
      </c>
      <c r="J15" s="36">
        <v>48154</v>
      </c>
      <c r="K15" s="36">
        <v>47323</v>
      </c>
      <c r="L15" s="9"/>
      <c r="M15" s="9">
        <v>0</v>
      </c>
      <c r="N15" s="18"/>
    </row>
    <row r="16" spans="1:16" ht="10.5" customHeight="1">
      <c r="A16" s="4" t="s">
        <v>25</v>
      </c>
      <c r="B16" s="3" t="s">
        <v>26</v>
      </c>
      <c r="C16" s="8">
        <v>8000</v>
      </c>
      <c r="D16" s="36">
        <v>0</v>
      </c>
      <c r="E16" s="36"/>
      <c r="F16" s="8"/>
      <c r="G16" s="8">
        <v>0</v>
      </c>
      <c r="H16" s="8"/>
      <c r="I16" s="8"/>
      <c r="J16" s="8">
        <v>0</v>
      </c>
      <c r="K16" s="8"/>
      <c r="L16" s="9"/>
      <c r="M16" s="9">
        <v>0</v>
      </c>
      <c r="N16" s="18"/>
      <c r="P16" s="8"/>
    </row>
    <row r="17" spans="1:16" ht="10.5" customHeight="1">
      <c r="A17" s="4" t="s">
        <v>27</v>
      </c>
      <c r="B17" s="3" t="s">
        <v>28</v>
      </c>
      <c r="C17" s="8"/>
      <c r="D17" s="8">
        <v>0</v>
      </c>
      <c r="E17" s="8"/>
      <c r="F17" s="8"/>
      <c r="G17" s="8">
        <v>0</v>
      </c>
      <c r="H17" s="8"/>
      <c r="I17" s="8"/>
      <c r="J17" s="8">
        <v>0</v>
      </c>
      <c r="K17" s="8"/>
      <c r="L17" s="8"/>
      <c r="M17" s="8">
        <v>0</v>
      </c>
      <c r="N17" s="14"/>
      <c r="P17" s="8"/>
    </row>
    <row r="18" spans="1:14" s="15" customFormat="1" ht="10.5" customHeight="1" thickBot="1">
      <c r="A18" s="41" t="s">
        <v>29</v>
      </c>
      <c r="B18" s="42" t="s">
        <v>30</v>
      </c>
      <c r="C18" s="43">
        <f>SUM(C15:C17)</f>
        <v>42787</v>
      </c>
      <c r="D18" s="43">
        <v>101467</v>
      </c>
      <c r="E18" s="43">
        <f>SUM(E15:E17)</f>
        <v>34128</v>
      </c>
      <c r="F18" s="43">
        <f>SUM(F15:F17)</f>
        <v>35000</v>
      </c>
      <c r="G18" s="43">
        <v>55000</v>
      </c>
      <c r="H18" s="43">
        <f>SUM(H15:H17)</f>
        <v>17310</v>
      </c>
      <c r="I18" s="43">
        <f>SUM(I15:I17)</f>
        <v>10000</v>
      </c>
      <c r="J18" s="43">
        <v>48154</v>
      </c>
      <c r="K18" s="43">
        <f>SUM(K15:K17)</f>
        <v>47323</v>
      </c>
      <c r="L18" s="43">
        <f>SUM(L15:L17)</f>
        <v>0</v>
      </c>
      <c r="M18" s="43">
        <v>0</v>
      </c>
      <c r="N18" s="44">
        <f>SUM(N15:N17)</f>
        <v>0</v>
      </c>
    </row>
    <row r="19" spans="1:14" ht="10.5" customHeight="1">
      <c r="A19" s="48" t="s">
        <v>31</v>
      </c>
      <c r="B19" s="25" t="s">
        <v>32</v>
      </c>
      <c r="C19" s="18"/>
      <c r="D19" s="18">
        <v>0</v>
      </c>
      <c r="E19" s="18"/>
      <c r="F19" s="18"/>
      <c r="G19" s="18">
        <v>0</v>
      </c>
      <c r="H19" s="18"/>
      <c r="I19" s="18"/>
      <c r="J19" s="18">
        <v>0</v>
      </c>
      <c r="K19" s="18"/>
      <c r="L19" s="18"/>
      <c r="M19" s="18">
        <v>0</v>
      </c>
      <c r="N19" s="18"/>
    </row>
    <row r="20" spans="1:14" ht="10.5" customHeight="1" thickBot="1">
      <c r="A20" s="48" t="s">
        <v>33</v>
      </c>
      <c r="B20" s="25" t="s">
        <v>34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10.5" customHeight="1" thickBot="1">
      <c r="A21" s="41" t="s">
        <v>35</v>
      </c>
      <c r="B21" s="42" t="s">
        <v>36</v>
      </c>
      <c r="C21" s="43">
        <f>SUM(C19)</f>
        <v>0</v>
      </c>
      <c r="D21" s="43">
        <v>0</v>
      </c>
      <c r="E21" s="43">
        <f>SUM(E19)</f>
        <v>0</v>
      </c>
      <c r="F21" s="43">
        <f>SUM(F19)</f>
        <v>0</v>
      </c>
      <c r="G21" s="43">
        <v>0</v>
      </c>
      <c r="H21" s="43">
        <f>SUM(H19)</f>
        <v>0</v>
      </c>
      <c r="I21" s="43">
        <f>SUM(I19)</f>
        <v>0</v>
      </c>
      <c r="J21" s="43">
        <v>0</v>
      </c>
      <c r="K21" s="43">
        <f>SUM(K19)+K20</f>
        <v>0</v>
      </c>
      <c r="L21" s="43">
        <f>SUM(L19)</f>
        <v>0</v>
      </c>
      <c r="M21" s="43">
        <v>0</v>
      </c>
      <c r="N21" s="44">
        <f>SUM(N19)</f>
        <v>0</v>
      </c>
    </row>
    <row r="22" spans="1:14" ht="10.5" customHeight="1">
      <c r="A22" s="17" t="s">
        <v>37</v>
      </c>
      <c r="B22" s="3" t="s">
        <v>38</v>
      </c>
      <c r="C22" s="18"/>
      <c r="D22" s="18">
        <v>0</v>
      </c>
      <c r="E22" s="18"/>
      <c r="F22" s="18"/>
      <c r="G22" s="18">
        <v>0</v>
      </c>
      <c r="H22" s="18"/>
      <c r="I22" s="18"/>
      <c r="J22" s="18">
        <v>0</v>
      </c>
      <c r="K22" s="18"/>
      <c r="L22" s="18"/>
      <c r="M22" s="18">
        <v>0</v>
      </c>
      <c r="N22" s="18"/>
    </row>
    <row r="23" spans="1:14" ht="10.5" customHeight="1">
      <c r="A23" s="17" t="s">
        <v>39</v>
      </c>
      <c r="B23" s="3" t="s">
        <v>40</v>
      </c>
      <c r="C23" s="18"/>
      <c r="D23" s="18">
        <v>0</v>
      </c>
      <c r="E23" s="18"/>
      <c r="F23" s="18"/>
      <c r="G23" s="18">
        <v>0</v>
      </c>
      <c r="H23" s="18"/>
      <c r="I23" s="18"/>
      <c r="J23" s="18">
        <v>0</v>
      </c>
      <c r="K23" s="18"/>
      <c r="L23" s="18"/>
      <c r="M23" s="18">
        <v>0</v>
      </c>
      <c r="N23" s="18"/>
    </row>
    <row r="24" spans="1:14" ht="10.5" customHeight="1">
      <c r="A24" s="4" t="s">
        <v>31</v>
      </c>
      <c r="B24" s="3" t="s">
        <v>41</v>
      </c>
      <c r="C24" s="8"/>
      <c r="D24" s="8">
        <v>0</v>
      </c>
      <c r="E24" s="8"/>
      <c r="F24" s="8"/>
      <c r="G24" s="8">
        <v>0</v>
      </c>
      <c r="H24" s="8"/>
      <c r="I24" s="8"/>
      <c r="J24" s="8">
        <v>0</v>
      </c>
      <c r="K24" s="8"/>
      <c r="L24" s="9"/>
      <c r="M24" s="9">
        <v>0</v>
      </c>
      <c r="N24" s="18"/>
    </row>
    <row r="25" spans="1:14" ht="10.5" customHeight="1">
      <c r="A25" s="41" t="s">
        <v>42</v>
      </c>
      <c r="B25" s="45" t="s">
        <v>43</v>
      </c>
      <c r="C25" s="43">
        <f>SUM(C22:C24)</f>
        <v>0</v>
      </c>
      <c r="D25" s="43">
        <v>0</v>
      </c>
      <c r="E25" s="43">
        <f>SUM(E22:E24)</f>
        <v>0</v>
      </c>
      <c r="F25" s="43">
        <f>SUM(F22:F24)</f>
        <v>0</v>
      </c>
      <c r="G25" s="43">
        <v>0</v>
      </c>
      <c r="H25" s="43">
        <f>SUM(H22:H24)</f>
        <v>0</v>
      </c>
      <c r="I25" s="43">
        <f>SUM(I22:I24)</f>
        <v>0</v>
      </c>
      <c r="J25" s="43">
        <v>0</v>
      </c>
      <c r="K25" s="43">
        <f>SUM(K22:K24)</f>
        <v>0</v>
      </c>
      <c r="L25" s="43">
        <f>SUM(L22:L24)</f>
        <v>0</v>
      </c>
      <c r="M25" s="43">
        <v>0</v>
      </c>
      <c r="N25" s="44">
        <f>SUM(N22:N24)</f>
        <v>0</v>
      </c>
    </row>
    <row r="26" spans="1:14" ht="10.5" customHeight="1">
      <c r="A26" s="17" t="s">
        <v>44</v>
      </c>
      <c r="B26" s="19" t="s">
        <v>45</v>
      </c>
      <c r="C26" s="18"/>
      <c r="D26" s="18">
        <v>0</v>
      </c>
      <c r="E26" s="18"/>
      <c r="F26" s="18"/>
      <c r="G26" s="18">
        <v>0</v>
      </c>
      <c r="H26" s="18"/>
      <c r="I26" s="18"/>
      <c r="J26" s="18">
        <v>0</v>
      </c>
      <c r="K26" s="18"/>
      <c r="L26" s="18"/>
      <c r="M26" s="18">
        <v>0</v>
      </c>
      <c r="N26" s="18"/>
    </row>
    <row r="27" spans="1:14" ht="10.5" customHeight="1">
      <c r="A27" s="41" t="s">
        <v>46</v>
      </c>
      <c r="B27" s="45" t="s">
        <v>47</v>
      </c>
      <c r="C27" s="43">
        <f>SUM(C21,C25,C26)</f>
        <v>0</v>
      </c>
      <c r="D27" s="43">
        <v>0</v>
      </c>
      <c r="E27" s="43">
        <f>SUM(E21,E25,E26)</f>
        <v>0</v>
      </c>
      <c r="F27" s="43">
        <f>SUM(F21,F25,F26)</f>
        <v>0</v>
      </c>
      <c r="G27" s="43">
        <v>0</v>
      </c>
      <c r="H27" s="43">
        <f>SUM(H21,H25,H26)</f>
        <v>0</v>
      </c>
      <c r="I27" s="43">
        <f>SUM(I21,I25,I26)</f>
        <v>0</v>
      </c>
      <c r="J27" s="43">
        <v>0</v>
      </c>
      <c r="K27" s="43">
        <f>SUM(K21,K25,K26)</f>
        <v>0</v>
      </c>
      <c r="L27" s="43">
        <f>SUM(L21,L25,L26)</f>
        <v>0</v>
      </c>
      <c r="M27" s="43">
        <v>0</v>
      </c>
      <c r="N27" s="44">
        <f>SUM(N21,N25,N26)</f>
        <v>0</v>
      </c>
    </row>
    <row r="28" spans="1:14" s="15" customFormat="1" ht="10.5" customHeight="1">
      <c r="A28" s="20"/>
      <c r="B28" s="15" t="s">
        <v>48</v>
      </c>
      <c r="C28" s="9">
        <f>SUM(C27,C18,C14)</f>
        <v>1307549</v>
      </c>
      <c r="D28" s="9">
        <v>1532086</v>
      </c>
      <c r="E28" s="9">
        <f>SUM(E27,E18,E14)</f>
        <v>1337133</v>
      </c>
      <c r="F28" s="9">
        <f>SUM(F27,F18,F14)</f>
        <v>1093550</v>
      </c>
      <c r="G28" s="9">
        <v>1120066</v>
      </c>
      <c r="H28" s="9">
        <f>SUM(H27,H18,H14)</f>
        <v>995879</v>
      </c>
      <c r="I28" s="9">
        <f>SUM(I27,I18,I14)</f>
        <v>2227083</v>
      </c>
      <c r="J28" s="9">
        <v>2309508</v>
      </c>
      <c r="K28" s="9">
        <f>SUM(K27,K18,K14)</f>
        <v>2073595</v>
      </c>
      <c r="L28" s="9">
        <f>SUM(L27,L18,L14)</f>
        <v>235999</v>
      </c>
      <c r="M28" s="9">
        <v>214678</v>
      </c>
      <c r="N28" s="9">
        <f>SUM(N27,N18,N14)</f>
        <v>214678</v>
      </c>
    </row>
    <row r="29" spans="1:21" ht="10.5" customHeight="1">
      <c r="A29" s="85" t="s">
        <v>49</v>
      </c>
      <c r="B29" s="85"/>
      <c r="C29" s="8"/>
      <c r="D29" s="8"/>
      <c r="E29" s="8"/>
      <c r="F29" s="8"/>
      <c r="G29" s="8"/>
      <c r="H29" s="8"/>
      <c r="I29" s="8"/>
      <c r="J29" s="8"/>
      <c r="K29" s="8"/>
      <c r="L29" s="9"/>
      <c r="M29" s="9"/>
      <c r="N29" s="18"/>
      <c r="U29" s="29"/>
    </row>
    <row r="30" spans="1:14" ht="10.5" customHeight="1">
      <c r="A30" s="4" t="s">
        <v>50</v>
      </c>
      <c r="B30" s="3" t="s">
        <v>51</v>
      </c>
      <c r="C30" s="8"/>
      <c r="D30" s="8">
        <v>0</v>
      </c>
      <c r="E30" s="8"/>
      <c r="F30" s="8"/>
      <c r="G30" s="8">
        <v>0</v>
      </c>
      <c r="H30" s="8"/>
      <c r="I30" s="8"/>
      <c r="J30" s="8">
        <v>0</v>
      </c>
      <c r="K30" s="8"/>
      <c r="L30" s="9"/>
      <c r="M30" s="9">
        <v>0</v>
      </c>
      <c r="N30" s="18"/>
    </row>
    <row r="31" spans="1:14" ht="10.5" customHeight="1">
      <c r="A31" s="4" t="s">
        <v>52</v>
      </c>
      <c r="B31" s="3" t="s">
        <v>53</v>
      </c>
      <c r="C31" s="8"/>
      <c r="D31" s="8">
        <v>0</v>
      </c>
      <c r="E31" s="8"/>
      <c r="F31" s="8"/>
      <c r="G31" s="8">
        <v>0</v>
      </c>
      <c r="H31" s="8"/>
      <c r="I31" s="8"/>
      <c r="J31" s="8">
        <v>0</v>
      </c>
      <c r="K31" s="8"/>
      <c r="L31" s="9"/>
      <c r="M31" s="9">
        <v>0</v>
      </c>
      <c r="N31" s="18"/>
    </row>
    <row r="32" spans="1:14" ht="10.5" customHeight="1">
      <c r="A32" s="4" t="s">
        <v>54</v>
      </c>
      <c r="B32" s="3" t="s">
        <v>55</v>
      </c>
      <c r="C32" s="8">
        <v>790177</v>
      </c>
      <c r="D32" s="36">
        <v>818740</v>
      </c>
      <c r="E32" s="36">
        <v>818740</v>
      </c>
      <c r="F32" s="8"/>
      <c r="G32" s="8">
        <v>0</v>
      </c>
      <c r="H32" s="8"/>
      <c r="I32" s="8"/>
      <c r="J32" s="8">
        <v>0</v>
      </c>
      <c r="K32" s="8">
        <v>1167</v>
      </c>
      <c r="L32" s="9"/>
      <c r="M32" s="9">
        <v>0</v>
      </c>
      <c r="N32" s="18"/>
    </row>
    <row r="33" spans="1:18" ht="10.5" customHeight="1">
      <c r="A33" s="49" t="s">
        <v>56</v>
      </c>
      <c r="B33" s="50" t="s">
        <v>57</v>
      </c>
      <c r="C33" s="51">
        <f>SUM(C30:C32)</f>
        <v>790177</v>
      </c>
      <c r="D33" s="51">
        <v>818740</v>
      </c>
      <c r="E33" s="51">
        <f>SUM(E30:E32)</f>
        <v>818740</v>
      </c>
      <c r="F33" s="51">
        <f>SUM(F30:F32)</f>
        <v>0</v>
      </c>
      <c r="G33" s="51">
        <v>0</v>
      </c>
      <c r="H33" s="51">
        <f>SUM(H30:H32)</f>
        <v>0</v>
      </c>
      <c r="I33" s="51">
        <f>SUM(I30:I32)</f>
        <v>0</v>
      </c>
      <c r="J33" s="51">
        <v>0</v>
      </c>
      <c r="K33" s="51">
        <f>SUM(K30:K32)</f>
        <v>1167</v>
      </c>
      <c r="L33" s="51">
        <f>SUM(L30:L32)</f>
        <v>0</v>
      </c>
      <c r="M33" s="51">
        <v>0</v>
      </c>
      <c r="N33" s="52">
        <f>SUM(N30:N32)</f>
        <v>0</v>
      </c>
      <c r="O33" s="8"/>
      <c r="P33" s="8"/>
      <c r="Q33" s="8"/>
      <c r="R33" s="8"/>
    </row>
    <row r="34" spans="1:18" ht="10.5" customHeight="1">
      <c r="A34" s="4" t="s">
        <v>58</v>
      </c>
      <c r="B34" s="3" t="s">
        <v>59</v>
      </c>
      <c r="C34" s="8"/>
      <c r="D34" s="8">
        <v>0</v>
      </c>
      <c r="E34" s="8"/>
      <c r="F34" s="8"/>
      <c r="G34" s="8">
        <v>0</v>
      </c>
      <c r="H34" s="8"/>
      <c r="I34" s="8">
        <v>0</v>
      </c>
      <c r="J34" s="8">
        <v>0</v>
      </c>
      <c r="K34" s="8">
        <v>6502</v>
      </c>
      <c r="L34" s="9"/>
      <c r="M34" s="9">
        <v>0</v>
      </c>
      <c r="N34" s="18"/>
      <c r="O34" s="8"/>
      <c r="P34" s="8"/>
      <c r="Q34" s="8"/>
      <c r="R34" s="8"/>
    </row>
    <row r="35" spans="1:18" s="15" customFormat="1" ht="10.5" customHeight="1">
      <c r="A35" s="4" t="s">
        <v>60</v>
      </c>
      <c r="B35" s="3" t="s">
        <v>61</v>
      </c>
      <c r="C35" s="8">
        <v>110440</v>
      </c>
      <c r="D35" s="36">
        <v>133775</v>
      </c>
      <c r="E35" s="36">
        <v>133690</v>
      </c>
      <c r="F35" s="8">
        <v>440000</v>
      </c>
      <c r="G35" s="36">
        <v>440000</v>
      </c>
      <c r="H35" s="36">
        <v>448059</v>
      </c>
      <c r="I35" s="8">
        <v>58620</v>
      </c>
      <c r="J35" s="36">
        <v>58620</v>
      </c>
      <c r="K35" s="36">
        <v>69988</v>
      </c>
      <c r="L35" s="9"/>
      <c r="M35" s="9">
        <v>0</v>
      </c>
      <c r="N35" s="18"/>
      <c r="O35" s="9"/>
      <c r="P35" s="9"/>
      <c r="Q35" s="9"/>
      <c r="R35" s="9"/>
    </row>
    <row r="36" spans="1:18" s="15" customFormat="1" ht="10.5" customHeight="1">
      <c r="A36" s="4" t="s">
        <v>62</v>
      </c>
      <c r="B36" s="3" t="s">
        <v>63</v>
      </c>
      <c r="C36" s="8"/>
      <c r="D36" s="8">
        <v>0</v>
      </c>
      <c r="E36" s="8">
        <v>50</v>
      </c>
      <c r="F36" s="8"/>
      <c r="G36" s="8">
        <v>0</v>
      </c>
      <c r="H36" s="8"/>
      <c r="I36" s="8"/>
      <c r="J36" s="8">
        <v>0</v>
      </c>
      <c r="K36" s="8"/>
      <c r="L36" s="9"/>
      <c r="M36" s="9">
        <v>0</v>
      </c>
      <c r="N36" s="18"/>
      <c r="O36" s="9"/>
      <c r="P36" s="9"/>
      <c r="Q36" s="9"/>
      <c r="R36" s="9"/>
    </row>
    <row r="37" spans="1:18" ht="10.5" customHeight="1">
      <c r="A37" s="41" t="s">
        <v>21</v>
      </c>
      <c r="B37" s="42" t="s">
        <v>64</v>
      </c>
      <c r="C37" s="43">
        <f>SUM(C33:C36)</f>
        <v>900617</v>
      </c>
      <c r="D37" s="43">
        <v>952515</v>
      </c>
      <c r="E37" s="43">
        <f>SUM(E33:E36)</f>
        <v>952480</v>
      </c>
      <c r="F37" s="43">
        <f>SUM(F33:F36)</f>
        <v>440000</v>
      </c>
      <c r="G37" s="43">
        <v>440000</v>
      </c>
      <c r="H37" s="43">
        <f>SUM(H33:H36)</f>
        <v>448059</v>
      </c>
      <c r="I37" s="43">
        <f>SUM(I33:I36)</f>
        <v>58620</v>
      </c>
      <c r="J37" s="43">
        <v>58620</v>
      </c>
      <c r="K37" s="43">
        <f>SUM(K33:K36)</f>
        <v>77657</v>
      </c>
      <c r="L37" s="43">
        <f>SUM(L33:L36)</f>
        <v>0</v>
      </c>
      <c r="M37" s="43">
        <v>0</v>
      </c>
      <c r="N37" s="44">
        <f>SUM(N33:N36)</f>
        <v>0</v>
      </c>
      <c r="O37" s="8"/>
      <c r="P37" s="8"/>
      <c r="Q37" s="8"/>
      <c r="R37" s="8"/>
    </row>
    <row r="38" spans="1:18" ht="10.5" customHeight="1">
      <c r="A38" s="4" t="s">
        <v>65</v>
      </c>
      <c r="B38" s="3" t="s">
        <v>66</v>
      </c>
      <c r="C38" s="8"/>
      <c r="D38" s="8">
        <v>0</v>
      </c>
      <c r="E38" s="8"/>
      <c r="F38" s="8"/>
      <c r="G38" s="8">
        <v>0</v>
      </c>
      <c r="H38" s="8"/>
      <c r="I38" s="8"/>
      <c r="J38" s="8">
        <v>0</v>
      </c>
      <c r="K38" s="8"/>
      <c r="L38" s="9"/>
      <c r="M38" s="9">
        <v>0</v>
      </c>
      <c r="N38" s="18"/>
      <c r="O38" s="8"/>
      <c r="P38" s="8"/>
      <c r="Q38" s="8"/>
      <c r="R38" s="8"/>
    </row>
    <row r="39" spans="1:18" ht="10.5" customHeight="1">
      <c r="A39" s="4" t="s">
        <v>67</v>
      </c>
      <c r="B39" s="3" t="s">
        <v>68</v>
      </c>
      <c r="C39" s="8"/>
      <c r="D39" s="8">
        <v>180</v>
      </c>
      <c r="E39" s="8">
        <v>180</v>
      </c>
      <c r="F39" s="8"/>
      <c r="G39" s="8">
        <v>0</v>
      </c>
      <c r="H39" s="8"/>
      <c r="I39" s="8">
        <v>0</v>
      </c>
      <c r="J39" s="8">
        <v>0</v>
      </c>
      <c r="K39" s="8">
        <v>4278</v>
      </c>
      <c r="L39" s="9"/>
      <c r="M39" s="9">
        <v>0</v>
      </c>
      <c r="N39" s="18"/>
      <c r="O39" s="8"/>
      <c r="P39" s="8"/>
      <c r="Q39" s="8"/>
      <c r="R39" s="8"/>
    </row>
    <row r="40" spans="1:18" s="15" customFormat="1" ht="10.5" customHeight="1">
      <c r="A40" s="4" t="s">
        <v>69</v>
      </c>
      <c r="B40" s="3" t="s">
        <v>70</v>
      </c>
      <c r="C40" s="8"/>
      <c r="D40" s="8">
        <v>0</v>
      </c>
      <c r="E40" s="8"/>
      <c r="F40" s="8"/>
      <c r="G40" s="8">
        <v>0</v>
      </c>
      <c r="H40" s="8"/>
      <c r="I40" s="8"/>
      <c r="J40" s="8">
        <v>0</v>
      </c>
      <c r="K40" s="8"/>
      <c r="L40" s="9"/>
      <c r="M40" s="9">
        <v>0</v>
      </c>
      <c r="N40" s="18"/>
      <c r="O40" s="9"/>
      <c r="P40" s="9"/>
      <c r="Q40" s="9"/>
      <c r="R40" s="9"/>
    </row>
    <row r="41" spans="1:18" ht="10.5" customHeight="1" thickBot="1">
      <c r="A41" s="41" t="s">
        <v>29</v>
      </c>
      <c r="B41" s="42" t="s">
        <v>71</v>
      </c>
      <c r="C41" s="43">
        <f>SUM(C38:C40)</f>
        <v>0</v>
      </c>
      <c r="D41" s="43">
        <v>180</v>
      </c>
      <c r="E41" s="43">
        <f>SUM(E38:E40)</f>
        <v>180</v>
      </c>
      <c r="F41" s="43">
        <f>SUM(F38:F40)</f>
        <v>0</v>
      </c>
      <c r="G41" s="43">
        <v>0</v>
      </c>
      <c r="H41" s="43">
        <f>SUM(H38:H40)</f>
        <v>0</v>
      </c>
      <c r="I41" s="43">
        <f>SUM(I38:I40)</f>
        <v>0</v>
      </c>
      <c r="J41" s="43">
        <v>0</v>
      </c>
      <c r="K41" s="43">
        <f>SUM(K38:K40)</f>
        <v>4278</v>
      </c>
      <c r="L41" s="43">
        <f>SUM(L38:L40)</f>
        <v>0</v>
      </c>
      <c r="M41" s="43">
        <v>0</v>
      </c>
      <c r="N41" s="44">
        <f>SUM(N38:N40)</f>
        <v>0</v>
      </c>
      <c r="O41" s="8"/>
      <c r="P41" s="8"/>
      <c r="Q41" s="8"/>
      <c r="R41" s="8"/>
    </row>
    <row r="42" spans="1:18" ht="10.5" customHeight="1">
      <c r="A42" s="48" t="s">
        <v>72</v>
      </c>
      <c r="B42" s="19" t="s">
        <v>73</v>
      </c>
      <c r="C42" s="14">
        <v>364145</v>
      </c>
      <c r="D42" s="53">
        <v>388646</v>
      </c>
      <c r="E42" s="53">
        <f>229502+8659</f>
        <v>238161</v>
      </c>
      <c r="F42" s="14">
        <v>618550</v>
      </c>
      <c r="G42" s="53">
        <v>599962</v>
      </c>
      <c r="H42" s="53">
        <v>567333</v>
      </c>
      <c r="I42" s="14">
        <v>2158463</v>
      </c>
      <c r="J42" s="53">
        <v>2165369</v>
      </c>
      <c r="K42" s="53">
        <f>2297721-20003-214678-2550+831</f>
        <v>2061321</v>
      </c>
      <c r="L42" s="14">
        <v>235999</v>
      </c>
      <c r="M42" s="53">
        <v>214678</v>
      </c>
      <c r="N42" s="53">
        <v>214678</v>
      </c>
      <c r="O42" s="8"/>
      <c r="P42" s="8"/>
      <c r="Q42" s="8"/>
      <c r="R42" s="8"/>
    </row>
    <row r="43" spans="1:18" ht="10.5" customHeight="1">
      <c r="A43" s="48" t="s">
        <v>74</v>
      </c>
      <c r="B43" s="19" t="s">
        <v>75</v>
      </c>
      <c r="C43" s="14"/>
      <c r="D43" s="14">
        <v>135787</v>
      </c>
      <c r="E43" s="14">
        <v>135787</v>
      </c>
      <c r="F43" s="14"/>
      <c r="G43" s="14">
        <v>25104</v>
      </c>
      <c r="H43" s="14">
        <v>25104</v>
      </c>
      <c r="I43" s="14">
        <v>0</v>
      </c>
      <c r="J43" s="53">
        <v>37365</v>
      </c>
      <c r="K43" s="14">
        <v>37365</v>
      </c>
      <c r="L43" s="14"/>
      <c r="M43" s="14">
        <v>0</v>
      </c>
      <c r="N43" s="14"/>
      <c r="O43" s="8"/>
      <c r="P43" s="8"/>
      <c r="Q43" s="8"/>
      <c r="R43" s="8"/>
    </row>
    <row r="44" spans="1:14" ht="13.5" thickBot="1">
      <c r="A44" s="17" t="s">
        <v>76</v>
      </c>
      <c r="B44" s="19" t="s">
        <v>207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9" ht="13.5" thickBot="1">
      <c r="A45" s="41" t="s">
        <v>35</v>
      </c>
      <c r="B45" s="42" t="s">
        <v>78</v>
      </c>
      <c r="C45" s="43">
        <f>SUM(C42:C43)</f>
        <v>364145</v>
      </c>
      <c r="D45" s="43">
        <v>524433</v>
      </c>
      <c r="E45" s="43">
        <f>SUM(E42:E43)</f>
        <v>373948</v>
      </c>
      <c r="F45" s="43">
        <f>SUM(F42:F43)</f>
        <v>618550</v>
      </c>
      <c r="G45" s="43">
        <v>625066</v>
      </c>
      <c r="H45" s="43">
        <f>SUM(H42:H43)</f>
        <v>592437</v>
      </c>
      <c r="I45" s="43">
        <f>SUM(I42:I43)</f>
        <v>2158463</v>
      </c>
      <c r="J45" s="43">
        <v>2202734</v>
      </c>
      <c r="K45" s="43">
        <f>SUM(K42:K43)</f>
        <v>2098686</v>
      </c>
      <c r="L45" s="43">
        <f>SUM(L42:L43)</f>
        <v>235999</v>
      </c>
      <c r="M45" s="43">
        <v>214678</v>
      </c>
      <c r="N45" s="44">
        <f>SUM(N42:N43)</f>
        <v>214678</v>
      </c>
      <c r="S45" s="8"/>
    </row>
    <row r="46" spans="1:14" ht="12.75">
      <c r="A46" s="17" t="s">
        <v>72</v>
      </c>
      <c r="B46" s="19" t="s">
        <v>41</v>
      </c>
      <c r="C46" s="14">
        <v>42787</v>
      </c>
      <c r="D46" s="36">
        <v>42787</v>
      </c>
      <c r="E46" s="28">
        <v>34128</v>
      </c>
      <c r="F46" s="14">
        <v>35000</v>
      </c>
      <c r="G46" s="36">
        <v>55000</v>
      </c>
      <c r="H46" s="36">
        <v>17310</v>
      </c>
      <c r="I46" s="14">
        <v>10000</v>
      </c>
      <c r="J46" s="36">
        <v>20003</v>
      </c>
      <c r="K46" s="36">
        <v>19172</v>
      </c>
      <c r="L46" s="14"/>
      <c r="M46" s="14">
        <v>0</v>
      </c>
      <c r="N46" s="14"/>
    </row>
    <row r="47" spans="1:14" ht="12.75">
      <c r="A47" s="17" t="s">
        <v>74</v>
      </c>
      <c r="B47" s="19" t="s">
        <v>79</v>
      </c>
      <c r="C47" s="14"/>
      <c r="D47" s="14">
        <v>12171</v>
      </c>
      <c r="E47" s="14">
        <v>12171</v>
      </c>
      <c r="F47" s="14"/>
      <c r="G47" s="14">
        <v>0</v>
      </c>
      <c r="H47" s="14"/>
      <c r="I47" s="14"/>
      <c r="J47" s="14">
        <v>28151</v>
      </c>
      <c r="K47" s="14">
        <v>28151</v>
      </c>
      <c r="L47" s="14"/>
      <c r="M47" s="14">
        <v>0</v>
      </c>
      <c r="N47" s="14"/>
    </row>
    <row r="48" spans="1:14" ht="12.75">
      <c r="A48" s="41" t="s">
        <v>42</v>
      </c>
      <c r="B48" s="42" t="s">
        <v>80</v>
      </c>
      <c r="C48" s="43">
        <f>SUM(C46:C47)</f>
        <v>42787</v>
      </c>
      <c r="D48" s="43">
        <v>54958</v>
      </c>
      <c r="E48" s="43">
        <f>SUM(E46:E47)</f>
        <v>46299</v>
      </c>
      <c r="F48" s="43">
        <f>SUM(F46:F47)</f>
        <v>35000</v>
      </c>
      <c r="G48" s="43">
        <v>55000</v>
      </c>
      <c r="H48" s="43">
        <f>SUM(H46:H47)</f>
        <v>17310</v>
      </c>
      <c r="I48" s="43">
        <f>SUM(I46:I47)</f>
        <v>10000</v>
      </c>
      <c r="J48" s="43">
        <v>48154</v>
      </c>
      <c r="K48" s="43">
        <f>SUM(K46:K47)</f>
        <v>47323</v>
      </c>
      <c r="L48" s="43">
        <f>SUM(L46:L47)</f>
        <v>0</v>
      </c>
      <c r="M48" s="43">
        <v>0</v>
      </c>
      <c r="N48" s="44">
        <f>SUM(N46:N47)</f>
        <v>0</v>
      </c>
    </row>
    <row r="49" spans="1:14" ht="13.5" thickBot="1">
      <c r="A49" s="17" t="s">
        <v>81</v>
      </c>
      <c r="B49" s="25" t="s">
        <v>82</v>
      </c>
      <c r="C49" s="18"/>
      <c r="D49" s="18">
        <v>0</v>
      </c>
      <c r="E49" s="18"/>
      <c r="F49" s="18"/>
      <c r="G49" s="18">
        <v>0</v>
      </c>
      <c r="H49" s="18"/>
      <c r="I49" s="18"/>
      <c r="J49" s="18">
        <v>0</v>
      </c>
      <c r="K49" s="18"/>
      <c r="L49" s="18"/>
      <c r="M49" s="18">
        <v>0</v>
      </c>
      <c r="N49" s="18"/>
    </row>
    <row r="50" spans="1:14" ht="13.5" thickBot="1">
      <c r="A50" s="41" t="s">
        <v>46</v>
      </c>
      <c r="B50" s="42" t="s">
        <v>83</v>
      </c>
      <c r="C50" s="43">
        <f>SUM(C48,C45,C49)</f>
        <v>406932</v>
      </c>
      <c r="D50" s="43">
        <v>579391</v>
      </c>
      <c r="E50" s="43">
        <f>SUM(E48,E45,E49)</f>
        <v>420247</v>
      </c>
      <c r="F50" s="43">
        <f>SUM(F48,F45,F49)</f>
        <v>653550</v>
      </c>
      <c r="G50" s="43">
        <v>680066</v>
      </c>
      <c r="H50" s="43">
        <f>SUM(H48,H45,H49)</f>
        <v>609747</v>
      </c>
      <c r="I50" s="43">
        <f>SUM(I48,I45,I49)</f>
        <v>2168463</v>
      </c>
      <c r="J50" s="43">
        <v>2250888</v>
      </c>
      <c r="K50" s="43">
        <f>SUM(K48,K45,K49)</f>
        <v>2146009</v>
      </c>
      <c r="L50" s="43">
        <f>SUM(L48,L45,L49)</f>
        <v>235999</v>
      </c>
      <c r="M50" s="43">
        <v>214678</v>
      </c>
      <c r="N50" s="44">
        <f>SUM(N48,N45,N49)</f>
        <v>214678</v>
      </c>
    </row>
    <row r="51" spans="1:14" ht="13.5" thickBot="1">
      <c r="A51" s="41"/>
      <c r="B51" s="71" t="s">
        <v>84</v>
      </c>
      <c r="C51" s="43">
        <f>SUM(C50,C41,C37)</f>
        <v>1307549</v>
      </c>
      <c r="D51" s="43">
        <v>1532086</v>
      </c>
      <c r="E51" s="43">
        <f>SUM(E50,E41,E37)</f>
        <v>1372907</v>
      </c>
      <c r="F51" s="43">
        <f>SUM(F50,F41,F37)</f>
        <v>1093550</v>
      </c>
      <c r="G51" s="43">
        <v>1120066</v>
      </c>
      <c r="H51" s="43">
        <f>SUM(H50,H41,H37)</f>
        <v>1057806</v>
      </c>
      <c r="I51" s="43">
        <f>SUM(I50,I41,I37)</f>
        <v>2227083</v>
      </c>
      <c r="J51" s="43">
        <v>2309508</v>
      </c>
      <c r="K51" s="43">
        <f>SUM(K50,K41,K37)</f>
        <v>2227944</v>
      </c>
      <c r="L51" s="43">
        <f>SUM(L50,L41,L37)</f>
        <v>235999</v>
      </c>
      <c r="M51" s="43">
        <v>214678</v>
      </c>
      <c r="N51" s="44">
        <f>SUM(N50,N41,N37)</f>
        <v>214678</v>
      </c>
    </row>
    <row r="52" spans="1:14" ht="13.5" thickBot="1">
      <c r="A52" s="57"/>
      <c r="B52" s="58" t="s">
        <v>85</v>
      </c>
      <c r="C52" s="59">
        <v>175</v>
      </c>
      <c r="D52" s="60">
        <v>175</v>
      </c>
      <c r="E52" s="60">
        <v>175</v>
      </c>
      <c r="F52" s="59">
        <v>102</v>
      </c>
      <c r="G52" s="59">
        <v>102</v>
      </c>
      <c r="H52" s="60">
        <v>102</v>
      </c>
      <c r="I52" s="59">
        <v>150</v>
      </c>
      <c r="J52" s="60">
        <v>147</v>
      </c>
      <c r="K52" s="60">
        <v>147</v>
      </c>
      <c r="L52" s="61"/>
      <c r="M52" s="59">
        <v>3</v>
      </c>
      <c r="N52" s="65">
        <v>3</v>
      </c>
    </row>
    <row r="53" spans="1:14" ht="13.5" thickBot="1">
      <c r="A53" s="64"/>
      <c r="B53" s="58" t="s">
        <v>86</v>
      </c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65"/>
    </row>
    <row r="54" ht="12.75">
      <c r="E54" s="8"/>
    </row>
    <row r="55" spans="5:10" ht="12.75">
      <c r="E55" s="8"/>
      <c r="I55" s="26"/>
      <c r="J55" s="28"/>
    </row>
    <row r="56" spans="4:11" ht="12.75">
      <c r="D56" s="8"/>
      <c r="E56" s="8"/>
      <c r="G56" s="8"/>
      <c r="H56" s="8"/>
      <c r="I56" s="8"/>
      <c r="J56" s="8"/>
      <c r="K56" s="8"/>
    </row>
    <row r="57" spans="5:10" ht="12.75">
      <c r="E57" s="8"/>
      <c r="H57" s="8"/>
      <c r="J57" s="8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 horizontalCentered="1"/>
  <pageMargins left="0.27569444444444446" right="0.27569444444444446" top="0.275" bottom="0.1798611111111111" header="0.19652777777777777" footer="0.159722222222222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N57"/>
  <sheetViews>
    <sheetView zoomScale="92" zoomScaleNormal="92" zoomScalePageLayoutView="0" workbookViewId="0" topLeftCell="A1">
      <pane ySplit="7" topLeftCell="A8" activePane="bottomLeft" state="frozen"/>
      <selection pane="topLeft" activeCell="T30" sqref="T30"/>
      <selection pane="bottomLeft" activeCell="N35" sqref="N35"/>
    </sheetView>
  </sheetViews>
  <sheetFormatPr defaultColWidth="9.00390625" defaultRowHeight="12.75"/>
  <cols>
    <col min="1" max="1" width="7.375" style="2" customWidth="1"/>
    <col min="2" max="2" width="35.75390625" style="2" customWidth="1"/>
    <col min="3" max="5" width="9.375" style="2" customWidth="1"/>
    <col min="6" max="6" width="10.125" style="2" customWidth="1"/>
    <col min="7" max="8" width="9.375" style="2" customWidth="1"/>
    <col min="9" max="9" width="9.625" style="2" customWidth="1"/>
    <col min="10" max="10" width="9.875" style="2" customWidth="1"/>
    <col min="11" max="11" width="10.125" style="2" customWidth="1"/>
    <col min="12" max="12" width="9.875" style="2" customWidth="1"/>
    <col min="13" max="13" width="10.00390625" style="2" customWidth="1"/>
    <col min="14" max="14" width="9.875" style="2" customWidth="1"/>
    <col min="15" max="16384" width="9.125" style="2" customWidth="1"/>
  </cols>
  <sheetData>
    <row r="1" spans="1:14" ht="11.25" customHeight="1">
      <c r="A1" s="88" t="s">
        <v>0</v>
      </c>
      <c r="B1" s="88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ht="8.25" customHeight="1" thickBot="1">
      <c r="N2" s="3" t="s">
        <v>1</v>
      </c>
    </row>
    <row r="3" spans="1:14" ht="12.75" customHeight="1" thickBot="1">
      <c r="A3" s="89" t="s">
        <v>2</v>
      </c>
      <c r="B3" s="89"/>
      <c r="C3" s="92">
        <v>4003</v>
      </c>
      <c r="D3" s="92"/>
      <c r="E3" s="92"/>
      <c r="F3" s="101">
        <v>4</v>
      </c>
      <c r="G3" s="101"/>
      <c r="H3" s="101"/>
      <c r="I3" s="109"/>
      <c r="J3" s="109"/>
      <c r="K3" s="109"/>
      <c r="L3" s="101" t="s">
        <v>194</v>
      </c>
      <c r="M3" s="101"/>
      <c r="N3" s="101"/>
    </row>
    <row r="4" spans="1:14" s="4" customFormat="1" ht="35.25" customHeight="1" thickBot="1">
      <c r="A4" s="89"/>
      <c r="B4" s="89"/>
      <c r="C4" s="92" t="s">
        <v>195</v>
      </c>
      <c r="D4" s="92"/>
      <c r="E4" s="92"/>
      <c r="F4" s="105" t="s">
        <v>196</v>
      </c>
      <c r="G4" s="105"/>
      <c r="H4" s="105"/>
      <c r="I4" s="108"/>
      <c r="J4" s="108"/>
      <c r="K4" s="108"/>
      <c r="L4" s="101"/>
      <c r="M4" s="101"/>
      <c r="N4" s="101"/>
    </row>
    <row r="5" spans="1:14" ht="11.25" customHeight="1" thickBot="1">
      <c r="A5" s="89"/>
      <c r="B5" s="89"/>
      <c r="C5" s="86" t="s">
        <v>7</v>
      </c>
      <c r="D5" s="86" t="s">
        <v>8</v>
      </c>
      <c r="E5" s="86" t="s">
        <v>9</v>
      </c>
      <c r="F5" s="86" t="s">
        <v>7</v>
      </c>
      <c r="G5" s="86" t="s">
        <v>8</v>
      </c>
      <c r="H5" s="86" t="s">
        <v>9</v>
      </c>
      <c r="I5" s="86" t="s">
        <v>7</v>
      </c>
      <c r="J5" s="86" t="s">
        <v>8</v>
      </c>
      <c r="K5" s="86" t="s">
        <v>9</v>
      </c>
      <c r="L5" s="86" t="s">
        <v>7</v>
      </c>
      <c r="M5" s="86" t="s">
        <v>8</v>
      </c>
      <c r="N5" s="86" t="s">
        <v>9</v>
      </c>
    </row>
    <row r="6" spans="1:14" ht="17.25" customHeight="1" thickBot="1">
      <c r="A6" s="89"/>
      <c r="B6" s="89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 ht="9" customHeight="1" thickBot="1">
      <c r="A7" s="87">
        <v>1</v>
      </c>
      <c r="B7" s="87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84" t="s">
        <v>10</v>
      </c>
      <c r="B8" s="84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11</v>
      </c>
      <c r="B9" s="3" t="s">
        <v>12</v>
      </c>
      <c r="C9" s="8"/>
      <c r="D9" s="8">
        <v>0</v>
      </c>
      <c r="E9" s="8"/>
      <c r="F9" s="9">
        <f>'31'!I9+'31'!L9+'32'!C9</f>
        <v>1014434</v>
      </c>
      <c r="G9" s="9">
        <f>'31'!J9+'31'!M9+'32'!D9</f>
        <v>1024938</v>
      </c>
      <c r="H9" s="9">
        <f>'31'!K9+'31'!N9+'32'!E9</f>
        <v>892146</v>
      </c>
      <c r="I9" s="8"/>
      <c r="J9" s="8"/>
      <c r="K9" s="8"/>
      <c r="L9" s="9">
        <f>'31'!C9+'31'!F9+'32'!F9+I9</f>
        <v>2013908</v>
      </c>
      <c r="M9" s="9">
        <f>'31'!D9+'31'!G9+'32'!G9+J9</f>
        <v>2049799</v>
      </c>
      <c r="N9" s="9">
        <f>'31'!E9+'31'!H9+'32'!H9+K9</f>
        <v>1838807</v>
      </c>
    </row>
    <row r="10" spans="1:14" ht="10.5" customHeight="1">
      <c r="A10" s="4" t="s">
        <v>13</v>
      </c>
      <c r="B10" s="3" t="s">
        <v>14</v>
      </c>
      <c r="C10" s="8"/>
      <c r="D10" s="8">
        <v>0</v>
      </c>
      <c r="E10" s="8"/>
      <c r="F10" s="9">
        <f>'31'!I10+'31'!L10+'32'!C10</f>
        <v>288673</v>
      </c>
      <c r="G10" s="9">
        <f>'31'!J10+'31'!M10+'32'!D10</f>
        <v>311222</v>
      </c>
      <c r="H10" s="9">
        <f>'31'!K10+'31'!N10+'32'!E10</f>
        <v>265010</v>
      </c>
      <c r="I10" s="8"/>
      <c r="J10" s="8"/>
      <c r="K10" s="8"/>
      <c r="L10" s="9">
        <f>'31'!C10+'31'!F10+'32'!F10+I10</f>
        <v>566124</v>
      </c>
      <c r="M10" s="9">
        <f>'31'!D10+'31'!G10+'32'!G10+J10</f>
        <v>602040</v>
      </c>
      <c r="N10" s="9">
        <f>'31'!E10+'31'!H10+'32'!H10+K10</f>
        <v>531603</v>
      </c>
    </row>
    <row r="11" spans="1:14" ht="10.5" customHeight="1">
      <c r="A11" s="4" t="s">
        <v>15</v>
      </c>
      <c r="B11" s="3" t="s">
        <v>16</v>
      </c>
      <c r="C11" s="8"/>
      <c r="D11" s="8">
        <v>0</v>
      </c>
      <c r="E11" s="8"/>
      <c r="F11" s="9">
        <f>'31'!I11+'31'!L11+'32'!C11</f>
        <v>1149975</v>
      </c>
      <c r="G11" s="9">
        <f>'31'!J11+'31'!M11+'32'!D11</f>
        <v>1135784</v>
      </c>
      <c r="H11" s="9">
        <f>'31'!K11+'31'!N11+'32'!E11</f>
        <v>1081006</v>
      </c>
      <c r="I11" s="8"/>
      <c r="J11" s="8"/>
      <c r="K11" s="8"/>
      <c r="L11" s="9">
        <f>'31'!C11+'31'!F11+'32'!F11+I11</f>
        <v>2196362</v>
      </c>
      <c r="M11" s="9">
        <f>'31'!D11+'31'!G11+'32'!G11+J11</f>
        <v>2315790</v>
      </c>
      <c r="N11" s="9">
        <f>'31'!E11+'31'!H11+'32'!H11+K11</f>
        <v>2149326</v>
      </c>
    </row>
    <row r="12" spans="1:14" ht="10.5" customHeight="1">
      <c r="A12" s="4" t="s">
        <v>17</v>
      </c>
      <c r="B12" s="3" t="s">
        <v>18</v>
      </c>
      <c r="C12" s="8"/>
      <c r="D12" s="8">
        <v>0</v>
      </c>
      <c r="E12" s="8"/>
      <c r="F12" s="9">
        <f>'31'!I12+'31'!L12+'32'!C12</f>
        <v>0</v>
      </c>
      <c r="G12" s="9">
        <f>'31'!J12+'31'!M12+'32'!D12</f>
        <v>0</v>
      </c>
      <c r="H12" s="9">
        <f>'31'!K12+'31'!N12+'32'!E12</f>
        <v>0</v>
      </c>
      <c r="I12" s="8"/>
      <c r="J12" s="8"/>
      <c r="K12" s="8"/>
      <c r="L12" s="9">
        <f>'31'!C12+'31'!F12+'32'!F12+I12</f>
        <v>0</v>
      </c>
      <c r="M12" s="9">
        <f>'31'!D12+'31'!G12+'32'!G12+J12</f>
        <v>0</v>
      </c>
      <c r="N12" s="9">
        <f>'31'!E12+'31'!H12+'32'!H12+K12</f>
        <v>0</v>
      </c>
    </row>
    <row r="13" spans="1:14" ht="10.5" customHeight="1" thickBot="1">
      <c r="A13" s="4" t="s">
        <v>19</v>
      </c>
      <c r="B13" s="3" t="s">
        <v>20</v>
      </c>
      <c r="C13" s="8">
        <v>2550</v>
      </c>
      <c r="D13" s="36">
        <v>2550</v>
      </c>
      <c r="E13" s="36">
        <v>2550</v>
      </c>
      <c r="F13" s="9">
        <f>'31'!I13+'31'!L13+'32'!C13</f>
        <v>2550</v>
      </c>
      <c r="G13" s="9">
        <f>'31'!J13+'31'!M13+'32'!D13</f>
        <v>6638</v>
      </c>
      <c r="H13" s="9">
        <f>'31'!K13+'31'!N13+'32'!E13</f>
        <v>5338</v>
      </c>
      <c r="I13" s="8"/>
      <c r="J13" s="8"/>
      <c r="K13" s="8"/>
      <c r="L13" s="9">
        <f>'31'!C13+'31'!F13+'32'!F13+I13</f>
        <v>2550</v>
      </c>
      <c r="M13" s="9">
        <f>'31'!D13+'31'!G13+'32'!G13+J13</f>
        <v>6638</v>
      </c>
      <c r="N13" s="9">
        <f>'31'!E13+'31'!H13+'32'!H13+K13</f>
        <v>5338</v>
      </c>
    </row>
    <row r="14" spans="1:14" s="15" customFormat="1" ht="10.5" customHeight="1" thickBot="1">
      <c r="A14" s="41" t="s">
        <v>21</v>
      </c>
      <c r="B14" s="42" t="s">
        <v>22</v>
      </c>
      <c r="C14" s="43">
        <f>SUM(C9:C13)</f>
        <v>2550</v>
      </c>
      <c r="D14" s="43">
        <v>2550</v>
      </c>
      <c r="E14" s="43">
        <f aca="true" t="shared" si="0" ref="E14:N14">SUM(E9:E13)</f>
        <v>2550</v>
      </c>
      <c r="F14" s="43">
        <f t="shared" si="0"/>
        <v>2455632</v>
      </c>
      <c r="G14" s="43">
        <f t="shared" si="0"/>
        <v>2478582</v>
      </c>
      <c r="H14" s="43">
        <f t="shared" si="0"/>
        <v>2243500</v>
      </c>
      <c r="I14" s="43">
        <f t="shared" si="0"/>
        <v>0</v>
      </c>
      <c r="J14" s="43">
        <f t="shared" si="0"/>
        <v>0</v>
      </c>
      <c r="K14" s="43">
        <f t="shared" si="0"/>
        <v>0</v>
      </c>
      <c r="L14" s="43">
        <f t="shared" si="0"/>
        <v>4778944</v>
      </c>
      <c r="M14" s="43">
        <f t="shared" si="0"/>
        <v>4974267</v>
      </c>
      <c r="N14" s="44">
        <f t="shared" si="0"/>
        <v>4525074</v>
      </c>
    </row>
    <row r="15" spans="1:14" s="15" customFormat="1" ht="10.5" customHeight="1">
      <c r="A15" s="4" t="s">
        <v>23</v>
      </c>
      <c r="B15" s="3" t="s">
        <v>24</v>
      </c>
      <c r="C15" s="8"/>
      <c r="D15" s="13">
        <v>0</v>
      </c>
      <c r="E15" s="8"/>
      <c r="F15" s="9">
        <f>'31'!I15+'31'!L15+'32'!C15</f>
        <v>10000</v>
      </c>
      <c r="G15" s="9">
        <f>'31'!J15+'31'!M15+'32'!D15</f>
        <v>48154</v>
      </c>
      <c r="H15" s="9">
        <f>'31'!K15+'31'!N15+'32'!E15</f>
        <v>47323</v>
      </c>
      <c r="I15" s="8"/>
      <c r="J15" s="8"/>
      <c r="K15" s="8"/>
      <c r="L15" s="9">
        <f>'31'!C15+'31'!F15+'32'!F15+I15</f>
        <v>79787</v>
      </c>
      <c r="M15" s="9">
        <f>'31'!D15+'31'!G15+'32'!G15+J15</f>
        <v>204621</v>
      </c>
      <c r="N15" s="9">
        <f>'31'!E15+'31'!H15+'32'!H15+K15</f>
        <v>98761</v>
      </c>
    </row>
    <row r="16" spans="1:14" ht="10.5" customHeight="1">
      <c r="A16" s="4" t="s">
        <v>25</v>
      </c>
      <c r="B16" s="3" t="s">
        <v>26</v>
      </c>
      <c r="C16" s="8"/>
      <c r="D16" s="8">
        <v>0</v>
      </c>
      <c r="E16" s="8"/>
      <c r="F16" s="9">
        <f>'31'!I16+'31'!L16+'32'!C16</f>
        <v>0</v>
      </c>
      <c r="G16" s="9">
        <f>'31'!J16+'31'!M16+'32'!D16</f>
        <v>0</v>
      </c>
      <c r="H16" s="9">
        <f>'31'!K16+'31'!N16+'32'!E16</f>
        <v>0</v>
      </c>
      <c r="I16" s="8"/>
      <c r="J16" s="8"/>
      <c r="K16" s="8"/>
      <c r="L16" s="9">
        <f>'31'!C16+'31'!F16+'32'!F16+I16</f>
        <v>8000</v>
      </c>
      <c r="M16" s="9">
        <f>'31'!D16+'31'!G16+'32'!G16+J16</f>
        <v>0</v>
      </c>
      <c r="N16" s="9">
        <f>'31'!E16+'31'!H16+'32'!H16+K16</f>
        <v>0</v>
      </c>
    </row>
    <row r="17" spans="1:14" ht="10.5" customHeight="1" thickBot="1">
      <c r="A17" s="4" t="s">
        <v>27</v>
      </c>
      <c r="B17" s="3" t="s">
        <v>28</v>
      </c>
      <c r="C17" s="8"/>
      <c r="D17" s="8">
        <v>0</v>
      </c>
      <c r="E17" s="8"/>
      <c r="F17" s="9">
        <f>'31'!I17+'31'!L17+'32'!C17</f>
        <v>0</v>
      </c>
      <c r="G17" s="9">
        <f>'31'!J17+'31'!M17+'32'!D17</f>
        <v>0</v>
      </c>
      <c r="H17" s="9">
        <f>'31'!K17+'31'!N17+'32'!E17</f>
        <v>0</v>
      </c>
      <c r="I17" s="8"/>
      <c r="J17" s="8"/>
      <c r="K17" s="8"/>
      <c r="L17" s="9">
        <f>'31'!C17+'31'!F17+'32'!F17+I17</f>
        <v>0</v>
      </c>
      <c r="M17" s="9">
        <f>'31'!D17+'31'!G17+'32'!G17+J17</f>
        <v>0</v>
      </c>
      <c r="N17" s="9">
        <f>'31'!E17+'31'!H17+'32'!H17+K17</f>
        <v>0</v>
      </c>
    </row>
    <row r="18" spans="1:14" s="15" customFormat="1" ht="10.5" customHeight="1" thickBot="1">
      <c r="A18" s="41" t="s">
        <v>29</v>
      </c>
      <c r="B18" s="42" t="s">
        <v>30</v>
      </c>
      <c r="C18" s="43">
        <f>SUM(C15:C17)</f>
        <v>0</v>
      </c>
      <c r="D18" s="43">
        <v>0</v>
      </c>
      <c r="E18" s="43">
        <f aca="true" t="shared" si="1" ref="E18:N18">SUM(E15:E17)</f>
        <v>0</v>
      </c>
      <c r="F18" s="43">
        <f t="shared" si="1"/>
        <v>10000</v>
      </c>
      <c r="G18" s="43">
        <f t="shared" si="1"/>
        <v>48154</v>
      </c>
      <c r="H18" s="43">
        <f t="shared" si="1"/>
        <v>47323</v>
      </c>
      <c r="I18" s="43">
        <f t="shared" si="1"/>
        <v>0</v>
      </c>
      <c r="J18" s="43">
        <f t="shared" si="1"/>
        <v>0</v>
      </c>
      <c r="K18" s="43">
        <f t="shared" si="1"/>
        <v>0</v>
      </c>
      <c r="L18" s="43">
        <f t="shared" si="1"/>
        <v>87787</v>
      </c>
      <c r="M18" s="43">
        <f t="shared" si="1"/>
        <v>204621</v>
      </c>
      <c r="N18" s="44">
        <f t="shared" si="1"/>
        <v>98761</v>
      </c>
    </row>
    <row r="19" spans="1:14" ht="10.5" customHeight="1">
      <c r="A19" s="48" t="s">
        <v>31</v>
      </c>
      <c r="B19" s="25" t="s">
        <v>32</v>
      </c>
      <c r="C19" s="18"/>
      <c r="D19" s="18">
        <v>0</v>
      </c>
      <c r="E19" s="18"/>
      <c r="F19" s="18"/>
      <c r="G19" s="18"/>
      <c r="H19" s="18"/>
      <c r="I19" s="18"/>
      <c r="J19" s="18"/>
      <c r="K19" s="18"/>
      <c r="L19" s="9">
        <f>'31'!C19+'31'!F19+'32'!F19+I19</f>
        <v>0</v>
      </c>
      <c r="M19" s="9">
        <f>'31'!D19+'31'!G19+'32'!G19+J19</f>
        <v>0</v>
      </c>
      <c r="N19" s="9">
        <f>'31'!E19+'31'!H19+'32'!H19+K19</f>
        <v>0</v>
      </c>
    </row>
    <row r="20" spans="1:14" ht="10.5" customHeight="1" thickBot="1">
      <c r="A20" s="48" t="s">
        <v>33</v>
      </c>
      <c r="B20" s="25" t="s">
        <v>34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10.5" customHeight="1" thickBot="1">
      <c r="A21" s="41" t="s">
        <v>35</v>
      </c>
      <c r="B21" s="42" t="s">
        <v>36</v>
      </c>
      <c r="C21" s="43">
        <f>SUM(C19)</f>
        <v>0</v>
      </c>
      <c r="D21" s="43">
        <v>0</v>
      </c>
      <c r="E21" s="43">
        <f>SUM(E19)</f>
        <v>0</v>
      </c>
      <c r="F21" s="43">
        <f>SUM(F19)</f>
        <v>0</v>
      </c>
      <c r="G21" s="43">
        <f>SUM(G19)</f>
        <v>0</v>
      </c>
      <c r="H21" s="43">
        <f>SUM(H19)</f>
        <v>0</v>
      </c>
      <c r="I21" s="43">
        <f>SUM(I19)</f>
        <v>0</v>
      </c>
      <c r="J21" s="43">
        <f>SUM(J19)+J20</f>
        <v>0</v>
      </c>
      <c r="K21" s="43">
        <f>SUM(K19)+K20</f>
        <v>0</v>
      </c>
      <c r="L21" s="43">
        <f>SUM(L19)</f>
        <v>0</v>
      </c>
      <c r="M21" s="43">
        <f>SUM(M19)</f>
        <v>0</v>
      </c>
      <c r="N21" s="44">
        <f>SUM(N19)</f>
        <v>0</v>
      </c>
    </row>
    <row r="22" spans="1:14" ht="10.5" customHeight="1">
      <c r="A22" s="17" t="s">
        <v>37</v>
      </c>
      <c r="B22" s="3" t="s">
        <v>38</v>
      </c>
      <c r="C22" s="18"/>
      <c r="D22" s="18">
        <v>0</v>
      </c>
      <c r="E22" s="18"/>
      <c r="F22" s="18"/>
      <c r="G22" s="18"/>
      <c r="H22" s="18"/>
      <c r="I22" s="18"/>
      <c r="J22" s="18"/>
      <c r="K22" s="18"/>
      <c r="L22" s="9">
        <f>'31'!C22+'31'!F22+'32'!F22+I22</f>
        <v>0</v>
      </c>
      <c r="M22" s="9">
        <f>'31'!D22+'31'!G22+'32'!G22+J22</f>
        <v>0</v>
      </c>
      <c r="N22" s="9">
        <f>'31'!E22+'31'!H22+'32'!H22+K22</f>
        <v>0</v>
      </c>
    </row>
    <row r="23" spans="1:14" ht="10.5" customHeight="1">
      <c r="A23" s="17" t="s">
        <v>39</v>
      </c>
      <c r="B23" s="3" t="s">
        <v>40</v>
      </c>
      <c r="C23" s="18"/>
      <c r="D23" s="18">
        <v>0</v>
      </c>
      <c r="E23" s="18"/>
      <c r="F23" s="18"/>
      <c r="G23" s="18"/>
      <c r="H23" s="18"/>
      <c r="I23" s="18"/>
      <c r="J23" s="18"/>
      <c r="K23" s="18"/>
      <c r="L23" s="9">
        <f>'31'!C23+'31'!F23+'32'!F23+I23</f>
        <v>0</v>
      </c>
      <c r="M23" s="9">
        <f>'31'!D23+'31'!G23+'32'!G23+J23</f>
        <v>0</v>
      </c>
      <c r="N23" s="9">
        <f>'31'!E23+'31'!H23+'32'!H23+K23</f>
        <v>0</v>
      </c>
    </row>
    <row r="24" spans="1:14" ht="10.5" customHeight="1" thickBot="1">
      <c r="A24" s="4" t="s">
        <v>31</v>
      </c>
      <c r="B24" s="3" t="s">
        <v>41</v>
      </c>
      <c r="C24" s="8"/>
      <c r="D24" s="8">
        <v>0</v>
      </c>
      <c r="E24" s="8"/>
      <c r="F24" s="9">
        <f>'31'!I24+'31'!L24+'32'!C24</f>
        <v>0</v>
      </c>
      <c r="G24" s="9">
        <f>'31'!J24+'31'!M24+'32'!D24</f>
        <v>0</v>
      </c>
      <c r="H24" s="9">
        <f>'31'!K24+'31'!N24+'32'!E24</f>
        <v>0</v>
      </c>
      <c r="I24" s="8"/>
      <c r="J24" s="8"/>
      <c r="K24" s="8"/>
      <c r="L24" s="9">
        <f>'31'!C24+'31'!F24+'32'!F24+I24</f>
        <v>0</v>
      </c>
      <c r="M24" s="9">
        <f>'31'!D24+'31'!G24+'32'!G24+J24</f>
        <v>0</v>
      </c>
      <c r="N24" s="9">
        <f>'31'!E24+'31'!H24+'32'!H24+K24</f>
        <v>0</v>
      </c>
    </row>
    <row r="25" spans="1:14" ht="10.5" customHeight="1" thickBot="1">
      <c r="A25" s="41" t="s">
        <v>42</v>
      </c>
      <c r="B25" s="45" t="s">
        <v>43</v>
      </c>
      <c r="C25" s="43">
        <f>SUM(C22:C24)</f>
        <v>0</v>
      </c>
      <c r="D25" s="43">
        <v>0</v>
      </c>
      <c r="E25" s="43">
        <f aca="true" t="shared" si="2" ref="E25:N25">SUM(E22:E24)</f>
        <v>0</v>
      </c>
      <c r="F25" s="43">
        <f t="shared" si="2"/>
        <v>0</v>
      </c>
      <c r="G25" s="43">
        <f t="shared" si="2"/>
        <v>0</v>
      </c>
      <c r="H25" s="43">
        <f t="shared" si="2"/>
        <v>0</v>
      </c>
      <c r="I25" s="43">
        <f t="shared" si="2"/>
        <v>0</v>
      </c>
      <c r="J25" s="43">
        <f t="shared" si="2"/>
        <v>0</v>
      </c>
      <c r="K25" s="43">
        <f t="shared" si="2"/>
        <v>0</v>
      </c>
      <c r="L25" s="43">
        <f t="shared" si="2"/>
        <v>0</v>
      </c>
      <c r="M25" s="43">
        <f t="shared" si="2"/>
        <v>0</v>
      </c>
      <c r="N25" s="44">
        <f t="shared" si="2"/>
        <v>0</v>
      </c>
    </row>
    <row r="26" spans="1:14" ht="10.5" customHeight="1" thickBot="1">
      <c r="A26" s="17" t="s">
        <v>44</v>
      </c>
      <c r="B26" s="19" t="s">
        <v>45</v>
      </c>
      <c r="C26" s="18"/>
      <c r="D26" s="18">
        <v>0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0.5" customHeight="1" thickBot="1">
      <c r="A27" s="41" t="s">
        <v>46</v>
      </c>
      <c r="B27" s="45" t="s">
        <v>47</v>
      </c>
      <c r="C27" s="43">
        <f>SUM(C21,C25,C26)</f>
        <v>0</v>
      </c>
      <c r="D27" s="43">
        <v>0</v>
      </c>
      <c r="E27" s="43">
        <f aca="true" t="shared" si="3" ref="E27:N27">SUM(E21,E25,E26)</f>
        <v>0</v>
      </c>
      <c r="F27" s="43">
        <f t="shared" si="3"/>
        <v>0</v>
      </c>
      <c r="G27" s="43">
        <f t="shared" si="3"/>
        <v>0</v>
      </c>
      <c r="H27" s="43">
        <f t="shared" si="3"/>
        <v>0</v>
      </c>
      <c r="I27" s="43">
        <f t="shared" si="3"/>
        <v>0</v>
      </c>
      <c r="J27" s="43">
        <f t="shared" si="3"/>
        <v>0</v>
      </c>
      <c r="K27" s="43">
        <f t="shared" si="3"/>
        <v>0</v>
      </c>
      <c r="L27" s="43">
        <f t="shared" si="3"/>
        <v>0</v>
      </c>
      <c r="M27" s="43">
        <f t="shared" si="3"/>
        <v>0</v>
      </c>
      <c r="N27" s="44">
        <f t="shared" si="3"/>
        <v>0</v>
      </c>
    </row>
    <row r="28" spans="1:14" s="15" customFormat="1" ht="10.5" customHeight="1" thickBot="1">
      <c r="A28" s="30"/>
      <c r="B28" s="31" t="s">
        <v>48</v>
      </c>
      <c r="C28" s="37">
        <f>SUM(C27,C18,C14)</f>
        <v>2550</v>
      </c>
      <c r="D28" s="37">
        <v>2550</v>
      </c>
      <c r="E28" s="37">
        <f aca="true" t="shared" si="4" ref="E28:N28">SUM(E27,E18,E14)</f>
        <v>2550</v>
      </c>
      <c r="F28" s="37">
        <f t="shared" si="4"/>
        <v>2465632</v>
      </c>
      <c r="G28" s="37">
        <f t="shared" si="4"/>
        <v>2526736</v>
      </c>
      <c r="H28" s="37">
        <f t="shared" si="4"/>
        <v>2290823</v>
      </c>
      <c r="I28" s="37">
        <f t="shared" si="4"/>
        <v>0</v>
      </c>
      <c r="J28" s="37">
        <f t="shared" si="4"/>
        <v>0</v>
      </c>
      <c r="K28" s="37">
        <f t="shared" si="4"/>
        <v>0</v>
      </c>
      <c r="L28" s="37">
        <f t="shared" si="4"/>
        <v>4866731</v>
      </c>
      <c r="M28" s="37">
        <f t="shared" si="4"/>
        <v>5178888</v>
      </c>
      <c r="N28" s="37">
        <f t="shared" si="4"/>
        <v>4623835</v>
      </c>
    </row>
    <row r="29" spans="1:14" ht="10.5" customHeight="1">
      <c r="A29" s="85" t="s">
        <v>49</v>
      </c>
      <c r="B29" s="85"/>
      <c r="C29" s="8"/>
      <c r="D29" s="8"/>
      <c r="E29" s="8"/>
      <c r="F29" s="9"/>
      <c r="G29" s="9"/>
      <c r="H29" s="9"/>
      <c r="I29" s="8"/>
      <c r="J29" s="8"/>
      <c r="K29" s="8"/>
      <c r="L29" s="9">
        <f>'31'!C29+'31'!F29+'32'!F29+I29</f>
        <v>0</v>
      </c>
      <c r="M29" s="9">
        <f>'31'!D29+'31'!G29+'32'!G29+J29</f>
        <v>0</v>
      </c>
      <c r="N29" s="9">
        <f>'31'!E29+'31'!H29+'32'!H29+K29</f>
        <v>0</v>
      </c>
    </row>
    <row r="30" spans="1:14" ht="10.5" customHeight="1">
      <c r="A30" s="4" t="s">
        <v>50</v>
      </c>
      <c r="B30" s="3" t="s">
        <v>51</v>
      </c>
      <c r="C30" s="8"/>
      <c r="D30" s="8">
        <v>0</v>
      </c>
      <c r="E30" s="8"/>
      <c r="F30" s="9">
        <f>'31'!I30+'31'!L30+'32'!C30</f>
        <v>0</v>
      </c>
      <c r="G30" s="9">
        <f>'31'!J30+'31'!M30+'32'!D30</f>
        <v>0</v>
      </c>
      <c r="H30" s="9">
        <f>'31'!K30+'31'!N30+'32'!E30</f>
        <v>0</v>
      </c>
      <c r="I30" s="8"/>
      <c r="J30" s="8"/>
      <c r="K30" s="8"/>
      <c r="L30" s="9">
        <f>'31'!C30+'31'!F30+'32'!F30+I30</f>
        <v>0</v>
      </c>
      <c r="M30" s="9">
        <f>'31'!D30+'31'!G30+'32'!G30+J30</f>
        <v>0</v>
      </c>
      <c r="N30" s="9">
        <f>'31'!E30+'31'!H30+'32'!H30+K30</f>
        <v>0</v>
      </c>
    </row>
    <row r="31" spans="1:14" ht="10.5" customHeight="1">
      <c r="A31" s="4" t="s">
        <v>52</v>
      </c>
      <c r="B31" s="3" t="s">
        <v>53</v>
      </c>
      <c r="C31" s="8"/>
      <c r="D31" s="8">
        <v>0</v>
      </c>
      <c r="E31" s="8"/>
      <c r="F31" s="9">
        <f>'31'!I31+'31'!L31+'32'!C31</f>
        <v>0</v>
      </c>
      <c r="G31" s="9">
        <f>'31'!J31+'31'!M31+'32'!D31</f>
        <v>0</v>
      </c>
      <c r="H31" s="9">
        <f>'31'!K31+'31'!N31+'32'!E31</f>
        <v>0</v>
      </c>
      <c r="I31" s="8"/>
      <c r="J31" s="8"/>
      <c r="K31" s="8"/>
      <c r="L31" s="9">
        <f>'31'!C31+'31'!F31+'32'!F31+I31</f>
        <v>0</v>
      </c>
      <c r="M31" s="9">
        <f>'31'!D31+'31'!G31+'32'!G31+J31</f>
        <v>0</v>
      </c>
      <c r="N31" s="9">
        <f>'31'!E31+'31'!H31+'32'!H31+K31</f>
        <v>0</v>
      </c>
    </row>
    <row r="32" spans="1:14" ht="10.5" customHeight="1">
      <c r="A32" s="4" t="s">
        <v>54</v>
      </c>
      <c r="B32" s="3" t="s">
        <v>55</v>
      </c>
      <c r="C32" s="8"/>
      <c r="D32" s="8">
        <v>0</v>
      </c>
      <c r="E32" s="8"/>
      <c r="F32" s="9">
        <f>'31'!I32+'31'!L32+'32'!C32</f>
        <v>0</v>
      </c>
      <c r="G32" s="9">
        <f>'31'!J32+'31'!M32+'32'!D32</f>
        <v>0</v>
      </c>
      <c r="H32" s="9">
        <f>'31'!K32+'31'!N32+'32'!E32</f>
        <v>1167</v>
      </c>
      <c r="I32" s="8"/>
      <c r="J32" s="8"/>
      <c r="K32" s="8"/>
      <c r="L32" s="9">
        <f>'31'!C32+'31'!F32+'32'!F32+I32</f>
        <v>790177</v>
      </c>
      <c r="M32" s="9">
        <f>'31'!D32+'31'!G32+'32'!G32+J32</f>
        <v>818740</v>
      </c>
      <c r="N32" s="9">
        <f>'31'!E32+'31'!H32+'32'!H32+K32</f>
        <v>819907</v>
      </c>
    </row>
    <row r="33" spans="1:14" ht="10.5" customHeight="1">
      <c r="A33" s="49" t="s">
        <v>56</v>
      </c>
      <c r="B33" s="50" t="s">
        <v>57</v>
      </c>
      <c r="C33" s="51">
        <f>SUM(C30:C32)</f>
        <v>0</v>
      </c>
      <c r="D33" s="51">
        <v>0</v>
      </c>
      <c r="E33" s="51">
        <f aca="true" t="shared" si="5" ref="E33:N33">SUM(E30:E32)</f>
        <v>0</v>
      </c>
      <c r="F33" s="51">
        <f t="shared" si="5"/>
        <v>0</v>
      </c>
      <c r="G33" s="51">
        <f t="shared" si="5"/>
        <v>0</v>
      </c>
      <c r="H33" s="51">
        <f t="shared" si="5"/>
        <v>1167</v>
      </c>
      <c r="I33" s="51">
        <f t="shared" si="5"/>
        <v>0</v>
      </c>
      <c r="J33" s="51">
        <f t="shared" si="5"/>
        <v>0</v>
      </c>
      <c r="K33" s="51">
        <f t="shared" si="5"/>
        <v>0</v>
      </c>
      <c r="L33" s="51">
        <f t="shared" si="5"/>
        <v>790177</v>
      </c>
      <c r="M33" s="51">
        <f t="shared" si="5"/>
        <v>818740</v>
      </c>
      <c r="N33" s="52">
        <f t="shared" si="5"/>
        <v>819907</v>
      </c>
    </row>
    <row r="34" spans="1:14" ht="10.5" customHeight="1">
      <c r="A34" s="4" t="s">
        <v>58</v>
      </c>
      <c r="B34" s="3" t="s">
        <v>59</v>
      </c>
      <c r="C34" s="8"/>
      <c r="D34" s="8">
        <v>0</v>
      </c>
      <c r="E34" s="8"/>
      <c r="F34" s="9">
        <f>'31'!I34+'31'!L34+'32'!C34</f>
        <v>0</v>
      </c>
      <c r="G34" s="9">
        <f>'31'!J34+'31'!M34+'32'!D34</f>
        <v>0</v>
      </c>
      <c r="H34" s="9">
        <f>'31'!K34+'31'!N34+'32'!E34</f>
        <v>6502</v>
      </c>
      <c r="I34" s="8"/>
      <c r="J34" s="8"/>
      <c r="K34" s="8"/>
      <c r="L34" s="9">
        <f>'31'!C34+'31'!F34+'32'!F34+I34</f>
        <v>0</v>
      </c>
      <c r="M34" s="9">
        <f>'31'!D34+'31'!G34+'32'!G34+J34</f>
        <v>0</v>
      </c>
      <c r="N34" s="9">
        <f>'31'!E34+'31'!H34+'32'!H34+K34</f>
        <v>6502</v>
      </c>
    </row>
    <row r="35" spans="1:14" s="15" customFormat="1" ht="10.5" customHeight="1">
      <c r="A35" s="4" t="s">
        <v>60</v>
      </c>
      <c r="B35" s="3" t="s">
        <v>61</v>
      </c>
      <c r="C35" s="8"/>
      <c r="D35" s="8">
        <v>0</v>
      </c>
      <c r="E35" s="8"/>
      <c r="F35" s="9">
        <f>'31'!I35+'31'!L35+'32'!C35</f>
        <v>58620</v>
      </c>
      <c r="G35" s="9">
        <f>'31'!J35+'31'!M35+'32'!D35</f>
        <v>58620</v>
      </c>
      <c r="H35" s="9">
        <f>'31'!K35+'31'!N35+'32'!E35</f>
        <v>69988</v>
      </c>
      <c r="I35" s="8"/>
      <c r="J35" s="8"/>
      <c r="K35" s="8"/>
      <c r="L35" s="9">
        <f>'31'!C35+'31'!F35+'32'!F35+I35</f>
        <v>609060</v>
      </c>
      <c r="M35" s="9">
        <f>'31'!D35+'31'!G35+'32'!G35+J35</f>
        <v>632395</v>
      </c>
      <c r="N35" s="9">
        <f>'31'!E35+'31'!H35+'32'!H35+K35</f>
        <v>651737</v>
      </c>
    </row>
    <row r="36" spans="1:14" s="15" customFormat="1" ht="10.5" customHeight="1" thickBot="1">
      <c r="A36" s="4" t="s">
        <v>62</v>
      </c>
      <c r="B36" s="3" t="s">
        <v>63</v>
      </c>
      <c r="C36" s="8"/>
      <c r="D36" s="8">
        <v>0</v>
      </c>
      <c r="E36" s="8"/>
      <c r="F36" s="9">
        <f>'31'!I36+'31'!L36+'32'!C36</f>
        <v>0</v>
      </c>
      <c r="G36" s="9">
        <f>'31'!J36+'31'!M36+'32'!D36</f>
        <v>0</v>
      </c>
      <c r="H36" s="9">
        <f>'31'!K36+'31'!N36+'32'!E36</f>
        <v>0</v>
      </c>
      <c r="I36" s="8"/>
      <c r="J36" s="8"/>
      <c r="K36" s="8"/>
      <c r="L36" s="9">
        <f>'31'!C36+'31'!F36+'32'!F36+I36</f>
        <v>0</v>
      </c>
      <c r="M36" s="9">
        <f>'31'!D36+'31'!G36+'32'!G36+J36</f>
        <v>0</v>
      </c>
      <c r="N36" s="9">
        <f>'31'!E36+'31'!H36+'32'!H36+K36</f>
        <v>50</v>
      </c>
    </row>
    <row r="37" spans="1:14" ht="10.5" customHeight="1" thickBot="1">
      <c r="A37" s="41" t="s">
        <v>21</v>
      </c>
      <c r="B37" s="42" t="s">
        <v>64</v>
      </c>
      <c r="C37" s="43">
        <f>SUM(C33:C36)</f>
        <v>0</v>
      </c>
      <c r="D37" s="43">
        <v>0</v>
      </c>
      <c r="E37" s="43">
        <f aca="true" t="shared" si="6" ref="E37:N37">SUM(E33:E36)</f>
        <v>0</v>
      </c>
      <c r="F37" s="43">
        <f t="shared" si="6"/>
        <v>58620</v>
      </c>
      <c r="G37" s="43">
        <f t="shared" si="6"/>
        <v>58620</v>
      </c>
      <c r="H37" s="43">
        <f t="shared" si="6"/>
        <v>77657</v>
      </c>
      <c r="I37" s="43">
        <f t="shared" si="6"/>
        <v>0</v>
      </c>
      <c r="J37" s="43">
        <f t="shared" si="6"/>
        <v>0</v>
      </c>
      <c r="K37" s="43">
        <f t="shared" si="6"/>
        <v>0</v>
      </c>
      <c r="L37" s="43">
        <f t="shared" si="6"/>
        <v>1399237</v>
      </c>
      <c r="M37" s="43">
        <f t="shared" si="6"/>
        <v>1451135</v>
      </c>
      <c r="N37" s="44">
        <f t="shared" si="6"/>
        <v>1478196</v>
      </c>
    </row>
    <row r="38" spans="1:14" ht="10.5" customHeight="1">
      <c r="A38" s="4" t="s">
        <v>65</v>
      </c>
      <c r="B38" s="3" t="s">
        <v>66</v>
      </c>
      <c r="C38" s="8"/>
      <c r="D38" s="8">
        <v>0</v>
      </c>
      <c r="E38" s="8">
        <f>SUM(C38:D38)</f>
        <v>0</v>
      </c>
      <c r="F38" s="9">
        <f>'31'!I38+'31'!L38+'32'!C38</f>
        <v>0</v>
      </c>
      <c r="G38" s="9">
        <f>'31'!J38+'31'!M38+'32'!D38</f>
        <v>0</v>
      </c>
      <c r="H38" s="9">
        <f>'31'!K38+'31'!N38+'32'!E38</f>
        <v>0</v>
      </c>
      <c r="I38" s="8"/>
      <c r="J38" s="8"/>
      <c r="K38" s="8"/>
      <c r="L38" s="9">
        <f>'31'!C38+'31'!F38+'32'!F38+I38</f>
        <v>0</v>
      </c>
      <c r="M38" s="9">
        <f>'31'!D38+'31'!G38+'32'!G38+J38</f>
        <v>0</v>
      </c>
      <c r="N38" s="9">
        <f>'31'!E38+'31'!H38+'32'!H38+K38</f>
        <v>0</v>
      </c>
    </row>
    <row r="39" spans="1:14" ht="10.5" customHeight="1">
      <c r="A39" s="4" t="s">
        <v>67</v>
      </c>
      <c r="B39" s="3" t="s">
        <v>68</v>
      </c>
      <c r="C39" s="8"/>
      <c r="D39" s="8">
        <v>0</v>
      </c>
      <c r="E39" s="8"/>
      <c r="F39" s="9"/>
      <c r="G39" s="9">
        <f>'31'!J39+'31'!M39+'32'!D39</f>
        <v>0</v>
      </c>
      <c r="H39" s="9">
        <f>'31'!K39+'31'!N39+'32'!E39</f>
        <v>4278</v>
      </c>
      <c r="I39" s="8"/>
      <c r="J39" s="8"/>
      <c r="K39" s="8"/>
      <c r="L39" s="9">
        <f>'31'!C39+'31'!F39+'32'!F39+I39</f>
        <v>0</v>
      </c>
      <c r="M39" s="9">
        <f>'31'!D39+'31'!G39+'32'!G39+J39</f>
        <v>180</v>
      </c>
      <c r="N39" s="9">
        <f>'31'!E39+'31'!H39+'32'!H39+K39</f>
        <v>4458</v>
      </c>
    </row>
    <row r="40" spans="1:14" s="15" customFormat="1" ht="10.5" customHeight="1" thickBot="1">
      <c r="A40" s="4" t="s">
        <v>69</v>
      </c>
      <c r="B40" s="3" t="s">
        <v>70</v>
      </c>
      <c r="C40" s="8"/>
      <c r="D40" s="8">
        <v>0</v>
      </c>
      <c r="E40" s="8"/>
      <c r="F40" s="9">
        <f>'31'!I40+'31'!L40+'32'!C40</f>
        <v>0</v>
      </c>
      <c r="G40" s="9">
        <f>'31'!J40+'31'!M40+'32'!D40</f>
        <v>0</v>
      </c>
      <c r="H40" s="9">
        <f>'31'!K40+'31'!N40+'32'!E40</f>
        <v>0</v>
      </c>
      <c r="I40" s="8"/>
      <c r="J40" s="8"/>
      <c r="K40" s="8"/>
      <c r="L40" s="9">
        <f>'31'!C40+'31'!F40+'32'!F40+I40</f>
        <v>0</v>
      </c>
      <c r="M40" s="9">
        <f>'31'!D40+'31'!G40+'32'!G40+J40</f>
        <v>0</v>
      </c>
      <c r="N40" s="9">
        <f>'31'!E40+'31'!H40+'32'!H40+K40</f>
        <v>0</v>
      </c>
    </row>
    <row r="41" spans="1:14" ht="10.5" customHeight="1" thickBot="1">
      <c r="A41" s="41" t="s">
        <v>29</v>
      </c>
      <c r="B41" s="42" t="s">
        <v>71</v>
      </c>
      <c r="C41" s="43">
        <f>SUM(C38:C40)</f>
        <v>0</v>
      </c>
      <c r="D41" s="43">
        <v>0</v>
      </c>
      <c r="E41" s="43">
        <f aca="true" t="shared" si="7" ref="E41:N41">SUM(E38:E40)</f>
        <v>0</v>
      </c>
      <c r="F41" s="43">
        <f t="shared" si="7"/>
        <v>0</v>
      </c>
      <c r="G41" s="43">
        <f t="shared" si="7"/>
        <v>0</v>
      </c>
      <c r="H41" s="43">
        <f t="shared" si="7"/>
        <v>4278</v>
      </c>
      <c r="I41" s="43">
        <f t="shared" si="7"/>
        <v>0</v>
      </c>
      <c r="J41" s="43">
        <f t="shared" si="7"/>
        <v>0</v>
      </c>
      <c r="K41" s="43">
        <f t="shared" si="7"/>
        <v>0</v>
      </c>
      <c r="L41" s="43">
        <f t="shared" si="7"/>
        <v>0</v>
      </c>
      <c r="M41" s="43">
        <f t="shared" si="7"/>
        <v>180</v>
      </c>
      <c r="N41" s="44">
        <f t="shared" si="7"/>
        <v>4458</v>
      </c>
    </row>
    <row r="42" spans="1:14" ht="10.5" customHeight="1">
      <c r="A42" s="48" t="s">
        <v>72</v>
      </c>
      <c r="B42" s="19" t="s">
        <v>73</v>
      </c>
      <c r="C42" s="14">
        <v>2550</v>
      </c>
      <c r="D42" s="53">
        <v>2550</v>
      </c>
      <c r="E42" s="53">
        <v>2550</v>
      </c>
      <c r="F42" s="18">
        <f>'31'!I42+'31'!L42+'32'!C42</f>
        <v>2397012</v>
      </c>
      <c r="G42" s="18">
        <f>'31'!J42+'31'!M42+'32'!D42</f>
        <v>2382597</v>
      </c>
      <c r="H42" s="18">
        <f>'31'!K42+'31'!N42+'32'!E42</f>
        <v>2278549</v>
      </c>
      <c r="I42" s="14"/>
      <c r="J42" s="14"/>
      <c r="K42" s="14"/>
      <c r="L42" s="18">
        <f>'31'!C42+'31'!F42+'32'!F42+I42</f>
        <v>3379707</v>
      </c>
      <c r="M42" s="18">
        <f>'31'!D42+'31'!G42+'32'!G42+J42</f>
        <v>3371205</v>
      </c>
      <c r="N42" s="18">
        <f>'31'!E42+'31'!H42+'32'!H42+K42</f>
        <v>3084043</v>
      </c>
    </row>
    <row r="43" spans="1:14" ht="10.5" customHeight="1">
      <c r="A43" s="48" t="s">
        <v>74</v>
      </c>
      <c r="B43" s="19" t="s">
        <v>75</v>
      </c>
      <c r="C43" s="14"/>
      <c r="D43" s="14">
        <v>0</v>
      </c>
      <c r="E43" s="14"/>
      <c r="F43" s="18">
        <f>'31'!I43+'31'!L43+'32'!C43</f>
        <v>0</v>
      </c>
      <c r="G43" s="18">
        <f>'31'!J43+'31'!M43+'32'!D43</f>
        <v>37365</v>
      </c>
      <c r="H43" s="18">
        <f>'31'!K43+'31'!N43+'32'!E43</f>
        <v>37365</v>
      </c>
      <c r="I43" s="14"/>
      <c r="J43" s="14"/>
      <c r="K43" s="14"/>
      <c r="L43" s="18">
        <f>'31'!C43+'31'!F43+'32'!F43+I43</f>
        <v>0</v>
      </c>
      <c r="M43" s="18">
        <f>'31'!D43+'31'!G43+'32'!G43+J43</f>
        <v>198256</v>
      </c>
      <c r="N43" s="18">
        <f>'31'!E43+'31'!H43+'32'!H43+K43</f>
        <v>198256</v>
      </c>
    </row>
    <row r="44" spans="1:14" ht="13.5" thickBot="1">
      <c r="A44" s="17" t="s">
        <v>76</v>
      </c>
      <c r="B44" s="19" t="s">
        <v>207</v>
      </c>
      <c r="C44" s="14"/>
      <c r="D44" s="14"/>
      <c r="E44" s="14"/>
      <c r="F44" s="18"/>
      <c r="G44" s="18"/>
      <c r="H44" s="18"/>
      <c r="I44" s="14"/>
      <c r="J44" s="14"/>
      <c r="K44" s="14"/>
      <c r="L44" s="18"/>
      <c r="M44" s="18"/>
      <c r="N44" s="18"/>
    </row>
    <row r="45" spans="1:14" ht="13.5" thickBot="1">
      <c r="A45" s="41" t="s">
        <v>35</v>
      </c>
      <c r="B45" s="42" t="s">
        <v>78</v>
      </c>
      <c r="C45" s="43">
        <f>SUM(C42:C43)</f>
        <v>2550</v>
      </c>
      <c r="D45" s="43">
        <v>2550</v>
      </c>
      <c r="E45" s="43">
        <f aca="true" t="shared" si="8" ref="E45:N45">SUM(E42:E43)</f>
        <v>2550</v>
      </c>
      <c r="F45" s="43">
        <f t="shared" si="8"/>
        <v>2397012</v>
      </c>
      <c r="G45" s="43">
        <f t="shared" si="8"/>
        <v>2419962</v>
      </c>
      <c r="H45" s="43">
        <f t="shared" si="8"/>
        <v>2315914</v>
      </c>
      <c r="I45" s="43">
        <f t="shared" si="8"/>
        <v>0</v>
      </c>
      <c r="J45" s="43">
        <f t="shared" si="8"/>
        <v>0</v>
      </c>
      <c r="K45" s="43">
        <f t="shared" si="8"/>
        <v>0</v>
      </c>
      <c r="L45" s="43">
        <f t="shared" si="8"/>
        <v>3379707</v>
      </c>
      <c r="M45" s="43">
        <f t="shared" si="8"/>
        <v>3569461</v>
      </c>
      <c r="N45" s="44">
        <f t="shared" si="8"/>
        <v>3282299</v>
      </c>
    </row>
    <row r="46" spans="1:14" ht="13.5" thickBot="1">
      <c r="A46" s="39" t="s">
        <v>72</v>
      </c>
      <c r="B46" s="40" t="s">
        <v>41</v>
      </c>
      <c r="C46" s="38"/>
      <c r="D46" s="38">
        <v>0</v>
      </c>
      <c r="E46" s="38"/>
      <c r="F46" s="37">
        <v>10000</v>
      </c>
      <c r="G46" s="37">
        <f>'31'!J46+'31'!M46+'32'!D46</f>
        <v>20003</v>
      </c>
      <c r="H46" s="37">
        <f>'31'!K46+'31'!N46+'32'!E46</f>
        <v>19172</v>
      </c>
      <c r="I46" s="38"/>
      <c r="J46" s="38"/>
      <c r="K46" s="38"/>
      <c r="L46" s="37">
        <f>'31'!C46+'31'!F46+'32'!F46+I46</f>
        <v>87787</v>
      </c>
      <c r="M46" s="37">
        <f>'31'!D46+'31'!G46+'32'!G46+J46</f>
        <v>117790</v>
      </c>
      <c r="N46" s="37">
        <f>'31'!E46+'31'!H46+'32'!H46+K46</f>
        <v>70610</v>
      </c>
    </row>
    <row r="47" spans="1:14" ht="13.5" thickBot="1">
      <c r="A47" s="17" t="s">
        <v>74</v>
      </c>
      <c r="B47" s="19" t="s">
        <v>79</v>
      </c>
      <c r="C47" s="14"/>
      <c r="D47" s="14">
        <v>0</v>
      </c>
      <c r="E47" s="14"/>
      <c r="F47" s="18"/>
      <c r="G47" s="66">
        <f>'31'!J47+'31'!M47+'32'!D47</f>
        <v>28151</v>
      </c>
      <c r="H47" s="66">
        <f>'31'!K47+'31'!N47+'32'!E47</f>
        <v>28151</v>
      </c>
      <c r="I47" s="14"/>
      <c r="J47" s="14"/>
      <c r="K47" s="14"/>
      <c r="L47" s="66">
        <f>'31'!C47+'31'!F47+'32'!F47+I47</f>
        <v>0</v>
      </c>
      <c r="M47" s="66">
        <f>'31'!D47+'31'!G47+'32'!G47+J47</f>
        <v>40322</v>
      </c>
      <c r="N47" s="66">
        <f>'31'!E47+'31'!H47+'32'!H47+K47</f>
        <v>40322</v>
      </c>
    </row>
    <row r="48" spans="1:14" ht="13.5" thickBot="1">
      <c r="A48" s="41" t="s">
        <v>42</v>
      </c>
      <c r="B48" s="42" t="s">
        <v>80</v>
      </c>
      <c r="C48" s="43">
        <f>SUM(C46:C47)</f>
        <v>0</v>
      </c>
      <c r="D48" s="43">
        <v>0</v>
      </c>
      <c r="E48" s="43">
        <f aca="true" t="shared" si="9" ref="E48:N48">SUM(E46:E47)</f>
        <v>0</v>
      </c>
      <c r="F48" s="43">
        <f t="shared" si="9"/>
        <v>10000</v>
      </c>
      <c r="G48" s="43">
        <f t="shared" si="9"/>
        <v>48154</v>
      </c>
      <c r="H48" s="43">
        <f t="shared" si="9"/>
        <v>47323</v>
      </c>
      <c r="I48" s="43">
        <f t="shared" si="9"/>
        <v>0</v>
      </c>
      <c r="J48" s="43">
        <f t="shared" si="9"/>
        <v>0</v>
      </c>
      <c r="K48" s="43">
        <f t="shared" si="9"/>
        <v>0</v>
      </c>
      <c r="L48" s="43">
        <f t="shared" si="9"/>
        <v>87787</v>
      </c>
      <c r="M48" s="43">
        <f t="shared" si="9"/>
        <v>158112</v>
      </c>
      <c r="N48" s="44">
        <f t="shared" si="9"/>
        <v>110932</v>
      </c>
    </row>
    <row r="49" spans="1:14" ht="13.5" thickBot="1">
      <c r="A49" s="17" t="s">
        <v>81</v>
      </c>
      <c r="B49" s="25" t="s">
        <v>82</v>
      </c>
      <c r="C49" s="18"/>
      <c r="D49" s="18">
        <v>0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3.5" thickBot="1">
      <c r="A50" s="41" t="s">
        <v>46</v>
      </c>
      <c r="B50" s="42" t="s">
        <v>83</v>
      </c>
      <c r="C50" s="43">
        <f>SUM(C48,C45,C49)</f>
        <v>2550</v>
      </c>
      <c r="D50" s="43">
        <v>2550</v>
      </c>
      <c r="E50" s="43">
        <f aca="true" t="shared" si="10" ref="E50:N50">SUM(E48,E45,E49)</f>
        <v>2550</v>
      </c>
      <c r="F50" s="43">
        <f t="shared" si="10"/>
        <v>2407012</v>
      </c>
      <c r="G50" s="43">
        <f t="shared" si="10"/>
        <v>2468116</v>
      </c>
      <c r="H50" s="43">
        <f t="shared" si="10"/>
        <v>2363237</v>
      </c>
      <c r="I50" s="43">
        <f t="shared" si="10"/>
        <v>0</v>
      </c>
      <c r="J50" s="43">
        <f t="shared" si="10"/>
        <v>0</v>
      </c>
      <c r="K50" s="43">
        <f t="shared" si="10"/>
        <v>0</v>
      </c>
      <c r="L50" s="43">
        <f t="shared" si="10"/>
        <v>3467494</v>
      </c>
      <c r="M50" s="43">
        <f t="shared" si="10"/>
        <v>3727573</v>
      </c>
      <c r="N50" s="44">
        <f t="shared" si="10"/>
        <v>3393231</v>
      </c>
    </row>
    <row r="51" spans="1:14" ht="13.5" thickBot="1">
      <c r="A51" s="41"/>
      <c r="B51" s="71" t="s">
        <v>84</v>
      </c>
      <c r="C51" s="43">
        <f>SUM(C50,C41,C37)</f>
        <v>2550</v>
      </c>
      <c r="D51" s="43">
        <v>2550</v>
      </c>
      <c r="E51" s="43">
        <f aca="true" t="shared" si="11" ref="E51:N51">SUM(E50,E41,E37)</f>
        <v>2550</v>
      </c>
      <c r="F51" s="43">
        <f t="shared" si="11"/>
        <v>2465632</v>
      </c>
      <c r="G51" s="43">
        <f t="shared" si="11"/>
        <v>2526736</v>
      </c>
      <c r="H51" s="43">
        <f t="shared" si="11"/>
        <v>2445172</v>
      </c>
      <c r="I51" s="43">
        <f t="shared" si="11"/>
        <v>0</v>
      </c>
      <c r="J51" s="43">
        <f t="shared" si="11"/>
        <v>0</v>
      </c>
      <c r="K51" s="43">
        <f t="shared" si="11"/>
        <v>0</v>
      </c>
      <c r="L51" s="43">
        <f t="shared" si="11"/>
        <v>4866731</v>
      </c>
      <c r="M51" s="43">
        <f t="shared" si="11"/>
        <v>5178888</v>
      </c>
      <c r="N51" s="44">
        <f t="shared" si="11"/>
        <v>4875885</v>
      </c>
    </row>
    <row r="52" spans="1:14" ht="13.5" thickBot="1">
      <c r="A52" s="57"/>
      <c r="B52" s="58" t="s">
        <v>85</v>
      </c>
      <c r="C52" s="59"/>
      <c r="D52" s="59"/>
      <c r="E52" s="59"/>
      <c r="F52" s="61">
        <f>'31'!I52+'31'!L52+'32'!C52</f>
        <v>150</v>
      </c>
      <c r="G52" s="61">
        <f>'31'!J52+'31'!M52+'32'!D52</f>
        <v>150</v>
      </c>
      <c r="H52" s="61">
        <f>'31'!K52+'31'!N52+'32'!E52</f>
        <v>150</v>
      </c>
      <c r="I52" s="59"/>
      <c r="J52" s="59"/>
      <c r="K52" s="59"/>
      <c r="L52" s="61">
        <f>'31'!C52+'31'!F52+'32'!F52</f>
        <v>427</v>
      </c>
      <c r="M52" s="61">
        <f>'31'!D52+'31'!G52+'32'!G52</f>
        <v>427</v>
      </c>
      <c r="N52" s="62">
        <f>'31'!E52+'31'!H52+'32'!H52</f>
        <v>427</v>
      </c>
    </row>
    <row r="53" spans="1:14" ht="13.5" thickBot="1">
      <c r="A53" s="64"/>
      <c r="B53" s="58" t="s">
        <v>86</v>
      </c>
      <c r="C53" s="59"/>
      <c r="D53" s="59"/>
      <c r="E53" s="59"/>
      <c r="F53" s="61"/>
      <c r="G53" s="61"/>
      <c r="H53" s="61"/>
      <c r="I53" s="59"/>
      <c r="J53" s="59"/>
      <c r="K53" s="59"/>
      <c r="L53" s="61"/>
      <c r="M53" s="61"/>
      <c r="N53" s="62"/>
    </row>
    <row r="55" spans="7:13" ht="12.75">
      <c r="G55" s="8"/>
      <c r="H55" s="8"/>
      <c r="I55" s="26"/>
      <c r="J55" s="28"/>
      <c r="M55" s="8"/>
    </row>
    <row r="56" spans="8:10" ht="12.75">
      <c r="H56" s="8"/>
      <c r="I56" s="26"/>
      <c r="J56" s="28"/>
    </row>
    <row r="57" spans="8:10" ht="12.75">
      <c r="H57" s="8"/>
      <c r="J57" s="8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4"/>
    <mergeCell ref="C4:E4"/>
    <mergeCell ref="F4:H4"/>
    <mergeCell ref="I4:K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 horizontalCentered="1"/>
  <pageMargins left="0.27569444444444446" right="0.27569444444444446" top="0.275" bottom="0.16944444444444443" header="0.19652777777777777" footer="0.159722222222222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U57"/>
  <sheetViews>
    <sheetView zoomScale="92" zoomScaleNormal="92" zoomScalePageLayoutView="0" workbookViewId="0" topLeftCell="A1">
      <pane ySplit="7" topLeftCell="A8" activePane="bottomLeft" state="frozen"/>
      <selection pane="topLeft" activeCell="T30" sqref="T30"/>
      <selection pane="bottomLeft" activeCell="T30" sqref="T30"/>
    </sheetView>
  </sheetViews>
  <sheetFormatPr defaultColWidth="9.00390625" defaultRowHeight="12.75"/>
  <cols>
    <col min="1" max="1" width="7.375" style="2" customWidth="1"/>
    <col min="2" max="2" width="35.75390625" style="2" customWidth="1"/>
    <col min="3" max="5" width="9.375" style="2" customWidth="1"/>
    <col min="6" max="6" width="9.00390625" style="2" customWidth="1"/>
    <col min="7" max="8" width="9.375" style="2" customWidth="1"/>
    <col min="9" max="9" width="9.625" style="2" customWidth="1"/>
    <col min="10" max="10" width="9.875" style="2" customWidth="1"/>
    <col min="11" max="11" width="10.125" style="2" customWidth="1"/>
    <col min="12" max="12" width="9.875" style="2" customWidth="1"/>
    <col min="13" max="13" width="10.00390625" style="2" customWidth="1"/>
    <col min="14" max="14" width="9.875" style="2" customWidth="1"/>
    <col min="15" max="15" width="11.875" style="2" customWidth="1"/>
    <col min="16" max="16" width="0" style="2" hidden="1" customWidth="1"/>
    <col min="17" max="16384" width="9.125" style="2" customWidth="1"/>
  </cols>
  <sheetData>
    <row r="1" spans="1:15" ht="11.2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21"/>
    </row>
    <row r="2" ht="8.25" customHeight="1" thickBot="1">
      <c r="N2" s="3" t="s">
        <v>1</v>
      </c>
    </row>
    <row r="3" spans="1:14" ht="9" customHeight="1">
      <c r="A3" s="89" t="s">
        <v>2</v>
      </c>
      <c r="B3" s="89"/>
      <c r="C3" s="92">
        <v>5001</v>
      </c>
      <c r="D3" s="92"/>
      <c r="E3" s="92"/>
      <c r="F3" s="94">
        <v>5002</v>
      </c>
      <c r="G3" s="94"/>
      <c r="H3" s="94"/>
      <c r="I3" s="92">
        <v>5003</v>
      </c>
      <c r="J3" s="92"/>
      <c r="K3" s="92"/>
      <c r="L3" s="93">
        <v>5004</v>
      </c>
      <c r="M3" s="93"/>
      <c r="N3" s="93"/>
    </row>
    <row r="4" spans="1:14" s="4" customFormat="1" ht="31.5" customHeight="1">
      <c r="A4" s="89"/>
      <c r="B4" s="89"/>
      <c r="C4" s="92" t="s">
        <v>197</v>
      </c>
      <c r="D4" s="92"/>
      <c r="E4" s="92"/>
      <c r="F4" s="106" t="s">
        <v>198</v>
      </c>
      <c r="G4" s="106"/>
      <c r="H4" s="106"/>
      <c r="I4" s="103" t="s">
        <v>199</v>
      </c>
      <c r="J4" s="103"/>
      <c r="K4" s="103"/>
      <c r="L4" s="106" t="s">
        <v>200</v>
      </c>
      <c r="M4" s="106"/>
      <c r="N4" s="106"/>
    </row>
    <row r="5" spans="1:14" ht="11.25" customHeight="1">
      <c r="A5" s="89"/>
      <c r="B5" s="89"/>
      <c r="C5" s="86" t="s">
        <v>7</v>
      </c>
      <c r="D5" s="86" t="s">
        <v>8</v>
      </c>
      <c r="E5" s="86" t="s">
        <v>9</v>
      </c>
      <c r="F5" s="86" t="s">
        <v>7</v>
      </c>
      <c r="G5" s="86" t="s">
        <v>8</v>
      </c>
      <c r="H5" s="86" t="s">
        <v>9</v>
      </c>
      <c r="I5" s="86" t="s">
        <v>7</v>
      </c>
      <c r="J5" s="86" t="s">
        <v>8</v>
      </c>
      <c r="K5" s="86" t="s">
        <v>9</v>
      </c>
      <c r="L5" s="86" t="s">
        <v>7</v>
      </c>
      <c r="M5" s="86" t="s">
        <v>8</v>
      </c>
      <c r="N5" s="86" t="s">
        <v>9</v>
      </c>
    </row>
    <row r="6" spans="1:14" ht="17.25" customHeight="1">
      <c r="A6" s="89"/>
      <c r="B6" s="89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 ht="9" customHeight="1">
      <c r="A7" s="87">
        <v>1</v>
      </c>
      <c r="B7" s="87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84" t="s">
        <v>10</v>
      </c>
      <c r="B8" s="84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6" ht="10.5" customHeight="1">
      <c r="A9" s="4" t="s">
        <v>11</v>
      </c>
      <c r="B9" s="3" t="s">
        <v>12</v>
      </c>
      <c r="C9" s="8">
        <v>91393</v>
      </c>
      <c r="D9" s="36">
        <v>104890</v>
      </c>
      <c r="E9" s="36">
        <v>93405</v>
      </c>
      <c r="F9" s="8">
        <v>323098</v>
      </c>
      <c r="G9" s="36">
        <v>373613</v>
      </c>
      <c r="H9" s="36">
        <v>326978</v>
      </c>
      <c r="I9" s="8">
        <v>85683</v>
      </c>
      <c r="J9" s="36">
        <v>89735</v>
      </c>
      <c r="K9" s="36">
        <v>86895</v>
      </c>
      <c r="L9" s="8">
        <v>52680</v>
      </c>
      <c r="M9" s="36">
        <v>54610</v>
      </c>
      <c r="N9" s="36">
        <v>50225</v>
      </c>
      <c r="O9" s="8"/>
      <c r="P9" s="8"/>
    </row>
    <row r="10" spans="1:15" ht="10.5" customHeight="1">
      <c r="A10" s="4" t="s">
        <v>13</v>
      </c>
      <c r="B10" s="3" t="s">
        <v>14</v>
      </c>
      <c r="C10" s="8">
        <v>24478</v>
      </c>
      <c r="D10" s="36">
        <v>29430</v>
      </c>
      <c r="E10" s="36">
        <v>28572</v>
      </c>
      <c r="F10" s="8">
        <v>91579</v>
      </c>
      <c r="G10" s="36">
        <v>106210</v>
      </c>
      <c r="H10" s="36">
        <v>96453</v>
      </c>
      <c r="I10" s="8">
        <v>23235</v>
      </c>
      <c r="J10" s="36">
        <v>25963</v>
      </c>
      <c r="K10" s="36">
        <v>25216</v>
      </c>
      <c r="L10" s="8">
        <v>17166</v>
      </c>
      <c r="M10" s="36">
        <v>17874</v>
      </c>
      <c r="N10" s="36">
        <v>13853</v>
      </c>
      <c r="O10" s="8"/>
    </row>
    <row r="11" spans="1:17" ht="10.5" customHeight="1">
      <c r="A11" s="4" t="s">
        <v>15</v>
      </c>
      <c r="B11" s="3" t="s">
        <v>16</v>
      </c>
      <c r="C11" s="8">
        <v>37900</v>
      </c>
      <c r="D11" s="36">
        <v>44092</v>
      </c>
      <c r="E11" s="36">
        <v>38409</v>
      </c>
      <c r="F11" s="8">
        <v>234006</v>
      </c>
      <c r="G11" s="36">
        <v>261510</v>
      </c>
      <c r="H11" s="36">
        <v>237825</v>
      </c>
      <c r="I11" s="8">
        <v>25610</v>
      </c>
      <c r="J11" s="36">
        <v>31784</v>
      </c>
      <c r="K11" s="36">
        <v>28244</v>
      </c>
      <c r="L11" s="8">
        <v>20350</v>
      </c>
      <c r="M11" s="36">
        <v>21051</v>
      </c>
      <c r="N11" s="36">
        <v>18841</v>
      </c>
      <c r="O11" s="8"/>
      <c r="Q11" s="8"/>
    </row>
    <row r="12" spans="1:16" ht="10.5" customHeight="1">
      <c r="A12" s="4" t="s">
        <v>17</v>
      </c>
      <c r="B12" s="3" t="s">
        <v>18</v>
      </c>
      <c r="C12" s="8"/>
      <c r="D12" s="8">
        <v>0</v>
      </c>
      <c r="E12" s="8"/>
      <c r="F12" s="8"/>
      <c r="G12" s="8">
        <v>0</v>
      </c>
      <c r="H12" s="8"/>
      <c r="I12" s="8"/>
      <c r="J12" s="8">
        <v>0</v>
      </c>
      <c r="K12" s="8"/>
      <c r="L12" s="8"/>
      <c r="M12" s="8">
        <v>0</v>
      </c>
      <c r="N12" s="8"/>
      <c r="O12" s="8"/>
      <c r="P12" s="8"/>
    </row>
    <row r="13" spans="1:15" ht="10.5" customHeight="1">
      <c r="A13" s="4" t="s">
        <v>19</v>
      </c>
      <c r="B13" s="3" t="s">
        <v>20</v>
      </c>
      <c r="C13" s="8"/>
      <c r="D13" s="10">
        <v>0</v>
      </c>
      <c r="E13" s="8"/>
      <c r="F13" s="8"/>
      <c r="G13" s="8">
        <v>0</v>
      </c>
      <c r="H13" s="8"/>
      <c r="I13" s="8"/>
      <c r="J13" s="8">
        <v>0</v>
      </c>
      <c r="K13" s="8"/>
      <c r="L13" s="8"/>
      <c r="M13" s="8">
        <v>0</v>
      </c>
      <c r="N13" s="8"/>
      <c r="O13" s="8"/>
    </row>
    <row r="14" spans="1:15" s="15" customFormat="1" ht="10.5" customHeight="1">
      <c r="A14" s="41" t="s">
        <v>21</v>
      </c>
      <c r="B14" s="42" t="s">
        <v>22</v>
      </c>
      <c r="C14" s="43">
        <f>SUM(C9:C13)</f>
        <v>153771</v>
      </c>
      <c r="D14" s="43">
        <v>178412</v>
      </c>
      <c r="E14" s="43">
        <f>SUM(E9:E13)</f>
        <v>160386</v>
      </c>
      <c r="F14" s="43">
        <f>SUM(F9:F13)</f>
        <v>648683</v>
      </c>
      <c r="G14" s="43">
        <v>741333</v>
      </c>
      <c r="H14" s="43">
        <f>SUM(H9:H13)</f>
        <v>661256</v>
      </c>
      <c r="I14" s="43">
        <f>SUM(I9:I13)</f>
        <v>134528</v>
      </c>
      <c r="J14" s="43">
        <v>147482</v>
      </c>
      <c r="K14" s="43">
        <f>SUM(K9:K13)</f>
        <v>140355</v>
      </c>
      <c r="L14" s="43">
        <f>SUM(L9:L13)</f>
        <v>90196</v>
      </c>
      <c r="M14" s="43">
        <v>93535</v>
      </c>
      <c r="N14" s="44">
        <f>SUM(N9:N13)</f>
        <v>82919</v>
      </c>
      <c r="O14" s="9"/>
    </row>
    <row r="15" spans="1:15" s="15" customFormat="1" ht="10.5" customHeight="1">
      <c r="A15" s="4" t="s">
        <v>23</v>
      </c>
      <c r="B15" s="3" t="s">
        <v>24</v>
      </c>
      <c r="C15" s="8">
        <v>2700</v>
      </c>
      <c r="D15" s="36">
        <v>2700</v>
      </c>
      <c r="E15" s="36">
        <v>2230</v>
      </c>
      <c r="F15" s="8">
        <v>1168</v>
      </c>
      <c r="G15" s="36">
        <v>1168</v>
      </c>
      <c r="H15" s="36">
        <v>602</v>
      </c>
      <c r="I15" s="8">
        <v>549</v>
      </c>
      <c r="J15" s="36">
        <v>2313</v>
      </c>
      <c r="K15" s="36">
        <v>2023</v>
      </c>
      <c r="L15" s="8">
        <v>2159</v>
      </c>
      <c r="M15" s="36">
        <v>2690</v>
      </c>
      <c r="N15" s="36">
        <v>2440</v>
      </c>
      <c r="O15" s="8"/>
    </row>
    <row r="16" spans="1:15" ht="10.5" customHeight="1">
      <c r="A16" s="4" t="s">
        <v>25</v>
      </c>
      <c r="B16" s="3" t="s">
        <v>26</v>
      </c>
      <c r="C16" s="8"/>
      <c r="D16" s="8">
        <v>0</v>
      </c>
      <c r="E16" s="8"/>
      <c r="F16" s="8"/>
      <c r="G16" s="8">
        <v>0</v>
      </c>
      <c r="H16" s="8"/>
      <c r="I16" s="8"/>
      <c r="J16" s="8">
        <v>0</v>
      </c>
      <c r="K16" s="8"/>
      <c r="L16" s="8"/>
      <c r="M16" s="8">
        <v>0</v>
      </c>
      <c r="N16" s="14"/>
      <c r="O16" s="8"/>
    </row>
    <row r="17" spans="1:15" ht="10.5" customHeight="1">
      <c r="A17" s="4" t="s">
        <v>27</v>
      </c>
      <c r="B17" s="3" t="s">
        <v>28</v>
      </c>
      <c r="C17" s="8"/>
      <c r="D17" s="8">
        <v>0</v>
      </c>
      <c r="E17" s="8"/>
      <c r="F17" s="8"/>
      <c r="G17" s="8">
        <v>0</v>
      </c>
      <c r="H17" s="8"/>
      <c r="I17" s="8"/>
      <c r="J17" s="8">
        <v>0</v>
      </c>
      <c r="K17" s="8"/>
      <c r="L17" s="8"/>
      <c r="M17" s="8">
        <v>0</v>
      </c>
      <c r="N17" s="14"/>
      <c r="O17" s="8"/>
    </row>
    <row r="18" spans="1:15" s="15" customFormat="1" ht="10.5" customHeight="1" thickBot="1">
      <c r="A18" s="41" t="s">
        <v>29</v>
      </c>
      <c r="B18" s="42" t="s">
        <v>30</v>
      </c>
      <c r="C18" s="43">
        <f>SUM(C15:C17)</f>
        <v>2700</v>
      </c>
      <c r="D18" s="43">
        <v>2700</v>
      </c>
      <c r="E18" s="43">
        <f>SUM(E15:E17)</f>
        <v>2230</v>
      </c>
      <c r="F18" s="43">
        <f>SUM(F15:F17)</f>
        <v>1168</v>
      </c>
      <c r="G18" s="43">
        <v>1168</v>
      </c>
      <c r="H18" s="43">
        <f>SUM(H15:H17)</f>
        <v>602</v>
      </c>
      <c r="I18" s="43">
        <f>SUM(I15:I17)</f>
        <v>549</v>
      </c>
      <c r="J18" s="43">
        <v>2313</v>
      </c>
      <c r="K18" s="43">
        <f>SUM(K15:K17)</f>
        <v>2023</v>
      </c>
      <c r="L18" s="43">
        <f>SUM(L15:L17)</f>
        <v>2159</v>
      </c>
      <c r="M18" s="43">
        <v>2690</v>
      </c>
      <c r="N18" s="44">
        <f>SUM(N15:N17)</f>
        <v>2440</v>
      </c>
      <c r="O18" s="9"/>
    </row>
    <row r="19" spans="1:15" ht="10.5" customHeight="1">
      <c r="A19" s="48" t="s">
        <v>31</v>
      </c>
      <c r="B19" s="25" t="s">
        <v>32</v>
      </c>
      <c r="C19" s="18"/>
      <c r="D19" s="18">
        <v>0</v>
      </c>
      <c r="E19" s="18"/>
      <c r="F19" s="18"/>
      <c r="G19" s="18">
        <v>0</v>
      </c>
      <c r="H19" s="18"/>
      <c r="I19" s="18"/>
      <c r="J19" s="18">
        <v>0</v>
      </c>
      <c r="K19" s="18"/>
      <c r="L19" s="18"/>
      <c r="M19" s="18">
        <v>0</v>
      </c>
      <c r="N19" s="18"/>
      <c r="O19" s="8"/>
    </row>
    <row r="20" spans="1:15" ht="10.5" customHeight="1" thickBot="1">
      <c r="A20" s="48" t="s">
        <v>33</v>
      </c>
      <c r="B20" s="25" t="s">
        <v>34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8"/>
    </row>
    <row r="21" spans="1:15" ht="10.5" customHeight="1" thickBot="1">
      <c r="A21" s="41" t="s">
        <v>35</v>
      </c>
      <c r="B21" s="42" t="s">
        <v>36</v>
      </c>
      <c r="C21" s="43">
        <f>SUM(C19)</f>
        <v>0</v>
      </c>
      <c r="D21" s="43">
        <v>0</v>
      </c>
      <c r="E21" s="43">
        <f>SUM(E19)</f>
        <v>0</v>
      </c>
      <c r="F21" s="43">
        <f>SUM(F19)</f>
        <v>0</v>
      </c>
      <c r="G21" s="43">
        <v>0</v>
      </c>
      <c r="H21" s="43">
        <f>SUM(H19)</f>
        <v>0</v>
      </c>
      <c r="I21" s="43">
        <f>SUM(I19)</f>
        <v>0</v>
      </c>
      <c r="J21" s="43">
        <v>0</v>
      </c>
      <c r="K21" s="43">
        <f>SUM(K19)+K20</f>
        <v>0</v>
      </c>
      <c r="L21" s="43">
        <f>SUM(L19)</f>
        <v>0</v>
      </c>
      <c r="M21" s="43">
        <v>0</v>
      </c>
      <c r="N21" s="44">
        <f>SUM(N19)</f>
        <v>0</v>
      </c>
      <c r="O21" s="8"/>
    </row>
    <row r="22" spans="1:15" ht="10.5" customHeight="1">
      <c r="A22" s="17" t="s">
        <v>37</v>
      </c>
      <c r="B22" s="3" t="s">
        <v>38</v>
      </c>
      <c r="C22" s="18"/>
      <c r="D22" s="18">
        <v>0</v>
      </c>
      <c r="E22" s="18"/>
      <c r="F22" s="18"/>
      <c r="G22" s="18">
        <v>0</v>
      </c>
      <c r="H22" s="18"/>
      <c r="I22" s="18"/>
      <c r="J22" s="18">
        <v>0</v>
      </c>
      <c r="K22" s="18"/>
      <c r="L22" s="18"/>
      <c r="M22" s="18">
        <v>0</v>
      </c>
      <c r="N22" s="18"/>
      <c r="O22" s="8"/>
    </row>
    <row r="23" spans="1:14" ht="10.5" customHeight="1">
      <c r="A23" s="17" t="s">
        <v>39</v>
      </c>
      <c r="B23" s="3" t="s">
        <v>40</v>
      </c>
      <c r="C23" s="18"/>
      <c r="D23" s="18">
        <v>0</v>
      </c>
      <c r="E23" s="18"/>
      <c r="F23" s="18"/>
      <c r="G23" s="18">
        <v>0</v>
      </c>
      <c r="H23" s="18"/>
      <c r="I23" s="18"/>
      <c r="J23" s="18">
        <v>0</v>
      </c>
      <c r="K23" s="18"/>
      <c r="L23" s="18"/>
      <c r="M23" s="18">
        <v>0</v>
      </c>
      <c r="N23" s="18"/>
    </row>
    <row r="24" spans="1:15" ht="10.5" customHeight="1">
      <c r="A24" s="4" t="s">
        <v>31</v>
      </c>
      <c r="B24" s="3" t="s">
        <v>41</v>
      </c>
      <c r="C24" s="8"/>
      <c r="D24" s="8">
        <v>0</v>
      </c>
      <c r="E24" s="8"/>
      <c r="F24" s="8"/>
      <c r="G24" s="8">
        <v>0</v>
      </c>
      <c r="H24" s="8"/>
      <c r="I24" s="8"/>
      <c r="J24" s="8">
        <v>0</v>
      </c>
      <c r="K24" s="8"/>
      <c r="L24" s="9"/>
      <c r="M24" s="9">
        <v>0</v>
      </c>
      <c r="N24" s="18"/>
      <c r="O24" s="8"/>
    </row>
    <row r="25" spans="1:16" ht="10.5" customHeight="1">
      <c r="A25" s="41" t="s">
        <v>42</v>
      </c>
      <c r="B25" s="45" t="s">
        <v>43</v>
      </c>
      <c r="C25" s="43">
        <f>SUM(C22:C24)</f>
        <v>0</v>
      </c>
      <c r="D25" s="43">
        <v>0</v>
      </c>
      <c r="E25" s="43">
        <f>SUM(E22:E24)</f>
        <v>0</v>
      </c>
      <c r="F25" s="43">
        <f>SUM(F22:F24)</f>
        <v>0</v>
      </c>
      <c r="G25" s="43">
        <v>0</v>
      </c>
      <c r="H25" s="43">
        <f>SUM(H22:H24)</f>
        <v>0</v>
      </c>
      <c r="I25" s="43">
        <f>SUM(I22:I24)</f>
        <v>0</v>
      </c>
      <c r="J25" s="43">
        <v>0</v>
      </c>
      <c r="K25" s="43">
        <f>SUM(K22:K24)</f>
        <v>0</v>
      </c>
      <c r="L25" s="43">
        <f>SUM(L22:L24)</f>
        <v>0</v>
      </c>
      <c r="M25" s="43">
        <v>0</v>
      </c>
      <c r="N25" s="44">
        <f>SUM(N22:N24)</f>
        <v>0</v>
      </c>
      <c r="O25" s="8"/>
      <c r="P25" s="8"/>
    </row>
    <row r="26" spans="1:16" ht="10.5" customHeight="1">
      <c r="A26" s="17" t="s">
        <v>44</v>
      </c>
      <c r="B26" s="19" t="s">
        <v>45</v>
      </c>
      <c r="C26" s="18"/>
      <c r="D26" s="18">
        <v>0</v>
      </c>
      <c r="E26" s="18"/>
      <c r="F26" s="18"/>
      <c r="G26" s="18">
        <v>0</v>
      </c>
      <c r="H26" s="18"/>
      <c r="I26" s="18"/>
      <c r="J26" s="18">
        <v>0</v>
      </c>
      <c r="K26" s="18"/>
      <c r="L26" s="18"/>
      <c r="M26" s="18">
        <v>0</v>
      </c>
      <c r="N26" s="18"/>
      <c r="O26" s="8"/>
      <c r="P26" s="8"/>
    </row>
    <row r="27" spans="1:16" ht="10.5" customHeight="1">
      <c r="A27" s="41" t="s">
        <v>46</v>
      </c>
      <c r="B27" s="45" t="s">
        <v>47</v>
      </c>
      <c r="C27" s="43">
        <f>SUM(C21,C25,C26)</f>
        <v>0</v>
      </c>
      <c r="D27" s="43">
        <v>0</v>
      </c>
      <c r="E27" s="43">
        <f>SUM(E21,E25,E26)</f>
        <v>0</v>
      </c>
      <c r="F27" s="43">
        <f>SUM(F21,F25,F26)</f>
        <v>0</v>
      </c>
      <c r="G27" s="43">
        <v>0</v>
      </c>
      <c r="H27" s="43">
        <f>SUM(H21,H25,H26)</f>
        <v>0</v>
      </c>
      <c r="I27" s="43">
        <f>SUM(I21,I25,I26)</f>
        <v>0</v>
      </c>
      <c r="J27" s="43">
        <v>0</v>
      </c>
      <c r="K27" s="43">
        <f>SUM(K21,K25,K26)</f>
        <v>0</v>
      </c>
      <c r="L27" s="43">
        <f>SUM(L21,L25,L26)</f>
        <v>0</v>
      </c>
      <c r="M27" s="43">
        <v>0</v>
      </c>
      <c r="N27" s="44">
        <f>SUM(N21,N25,N26)</f>
        <v>0</v>
      </c>
      <c r="O27" s="8"/>
      <c r="P27" s="8"/>
    </row>
    <row r="28" spans="1:15" s="15" customFormat="1" ht="10.5" customHeight="1">
      <c r="A28" s="20"/>
      <c r="B28" s="15" t="s">
        <v>48</v>
      </c>
      <c r="C28" s="9">
        <f>SUM(C27,C18,C14)</f>
        <v>156471</v>
      </c>
      <c r="D28" s="9">
        <v>181112</v>
      </c>
      <c r="E28" s="9">
        <f>SUM(E27,E18,E14)</f>
        <v>162616</v>
      </c>
      <c r="F28" s="9">
        <f>SUM(F27,F18,F14)</f>
        <v>649851</v>
      </c>
      <c r="G28" s="9">
        <v>742501</v>
      </c>
      <c r="H28" s="9">
        <f>SUM(H27,H18,H14)</f>
        <v>661858</v>
      </c>
      <c r="I28" s="9">
        <f>SUM(I27,I18,I14)</f>
        <v>135077</v>
      </c>
      <c r="J28" s="9">
        <v>149795</v>
      </c>
      <c r="K28" s="9">
        <f>SUM(K27,K18,K14)</f>
        <v>142378</v>
      </c>
      <c r="L28" s="9">
        <f>SUM(L27,L18,L14)</f>
        <v>92355</v>
      </c>
      <c r="M28" s="9">
        <v>96225</v>
      </c>
      <c r="N28" s="9">
        <f>SUM(N27,N18,N14)</f>
        <v>85359</v>
      </c>
      <c r="O28" s="9"/>
    </row>
    <row r="29" spans="1:21" ht="10.5" customHeight="1">
      <c r="A29" s="85" t="s">
        <v>49</v>
      </c>
      <c r="B29" s="85"/>
      <c r="C29" s="8"/>
      <c r="D29" s="8"/>
      <c r="E29" s="8"/>
      <c r="F29" s="8"/>
      <c r="G29" s="8"/>
      <c r="H29" s="8"/>
      <c r="I29" s="8"/>
      <c r="J29" s="8"/>
      <c r="K29" s="8"/>
      <c r="L29" s="9"/>
      <c r="M29" s="9"/>
      <c r="N29" s="18"/>
      <c r="O29" s="8"/>
      <c r="U29" s="29"/>
    </row>
    <row r="30" spans="1:15" ht="10.5" customHeight="1">
      <c r="A30" s="4" t="s">
        <v>50</v>
      </c>
      <c r="B30" s="3" t="s">
        <v>51</v>
      </c>
      <c r="C30" s="8"/>
      <c r="D30" s="8">
        <v>0</v>
      </c>
      <c r="E30" s="8"/>
      <c r="F30" s="8"/>
      <c r="G30" s="8">
        <v>0</v>
      </c>
      <c r="H30" s="8"/>
      <c r="I30" s="8"/>
      <c r="J30" s="8">
        <v>0</v>
      </c>
      <c r="K30" s="8"/>
      <c r="L30" s="8"/>
      <c r="M30" s="8">
        <v>0</v>
      </c>
      <c r="N30" s="14"/>
      <c r="O30" s="8"/>
    </row>
    <row r="31" spans="1:15" ht="10.5" customHeight="1">
      <c r="A31" s="4" t="s">
        <v>52</v>
      </c>
      <c r="B31" s="3" t="s">
        <v>53</v>
      </c>
      <c r="C31" s="8"/>
      <c r="D31" s="8">
        <v>0</v>
      </c>
      <c r="E31" s="8"/>
      <c r="F31" s="8"/>
      <c r="G31" s="8">
        <v>0</v>
      </c>
      <c r="H31" s="8"/>
      <c r="I31" s="8"/>
      <c r="J31" s="8">
        <v>0</v>
      </c>
      <c r="K31" s="8"/>
      <c r="L31" s="8"/>
      <c r="M31" s="8">
        <v>0</v>
      </c>
      <c r="N31" s="14"/>
      <c r="O31" s="8"/>
    </row>
    <row r="32" spans="1:15" ht="10.5" customHeight="1">
      <c r="A32" s="4" t="s">
        <v>54</v>
      </c>
      <c r="B32" s="3" t="s">
        <v>55</v>
      </c>
      <c r="C32" s="8"/>
      <c r="D32" s="8">
        <v>359</v>
      </c>
      <c r="E32" s="8">
        <v>359</v>
      </c>
      <c r="F32" s="8">
        <v>5245</v>
      </c>
      <c r="G32" s="36">
        <v>28681</v>
      </c>
      <c r="H32" s="36">
        <v>31513</v>
      </c>
      <c r="I32" s="8"/>
      <c r="J32" s="8">
        <v>0</v>
      </c>
      <c r="K32" s="8"/>
      <c r="L32" s="8"/>
      <c r="M32" s="8">
        <v>0</v>
      </c>
      <c r="N32" s="14"/>
      <c r="O32" s="8"/>
    </row>
    <row r="33" spans="1:16" ht="10.5" customHeight="1">
      <c r="A33" s="49" t="s">
        <v>56</v>
      </c>
      <c r="B33" s="50" t="s">
        <v>57</v>
      </c>
      <c r="C33" s="51">
        <f>SUM(C30:C32)</f>
        <v>0</v>
      </c>
      <c r="D33" s="51">
        <v>359</v>
      </c>
      <c r="E33" s="51">
        <f>SUM(E30:E32)</f>
        <v>359</v>
      </c>
      <c r="F33" s="51">
        <f>SUM(F30:F32)</f>
        <v>5245</v>
      </c>
      <c r="G33" s="51">
        <v>28681</v>
      </c>
      <c r="H33" s="51">
        <f>SUM(H30:H32)</f>
        <v>31513</v>
      </c>
      <c r="I33" s="51">
        <f>SUM(I30:I32)</f>
        <v>0</v>
      </c>
      <c r="J33" s="51">
        <v>0</v>
      </c>
      <c r="K33" s="51">
        <f>SUM(K30:K32)</f>
        <v>0</v>
      </c>
      <c r="L33" s="51">
        <f>SUM(L30:L32)</f>
        <v>0</v>
      </c>
      <c r="M33" s="51">
        <v>0</v>
      </c>
      <c r="N33" s="52">
        <f>SUM(N30:N32)</f>
        <v>0</v>
      </c>
      <c r="O33" s="8"/>
      <c r="P33" s="8"/>
    </row>
    <row r="34" spans="1:16" ht="10.5" customHeight="1">
      <c r="A34" s="4" t="s">
        <v>58</v>
      </c>
      <c r="B34" s="3" t="s">
        <v>59</v>
      </c>
      <c r="C34" s="8"/>
      <c r="D34" s="8">
        <v>0</v>
      </c>
      <c r="E34" s="8"/>
      <c r="F34" s="8"/>
      <c r="G34" s="8">
        <v>0</v>
      </c>
      <c r="H34" s="8"/>
      <c r="I34" s="8"/>
      <c r="J34" s="8">
        <v>0</v>
      </c>
      <c r="K34" s="8"/>
      <c r="L34" s="8"/>
      <c r="M34" s="8">
        <v>0</v>
      </c>
      <c r="N34" s="14"/>
      <c r="O34" s="8"/>
      <c r="P34" s="8"/>
    </row>
    <row r="35" spans="1:16" s="15" customFormat="1" ht="10.5" customHeight="1">
      <c r="A35" s="4" t="s">
        <v>60</v>
      </c>
      <c r="B35" s="3" t="s">
        <v>61</v>
      </c>
      <c r="C35" s="8">
        <v>7600</v>
      </c>
      <c r="D35" s="36">
        <v>7600</v>
      </c>
      <c r="E35" s="36">
        <v>6226</v>
      </c>
      <c r="F35" s="8">
        <v>55260</v>
      </c>
      <c r="G35" s="36">
        <v>55260</v>
      </c>
      <c r="H35" s="36">
        <v>60563</v>
      </c>
      <c r="I35" s="8">
        <v>6700</v>
      </c>
      <c r="J35" s="36">
        <v>6700</v>
      </c>
      <c r="K35" s="36">
        <v>5445</v>
      </c>
      <c r="L35" s="8">
        <v>4800</v>
      </c>
      <c r="M35" s="36">
        <v>4800</v>
      </c>
      <c r="N35" s="36">
        <v>3760</v>
      </c>
      <c r="O35" s="9"/>
      <c r="P35" s="9"/>
    </row>
    <row r="36" spans="1:16" s="15" customFormat="1" ht="10.5" customHeight="1">
      <c r="A36" s="4" t="s">
        <v>62</v>
      </c>
      <c r="B36" s="3" t="s">
        <v>63</v>
      </c>
      <c r="C36" s="8"/>
      <c r="D36" s="8">
        <v>0</v>
      </c>
      <c r="E36" s="8"/>
      <c r="F36" s="8"/>
      <c r="G36" s="8">
        <v>0</v>
      </c>
      <c r="H36" s="8"/>
      <c r="I36" s="8"/>
      <c r="J36" s="8">
        <v>0</v>
      </c>
      <c r="K36" s="8"/>
      <c r="L36" s="8"/>
      <c r="M36" s="8">
        <v>0</v>
      </c>
      <c r="N36" s="14"/>
      <c r="O36" s="8"/>
      <c r="P36" s="9"/>
    </row>
    <row r="37" spans="1:15" ht="10.5" customHeight="1">
      <c r="A37" s="41" t="s">
        <v>21</v>
      </c>
      <c r="B37" s="42" t="s">
        <v>64</v>
      </c>
      <c r="C37" s="43">
        <f>SUM(C33:C36)</f>
        <v>7600</v>
      </c>
      <c r="D37" s="43">
        <v>7959</v>
      </c>
      <c r="E37" s="43">
        <f>SUM(E33:E36)</f>
        <v>6585</v>
      </c>
      <c r="F37" s="43">
        <f>SUM(F33:F36)</f>
        <v>60505</v>
      </c>
      <c r="G37" s="43">
        <v>83941</v>
      </c>
      <c r="H37" s="43">
        <f>SUM(H33:H36)</f>
        <v>92076</v>
      </c>
      <c r="I37" s="43">
        <f>SUM(I33:I36)</f>
        <v>6700</v>
      </c>
      <c r="J37" s="43">
        <v>6700</v>
      </c>
      <c r="K37" s="43">
        <f>SUM(K33:K36)</f>
        <v>5445</v>
      </c>
      <c r="L37" s="43">
        <f>SUM(L33:L36)</f>
        <v>4800</v>
      </c>
      <c r="M37" s="43">
        <v>4800</v>
      </c>
      <c r="N37" s="44">
        <f>SUM(N33:N36)</f>
        <v>3760</v>
      </c>
      <c r="O37" s="8"/>
    </row>
    <row r="38" spans="1:16" ht="10.5" customHeight="1">
      <c r="A38" s="4" t="s">
        <v>65</v>
      </c>
      <c r="B38" s="3" t="s">
        <v>66</v>
      </c>
      <c r="C38" s="8"/>
      <c r="D38" s="8">
        <v>0</v>
      </c>
      <c r="E38" s="8"/>
      <c r="F38" s="8"/>
      <c r="G38" s="8">
        <v>0</v>
      </c>
      <c r="H38" s="8"/>
      <c r="I38" s="8"/>
      <c r="J38" s="8">
        <v>0</v>
      </c>
      <c r="K38" s="8"/>
      <c r="L38" s="8"/>
      <c r="M38" s="8">
        <v>0</v>
      </c>
      <c r="N38" s="14"/>
      <c r="O38" s="8"/>
      <c r="P38" s="8"/>
    </row>
    <row r="39" spans="1:16" ht="10.5" customHeight="1">
      <c r="A39" s="4" t="s">
        <v>67</v>
      </c>
      <c r="B39" s="3" t="s">
        <v>68</v>
      </c>
      <c r="C39" s="8"/>
      <c r="D39" s="8">
        <v>0</v>
      </c>
      <c r="E39" s="8"/>
      <c r="F39" s="8"/>
      <c r="G39" s="8">
        <v>0</v>
      </c>
      <c r="H39" s="8"/>
      <c r="I39" s="8"/>
      <c r="J39" s="8">
        <v>0</v>
      </c>
      <c r="K39" s="8"/>
      <c r="L39" s="8"/>
      <c r="M39" s="8">
        <v>0</v>
      </c>
      <c r="N39" s="14"/>
      <c r="O39" s="8"/>
      <c r="P39" s="8"/>
    </row>
    <row r="40" spans="1:16" s="15" customFormat="1" ht="10.5" customHeight="1">
      <c r="A40" s="4" t="s">
        <v>69</v>
      </c>
      <c r="B40" s="3" t="s">
        <v>70</v>
      </c>
      <c r="C40" s="8"/>
      <c r="D40" s="8">
        <v>0</v>
      </c>
      <c r="E40" s="8"/>
      <c r="F40" s="8"/>
      <c r="G40" s="8">
        <v>0</v>
      </c>
      <c r="H40" s="8"/>
      <c r="I40" s="8"/>
      <c r="J40" s="8">
        <v>0</v>
      </c>
      <c r="K40" s="8"/>
      <c r="L40" s="8"/>
      <c r="M40" s="8">
        <v>0</v>
      </c>
      <c r="N40" s="14"/>
      <c r="O40" s="9"/>
      <c r="P40" s="9"/>
    </row>
    <row r="41" spans="1:16" ht="10.5" customHeight="1" thickBot="1">
      <c r="A41" s="41" t="s">
        <v>29</v>
      </c>
      <c r="B41" s="42" t="s">
        <v>71</v>
      </c>
      <c r="C41" s="43">
        <f>SUM(C38:C40)</f>
        <v>0</v>
      </c>
      <c r="D41" s="43">
        <v>0</v>
      </c>
      <c r="E41" s="43">
        <f>SUM(E38:E40)</f>
        <v>0</v>
      </c>
      <c r="F41" s="43">
        <f>SUM(F38:F40)</f>
        <v>0</v>
      </c>
      <c r="G41" s="43">
        <v>0</v>
      </c>
      <c r="H41" s="43">
        <f>SUM(H38:H40)</f>
        <v>0</v>
      </c>
      <c r="I41" s="43">
        <f>SUM(I38:I40)</f>
        <v>0</v>
      </c>
      <c r="J41" s="43">
        <v>0</v>
      </c>
      <c r="K41" s="43">
        <f>SUM(K38:K40)</f>
        <v>0</v>
      </c>
      <c r="L41" s="43">
        <f>SUM(L38:L40)</f>
        <v>0</v>
      </c>
      <c r="M41" s="43">
        <v>0</v>
      </c>
      <c r="N41" s="44">
        <f>SUM(N38:N40)</f>
        <v>0</v>
      </c>
      <c r="O41" s="8"/>
      <c r="P41" s="8"/>
    </row>
    <row r="42" spans="1:16" ht="10.5" customHeight="1">
      <c r="A42" s="48" t="s">
        <v>72</v>
      </c>
      <c r="B42" s="19" t="s">
        <v>73</v>
      </c>
      <c r="C42" s="14">
        <v>146171</v>
      </c>
      <c r="D42" s="53">
        <v>167043</v>
      </c>
      <c r="E42" s="53">
        <f>157888-2230</f>
        <v>155658</v>
      </c>
      <c r="F42" s="14">
        <v>588178</v>
      </c>
      <c r="G42" s="53">
        <v>643118</v>
      </c>
      <c r="H42" s="53">
        <f>573701-602</f>
        <v>573099</v>
      </c>
      <c r="I42" s="14">
        <v>127828</v>
      </c>
      <c r="J42" s="53">
        <v>138398</v>
      </c>
      <c r="K42" s="53">
        <f>137316-2023</f>
        <v>135293</v>
      </c>
      <c r="L42" s="14">
        <v>85396</v>
      </c>
      <c r="M42" s="53">
        <v>87591</v>
      </c>
      <c r="N42" s="53">
        <f>81111-2410</f>
        <v>78701</v>
      </c>
      <c r="O42" s="8"/>
      <c r="P42" s="8"/>
    </row>
    <row r="43" spans="1:16" ht="10.5" customHeight="1">
      <c r="A43" s="48" t="s">
        <v>74</v>
      </c>
      <c r="B43" s="19" t="s">
        <v>75</v>
      </c>
      <c r="C43" s="14"/>
      <c r="D43" s="14">
        <v>3410</v>
      </c>
      <c r="E43" s="14">
        <v>3410</v>
      </c>
      <c r="F43" s="14"/>
      <c r="G43" s="14">
        <v>14274</v>
      </c>
      <c r="H43" s="14">
        <v>14274</v>
      </c>
      <c r="I43" s="14"/>
      <c r="J43" s="14">
        <v>2384</v>
      </c>
      <c r="K43" s="14">
        <v>2384</v>
      </c>
      <c r="L43" s="14"/>
      <c r="M43" s="14">
        <v>1424</v>
      </c>
      <c r="N43" s="14">
        <v>1424</v>
      </c>
      <c r="O43" s="8"/>
      <c r="P43" s="8"/>
    </row>
    <row r="44" spans="1:14" ht="13.5" thickBot="1">
      <c r="A44" s="17" t="s">
        <v>76</v>
      </c>
      <c r="B44" s="19" t="s">
        <v>207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4" ht="13.5" thickBot="1">
      <c r="A45" s="41" t="s">
        <v>35</v>
      </c>
      <c r="B45" s="42" t="s">
        <v>78</v>
      </c>
      <c r="C45" s="43">
        <f>SUM(C42:C43)</f>
        <v>146171</v>
      </c>
      <c r="D45" s="43">
        <v>170453</v>
      </c>
      <c r="E45" s="43">
        <f>SUM(E42:E43)</f>
        <v>159068</v>
      </c>
      <c r="F45" s="43">
        <f>SUM(F42:F43)</f>
        <v>588178</v>
      </c>
      <c r="G45" s="43">
        <v>657392</v>
      </c>
      <c r="H45" s="43">
        <f>SUM(H42:H43)</f>
        <v>587373</v>
      </c>
      <c r="I45" s="43">
        <f>SUM(I42:I43)</f>
        <v>127828</v>
      </c>
      <c r="J45" s="43">
        <v>140782</v>
      </c>
      <c r="K45" s="43">
        <f>SUM(K42:K43)</f>
        <v>137677</v>
      </c>
      <c r="L45" s="43">
        <f>SUM(L42:L43)</f>
        <v>85396</v>
      </c>
      <c r="M45" s="43">
        <v>89015</v>
      </c>
      <c r="N45" s="44">
        <f>SUM(N42:N43)</f>
        <v>80125</v>
      </c>
    </row>
    <row r="46" spans="1:14" ht="12.75">
      <c r="A46" s="17" t="s">
        <v>72</v>
      </c>
      <c r="B46" s="19" t="s">
        <v>41</v>
      </c>
      <c r="C46" s="14">
        <v>2700</v>
      </c>
      <c r="D46" s="36">
        <v>2700</v>
      </c>
      <c r="E46" s="36">
        <v>2230</v>
      </c>
      <c r="F46" s="14">
        <v>1168</v>
      </c>
      <c r="G46" s="36">
        <v>1168</v>
      </c>
      <c r="H46" s="36">
        <v>602</v>
      </c>
      <c r="I46" s="14">
        <v>549</v>
      </c>
      <c r="J46" s="36">
        <v>2313</v>
      </c>
      <c r="K46" s="36">
        <v>2023</v>
      </c>
      <c r="L46" s="14">
        <v>2159</v>
      </c>
      <c r="M46" s="36">
        <v>2410</v>
      </c>
      <c r="N46" s="36">
        <f>2440-30</f>
        <v>2410</v>
      </c>
    </row>
    <row r="47" spans="1:14" ht="12.75">
      <c r="A47" s="17" t="s">
        <v>74</v>
      </c>
      <c r="B47" s="19" t="s">
        <v>79</v>
      </c>
      <c r="C47" s="14"/>
      <c r="D47" s="14">
        <v>0</v>
      </c>
      <c r="E47" s="14"/>
      <c r="F47" s="14"/>
      <c r="G47" s="14">
        <v>0</v>
      </c>
      <c r="H47" s="14"/>
      <c r="I47" s="14"/>
      <c r="J47" s="14">
        <v>0</v>
      </c>
      <c r="K47" s="14"/>
      <c r="L47" s="14"/>
      <c r="M47" s="14">
        <v>0</v>
      </c>
      <c r="N47" s="14"/>
    </row>
    <row r="48" spans="1:14" ht="12.75">
      <c r="A48" s="41" t="s">
        <v>42</v>
      </c>
      <c r="B48" s="42" t="s">
        <v>80</v>
      </c>
      <c r="C48" s="43">
        <f>SUM(C46:C47)</f>
        <v>2700</v>
      </c>
      <c r="D48" s="43">
        <v>2700</v>
      </c>
      <c r="E48" s="43">
        <f>SUM(E46:E47)</f>
        <v>2230</v>
      </c>
      <c r="F48" s="43">
        <f>SUM(F46:F47)</f>
        <v>1168</v>
      </c>
      <c r="G48" s="43">
        <v>1168</v>
      </c>
      <c r="H48" s="43">
        <f>SUM(H46:H47)</f>
        <v>602</v>
      </c>
      <c r="I48" s="43">
        <f>SUM(I46:I47)</f>
        <v>549</v>
      </c>
      <c r="J48" s="43">
        <v>2313</v>
      </c>
      <c r="K48" s="43">
        <f>SUM(K46:K47)</f>
        <v>2023</v>
      </c>
      <c r="L48" s="43">
        <f>SUM(L46:L47)</f>
        <v>2159</v>
      </c>
      <c r="M48" s="43">
        <v>2410</v>
      </c>
      <c r="N48" s="44">
        <f>SUM(N46:N47)</f>
        <v>2410</v>
      </c>
    </row>
    <row r="49" spans="1:14" ht="13.5" thickBot="1">
      <c r="A49" s="17" t="s">
        <v>81</v>
      </c>
      <c r="B49" s="25" t="s">
        <v>82</v>
      </c>
      <c r="C49" s="18"/>
      <c r="D49" s="18">
        <v>0</v>
      </c>
      <c r="E49" s="18"/>
      <c r="F49" s="18"/>
      <c r="G49" s="18">
        <v>0</v>
      </c>
      <c r="H49" s="18"/>
      <c r="I49" s="18"/>
      <c r="J49" s="18">
        <v>0</v>
      </c>
      <c r="K49" s="18"/>
      <c r="L49" s="18"/>
      <c r="M49" s="18">
        <v>0</v>
      </c>
      <c r="N49" s="18"/>
    </row>
    <row r="50" spans="1:14" ht="13.5" thickBot="1">
      <c r="A50" s="41" t="s">
        <v>46</v>
      </c>
      <c r="B50" s="42" t="s">
        <v>83</v>
      </c>
      <c r="C50" s="43">
        <f>SUM(C48,C45,C49)</f>
        <v>148871</v>
      </c>
      <c r="D50" s="43">
        <v>173153</v>
      </c>
      <c r="E50" s="43">
        <f>SUM(E48,E45,E49)</f>
        <v>161298</v>
      </c>
      <c r="F50" s="43">
        <f>SUM(F48,F45,F49)</f>
        <v>589346</v>
      </c>
      <c r="G50" s="43">
        <v>658560</v>
      </c>
      <c r="H50" s="43">
        <f>SUM(H48,H45,H49)</f>
        <v>587975</v>
      </c>
      <c r="I50" s="43">
        <f>SUM(I48,I45,I49)</f>
        <v>128377</v>
      </c>
      <c r="J50" s="43">
        <v>143095</v>
      </c>
      <c r="K50" s="43">
        <f>SUM(K48,K45,K49)</f>
        <v>139700</v>
      </c>
      <c r="L50" s="43">
        <f>SUM(L48,L45,L49)</f>
        <v>87555</v>
      </c>
      <c r="M50" s="43">
        <v>91425</v>
      </c>
      <c r="N50" s="44">
        <f>SUM(N48,N45,N49)</f>
        <v>82535</v>
      </c>
    </row>
    <row r="51" spans="1:14" ht="13.5" thickBot="1">
      <c r="A51" s="41"/>
      <c r="B51" s="71" t="s">
        <v>84</v>
      </c>
      <c r="C51" s="43">
        <f>SUM(C50,C41,C37)</f>
        <v>156471</v>
      </c>
      <c r="D51" s="43">
        <v>181112</v>
      </c>
      <c r="E51" s="43">
        <f>SUM(E50,E41,E37)</f>
        <v>167883</v>
      </c>
      <c r="F51" s="43">
        <f>SUM(F50,F41,F37)</f>
        <v>649851</v>
      </c>
      <c r="G51" s="43">
        <v>742501</v>
      </c>
      <c r="H51" s="43">
        <f>SUM(H50,H41,H37)</f>
        <v>680051</v>
      </c>
      <c r="I51" s="43">
        <f>SUM(I50,I41,I37)</f>
        <v>135077</v>
      </c>
      <c r="J51" s="43">
        <v>149795</v>
      </c>
      <c r="K51" s="43">
        <f>SUM(K50,K41,K37)</f>
        <v>145145</v>
      </c>
      <c r="L51" s="43">
        <f>SUM(L50,L41,L37)</f>
        <v>92355</v>
      </c>
      <c r="M51" s="43">
        <v>96225</v>
      </c>
      <c r="N51" s="44">
        <f>SUM(N50,N41,N37)</f>
        <v>86295</v>
      </c>
    </row>
    <row r="52" spans="1:14" ht="13.5" thickBot="1">
      <c r="A52" s="57"/>
      <c r="B52" s="58" t="s">
        <v>85</v>
      </c>
      <c r="C52" s="59">
        <v>40</v>
      </c>
      <c r="D52" s="60">
        <v>40</v>
      </c>
      <c r="E52" s="60">
        <v>40</v>
      </c>
      <c r="F52" s="59">
        <v>91.5</v>
      </c>
      <c r="G52" s="60">
        <v>91.5</v>
      </c>
      <c r="H52" s="60">
        <v>91.5</v>
      </c>
      <c r="I52" s="59">
        <v>26</v>
      </c>
      <c r="J52" s="60">
        <v>29.5</v>
      </c>
      <c r="K52" s="60">
        <v>29.5</v>
      </c>
      <c r="L52" s="59">
        <v>17</v>
      </c>
      <c r="M52" s="60">
        <v>17</v>
      </c>
      <c r="N52" s="63">
        <v>17</v>
      </c>
    </row>
    <row r="53" spans="1:14" ht="13.5" thickBot="1">
      <c r="A53" s="64"/>
      <c r="B53" s="58" t="s">
        <v>86</v>
      </c>
      <c r="C53" s="59"/>
      <c r="D53" s="59"/>
      <c r="E53" s="59"/>
      <c r="F53" s="59">
        <v>30</v>
      </c>
      <c r="G53" s="60">
        <v>26</v>
      </c>
      <c r="H53" s="60">
        <v>26</v>
      </c>
      <c r="I53" s="59"/>
      <c r="J53" s="59"/>
      <c r="K53" s="59"/>
      <c r="L53" s="59"/>
      <c r="M53" s="59"/>
      <c r="N53" s="65"/>
    </row>
    <row r="54" ht="12.75">
      <c r="E54" s="8"/>
    </row>
    <row r="55" spans="4:10" ht="12.75">
      <c r="D55" s="8"/>
      <c r="I55" s="28"/>
      <c r="J55" s="28"/>
    </row>
    <row r="56" spans="9:10" ht="12.75">
      <c r="I56" s="26"/>
      <c r="J56" s="28"/>
    </row>
    <row r="57" ht="12.75">
      <c r="J57" s="8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 horizontalCentered="1"/>
  <pageMargins left="0.27569444444444446" right="0.27569444444444446" top="0.275" bottom="0.1798611111111111" header="0.19652777777777777" footer="0.159722222222222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3"/>
  </sheetPr>
  <dimension ref="A1:N772"/>
  <sheetViews>
    <sheetView zoomScale="92" zoomScaleNormal="92" zoomScalePageLayoutView="0" workbookViewId="0" topLeftCell="A1">
      <pane ySplit="7" topLeftCell="A8" activePane="bottomLeft" state="frozen"/>
      <selection pane="topLeft" activeCell="T30" sqref="T30"/>
      <selection pane="bottomLeft" activeCell="T30" sqref="T30"/>
    </sheetView>
  </sheetViews>
  <sheetFormatPr defaultColWidth="9.00390625" defaultRowHeight="12.75"/>
  <cols>
    <col min="1" max="1" width="7.375" style="2" customWidth="1"/>
    <col min="2" max="2" width="35.75390625" style="2" customWidth="1"/>
    <col min="3" max="5" width="9.375" style="2" customWidth="1"/>
    <col min="6" max="6" width="9.00390625" style="2" customWidth="1"/>
    <col min="7" max="8" width="9.375" style="2" customWidth="1"/>
    <col min="9" max="9" width="9.625" style="2" customWidth="1"/>
    <col min="10" max="10" width="9.875" style="2" customWidth="1"/>
    <col min="11" max="11" width="10.125" style="2" customWidth="1"/>
    <col min="12" max="12" width="9.875" style="2" customWidth="1"/>
    <col min="13" max="13" width="10.00390625" style="2" customWidth="1"/>
    <col min="14" max="14" width="9.875" style="2" customWidth="1"/>
    <col min="15" max="16384" width="9.125" style="2" customWidth="1"/>
  </cols>
  <sheetData>
    <row r="1" spans="1:14" ht="11.2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ht="8.25" customHeight="1" thickBot="1">
      <c r="N2" s="3" t="s">
        <v>1</v>
      </c>
    </row>
    <row r="3" spans="1:14" ht="9" customHeight="1" thickBot="1">
      <c r="A3" s="110" t="s">
        <v>2</v>
      </c>
      <c r="B3" s="110"/>
      <c r="C3" s="94">
        <v>5005</v>
      </c>
      <c r="D3" s="94"/>
      <c r="E3" s="94"/>
      <c r="F3" s="94">
        <v>5006</v>
      </c>
      <c r="G3" s="94"/>
      <c r="H3" s="94"/>
      <c r="I3" s="101" t="s">
        <v>201</v>
      </c>
      <c r="J3" s="101"/>
      <c r="K3" s="101"/>
      <c r="L3" s="94">
        <v>5</v>
      </c>
      <c r="M3" s="94"/>
      <c r="N3" s="94"/>
    </row>
    <row r="4" spans="1:14" s="4" customFormat="1" ht="41.25" customHeight="1" thickBot="1">
      <c r="A4" s="110"/>
      <c r="B4" s="110"/>
      <c r="C4" s="108" t="s">
        <v>202</v>
      </c>
      <c r="D4" s="108"/>
      <c r="E4" s="108"/>
      <c r="F4" s="93" t="s">
        <v>203</v>
      </c>
      <c r="G4" s="93"/>
      <c r="H4" s="93"/>
      <c r="I4" s="101"/>
      <c r="J4" s="101"/>
      <c r="K4" s="101"/>
      <c r="L4" s="101" t="s">
        <v>204</v>
      </c>
      <c r="M4" s="101"/>
      <c r="N4" s="101"/>
    </row>
    <row r="5" spans="1:14" ht="11.25" customHeight="1" thickBot="1">
      <c r="A5" s="110"/>
      <c r="B5" s="110"/>
      <c r="C5" s="86" t="s">
        <v>7</v>
      </c>
      <c r="D5" s="86" t="s">
        <v>8</v>
      </c>
      <c r="E5" s="86" t="s">
        <v>9</v>
      </c>
      <c r="F5" s="86" t="s">
        <v>7</v>
      </c>
      <c r="G5" s="86" t="s">
        <v>8</v>
      </c>
      <c r="H5" s="86" t="s">
        <v>9</v>
      </c>
      <c r="I5" s="86" t="s">
        <v>7</v>
      </c>
      <c r="J5" s="86" t="s">
        <v>8</v>
      </c>
      <c r="K5" s="86" t="s">
        <v>9</v>
      </c>
      <c r="L5" s="86" t="s">
        <v>7</v>
      </c>
      <c r="M5" s="86" t="s">
        <v>8</v>
      </c>
      <c r="N5" s="86" t="s">
        <v>9</v>
      </c>
    </row>
    <row r="6" spans="1:14" ht="17.25" customHeight="1" thickBot="1">
      <c r="A6" s="110"/>
      <c r="B6" s="110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 ht="9" customHeight="1" thickBot="1">
      <c r="A7" s="87">
        <v>1</v>
      </c>
      <c r="B7" s="87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84" t="s">
        <v>10</v>
      </c>
      <c r="B8" s="84"/>
      <c r="C8" s="8"/>
      <c r="D8" s="8"/>
      <c r="E8" s="8"/>
      <c r="F8" s="8"/>
      <c r="G8" s="36"/>
      <c r="H8" s="36"/>
      <c r="I8" s="9"/>
      <c r="J8" s="9"/>
      <c r="K8" s="9"/>
      <c r="L8" s="8"/>
      <c r="M8" s="8"/>
      <c r="N8" s="8"/>
    </row>
    <row r="9" spans="1:14" ht="10.5" customHeight="1">
      <c r="A9" s="4" t="s">
        <v>11</v>
      </c>
      <c r="B9" s="3" t="s">
        <v>12</v>
      </c>
      <c r="C9" s="8">
        <v>86414</v>
      </c>
      <c r="D9" s="36">
        <v>88996</v>
      </c>
      <c r="E9" s="36">
        <v>83458</v>
      </c>
      <c r="F9" s="8">
        <v>76759</v>
      </c>
      <c r="G9" s="36">
        <v>78062</v>
      </c>
      <c r="H9" s="36">
        <v>73865</v>
      </c>
      <c r="I9" s="9">
        <f>'33'!I9+'33'!L9+'34'!C9+'34'!F9</f>
        <v>301536</v>
      </c>
      <c r="J9" s="9">
        <f>'33'!J9+'33'!M9+'34'!D9+'34'!G9</f>
        <v>311403</v>
      </c>
      <c r="K9" s="9">
        <f>'33'!K9+'33'!N9+'34'!E9+'34'!H9</f>
        <v>294443</v>
      </c>
      <c r="L9" s="9">
        <f>SUM('33'!C9+'33'!F9+'34'!I9)</f>
        <v>716027</v>
      </c>
      <c r="M9" s="9">
        <f>SUM('33'!D9+'33'!G9+'34'!J9)</f>
        <v>789906</v>
      </c>
      <c r="N9" s="9">
        <f>SUM('33'!E9+'33'!H9+'34'!K9)</f>
        <v>714826</v>
      </c>
    </row>
    <row r="10" spans="1:14" ht="10.5" customHeight="1">
      <c r="A10" s="4" t="s">
        <v>13</v>
      </c>
      <c r="B10" s="3" t="s">
        <v>14</v>
      </c>
      <c r="C10" s="8">
        <v>23369</v>
      </c>
      <c r="D10" s="36">
        <v>25322</v>
      </c>
      <c r="E10" s="36">
        <v>24661</v>
      </c>
      <c r="F10" s="8">
        <v>20298</v>
      </c>
      <c r="G10" s="36">
        <v>20740</v>
      </c>
      <c r="H10" s="36">
        <v>19867</v>
      </c>
      <c r="I10" s="9">
        <f>'33'!I10+'33'!L10+'34'!C10+'34'!F10</f>
        <v>84068</v>
      </c>
      <c r="J10" s="9">
        <f>'33'!J10+'33'!M10+'34'!D10+'34'!G10</f>
        <v>89899</v>
      </c>
      <c r="K10" s="9">
        <f>'33'!K10+'33'!N10+'34'!E10+'34'!H10</f>
        <v>83597</v>
      </c>
      <c r="L10" s="9">
        <f>SUM('33'!C10+'33'!F10+'34'!I10)</f>
        <v>200125</v>
      </c>
      <c r="M10" s="9">
        <f>SUM('33'!D10+'33'!G10+'34'!J10)</f>
        <v>225539</v>
      </c>
      <c r="N10" s="9">
        <f>SUM('33'!E10+'33'!H10+'34'!K10)</f>
        <v>208622</v>
      </c>
    </row>
    <row r="11" spans="1:14" ht="10.5" customHeight="1">
      <c r="A11" s="4" t="s">
        <v>15</v>
      </c>
      <c r="B11" s="3" t="s">
        <v>16</v>
      </c>
      <c r="C11" s="8">
        <v>30090</v>
      </c>
      <c r="D11" s="36">
        <v>58631</v>
      </c>
      <c r="E11" s="36">
        <v>52636</v>
      </c>
      <c r="F11" s="8">
        <v>24172</v>
      </c>
      <c r="G11" s="36">
        <v>42140</v>
      </c>
      <c r="H11" s="36">
        <v>34983</v>
      </c>
      <c r="I11" s="9">
        <f>'33'!I11+'33'!L11+'34'!C11+'34'!F11</f>
        <v>100222</v>
      </c>
      <c r="J11" s="9">
        <f>'33'!J11+'33'!M11+'34'!D11+'34'!G11</f>
        <v>153606</v>
      </c>
      <c r="K11" s="9">
        <f>'33'!K11+'33'!N11+'34'!E11+'34'!H11</f>
        <v>134704</v>
      </c>
      <c r="L11" s="9">
        <f>SUM('33'!C11+'33'!F11+'34'!I11)</f>
        <v>372128</v>
      </c>
      <c r="M11" s="9">
        <f>SUM('33'!D11+'33'!G11+'34'!J11)</f>
        <v>459208</v>
      </c>
      <c r="N11" s="9">
        <f>SUM('33'!E11+'33'!H11+'34'!K11)</f>
        <v>410938</v>
      </c>
    </row>
    <row r="12" spans="1:14" ht="10.5" customHeight="1">
      <c r="A12" s="4" t="s">
        <v>17</v>
      </c>
      <c r="B12" s="3" t="s">
        <v>18</v>
      </c>
      <c r="C12" s="8"/>
      <c r="D12" s="8">
        <v>0</v>
      </c>
      <c r="E12" s="8"/>
      <c r="F12" s="8"/>
      <c r="G12" s="8">
        <v>0</v>
      </c>
      <c r="H12" s="8"/>
      <c r="I12" s="9">
        <f>'33'!I12+'33'!L12+'34'!C12+'34'!F12</f>
        <v>0</v>
      </c>
      <c r="J12" s="9">
        <f>'33'!J12+'33'!M12+'34'!D12+'34'!G12</f>
        <v>0</v>
      </c>
      <c r="K12" s="9">
        <f>'33'!K12+'33'!N12+'34'!E12+'34'!H12</f>
        <v>0</v>
      </c>
      <c r="L12" s="9">
        <f>SUM('33'!C12+'33'!F12+'34'!I12)</f>
        <v>0</v>
      </c>
      <c r="M12" s="9">
        <f>SUM('33'!D12+'33'!G12+'34'!J12)</f>
        <v>0</v>
      </c>
      <c r="N12" s="9">
        <f>SUM('33'!E12+'33'!H12+'34'!K12)</f>
        <v>0</v>
      </c>
    </row>
    <row r="13" spans="1:14" ht="10.5" customHeight="1" thickBot="1">
      <c r="A13" s="4" t="s">
        <v>19</v>
      </c>
      <c r="B13" s="3" t="s">
        <v>20</v>
      </c>
      <c r="C13" s="8"/>
      <c r="D13" s="10">
        <v>0</v>
      </c>
      <c r="E13" s="8"/>
      <c r="F13" s="8"/>
      <c r="G13" s="8">
        <v>0</v>
      </c>
      <c r="H13" s="8"/>
      <c r="I13" s="9">
        <f>'33'!I13+'33'!L13+'34'!C13+'34'!F13</f>
        <v>0</v>
      </c>
      <c r="J13" s="9">
        <f>'33'!J13+'33'!M13+'34'!D13+'34'!G13</f>
        <v>0</v>
      </c>
      <c r="K13" s="9">
        <f>'33'!K13+'33'!N13+'34'!E13+'34'!H13</f>
        <v>0</v>
      </c>
      <c r="L13" s="9">
        <f>SUM('33'!C13+'33'!F13+'34'!I13)</f>
        <v>0</v>
      </c>
      <c r="M13" s="9">
        <f>SUM('33'!D13+'33'!G13+'34'!J13)</f>
        <v>0</v>
      </c>
      <c r="N13" s="9">
        <f>SUM('33'!E13+'33'!H13+'34'!K13)</f>
        <v>0</v>
      </c>
    </row>
    <row r="14" spans="1:14" s="15" customFormat="1" ht="10.5" customHeight="1" thickBot="1">
      <c r="A14" s="41" t="s">
        <v>21</v>
      </c>
      <c r="B14" s="42" t="s">
        <v>22</v>
      </c>
      <c r="C14" s="43">
        <f>SUM(C9:C13)</f>
        <v>139873</v>
      </c>
      <c r="D14" s="43">
        <v>172949</v>
      </c>
      <c r="E14" s="43">
        <f>SUM(E9:E13)</f>
        <v>160755</v>
      </c>
      <c r="F14" s="43">
        <f>SUM(F9:F13)</f>
        <v>121229</v>
      </c>
      <c r="G14" s="43">
        <v>140942</v>
      </c>
      <c r="H14" s="43">
        <f aca="true" t="shared" si="0" ref="H14:N14">SUM(H9:H13)</f>
        <v>128715</v>
      </c>
      <c r="I14" s="43">
        <f t="shared" si="0"/>
        <v>485826</v>
      </c>
      <c r="J14" s="43">
        <f t="shared" si="0"/>
        <v>554908</v>
      </c>
      <c r="K14" s="43">
        <f t="shared" si="0"/>
        <v>512744</v>
      </c>
      <c r="L14" s="43">
        <f t="shared" si="0"/>
        <v>1288280</v>
      </c>
      <c r="M14" s="43">
        <f t="shared" si="0"/>
        <v>1474653</v>
      </c>
      <c r="N14" s="44">
        <f t="shared" si="0"/>
        <v>1334386</v>
      </c>
    </row>
    <row r="15" spans="1:14" s="15" customFormat="1" ht="10.5" customHeight="1">
      <c r="A15" s="4" t="s">
        <v>23</v>
      </c>
      <c r="B15" s="3" t="s">
        <v>24</v>
      </c>
      <c r="C15" s="8">
        <v>2380</v>
      </c>
      <c r="D15" s="36">
        <v>2476</v>
      </c>
      <c r="E15" s="36">
        <v>1817</v>
      </c>
      <c r="F15" s="8">
        <v>1200</v>
      </c>
      <c r="G15" s="36">
        <v>1362</v>
      </c>
      <c r="H15" s="36">
        <v>1070</v>
      </c>
      <c r="I15" s="9">
        <f>'33'!I15+'33'!L15+'34'!C15+'34'!F15</f>
        <v>6288</v>
      </c>
      <c r="J15" s="9">
        <f>'33'!J15+'33'!M15+'34'!D15+'34'!G15</f>
        <v>8841</v>
      </c>
      <c r="K15" s="9">
        <f>'33'!K15+'33'!N15+'34'!E15+'34'!H15</f>
        <v>7350</v>
      </c>
      <c r="L15" s="9">
        <f>SUM('33'!C15+'33'!F15+'34'!I15)</f>
        <v>10156</v>
      </c>
      <c r="M15" s="9">
        <f>SUM('33'!D15+'33'!G15+'34'!J15)</f>
        <v>12709</v>
      </c>
      <c r="N15" s="9">
        <f>SUM('33'!E15+'33'!H15+'34'!K15)</f>
        <v>10182</v>
      </c>
    </row>
    <row r="16" spans="1:14" ht="10.5" customHeight="1">
      <c r="A16" s="4" t="s">
        <v>25</v>
      </c>
      <c r="B16" s="3" t="s">
        <v>26</v>
      </c>
      <c r="C16" s="8"/>
      <c r="D16" s="8">
        <v>0</v>
      </c>
      <c r="E16" s="8"/>
      <c r="F16" s="8"/>
      <c r="G16" s="8">
        <v>0</v>
      </c>
      <c r="H16" s="8"/>
      <c r="I16" s="9">
        <f>'33'!I16+'33'!L16+'34'!C16+'34'!F16</f>
        <v>0</v>
      </c>
      <c r="J16" s="9">
        <f>'33'!J16+'33'!M16+'34'!D16+'34'!G16</f>
        <v>0</v>
      </c>
      <c r="K16" s="9">
        <f>'33'!K16+'33'!N16+'34'!E16+'34'!H16</f>
        <v>0</v>
      </c>
      <c r="L16" s="9">
        <f>SUM('33'!C16+'33'!F16+'34'!I16)</f>
        <v>0</v>
      </c>
      <c r="M16" s="9">
        <f>SUM('33'!D16+'33'!G16+'34'!J16)</f>
        <v>0</v>
      </c>
      <c r="N16" s="9">
        <f>SUM('33'!E16+'33'!H16+'34'!K16)</f>
        <v>0</v>
      </c>
    </row>
    <row r="17" spans="1:14" ht="10.5" customHeight="1" thickBot="1">
      <c r="A17" s="4" t="s">
        <v>27</v>
      </c>
      <c r="B17" s="3" t="s">
        <v>28</v>
      </c>
      <c r="C17" s="8"/>
      <c r="D17" s="8">
        <v>0</v>
      </c>
      <c r="E17" s="8"/>
      <c r="F17" s="8"/>
      <c r="G17" s="8">
        <v>0</v>
      </c>
      <c r="H17" s="8"/>
      <c r="I17" s="9">
        <f>'33'!I17+'33'!L17+'34'!C17+'34'!F17</f>
        <v>0</v>
      </c>
      <c r="J17" s="9">
        <f>'33'!J17+'33'!M17+'34'!D17+'34'!G17</f>
        <v>0</v>
      </c>
      <c r="K17" s="9">
        <f>'33'!K17+'33'!N17+'34'!E17+'34'!H17</f>
        <v>0</v>
      </c>
      <c r="L17" s="9">
        <f>SUM('33'!C17+'33'!F17+'34'!I17)</f>
        <v>0</v>
      </c>
      <c r="M17" s="9">
        <f>SUM('33'!D17+'33'!G17+'34'!J17)</f>
        <v>0</v>
      </c>
      <c r="N17" s="9">
        <f>SUM('33'!E17+'33'!H17+'34'!K17)</f>
        <v>0</v>
      </c>
    </row>
    <row r="18" spans="1:14" s="15" customFormat="1" ht="10.5" customHeight="1" thickBot="1">
      <c r="A18" s="41" t="s">
        <v>29</v>
      </c>
      <c r="B18" s="42" t="s">
        <v>30</v>
      </c>
      <c r="C18" s="43">
        <f>SUM(C15:C17)</f>
        <v>2380</v>
      </c>
      <c r="D18" s="43">
        <v>2476</v>
      </c>
      <c r="E18" s="43">
        <f>SUM(E15:E17)</f>
        <v>1817</v>
      </c>
      <c r="F18" s="43">
        <f>SUM(F15:F17)</f>
        <v>1200</v>
      </c>
      <c r="G18" s="43">
        <v>1362</v>
      </c>
      <c r="H18" s="43">
        <f aca="true" t="shared" si="1" ref="H18:N18">SUM(H15:H17)</f>
        <v>1070</v>
      </c>
      <c r="I18" s="43">
        <f t="shared" si="1"/>
        <v>6288</v>
      </c>
      <c r="J18" s="43">
        <f t="shared" si="1"/>
        <v>8841</v>
      </c>
      <c r="K18" s="43">
        <f t="shared" si="1"/>
        <v>7350</v>
      </c>
      <c r="L18" s="43">
        <f t="shared" si="1"/>
        <v>10156</v>
      </c>
      <c r="M18" s="43">
        <f t="shared" si="1"/>
        <v>12709</v>
      </c>
      <c r="N18" s="44">
        <f t="shared" si="1"/>
        <v>10182</v>
      </c>
    </row>
    <row r="19" spans="1:14" ht="10.5" customHeight="1">
      <c r="A19" s="48" t="s">
        <v>31</v>
      </c>
      <c r="B19" s="25" t="s">
        <v>32</v>
      </c>
      <c r="C19" s="18"/>
      <c r="D19" s="18">
        <v>0</v>
      </c>
      <c r="E19" s="18"/>
      <c r="F19" s="18"/>
      <c r="G19" s="18">
        <v>0</v>
      </c>
      <c r="H19" s="18"/>
      <c r="I19" s="18"/>
      <c r="J19" s="18"/>
      <c r="K19" s="18"/>
      <c r="L19" s="18"/>
      <c r="M19" s="18"/>
      <c r="N19" s="18"/>
    </row>
    <row r="20" spans="1:14" ht="10.5" customHeight="1" thickBot="1">
      <c r="A20" s="48" t="s">
        <v>33</v>
      </c>
      <c r="B20" s="25" t="s">
        <v>34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10.5" customHeight="1" thickBot="1">
      <c r="A21" s="41" t="s">
        <v>35</v>
      </c>
      <c r="B21" s="42" t="s">
        <v>36</v>
      </c>
      <c r="C21" s="43">
        <f>SUM(C19)</f>
        <v>0</v>
      </c>
      <c r="D21" s="43">
        <v>0</v>
      </c>
      <c r="E21" s="43">
        <f>SUM(E19)</f>
        <v>0</v>
      </c>
      <c r="F21" s="43">
        <f>SUM(F19)</f>
        <v>0</v>
      </c>
      <c r="G21" s="43">
        <v>0</v>
      </c>
      <c r="H21" s="43">
        <f>SUM(H19)</f>
        <v>0</v>
      </c>
      <c r="I21" s="43">
        <f>SUM(I19)</f>
        <v>0</v>
      </c>
      <c r="J21" s="43">
        <f>SUM(J19)+J20</f>
        <v>0</v>
      </c>
      <c r="K21" s="43">
        <f>SUM(K19)+K20</f>
        <v>0</v>
      </c>
      <c r="L21" s="43">
        <f>SUM(L19)</f>
        <v>0</v>
      </c>
      <c r="M21" s="43">
        <f>SUM(M19)</f>
        <v>0</v>
      </c>
      <c r="N21" s="44">
        <f>SUM(N19)</f>
        <v>0</v>
      </c>
    </row>
    <row r="22" spans="1:14" ht="10.5" customHeight="1">
      <c r="A22" s="17" t="s">
        <v>37</v>
      </c>
      <c r="B22" s="3" t="s">
        <v>38</v>
      </c>
      <c r="C22" s="18"/>
      <c r="D22" s="18">
        <v>0</v>
      </c>
      <c r="E22" s="18"/>
      <c r="F22" s="18"/>
      <c r="G22" s="18">
        <v>0</v>
      </c>
      <c r="H22" s="18"/>
      <c r="I22" s="18"/>
      <c r="J22" s="18"/>
      <c r="K22" s="18"/>
      <c r="L22" s="18"/>
      <c r="M22" s="18"/>
      <c r="N22" s="18"/>
    </row>
    <row r="23" spans="1:14" ht="10.5" customHeight="1">
      <c r="A23" s="17" t="s">
        <v>39</v>
      </c>
      <c r="B23" s="3" t="s">
        <v>40</v>
      </c>
      <c r="C23" s="18"/>
      <c r="D23" s="18">
        <v>0</v>
      </c>
      <c r="E23" s="18"/>
      <c r="F23" s="18"/>
      <c r="G23" s="18">
        <v>0</v>
      </c>
      <c r="H23" s="18"/>
      <c r="I23" s="18"/>
      <c r="J23" s="18"/>
      <c r="K23" s="18"/>
      <c r="L23" s="18"/>
      <c r="M23" s="18"/>
      <c r="N23" s="18"/>
    </row>
    <row r="24" spans="1:14" ht="10.5" customHeight="1" thickBot="1">
      <c r="A24" s="4" t="s">
        <v>31</v>
      </c>
      <c r="B24" s="3" t="s">
        <v>41</v>
      </c>
      <c r="C24" s="8"/>
      <c r="D24" s="8">
        <v>0</v>
      </c>
      <c r="E24" s="8"/>
      <c r="F24" s="8"/>
      <c r="G24" s="8">
        <v>0</v>
      </c>
      <c r="H24" s="8"/>
      <c r="I24" s="9">
        <f>'33'!I24+'33'!L24+'34'!C24+'34'!F24</f>
        <v>0</v>
      </c>
      <c r="J24" s="9">
        <f>'33'!J24+'33'!M24+'34'!D24+'34'!G24</f>
        <v>0</v>
      </c>
      <c r="K24" s="9">
        <f>'33'!K24+'33'!N24+'34'!E24+'34'!H24</f>
        <v>0</v>
      </c>
      <c r="L24" s="9"/>
      <c r="M24" s="9"/>
      <c r="N24" s="18"/>
    </row>
    <row r="25" spans="1:14" ht="10.5" customHeight="1" thickBot="1">
      <c r="A25" s="41" t="s">
        <v>42</v>
      </c>
      <c r="B25" s="45" t="s">
        <v>43</v>
      </c>
      <c r="C25" s="43">
        <f>SUM(C22:C24)</f>
        <v>0</v>
      </c>
      <c r="D25" s="43">
        <v>0</v>
      </c>
      <c r="E25" s="43">
        <f>SUM(E22:E24)</f>
        <v>0</v>
      </c>
      <c r="F25" s="43">
        <f>SUM(F22:F24)</f>
        <v>0</v>
      </c>
      <c r="G25" s="43">
        <v>0</v>
      </c>
      <c r="H25" s="43">
        <f aca="true" t="shared" si="2" ref="H25:N25">SUM(H22:H24)</f>
        <v>0</v>
      </c>
      <c r="I25" s="43">
        <f t="shared" si="2"/>
        <v>0</v>
      </c>
      <c r="J25" s="43">
        <f t="shared" si="2"/>
        <v>0</v>
      </c>
      <c r="K25" s="43">
        <f t="shared" si="2"/>
        <v>0</v>
      </c>
      <c r="L25" s="43">
        <f t="shared" si="2"/>
        <v>0</v>
      </c>
      <c r="M25" s="43">
        <f t="shared" si="2"/>
        <v>0</v>
      </c>
      <c r="N25" s="44">
        <f t="shared" si="2"/>
        <v>0</v>
      </c>
    </row>
    <row r="26" spans="1:14" ht="10.5" customHeight="1" thickBot="1">
      <c r="A26" s="17" t="s">
        <v>44</v>
      </c>
      <c r="B26" s="19" t="s">
        <v>45</v>
      </c>
      <c r="C26" s="18"/>
      <c r="D26" s="18">
        <v>0</v>
      </c>
      <c r="E26" s="18"/>
      <c r="F26" s="18"/>
      <c r="G26" s="18">
        <v>0</v>
      </c>
      <c r="H26" s="18"/>
      <c r="I26" s="18"/>
      <c r="J26" s="18"/>
      <c r="K26" s="18"/>
      <c r="L26" s="18"/>
      <c r="M26" s="18"/>
      <c r="N26" s="18"/>
    </row>
    <row r="27" spans="1:14" ht="10.5" customHeight="1" thickBot="1">
      <c r="A27" s="41" t="s">
        <v>46</v>
      </c>
      <c r="B27" s="45" t="s">
        <v>47</v>
      </c>
      <c r="C27" s="43">
        <f>SUM(C21,C25,C26)</f>
        <v>0</v>
      </c>
      <c r="D27" s="43">
        <v>0</v>
      </c>
      <c r="E27" s="43">
        <f>SUM(E21,E25,E26)</f>
        <v>0</v>
      </c>
      <c r="F27" s="43">
        <f>SUM(F21,F25,F26)</f>
        <v>0</v>
      </c>
      <c r="G27" s="43">
        <v>0</v>
      </c>
      <c r="H27" s="43">
        <f aca="true" t="shared" si="3" ref="H27:N27">SUM(H21,H25,H26)</f>
        <v>0</v>
      </c>
      <c r="I27" s="43">
        <f t="shared" si="3"/>
        <v>0</v>
      </c>
      <c r="J27" s="43">
        <f t="shared" si="3"/>
        <v>0</v>
      </c>
      <c r="K27" s="43">
        <f t="shared" si="3"/>
        <v>0</v>
      </c>
      <c r="L27" s="43">
        <f t="shared" si="3"/>
        <v>0</v>
      </c>
      <c r="M27" s="43">
        <f t="shared" si="3"/>
        <v>0</v>
      </c>
      <c r="N27" s="44">
        <f t="shared" si="3"/>
        <v>0</v>
      </c>
    </row>
    <row r="28" spans="1:14" s="15" customFormat="1" ht="10.5" customHeight="1">
      <c r="A28" s="20"/>
      <c r="B28" s="15" t="s">
        <v>48</v>
      </c>
      <c r="C28" s="9">
        <f>SUM(C27,C18,C14)</f>
        <v>142253</v>
      </c>
      <c r="D28" s="9">
        <v>175425</v>
      </c>
      <c r="E28" s="9">
        <f>SUM(E27,E18,E14)</f>
        <v>162572</v>
      </c>
      <c r="F28" s="9">
        <f>SUM(F27,F18,F14)</f>
        <v>122429</v>
      </c>
      <c r="G28" s="9">
        <v>142304</v>
      </c>
      <c r="H28" s="9">
        <f aca="true" t="shared" si="4" ref="H28:N28">SUM(H27,H18,H14)</f>
        <v>129785</v>
      </c>
      <c r="I28" s="9">
        <f t="shared" si="4"/>
        <v>492114</v>
      </c>
      <c r="J28" s="9">
        <f t="shared" si="4"/>
        <v>563749</v>
      </c>
      <c r="K28" s="9">
        <f t="shared" si="4"/>
        <v>520094</v>
      </c>
      <c r="L28" s="9">
        <f t="shared" si="4"/>
        <v>1298436</v>
      </c>
      <c r="M28" s="9">
        <f t="shared" si="4"/>
        <v>1487362</v>
      </c>
      <c r="N28" s="9">
        <f t="shared" si="4"/>
        <v>1344568</v>
      </c>
    </row>
    <row r="29" spans="1:14" ht="10.5" customHeight="1">
      <c r="A29" s="85" t="s">
        <v>49</v>
      </c>
      <c r="B29" s="85"/>
      <c r="C29" s="8"/>
      <c r="D29" s="8"/>
      <c r="E29" s="8"/>
      <c r="F29" s="8"/>
      <c r="G29" s="8"/>
      <c r="H29" s="8"/>
      <c r="I29" s="9">
        <f>'33'!I29+'33'!L29+'34'!C29+'34'!F29</f>
        <v>0</v>
      </c>
      <c r="J29" s="9">
        <f>'33'!J29+'33'!M29+'34'!D29+'34'!G29</f>
        <v>0</v>
      </c>
      <c r="K29" s="9">
        <f>'33'!K29+'33'!N29+'34'!E29+'34'!H29</f>
        <v>0</v>
      </c>
      <c r="L29" s="9"/>
      <c r="M29" s="9"/>
      <c r="N29" s="18"/>
    </row>
    <row r="30" spans="1:14" ht="10.5" customHeight="1">
      <c r="A30" s="4" t="s">
        <v>50</v>
      </c>
      <c r="B30" s="3" t="s">
        <v>51</v>
      </c>
      <c r="C30" s="8"/>
      <c r="D30" s="8">
        <v>0</v>
      </c>
      <c r="E30" s="8"/>
      <c r="F30" s="8"/>
      <c r="G30" s="8">
        <v>0</v>
      </c>
      <c r="H30" s="8"/>
      <c r="I30" s="9">
        <f>'33'!I30+'33'!L30+'34'!C30+'34'!F30</f>
        <v>0</v>
      </c>
      <c r="J30" s="9">
        <f>'33'!J30+'33'!M30+'34'!D30+'34'!G30</f>
        <v>0</v>
      </c>
      <c r="K30" s="9">
        <f>'33'!K30+'33'!N30+'34'!E30+'34'!H30</f>
        <v>0</v>
      </c>
      <c r="L30" s="9">
        <f>SUM('33'!C30+'33'!F30+'34'!I30)</f>
        <v>0</v>
      </c>
      <c r="M30" s="9">
        <f>SUM('33'!D30+'33'!G30+'34'!J30)</f>
        <v>0</v>
      </c>
      <c r="N30" s="9">
        <f>SUM('33'!E30+'33'!H30+'34'!K30)</f>
        <v>0</v>
      </c>
    </row>
    <row r="31" spans="1:14" ht="10.5" customHeight="1">
      <c r="A31" s="4" t="s">
        <v>52</v>
      </c>
      <c r="B31" s="3" t="s">
        <v>53</v>
      </c>
      <c r="C31" s="8"/>
      <c r="D31" s="8">
        <v>0</v>
      </c>
      <c r="E31" s="8"/>
      <c r="F31" s="8"/>
      <c r="G31" s="8">
        <v>0</v>
      </c>
      <c r="H31" s="8"/>
      <c r="I31" s="9">
        <f>'33'!I31+'33'!L31+'34'!C31+'34'!F31</f>
        <v>0</v>
      </c>
      <c r="J31" s="9">
        <f>'33'!J31+'33'!M31+'34'!D31+'34'!G31</f>
        <v>0</v>
      </c>
      <c r="K31" s="9">
        <f>'33'!K31+'33'!N31+'34'!E31+'34'!H31</f>
        <v>0</v>
      </c>
      <c r="L31" s="9">
        <f>SUM('33'!C31+'33'!F31+'34'!I31)</f>
        <v>0</v>
      </c>
      <c r="M31" s="9">
        <f>SUM('33'!D31+'33'!G31+'34'!J31)</f>
        <v>0</v>
      </c>
      <c r="N31" s="9">
        <f>SUM('33'!E31+'33'!H31+'34'!K31)</f>
        <v>0</v>
      </c>
    </row>
    <row r="32" spans="1:14" ht="10.5" customHeight="1">
      <c r="A32" s="4" t="s">
        <v>54</v>
      </c>
      <c r="B32" s="3" t="s">
        <v>55</v>
      </c>
      <c r="C32" s="8"/>
      <c r="D32" s="8">
        <v>0</v>
      </c>
      <c r="E32" s="8"/>
      <c r="F32" s="8"/>
      <c r="G32" s="8">
        <v>0</v>
      </c>
      <c r="H32" s="8"/>
      <c r="I32" s="9">
        <f>'33'!I32+'33'!L32+'34'!C32+'34'!F32</f>
        <v>0</v>
      </c>
      <c r="J32" s="9"/>
      <c r="K32" s="9"/>
      <c r="L32" s="9">
        <f>SUM('33'!C32+'33'!F32+'34'!I32)</f>
        <v>5245</v>
      </c>
      <c r="M32" s="9">
        <f>SUM('33'!D32+'33'!G32+'34'!J32)</f>
        <v>29040</v>
      </c>
      <c r="N32" s="9">
        <f>SUM('33'!E32+'33'!H32+'34'!K32)</f>
        <v>31872</v>
      </c>
    </row>
    <row r="33" spans="1:14" ht="10.5" customHeight="1">
      <c r="A33" s="49" t="s">
        <v>56</v>
      </c>
      <c r="B33" s="50" t="s">
        <v>57</v>
      </c>
      <c r="C33" s="51">
        <f>SUM(C30:C32)</f>
        <v>0</v>
      </c>
      <c r="D33" s="51">
        <v>0</v>
      </c>
      <c r="E33" s="51">
        <f>SUM(E30:E32)</f>
        <v>0</v>
      </c>
      <c r="F33" s="51">
        <f>SUM(F30:F32)</f>
        <v>0</v>
      </c>
      <c r="G33" s="51">
        <v>0</v>
      </c>
      <c r="H33" s="51">
        <f aca="true" t="shared" si="5" ref="H33:N33">SUM(H30:H32)</f>
        <v>0</v>
      </c>
      <c r="I33" s="51">
        <f t="shared" si="5"/>
        <v>0</v>
      </c>
      <c r="J33" s="51">
        <f t="shared" si="5"/>
        <v>0</v>
      </c>
      <c r="K33" s="51">
        <f t="shared" si="5"/>
        <v>0</v>
      </c>
      <c r="L33" s="51">
        <f t="shared" si="5"/>
        <v>5245</v>
      </c>
      <c r="M33" s="51">
        <f t="shared" si="5"/>
        <v>29040</v>
      </c>
      <c r="N33" s="52">
        <f t="shared" si="5"/>
        <v>31872</v>
      </c>
    </row>
    <row r="34" spans="1:14" ht="10.5" customHeight="1">
      <c r="A34" s="4" t="s">
        <v>58</v>
      </c>
      <c r="B34" s="3" t="s">
        <v>59</v>
      </c>
      <c r="C34" s="8"/>
      <c r="D34" s="8">
        <v>0</v>
      </c>
      <c r="E34" s="8"/>
      <c r="F34" s="8"/>
      <c r="G34" s="8">
        <v>0</v>
      </c>
      <c r="H34" s="8"/>
      <c r="I34" s="9">
        <f>'33'!I34+'33'!L34+'34'!C34+'34'!F34</f>
        <v>0</v>
      </c>
      <c r="J34" s="9">
        <f>'33'!J34+'33'!M34+'34'!D34+'34'!G34</f>
        <v>0</v>
      </c>
      <c r="K34" s="9">
        <f>'33'!K34+'33'!N34+'34'!E34+'34'!H34</f>
        <v>0</v>
      </c>
      <c r="L34" s="9">
        <f>SUM('33'!C34+'33'!F34+'34'!I34)</f>
        <v>0</v>
      </c>
      <c r="M34" s="9">
        <f>SUM('33'!D34+'33'!G34+'34'!J34)</f>
        <v>0</v>
      </c>
      <c r="N34" s="9">
        <f>SUM('33'!E34+'33'!H34+'34'!K34)</f>
        <v>0</v>
      </c>
    </row>
    <row r="35" spans="1:14" s="15" customFormat="1" ht="10.5" customHeight="1">
      <c r="A35" s="4" t="s">
        <v>60</v>
      </c>
      <c r="B35" s="3" t="s">
        <v>61</v>
      </c>
      <c r="C35" s="8">
        <v>6500</v>
      </c>
      <c r="D35" s="36">
        <v>28500</v>
      </c>
      <c r="E35" s="36">
        <v>21179</v>
      </c>
      <c r="F35" s="8">
        <v>4700</v>
      </c>
      <c r="G35" s="36">
        <v>4700</v>
      </c>
      <c r="H35" s="36">
        <v>3262</v>
      </c>
      <c r="I35" s="9">
        <f>'33'!I35+'33'!L35+'34'!C35+'34'!F35</f>
        <v>22700</v>
      </c>
      <c r="J35" s="9">
        <f>'33'!J35+'33'!M35+'34'!D35+'34'!G35</f>
        <v>44700</v>
      </c>
      <c r="K35" s="9">
        <f>'33'!K35+'33'!N35+'34'!E35+'34'!H35</f>
        <v>33646</v>
      </c>
      <c r="L35" s="9">
        <f>SUM('33'!C35+'33'!F35+'34'!I35)</f>
        <v>85560</v>
      </c>
      <c r="M35" s="9">
        <f>SUM('33'!D35+'33'!G35+'34'!J35)</f>
        <v>107560</v>
      </c>
      <c r="N35" s="9">
        <f>SUM('33'!E35+'33'!H35+'34'!K35)</f>
        <v>100435</v>
      </c>
    </row>
    <row r="36" spans="1:14" s="15" customFormat="1" ht="10.5" customHeight="1" thickBot="1">
      <c r="A36" s="4" t="s">
        <v>62</v>
      </c>
      <c r="B36" s="3" t="s">
        <v>63</v>
      </c>
      <c r="C36" s="8"/>
      <c r="D36" s="8">
        <v>0</v>
      </c>
      <c r="E36" s="8"/>
      <c r="F36" s="8"/>
      <c r="G36" s="8">
        <v>0</v>
      </c>
      <c r="H36" s="8"/>
      <c r="I36" s="9">
        <f>'33'!I36+'33'!L36+'34'!C36+'34'!F36</f>
        <v>0</v>
      </c>
      <c r="J36" s="9">
        <f>'33'!J36+'33'!M36+'34'!D36+'34'!G36</f>
        <v>0</v>
      </c>
      <c r="K36" s="9">
        <f>'33'!K36+'33'!N36+'34'!E36+'34'!H36</f>
        <v>0</v>
      </c>
      <c r="L36" s="9">
        <f>SUM('33'!C36+'33'!F36+'34'!I36)</f>
        <v>0</v>
      </c>
      <c r="M36" s="9">
        <f>SUM('33'!D36+'33'!G36+'34'!J36)</f>
        <v>0</v>
      </c>
      <c r="N36" s="9">
        <f>SUM('33'!E36+'33'!H36+'34'!K36)</f>
        <v>0</v>
      </c>
    </row>
    <row r="37" spans="1:14" ht="10.5" customHeight="1" thickBot="1">
      <c r="A37" s="41" t="s">
        <v>21</v>
      </c>
      <c r="B37" s="42" t="s">
        <v>64</v>
      </c>
      <c r="C37" s="43">
        <f>SUM(C33:C36)</f>
        <v>6500</v>
      </c>
      <c r="D37" s="43">
        <v>28500</v>
      </c>
      <c r="E37" s="43">
        <f>SUM(E33:E36)</f>
        <v>21179</v>
      </c>
      <c r="F37" s="43">
        <f>SUM(F33:F36)</f>
        <v>4700</v>
      </c>
      <c r="G37" s="43">
        <v>4700</v>
      </c>
      <c r="H37" s="43">
        <f aca="true" t="shared" si="6" ref="H37:N37">SUM(H33:H36)</f>
        <v>3262</v>
      </c>
      <c r="I37" s="43">
        <f t="shared" si="6"/>
        <v>22700</v>
      </c>
      <c r="J37" s="43">
        <f t="shared" si="6"/>
        <v>44700</v>
      </c>
      <c r="K37" s="43">
        <f t="shared" si="6"/>
        <v>33646</v>
      </c>
      <c r="L37" s="43">
        <f t="shared" si="6"/>
        <v>90805</v>
      </c>
      <c r="M37" s="43">
        <f t="shared" si="6"/>
        <v>136600</v>
      </c>
      <c r="N37" s="44">
        <f t="shared" si="6"/>
        <v>132307</v>
      </c>
    </row>
    <row r="38" spans="1:14" ht="10.5" customHeight="1">
      <c r="A38" s="4" t="s">
        <v>65</v>
      </c>
      <c r="B38" s="3" t="s">
        <v>66</v>
      </c>
      <c r="C38" s="8"/>
      <c r="D38" s="8">
        <v>0</v>
      </c>
      <c r="E38" s="8">
        <f>SUM(C38:D38)</f>
        <v>0</v>
      </c>
      <c r="F38" s="8"/>
      <c r="G38" s="8">
        <v>0</v>
      </c>
      <c r="H38" s="8"/>
      <c r="I38" s="9">
        <f>'33'!I38+'33'!L38+'34'!C38+'34'!F38</f>
        <v>0</v>
      </c>
      <c r="J38" s="9">
        <f>'33'!J38+'33'!M38+'34'!D38+'34'!G38</f>
        <v>0</v>
      </c>
      <c r="K38" s="9">
        <f>'33'!K38+'33'!N38+'34'!E38+'34'!H38</f>
        <v>0</v>
      </c>
      <c r="L38" s="9">
        <f>SUM('33'!C38+'33'!F38+'34'!I38)</f>
        <v>0</v>
      </c>
      <c r="M38" s="9">
        <f>SUM('33'!D38+'33'!G38+'34'!J38)</f>
        <v>0</v>
      </c>
      <c r="N38" s="9">
        <f>SUM('33'!E38+'33'!H38+'34'!K38)</f>
        <v>0</v>
      </c>
    </row>
    <row r="39" spans="1:14" ht="10.5" customHeight="1">
      <c r="A39" s="4" t="s">
        <v>67</v>
      </c>
      <c r="B39" s="3" t="s">
        <v>68</v>
      </c>
      <c r="C39" s="8"/>
      <c r="D39" s="8">
        <v>0</v>
      </c>
      <c r="E39" s="8"/>
      <c r="F39" s="8"/>
      <c r="G39" s="8">
        <v>0</v>
      </c>
      <c r="H39" s="8"/>
      <c r="I39" s="9">
        <f>'33'!I39+'33'!L39+'34'!C39+'34'!F39</f>
        <v>0</v>
      </c>
      <c r="J39" s="9">
        <f>'33'!J39+'33'!M39+'34'!D39+'34'!G39</f>
        <v>0</v>
      </c>
      <c r="K39" s="9">
        <f>'33'!K39+'33'!N39+'34'!E39+'34'!H39</f>
        <v>0</v>
      </c>
      <c r="L39" s="9">
        <f>SUM('33'!C39+'33'!F39+'34'!I39)</f>
        <v>0</v>
      </c>
      <c r="M39" s="9">
        <f>SUM('33'!D39+'33'!G39+'34'!J39)</f>
        <v>0</v>
      </c>
      <c r="N39" s="9">
        <f>SUM('33'!E39+'33'!H39+'34'!K39)</f>
        <v>0</v>
      </c>
    </row>
    <row r="40" spans="1:14" s="15" customFormat="1" ht="10.5" customHeight="1" thickBot="1">
      <c r="A40" s="4" t="s">
        <v>69</v>
      </c>
      <c r="B40" s="3" t="s">
        <v>70</v>
      </c>
      <c r="C40" s="8"/>
      <c r="D40" s="8">
        <v>0</v>
      </c>
      <c r="E40" s="8"/>
      <c r="F40" s="8"/>
      <c r="G40" s="8">
        <v>0</v>
      </c>
      <c r="H40" s="8"/>
      <c r="I40" s="9">
        <f>'33'!I40+'33'!L40+'34'!C40+'34'!F40</f>
        <v>0</v>
      </c>
      <c r="J40" s="9">
        <f>'33'!J40+'33'!M40+'34'!D40+'34'!G40</f>
        <v>0</v>
      </c>
      <c r="K40" s="9">
        <f>'33'!K40+'33'!N40+'34'!E40+'34'!H40</f>
        <v>0</v>
      </c>
      <c r="L40" s="9">
        <f>SUM('33'!C40+'33'!F40+'34'!I40)</f>
        <v>0</v>
      </c>
      <c r="M40" s="9">
        <f>SUM('33'!D40+'33'!G40+'34'!J40)</f>
        <v>0</v>
      </c>
      <c r="N40" s="9">
        <f>SUM('33'!E40+'33'!H40+'34'!K40)</f>
        <v>0</v>
      </c>
    </row>
    <row r="41" spans="1:14" ht="10.5" customHeight="1" thickBot="1">
      <c r="A41" s="41" t="s">
        <v>29</v>
      </c>
      <c r="B41" s="42" t="s">
        <v>71</v>
      </c>
      <c r="C41" s="43">
        <f>SUM(C38:C40)</f>
        <v>0</v>
      </c>
      <c r="D41" s="43">
        <v>0</v>
      </c>
      <c r="E41" s="43">
        <f>SUM(E38:E40)</f>
        <v>0</v>
      </c>
      <c r="F41" s="43">
        <f>SUM(F38:F40)</f>
        <v>0</v>
      </c>
      <c r="G41" s="43">
        <v>0</v>
      </c>
      <c r="H41" s="43">
        <f aca="true" t="shared" si="7" ref="H41:N41">SUM(H38:H40)</f>
        <v>0</v>
      </c>
      <c r="I41" s="43">
        <f t="shared" si="7"/>
        <v>0</v>
      </c>
      <c r="J41" s="43">
        <f t="shared" si="7"/>
        <v>0</v>
      </c>
      <c r="K41" s="43">
        <f t="shared" si="7"/>
        <v>0</v>
      </c>
      <c r="L41" s="43">
        <f t="shared" si="7"/>
        <v>0</v>
      </c>
      <c r="M41" s="43">
        <f t="shared" si="7"/>
        <v>0</v>
      </c>
      <c r="N41" s="44">
        <f t="shared" si="7"/>
        <v>0</v>
      </c>
    </row>
    <row r="42" spans="1:14" ht="10.5" customHeight="1">
      <c r="A42" s="48" t="s">
        <v>72</v>
      </c>
      <c r="B42" s="19" t="s">
        <v>73</v>
      </c>
      <c r="C42" s="14">
        <v>133373</v>
      </c>
      <c r="D42" s="53">
        <v>143021</v>
      </c>
      <c r="E42" s="53">
        <f>142328-1817</f>
        <v>140511</v>
      </c>
      <c r="F42" s="14">
        <v>116529</v>
      </c>
      <c r="G42" s="53">
        <v>118243</v>
      </c>
      <c r="H42" s="53">
        <f>126654-1070</f>
        <v>125584</v>
      </c>
      <c r="I42" s="18">
        <f>'33'!I42+'33'!L42+'34'!C42+'34'!F42</f>
        <v>463126</v>
      </c>
      <c r="J42" s="18">
        <f>'33'!J42+'33'!M42+'34'!D42+'34'!G42</f>
        <v>487253</v>
      </c>
      <c r="K42" s="18">
        <f>'33'!K42+'33'!N42+'34'!E42+'34'!H42</f>
        <v>480089</v>
      </c>
      <c r="L42" s="18">
        <f>SUM('33'!C42+'33'!F42+'34'!I42)</f>
        <v>1197475</v>
      </c>
      <c r="M42" s="18">
        <f>SUM('33'!D42+'33'!G42+'34'!J42)</f>
        <v>1297414</v>
      </c>
      <c r="N42" s="18">
        <f>SUM('33'!E42+'33'!H42+'34'!K42)</f>
        <v>1208846</v>
      </c>
    </row>
    <row r="43" spans="1:14" ht="10.5" customHeight="1">
      <c r="A43" s="48" t="s">
        <v>74</v>
      </c>
      <c r="B43" s="19" t="s">
        <v>75</v>
      </c>
      <c r="C43" s="14"/>
      <c r="D43" s="14">
        <v>1428</v>
      </c>
      <c r="E43" s="14">
        <v>1428</v>
      </c>
      <c r="F43" s="14"/>
      <c r="G43" s="14">
        <v>17999</v>
      </c>
      <c r="H43" s="14">
        <v>17999</v>
      </c>
      <c r="I43" s="18">
        <f>'33'!I43+'33'!L43+'34'!C43+'34'!F43</f>
        <v>0</v>
      </c>
      <c r="J43" s="18">
        <f>'33'!J43+'33'!M43+'34'!D43+'34'!G43</f>
        <v>23235</v>
      </c>
      <c r="K43" s="18">
        <f>'33'!K43+'33'!N43+'34'!E43+'34'!H43</f>
        <v>23235</v>
      </c>
      <c r="L43" s="18">
        <f>SUM('33'!C43+'33'!F43+'34'!I43)</f>
        <v>0</v>
      </c>
      <c r="M43" s="18">
        <f>SUM('33'!D43+'33'!G43+'34'!J43)</f>
        <v>40919</v>
      </c>
      <c r="N43" s="18">
        <f>SUM('33'!E43+'33'!H43+'34'!K43)</f>
        <v>40919</v>
      </c>
    </row>
    <row r="44" spans="1:14" ht="13.5" thickBot="1">
      <c r="A44" s="17" t="s">
        <v>76</v>
      </c>
      <c r="B44" s="19" t="s">
        <v>207</v>
      </c>
      <c r="C44" s="14"/>
      <c r="D44" s="14"/>
      <c r="E44" s="14"/>
      <c r="F44" s="14"/>
      <c r="G44" s="14"/>
      <c r="H44" s="14"/>
      <c r="I44" s="18"/>
      <c r="J44" s="18"/>
      <c r="K44" s="18"/>
      <c r="L44" s="18"/>
      <c r="M44" s="18"/>
      <c r="N44" s="18"/>
    </row>
    <row r="45" spans="1:14" ht="13.5" thickBot="1">
      <c r="A45" s="41" t="s">
        <v>35</v>
      </c>
      <c r="B45" s="42" t="s">
        <v>78</v>
      </c>
      <c r="C45" s="43">
        <f>SUM(C42:C43)</f>
        <v>133373</v>
      </c>
      <c r="D45" s="43">
        <v>144449</v>
      </c>
      <c r="E45" s="43">
        <f>SUM(E42:E43)</f>
        <v>141939</v>
      </c>
      <c r="F45" s="43">
        <f>SUM(F42:F43)</f>
        <v>116529</v>
      </c>
      <c r="G45" s="43">
        <v>136242</v>
      </c>
      <c r="H45" s="43">
        <f aca="true" t="shared" si="8" ref="H45:N45">SUM(H42:H43)</f>
        <v>143583</v>
      </c>
      <c r="I45" s="43">
        <f t="shared" si="8"/>
        <v>463126</v>
      </c>
      <c r="J45" s="43">
        <f t="shared" si="8"/>
        <v>510488</v>
      </c>
      <c r="K45" s="43">
        <f t="shared" si="8"/>
        <v>503324</v>
      </c>
      <c r="L45" s="43">
        <f t="shared" si="8"/>
        <v>1197475</v>
      </c>
      <c r="M45" s="43">
        <f t="shared" si="8"/>
        <v>1338333</v>
      </c>
      <c r="N45" s="44">
        <f t="shared" si="8"/>
        <v>1249765</v>
      </c>
    </row>
    <row r="46" spans="1:14" ht="12.75">
      <c r="A46" s="17" t="s">
        <v>72</v>
      </c>
      <c r="B46" s="19" t="s">
        <v>41</v>
      </c>
      <c r="C46" s="14">
        <v>2380</v>
      </c>
      <c r="D46" s="36">
        <v>2476</v>
      </c>
      <c r="E46" s="36">
        <v>1817</v>
      </c>
      <c r="F46" s="14">
        <v>1200</v>
      </c>
      <c r="G46" s="36">
        <v>1362</v>
      </c>
      <c r="H46" s="36">
        <v>1070</v>
      </c>
      <c r="I46" s="18">
        <f>'33'!I46+'33'!L46+'34'!C46+'34'!F46</f>
        <v>6288</v>
      </c>
      <c r="J46" s="18">
        <f>'33'!J46+'33'!M46+'34'!D46+'34'!G46</f>
        <v>8561</v>
      </c>
      <c r="K46" s="18">
        <f>'33'!K46+'33'!N46+'34'!E46+'34'!H46</f>
        <v>7320</v>
      </c>
      <c r="L46" s="18">
        <f>SUM('33'!C46+'33'!F46+'34'!I46)</f>
        <v>10156</v>
      </c>
      <c r="M46" s="18">
        <f>SUM('33'!D46+'33'!G46+'34'!J46)</f>
        <v>12429</v>
      </c>
      <c r="N46" s="18">
        <f>SUM('33'!E46+'33'!H46+'34'!K46)</f>
        <v>10152</v>
      </c>
    </row>
    <row r="47" spans="1:14" ht="13.5" thickBot="1">
      <c r="A47" s="17" t="s">
        <v>74</v>
      </c>
      <c r="B47" s="19" t="s">
        <v>79</v>
      </c>
      <c r="C47" s="14"/>
      <c r="D47" s="14">
        <v>0</v>
      </c>
      <c r="E47" s="14"/>
      <c r="F47" s="14"/>
      <c r="G47" s="14">
        <v>0</v>
      </c>
      <c r="H47" s="14"/>
      <c r="I47" s="18">
        <f>'33'!I47+'33'!L47+'34'!C47+'34'!F47</f>
        <v>0</v>
      </c>
      <c r="J47" s="18">
        <f>'33'!J47+'33'!M47+'34'!D47+'34'!G47</f>
        <v>0</v>
      </c>
      <c r="K47" s="18">
        <f>'33'!K47+'33'!N47+'34'!E47+'34'!H47</f>
        <v>0</v>
      </c>
      <c r="L47" s="18">
        <f>SUM('33'!C47+'33'!F47+'34'!I47)</f>
        <v>0</v>
      </c>
      <c r="M47" s="18">
        <f>SUM('33'!D47+'33'!G47+'34'!J47)</f>
        <v>0</v>
      </c>
      <c r="N47" s="18">
        <f>SUM('33'!E47+'33'!H47+'34'!K47)</f>
        <v>0</v>
      </c>
    </row>
    <row r="48" spans="1:14" ht="13.5" thickBot="1">
      <c r="A48" s="41" t="s">
        <v>42</v>
      </c>
      <c r="B48" s="42" t="s">
        <v>80</v>
      </c>
      <c r="C48" s="43">
        <f>SUM(C46:C47)</f>
        <v>2380</v>
      </c>
      <c r="D48" s="43">
        <v>2476</v>
      </c>
      <c r="E48" s="43">
        <f>SUM(E46:E47)</f>
        <v>1817</v>
      </c>
      <c r="F48" s="43">
        <f>SUM(F46:F47)</f>
        <v>1200</v>
      </c>
      <c r="G48" s="43">
        <v>1362</v>
      </c>
      <c r="H48" s="43">
        <f aca="true" t="shared" si="9" ref="H48:N48">SUM(H46:H47)</f>
        <v>1070</v>
      </c>
      <c r="I48" s="43">
        <f t="shared" si="9"/>
        <v>6288</v>
      </c>
      <c r="J48" s="43">
        <f t="shared" si="9"/>
        <v>8561</v>
      </c>
      <c r="K48" s="43">
        <f t="shared" si="9"/>
        <v>7320</v>
      </c>
      <c r="L48" s="43">
        <f t="shared" si="9"/>
        <v>10156</v>
      </c>
      <c r="M48" s="43">
        <f t="shared" si="9"/>
        <v>12429</v>
      </c>
      <c r="N48" s="44">
        <f t="shared" si="9"/>
        <v>10152</v>
      </c>
    </row>
    <row r="49" spans="1:14" ht="13.5" thickBot="1">
      <c r="A49" s="17" t="s">
        <v>81</v>
      </c>
      <c r="B49" s="25" t="s">
        <v>82</v>
      </c>
      <c r="C49" s="18"/>
      <c r="D49" s="18">
        <v>0</v>
      </c>
      <c r="E49" s="18"/>
      <c r="F49" s="18"/>
      <c r="G49" s="18">
        <v>0</v>
      </c>
      <c r="H49" s="18"/>
      <c r="I49" s="18"/>
      <c r="J49" s="18"/>
      <c r="K49" s="18"/>
      <c r="L49" s="18"/>
      <c r="M49" s="18"/>
      <c r="N49" s="18"/>
    </row>
    <row r="50" spans="1:14" ht="13.5" thickBot="1">
      <c r="A50" s="41" t="s">
        <v>46</v>
      </c>
      <c r="B50" s="42" t="s">
        <v>83</v>
      </c>
      <c r="C50" s="43">
        <f>SUM(C48,C45,C49)</f>
        <v>135753</v>
      </c>
      <c r="D50" s="43">
        <v>146925</v>
      </c>
      <c r="E50" s="43">
        <f>SUM(E48,E45,E49)</f>
        <v>143756</v>
      </c>
      <c r="F50" s="43">
        <f>SUM(F48,F45,F49)</f>
        <v>117729</v>
      </c>
      <c r="G50" s="43">
        <v>137604</v>
      </c>
      <c r="H50" s="43">
        <f aca="true" t="shared" si="10" ref="H50:N50">SUM(H48,H45,H49)</f>
        <v>144653</v>
      </c>
      <c r="I50" s="43">
        <f t="shared" si="10"/>
        <v>469414</v>
      </c>
      <c r="J50" s="43">
        <f t="shared" si="10"/>
        <v>519049</v>
      </c>
      <c r="K50" s="43">
        <f t="shared" si="10"/>
        <v>510644</v>
      </c>
      <c r="L50" s="43">
        <f t="shared" si="10"/>
        <v>1207631</v>
      </c>
      <c r="M50" s="43">
        <f t="shared" si="10"/>
        <v>1350762</v>
      </c>
      <c r="N50" s="44">
        <f t="shared" si="10"/>
        <v>1259917</v>
      </c>
    </row>
    <row r="51" spans="1:14" ht="13.5" thickBot="1">
      <c r="A51" s="41"/>
      <c r="B51" s="71" t="s">
        <v>84</v>
      </c>
      <c r="C51" s="43">
        <f>SUM(C50,C41,C37)</f>
        <v>142253</v>
      </c>
      <c r="D51" s="43">
        <v>175425</v>
      </c>
      <c r="E51" s="43">
        <f>SUM(E50,E41,E37)</f>
        <v>164935</v>
      </c>
      <c r="F51" s="43">
        <f>SUM(F50,F41,F37)</f>
        <v>122429</v>
      </c>
      <c r="G51" s="43">
        <v>142304</v>
      </c>
      <c r="H51" s="43">
        <f aca="true" t="shared" si="11" ref="H51:N51">SUM(H50,H41,H37)</f>
        <v>147915</v>
      </c>
      <c r="I51" s="43">
        <f t="shared" si="11"/>
        <v>492114</v>
      </c>
      <c r="J51" s="43">
        <f t="shared" si="11"/>
        <v>563749</v>
      </c>
      <c r="K51" s="43">
        <f t="shared" si="11"/>
        <v>544290</v>
      </c>
      <c r="L51" s="43">
        <f t="shared" si="11"/>
        <v>1298436</v>
      </c>
      <c r="M51" s="43">
        <f t="shared" si="11"/>
        <v>1487362</v>
      </c>
      <c r="N51" s="44">
        <f t="shared" si="11"/>
        <v>1392224</v>
      </c>
    </row>
    <row r="52" spans="1:14" ht="13.5" thickBot="1">
      <c r="A52" s="57"/>
      <c r="B52" s="58" t="s">
        <v>85</v>
      </c>
      <c r="C52" s="59">
        <v>29</v>
      </c>
      <c r="D52" s="60">
        <v>30</v>
      </c>
      <c r="E52" s="60">
        <v>30</v>
      </c>
      <c r="F52" s="59">
        <v>24.5</v>
      </c>
      <c r="G52" s="60">
        <v>24.5</v>
      </c>
      <c r="H52" s="60">
        <v>24.5</v>
      </c>
      <c r="I52" s="61">
        <f>'33'!I52+'33'!L52+'34'!C52+'34'!F52</f>
        <v>96.5</v>
      </c>
      <c r="J52" s="61">
        <f>'33'!J52+'33'!M52+'34'!D52+'34'!G52</f>
        <v>101</v>
      </c>
      <c r="K52" s="61">
        <f>'33'!K52+'33'!N52+'34'!E52+'34'!H52</f>
        <v>101</v>
      </c>
      <c r="L52" s="61">
        <f>SUM('33'!C52+'33'!F52+'34'!I52)</f>
        <v>228</v>
      </c>
      <c r="M52" s="61">
        <f>SUM('33'!D52+'33'!G52+'34'!J52)</f>
        <v>232.5</v>
      </c>
      <c r="N52" s="62">
        <f>SUM('33'!E52+'33'!H52+'34'!K52)</f>
        <v>232.5</v>
      </c>
    </row>
    <row r="53" spans="1:14" ht="13.5" thickBot="1">
      <c r="A53" s="64"/>
      <c r="B53" s="58" t="s">
        <v>86</v>
      </c>
      <c r="C53" s="59"/>
      <c r="D53" s="59"/>
      <c r="E53" s="59"/>
      <c r="F53" s="59"/>
      <c r="G53" s="59"/>
      <c r="H53" s="59"/>
      <c r="I53" s="61">
        <f>'33'!I53+'33'!L53+'34'!C53+'34'!F53</f>
        <v>0</v>
      </c>
      <c r="J53" s="61">
        <f>'33'!J53+'33'!M53+'34'!D53+'34'!G53</f>
        <v>0</v>
      </c>
      <c r="K53" s="61">
        <f>'33'!K53+'33'!N53+'34'!E53+'34'!H53</f>
        <v>0</v>
      </c>
      <c r="L53" s="61">
        <f>SUM('33'!C53+'33'!F53+'34'!I53)</f>
        <v>30</v>
      </c>
      <c r="M53" s="61">
        <f>SUM('33'!D53+'33'!G53+'34'!J53)</f>
        <v>26</v>
      </c>
      <c r="N53" s="62">
        <f>SUM('33'!E53+'33'!H53+'34'!K53)</f>
        <v>26</v>
      </c>
    </row>
    <row r="55" spans="9:10" ht="12.75">
      <c r="I55" s="26"/>
      <c r="J55" s="28"/>
    </row>
    <row r="56" spans="4:10" ht="12.75">
      <c r="D56" s="8"/>
      <c r="I56" s="26"/>
      <c r="J56" s="28"/>
    </row>
    <row r="57" ht="12.75">
      <c r="J57" s="8"/>
    </row>
    <row r="772" spans="4:6" ht="12.75">
      <c r="D772" s="2">
        <v>0</v>
      </c>
      <c r="E772" s="2">
        <v>150000</v>
      </c>
      <c r="F772" s="2">
        <v>150000</v>
      </c>
    </row>
  </sheetData>
  <sheetProtection selectLockedCells="1" selectUnlockedCells="1"/>
  <mergeCells count="24">
    <mergeCell ref="C4:E4"/>
    <mergeCell ref="F4:H4"/>
    <mergeCell ref="L4:N4"/>
    <mergeCell ref="G5:G6"/>
    <mergeCell ref="H5:H6"/>
    <mergeCell ref="I5:I6"/>
    <mergeCell ref="J5:J6"/>
    <mergeCell ref="K5:K6"/>
    <mergeCell ref="A1:N1"/>
    <mergeCell ref="A3:B6"/>
    <mergeCell ref="C3:E3"/>
    <mergeCell ref="F3:H3"/>
    <mergeCell ref="I3:K4"/>
    <mergeCell ref="L5:L6"/>
    <mergeCell ref="M5:M6"/>
    <mergeCell ref="N5:N6"/>
    <mergeCell ref="F5:F6"/>
    <mergeCell ref="L3:N3"/>
    <mergeCell ref="A7:B7"/>
    <mergeCell ref="A8:B8"/>
    <mergeCell ref="A29:B29"/>
    <mergeCell ref="C5:C6"/>
    <mergeCell ref="D5:D6"/>
    <mergeCell ref="E5:E6"/>
  </mergeCells>
  <printOptions horizontalCentered="1"/>
  <pageMargins left="0.27569444444444446" right="0.27569444444444446" top="0.275" bottom="0.1798611111111111" header="0.19652777777777777" footer="0.159722222222222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3"/>
  </sheetPr>
  <dimension ref="A1:Q835"/>
  <sheetViews>
    <sheetView tabSelected="1" zoomScale="92" zoomScaleNormal="92" zoomScalePageLayoutView="0" workbookViewId="0" topLeftCell="A1">
      <pane ySplit="7" topLeftCell="A8" activePane="bottomLeft" state="frozen"/>
      <selection pane="topLeft" activeCell="T30" sqref="T30"/>
      <selection pane="bottomLeft" activeCell="K47" sqref="K47"/>
    </sheetView>
  </sheetViews>
  <sheetFormatPr defaultColWidth="9.00390625" defaultRowHeight="12.75"/>
  <cols>
    <col min="1" max="1" width="7.375" style="2" customWidth="1"/>
    <col min="2" max="2" width="34.625" style="2" customWidth="1"/>
    <col min="3" max="3" width="10.625" style="2" customWidth="1"/>
    <col min="4" max="4" width="10.375" style="2" customWidth="1"/>
    <col min="5" max="6" width="10.75390625" style="2" customWidth="1"/>
    <col min="7" max="7" width="10.875" style="2" customWidth="1"/>
    <col min="8" max="8" width="10.00390625" style="2" customWidth="1"/>
    <col min="9" max="9" width="8.75390625" style="2" customWidth="1"/>
    <col min="10" max="10" width="8.625" style="2" customWidth="1"/>
    <col min="11" max="11" width="9.00390625" style="2" customWidth="1"/>
    <col min="12" max="12" width="11.125" style="2" customWidth="1"/>
    <col min="13" max="13" width="10.875" style="2" customWidth="1"/>
    <col min="14" max="14" width="11.125" style="2" customWidth="1"/>
    <col min="15" max="16384" width="9.125" style="2" customWidth="1"/>
  </cols>
  <sheetData>
    <row r="1" spans="1:14" ht="11.2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ht="8.25" customHeight="1" thickBot="1">
      <c r="N2" s="3" t="s">
        <v>1</v>
      </c>
    </row>
    <row r="3" spans="1:14" ht="9" customHeight="1" thickBot="1">
      <c r="A3" s="89" t="s">
        <v>2</v>
      </c>
      <c r="B3" s="89"/>
      <c r="C3" s="101" t="s">
        <v>205</v>
      </c>
      <c r="D3" s="101"/>
      <c r="E3" s="101"/>
      <c r="F3" s="93" t="s">
        <v>208</v>
      </c>
      <c r="G3" s="93"/>
      <c r="H3" s="93"/>
      <c r="I3" s="93" t="s">
        <v>206</v>
      </c>
      <c r="J3" s="93"/>
      <c r="K3" s="93"/>
      <c r="L3" s="101" t="s">
        <v>205</v>
      </c>
      <c r="M3" s="101"/>
      <c r="N3" s="101"/>
    </row>
    <row r="4" spans="1:14" s="4" customFormat="1" ht="31.5" customHeight="1" thickBot="1">
      <c r="A4" s="89"/>
      <c r="B4" s="89"/>
      <c r="C4" s="101"/>
      <c r="D4" s="101"/>
      <c r="E4" s="101"/>
      <c r="F4" s="93"/>
      <c r="G4" s="93"/>
      <c r="H4" s="93"/>
      <c r="I4" s="93"/>
      <c r="J4" s="93"/>
      <c r="K4" s="93"/>
      <c r="L4" s="101"/>
      <c r="M4" s="101"/>
      <c r="N4" s="101"/>
    </row>
    <row r="5" spans="1:14" ht="11.25" customHeight="1" thickBot="1">
      <c r="A5" s="89"/>
      <c r="B5" s="89"/>
      <c r="C5" s="86" t="s">
        <v>7</v>
      </c>
      <c r="D5" s="86" t="s">
        <v>8</v>
      </c>
      <c r="E5" s="86" t="s">
        <v>9</v>
      </c>
      <c r="F5" s="86" t="s">
        <v>7</v>
      </c>
      <c r="G5" s="86" t="s">
        <v>8</v>
      </c>
      <c r="H5" s="86" t="s">
        <v>9</v>
      </c>
      <c r="I5" s="86" t="s">
        <v>7</v>
      </c>
      <c r="J5" s="86" t="s">
        <v>8</v>
      </c>
      <c r="K5" s="86" t="s">
        <v>9</v>
      </c>
      <c r="L5" s="86" t="s">
        <v>7</v>
      </c>
      <c r="M5" s="86" t="s">
        <v>8</v>
      </c>
      <c r="N5" s="86" t="s">
        <v>9</v>
      </c>
    </row>
    <row r="6" spans="1:14" ht="17.25" customHeight="1" thickBot="1">
      <c r="A6" s="89"/>
      <c r="B6" s="89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 ht="9" customHeight="1" thickBot="1">
      <c r="A7" s="87">
        <v>1</v>
      </c>
      <c r="B7" s="87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84" t="s">
        <v>10</v>
      </c>
      <c r="B8" s="84"/>
      <c r="C8" s="9"/>
      <c r="D8" s="9"/>
      <c r="E8" s="9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17" t="s">
        <v>11</v>
      </c>
      <c r="B9" s="19" t="s">
        <v>12</v>
      </c>
      <c r="C9" s="18">
        <f>SUM('30'!L9+'32'!L9+'34'!L9)</f>
        <v>2772691</v>
      </c>
      <c r="D9" s="18">
        <f>SUM('30'!M9+'32'!M9+'34'!M9)</f>
        <v>2939760</v>
      </c>
      <c r="E9" s="18">
        <f>SUM('30'!N9+'32'!N9+'34'!N9)</f>
        <v>2646468</v>
      </c>
      <c r="F9" s="14"/>
      <c r="G9" s="14">
        <v>0</v>
      </c>
      <c r="H9" s="14"/>
      <c r="I9" s="14"/>
      <c r="J9" s="14">
        <v>0</v>
      </c>
      <c r="K9" s="14"/>
      <c r="L9" s="18">
        <f aca="true" t="shared" si="0" ref="L9:L51">SUM(C9,F9)+I9</f>
        <v>2772691</v>
      </c>
      <c r="M9" s="18">
        <f aca="true" t="shared" si="1" ref="M9:M51">SUM(D9,G9)+J9</f>
        <v>2939760</v>
      </c>
      <c r="N9" s="18">
        <f aca="true" t="shared" si="2" ref="N9:N51">SUM(E9,H9)+K9</f>
        <v>2646468</v>
      </c>
    </row>
    <row r="10" spans="1:14" ht="10.5" customHeight="1">
      <c r="A10" s="17" t="s">
        <v>13</v>
      </c>
      <c r="B10" s="19" t="s">
        <v>14</v>
      </c>
      <c r="C10" s="18">
        <f>SUM('30'!L10+'32'!L10+'34'!L10)</f>
        <v>787683</v>
      </c>
      <c r="D10" s="18">
        <f>SUM('30'!M10+'32'!M10+'34'!M10)</f>
        <v>890454</v>
      </c>
      <c r="E10" s="18">
        <f>SUM('30'!N10+'32'!N10+'34'!N10)</f>
        <v>777174</v>
      </c>
      <c r="F10" s="14"/>
      <c r="G10" s="14">
        <v>0</v>
      </c>
      <c r="H10" s="14"/>
      <c r="I10" s="14"/>
      <c r="J10" s="14">
        <v>0</v>
      </c>
      <c r="K10" s="14"/>
      <c r="L10" s="18">
        <f t="shared" si="0"/>
        <v>787683</v>
      </c>
      <c r="M10" s="18">
        <f t="shared" si="1"/>
        <v>890454</v>
      </c>
      <c r="N10" s="18">
        <f t="shared" si="2"/>
        <v>777174</v>
      </c>
    </row>
    <row r="11" spans="1:14" ht="10.5" customHeight="1">
      <c r="A11" s="17" t="s">
        <v>15</v>
      </c>
      <c r="B11" s="19" t="s">
        <v>16</v>
      </c>
      <c r="C11" s="18">
        <f>SUM('30'!L11+'32'!L11+'34'!L11)</f>
        <v>8758916</v>
      </c>
      <c r="D11" s="18">
        <f>SUM('30'!M11+'32'!M11+'34'!M11)</f>
        <v>9583295</v>
      </c>
      <c r="E11" s="18">
        <f>SUM('30'!N11+'32'!N11+'34'!N11)</f>
        <v>8804045</v>
      </c>
      <c r="F11" s="14"/>
      <c r="G11" s="14">
        <v>0</v>
      </c>
      <c r="H11" s="14"/>
      <c r="I11" s="14">
        <v>-355000</v>
      </c>
      <c r="J11" s="56">
        <v>-355000</v>
      </c>
      <c r="K11" s="56">
        <v>-307046</v>
      </c>
      <c r="L11" s="18">
        <f t="shared" si="0"/>
        <v>8403916</v>
      </c>
      <c r="M11" s="18">
        <f t="shared" si="1"/>
        <v>9228295</v>
      </c>
      <c r="N11" s="18">
        <f t="shared" si="2"/>
        <v>8496999</v>
      </c>
    </row>
    <row r="12" spans="1:14" ht="10.5" customHeight="1">
      <c r="A12" s="17" t="s">
        <v>17</v>
      </c>
      <c r="B12" s="19" t="s">
        <v>18</v>
      </c>
      <c r="C12" s="18">
        <f>SUM('30'!L12+'32'!L12+'34'!L12)</f>
        <v>700961</v>
      </c>
      <c r="D12" s="18">
        <f>SUM('30'!M12+'32'!M12+'34'!M12)</f>
        <v>729704</v>
      </c>
      <c r="E12" s="18">
        <f>SUM('30'!N12+'32'!N12+'34'!N12)</f>
        <v>592025</v>
      </c>
      <c r="F12" s="14"/>
      <c r="G12" s="14">
        <v>0</v>
      </c>
      <c r="H12" s="14"/>
      <c r="I12" s="14"/>
      <c r="J12" s="14">
        <v>0</v>
      </c>
      <c r="K12" s="14"/>
      <c r="L12" s="18">
        <f t="shared" si="0"/>
        <v>700961</v>
      </c>
      <c r="M12" s="18">
        <f t="shared" si="1"/>
        <v>729704</v>
      </c>
      <c r="N12" s="18">
        <f t="shared" si="2"/>
        <v>592025</v>
      </c>
    </row>
    <row r="13" spans="1:14" ht="10.5" customHeight="1" thickBot="1">
      <c r="A13" s="17" t="s">
        <v>19</v>
      </c>
      <c r="B13" s="19" t="s">
        <v>20</v>
      </c>
      <c r="C13" s="18">
        <f>SUM('30'!L13+'32'!L13+'34'!L13)</f>
        <v>1696050</v>
      </c>
      <c r="D13" s="18">
        <f>SUM('30'!M13+'32'!M13+'34'!M13)</f>
        <v>1350080</v>
      </c>
      <c r="E13" s="18">
        <f>SUM('30'!N13+'32'!N13+'34'!N13)</f>
        <v>1163054</v>
      </c>
      <c r="F13" s="14"/>
      <c r="G13" s="14">
        <v>0</v>
      </c>
      <c r="H13" s="14"/>
      <c r="I13" s="14"/>
      <c r="J13" s="14">
        <v>0</v>
      </c>
      <c r="K13" s="14"/>
      <c r="L13" s="18">
        <f t="shared" si="0"/>
        <v>1696050</v>
      </c>
      <c r="M13" s="18">
        <f t="shared" si="1"/>
        <v>1350080</v>
      </c>
      <c r="N13" s="18">
        <f t="shared" si="2"/>
        <v>1163054</v>
      </c>
    </row>
    <row r="14" spans="1:14" s="15" customFormat="1" ht="10.5" customHeight="1" thickBot="1">
      <c r="A14" s="41" t="s">
        <v>21</v>
      </c>
      <c r="B14" s="42" t="s">
        <v>22</v>
      </c>
      <c r="C14" s="43">
        <f>SUM('30'!L14+'32'!L14+'34'!L14)</f>
        <v>14716301</v>
      </c>
      <c r="D14" s="43">
        <f>SUM('30'!M14+'32'!M14+'34'!M14)</f>
        <v>15493293</v>
      </c>
      <c r="E14" s="43">
        <f>SUM('30'!N14+'32'!N14+'34'!N14)</f>
        <v>13982766</v>
      </c>
      <c r="F14" s="43">
        <f>SUM(F9:F13)</f>
        <v>0</v>
      </c>
      <c r="G14" s="43">
        <v>0</v>
      </c>
      <c r="H14" s="43">
        <f>SUM(H9:H13)</f>
        <v>0</v>
      </c>
      <c r="I14" s="43">
        <f>SUM(I9:I13)</f>
        <v>-355000</v>
      </c>
      <c r="J14" s="43">
        <v>-355000</v>
      </c>
      <c r="K14" s="43">
        <f>SUM(K9:K13)</f>
        <v>-307046</v>
      </c>
      <c r="L14" s="43">
        <f t="shared" si="0"/>
        <v>14361301</v>
      </c>
      <c r="M14" s="43">
        <f t="shared" si="1"/>
        <v>15138293</v>
      </c>
      <c r="N14" s="44">
        <f t="shared" si="2"/>
        <v>13675720</v>
      </c>
    </row>
    <row r="15" spans="1:14" s="15" customFormat="1" ht="10.5" customHeight="1">
      <c r="A15" s="17" t="s">
        <v>23</v>
      </c>
      <c r="B15" s="19" t="s">
        <v>24</v>
      </c>
      <c r="C15" s="18">
        <f>SUM('30'!L15+'32'!L15+'34'!L15)</f>
        <v>660009</v>
      </c>
      <c r="D15" s="18">
        <f>SUM('30'!M15+'32'!M15+'34'!M15)</f>
        <v>2035066</v>
      </c>
      <c r="E15" s="18">
        <f>SUM('30'!N15+'32'!N15+'34'!N15)</f>
        <v>744164</v>
      </c>
      <c r="F15" s="14"/>
      <c r="G15" s="14">
        <v>0</v>
      </c>
      <c r="H15" s="14"/>
      <c r="I15" s="14"/>
      <c r="J15" s="14">
        <v>0</v>
      </c>
      <c r="K15" s="14"/>
      <c r="L15" s="18">
        <f t="shared" si="0"/>
        <v>660009</v>
      </c>
      <c r="M15" s="18">
        <f t="shared" si="1"/>
        <v>2035066</v>
      </c>
      <c r="N15" s="18">
        <f t="shared" si="2"/>
        <v>744164</v>
      </c>
    </row>
    <row r="16" spans="1:14" ht="10.5" customHeight="1">
      <c r="A16" s="17" t="s">
        <v>25</v>
      </c>
      <c r="B16" s="19" t="s">
        <v>26</v>
      </c>
      <c r="C16" s="18">
        <f>SUM('30'!L16+'32'!L16+'34'!L16)</f>
        <v>62445</v>
      </c>
      <c r="D16" s="18">
        <f>SUM('30'!M16+'32'!M16+'34'!M16)</f>
        <v>917499</v>
      </c>
      <c r="E16" s="18">
        <f>SUM('30'!N16+'32'!N16+'34'!N16)</f>
        <v>458092</v>
      </c>
      <c r="F16" s="14"/>
      <c r="G16" s="14">
        <v>0</v>
      </c>
      <c r="H16" s="14"/>
      <c r="I16" s="14"/>
      <c r="J16" s="14">
        <v>0</v>
      </c>
      <c r="K16" s="14"/>
      <c r="L16" s="18">
        <f t="shared" si="0"/>
        <v>62445</v>
      </c>
      <c r="M16" s="18">
        <f t="shared" si="1"/>
        <v>917499</v>
      </c>
      <c r="N16" s="18">
        <f t="shared" si="2"/>
        <v>458092</v>
      </c>
    </row>
    <row r="17" spans="1:14" ht="10.5" customHeight="1" thickBot="1">
      <c r="A17" s="17" t="s">
        <v>27</v>
      </c>
      <c r="B17" s="19" t="s">
        <v>28</v>
      </c>
      <c r="C17" s="18">
        <f>SUM('30'!L17+'32'!L17+'34'!L17)</f>
        <v>967406</v>
      </c>
      <c r="D17" s="18">
        <f>SUM('30'!M17+'32'!M17+'34'!M17)</f>
        <v>1932724</v>
      </c>
      <c r="E17" s="18">
        <f>SUM('30'!N17+'32'!N17+'34'!N17)</f>
        <v>296544</v>
      </c>
      <c r="F17" s="14"/>
      <c r="G17" s="14">
        <v>0</v>
      </c>
      <c r="H17" s="14"/>
      <c r="I17" s="14"/>
      <c r="J17" s="14">
        <v>0</v>
      </c>
      <c r="K17" s="14"/>
      <c r="L17" s="18">
        <f t="shared" si="0"/>
        <v>967406</v>
      </c>
      <c r="M17" s="18">
        <f t="shared" si="1"/>
        <v>1932724</v>
      </c>
      <c r="N17" s="18">
        <f t="shared" si="2"/>
        <v>296544</v>
      </c>
    </row>
    <row r="18" spans="1:14" s="15" customFormat="1" ht="10.5" customHeight="1" thickBot="1">
      <c r="A18" s="41" t="s">
        <v>29</v>
      </c>
      <c r="B18" s="42" t="s">
        <v>30</v>
      </c>
      <c r="C18" s="43">
        <f>SUM('30'!L18+'32'!L18+'34'!L18)</f>
        <v>1689860</v>
      </c>
      <c r="D18" s="43">
        <f>SUM('30'!M18+'32'!M18+'34'!M18)</f>
        <v>4885289</v>
      </c>
      <c r="E18" s="43">
        <f>SUM('30'!N18+'32'!N18+'34'!N18)</f>
        <v>1498800</v>
      </c>
      <c r="F18" s="43">
        <f>SUM(F15:F17)</f>
        <v>0</v>
      </c>
      <c r="G18" s="43">
        <v>0</v>
      </c>
      <c r="H18" s="43">
        <f>SUM(H15:H17)</f>
        <v>0</v>
      </c>
      <c r="I18" s="43">
        <f>SUM(I15:I17)</f>
        <v>0</v>
      </c>
      <c r="J18" s="43">
        <v>0</v>
      </c>
      <c r="K18" s="43">
        <f>SUM(K15:K17)</f>
        <v>0</v>
      </c>
      <c r="L18" s="43">
        <f t="shared" si="0"/>
        <v>1689860</v>
      </c>
      <c r="M18" s="43">
        <f t="shared" si="1"/>
        <v>4885289</v>
      </c>
      <c r="N18" s="44">
        <f t="shared" si="2"/>
        <v>1498800</v>
      </c>
    </row>
    <row r="19" spans="1:14" ht="10.5" customHeight="1">
      <c r="A19" s="17" t="s">
        <v>31</v>
      </c>
      <c r="B19" s="25" t="s">
        <v>32</v>
      </c>
      <c r="C19" s="18">
        <f>SUM('30'!L19+'32'!L19+'34'!L19)</f>
        <v>4577182</v>
      </c>
      <c r="D19" s="18">
        <f>SUM('30'!M19+'32'!M19+'34'!M19)</f>
        <v>4668619</v>
      </c>
      <c r="E19" s="18">
        <f>SUM('30'!N19+'32'!N19+'34'!N19)</f>
        <v>4292889</v>
      </c>
      <c r="F19" s="18">
        <v>-4577182</v>
      </c>
      <c r="G19" s="56">
        <v>-4668619</v>
      </c>
      <c r="H19" s="56">
        <v>-4292889</v>
      </c>
      <c r="I19" s="18"/>
      <c r="J19" s="18">
        <v>0</v>
      </c>
      <c r="K19" s="18"/>
      <c r="L19" s="18">
        <f t="shared" si="0"/>
        <v>0</v>
      </c>
      <c r="M19" s="18">
        <f t="shared" si="1"/>
        <v>0</v>
      </c>
      <c r="N19" s="18">
        <f t="shared" si="2"/>
        <v>0</v>
      </c>
    </row>
    <row r="20" spans="1:14" ht="10.5" customHeight="1" thickBot="1">
      <c r="A20" s="17" t="s">
        <v>33</v>
      </c>
      <c r="B20" s="25" t="s">
        <v>34</v>
      </c>
      <c r="C20" s="18">
        <f>SUM('30'!L20+'32'!L20+'34'!L20)</f>
        <v>0</v>
      </c>
      <c r="D20" s="18">
        <f>SUM('30'!M20+'32'!M20+'34'!M20)</f>
        <v>83862</v>
      </c>
      <c r="E20" s="18">
        <f>SUM('30'!N20+'32'!N20+'34'!N20)</f>
        <v>83862</v>
      </c>
      <c r="F20" s="18"/>
      <c r="G20" s="56"/>
      <c r="H20" s="56"/>
      <c r="I20" s="18"/>
      <c r="J20" s="18"/>
      <c r="K20" s="18"/>
      <c r="L20" s="18">
        <f t="shared" si="0"/>
        <v>0</v>
      </c>
      <c r="M20" s="18">
        <f t="shared" si="1"/>
        <v>83862</v>
      </c>
      <c r="N20" s="18">
        <f>SUM(E20,H20)+K20</f>
        <v>83862</v>
      </c>
    </row>
    <row r="21" spans="1:14" ht="10.5" customHeight="1" thickBot="1">
      <c r="A21" s="41" t="s">
        <v>35</v>
      </c>
      <c r="B21" s="42" t="s">
        <v>36</v>
      </c>
      <c r="C21" s="43">
        <f>SUM('30'!L21+'32'!L21+'34'!L21)</f>
        <v>4577182</v>
      </c>
      <c r="D21" s="43">
        <f>SUM('30'!M21+'32'!M21+'34'!M21)</f>
        <v>4752481</v>
      </c>
      <c r="E21" s="43">
        <f>SUM('30'!N21+'32'!N21+'34'!N21)</f>
        <v>4376751</v>
      </c>
      <c r="F21" s="43">
        <f>SUM(F19)</f>
        <v>-4577182</v>
      </c>
      <c r="G21" s="43">
        <v>-4668619</v>
      </c>
      <c r="H21" s="43">
        <f>SUM(H19)</f>
        <v>-4292889</v>
      </c>
      <c r="I21" s="43">
        <f>SUM(I19)</f>
        <v>0</v>
      </c>
      <c r="J21" s="43">
        <v>0</v>
      </c>
      <c r="K21" s="43">
        <f>SUM(K19)+K20</f>
        <v>0</v>
      </c>
      <c r="L21" s="43">
        <f t="shared" si="0"/>
        <v>0</v>
      </c>
      <c r="M21" s="43">
        <f t="shared" si="1"/>
        <v>83862</v>
      </c>
      <c r="N21" s="44">
        <f t="shared" si="2"/>
        <v>83862</v>
      </c>
    </row>
    <row r="22" spans="1:14" ht="10.5" customHeight="1">
      <c r="A22" s="17" t="s">
        <v>37</v>
      </c>
      <c r="B22" s="19" t="s">
        <v>38</v>
      </c>
      <c r="C22" s="18">
        <f>SUM('30'!L22+'32'!L22+'34'!L22)</f>
        <v>0</v>
      </c>
      <c r="D22" s="18">
        <f>SUM('30'!M22+'32'!M22+'34'!M22)</f>
        <v>0</v>
      </c>
      <c r="E22" s="18">
        <f>SUM('30'!N22+'32'!N22+'34'!N22)</f>
        <v>0</v>
      </c>
      <c r="F22" s="18"/>
      <c r="G22" s="18">
        <v>0</v>
      </c>
      <c r="H22" s="18"/>
      <c r="I22" s="18"/>
      <c r="J22" s="18">
        <v>0</v>
      </c>
      <c r="K22" s="18"/>
      <c r="L22" s="18">
        <f t="shared" si="0"/>
        <v>0</v>
      </c>
      <c r="M22" s="18">
        <f t="shared" si="1"/>
        <v>0</v>
      </c>
      <c r="N22" s="18">
        <f t="shared" si="2"/>
        <v>0</v>
      </c>
    </row>
    <row r="23" spans="1:14" ht="10.5" customHeight="1">
      <c r="A23" s="17" t="s">
        <v>39</v>
      </c>
      <c r="B23" s="19" t="s">
        <v>40</v>
      </c>
      <c r="C23" s="18">
        <f>SUM('30'!L23+'32'!L23+'34'!L23)</f>
        <v>0</v>
      </c>
      <c r="D23" s="18">
        <f>SUM('30'!M23+'32'!M23+'34'!M23)</f>
        <v>0</v>
      </c>
      <c r="E23" s="18">
        <f>SUM('30'!N23+'32'!N23+'34'!N23)</f>
        <v>0</v>
      </c>
      <c r="F23" s="18"/>
      <c r="G23" s="18">
        <v>0</v>
      </c>
      <c r="H23" s="18"/>
      <c r="I23" s="18"/>
      <c r="J23" s="18">
        <v>0</v>
      </c>
      <c r="K23" s="18"/>
      <c r="L23" s="18">
        <f t="shared" si="0"/>
        <v>0</v>
      </c>
      <c r="M23" s="18">
        <f t="shared" si="1"/>
        <v>0</v>
      </c>
      <c r="N23" s="18">
        <f t="shared" si="2"/>
        <v>0</v>
      </c>
    </row>
    <row r="24" spans="1:14" ht="10.5" customHeight="1" thickBot="1">
      <c r="A24" s="17" t="s">
        <v>31</v>
      </c>
      <c r="B24" s="19" t="s">
        <v>41</v>
      </c>
      <c r="C24" s="18">
        <f>SUM('30'!L24+'32'!L24+'34'!L24)</f>
        <v>97943</v>
      </c>
      <c r="D24" s="18">
        <f>SUM('30'!M24+'32'!M24+'34'!M24)</f>
        <v>130219</v>
      </c>
      <c r="E24" s="18">
        <f>SUM('30'!N24+'32'!N24+'34'!N24)</f>
        <v>80762</v>
      </c>
      <c r="F24" s="14">
        <v>-97943</v>
      </c>
      <c r="G24" s="56">
        <v>-130219</v>
      </c>
      <c r="H24" s="56">
        <v>-80762</v>
      </c>
      <c r="I24" s="14"/>
      <c r="J24" s="14">
        <v>0</v>
      </c>
      <c r="K24" s="14"/>
      <c r="L24" s="18">
        <f t="shared" si="0"/>
        <v>0</v>
      </c>
      <c r="M24" s="18">
        <f t="shared" si="1"/>
        <v>0</v>
      </c>
      <c r="N24" s="18">
        <f t="shared" si="2"/>
        <v>0</v>
      </c>
    </row>
    <row r="25" spans="1:14" ht="10.5" customHeight="1" thickBot="1">
      <c r="A25" s="41" t="s">
        <v>42</v>
      </c>
      <c r="B25" s="45" t="s">
        <v>43</v>
      </c>
      <c r="C25" s="43">
        <f>SUM('30'!L25+'32'!L25+'34'!L25)</f>
        <v>97943</v>
      </c>
      <c r="D25" s="43">
        <f>SUM('30'!M25+'32'!M25+'34'!M25)</f>
        <v>130219</v>
      </c>
      <c r="E25" s="43">
        <f>SUM('30'!N25+'32'!N25+'34'!N25)</f>
        <v>80762</v>
      </c>
      <c r="F25" s="43">
        <f>SUM(F22:F24)</f>
        <v>-97943</v>
      </c>
      <c r="G25" s="43">
        <v>-130219</v>
      </c>
      <c r="H25" s="43">
        <f>SUM(H22:H24)</f>
        <v>-80762</v>
      </c>
      <c r="I25" s="43">
        <f>SUM(I22:I24)</f>
        <v>0</v>
      </c>
      <c r="J25" s="43">
        <v>0</v>
      </c>
      <c r="K25" s="43">
        <f>SUM(K22:K24)</f>
        <v>0</v>
      </c>
      <c r="L25" s="43">
        <f t="shared" si="0"/>
        <v>0</v>
      </c>
      <c r="M25" s="43">
        <f t="shared" si="1"/>
        <v>0</v>
      </c>
      <c r="N25" s="44">
        <f t="shared" si="2"/>
        <v>0</v>
      </c>
    </row>
    <row r="26" spans="1:14" ht="10.5" customHeight="1" thickBot="1">
      <c r="A26" s="17" t="s">
        <v>44</v>
      </c>
      <c r="B26" s="19" t="s">
        <v>45</v>
      </c>
      <c r="C26" s="18">
        <f>SUM('30'!L26+'32'!L26+'34'!L26)</f>
        <v>0</v>
      </c>
      <c r="D26" s="18">
        <f>SUM('30'!M26+'32'!M26+'34'!M26)</f>
        <v>0</v>
      </c>
      <c r="E26" s="18">
        <f>SUM('30'!N26+'32'!N26+'34'!N26)</f>
        <v>17133066</v>
      </c>
      <c r="F26" s="18"/>
      <c r="G26" s="18">
        <v>0</v>
      </c>
      <c r="H26" s="18">
        <v>-13420946</v>
      </c>
      <c r="I26" s="18"/>
      <c r="J26" s="18">
        <v>0</v>
      </c>
      <c r="K26" s="18"/>
      <c r="L26" s="18">
        <f t="shared" si="0"/>
        <v>0</v>
      </c>
      <c r="M26" s="18">
        <f t="shared" si="1"/>
        <v>0</v>
      </c>
      <c r="N26" s="18">
        <f t="shared" si="2"/>
        <v>3712120</v>
      </c>
    </row>
    <row r="27" spans="1:14" ht="10.5" customHeight="1" thickBot="1">
      <c r="A27" s="41" t="s">
        <v>46</v>
      </c>
      <c r="B27" s="45" t="s">
        <v>47</v>
      </c>
      <c r="C27" s="43">
        <f>SUM('30'!L27+'32'!L27+'34'!L27)</f>
        <v>4675125</v>
      </c>
      <c r="D27" s="43">
        <f>SUM('30'!M27+'32'!M27+'34'!M27)</f>
        <v>4882700</v>
      </c>
      <c r="E27" s="43">
        <f>SUM('30'!N27+'32'!N27+'34'!N27)</f>
        <v>21590579</v>
      </c>
      <c r="F27" s="43">
        <f>SUM(F21,F25,F26)</f>
        <v>-4675125</v>
      </c>
      <c r="G27" s="43">
        <v>-4798838</v>
      </c>
      <c r="H27" s="43">
        <f>SUM(H21,H25,H26)</f>
        <v>-17794597</v>
      </c>
      <c r="I27" s="43">
        <f>SUM(I21,I25,I26)</f>
        <v>0</v>
      </c>
      <c r="J27" s="43">
        <v>0</v>
      </c>
      <c r="K27" s="43">
        <f>SUM(K21,K25,K26)</f>
        <v>0</v>
      </c>
      <c r="L27" s="43">
        <f t="shared" si="0"/>
        <v>0</v>
      </c>
      <c r="M27" s="43">
        <f t="shared" si="1"/>
        <v>83862</v>
      </c>
      <c r="N27" s="44">
        <f t="shared" si="2"/>
        <v>3795982</v>
      </c>
    </row>
    <row r="28" spans="1:14" s="15" customFormat="1" ht="10.5" customHeight="1">
      <c r="A28" s="1"/>
      <c r="B28" s="21" t="s">
        <v>48</v>
      </c>
      <c r="C28" s="18">
        <f>SUM('30'!L28+'32'!L28+'34'!L28)</f>
        <v>21081286</v>
      </c>
      <c r="D28" s="18">
        <f>SUM('30'!M28+'32'!M28+'34'!M28)</f>
        <v>25261282</v>
      </c>
      <c r="E28" s="18">
        <f>SUM('30'!N28+'32'!N28+'34'!N28)</f>
        <v>37072145</v>
      </c>
      <c r="F28" s="18">
        <f>SUM(F27,F18,F14)</f>
        <v>-4675125</v>
      </c>
      <c r="G28" s="18">
        <v>-4798838</v>
      </c>
      <c r="H28" s="18">
        <f>SUM(H27,H18,H14)</f>
        <v>-17794597</v>
      </c>
      <c r="I28" s="18">
        <f>SUM(I27,I18,I14)</f>
        <v>-355000</v>
      </c>
      <c r="J28" s="18">
        <v>-355000</v>
      </c>
      <c r="K28" s="18">
        <f>SUM(K27,K18,K14)</f>
        <v>-307046</v>
      </c>
      <c r="L28" s="18">
        <f t="shared" si="0"/>
        <v>16051161</v>
      </c>
      <c r="M28" s="18">
        <f t="shared" si="1"/>
        <v>20107444</v>
      </c>
      <c r="N28" s="18">
        <f t="shared" si="2"/>
        <v>18970502</v>
      </c>
    </row>
    <row r="29" spans="1:14" ht="10.5" customHeight="1">
      <c r="A29" s="85" t="s">
        <v>49</v>
      </c>
      <c r="B29" s="85"/>
      <c r="C29" s="18"/>
      <c r="D29" s="18"/>
      <c r="E29" s="18"/>
      <c r="F29" s="14"/>
      <c r="G29" s="14"/>
      <c r="H29" s="14"/>
      <c r="I29" s="14"/>
      <c r="J29" s="14"/>
      <c r="K29" s="14"/>
      <c r="L29" s="18"/>
      <c r="M29" s="18"/>
      <c r="N29" s="18"/>
    </row>
    <row r="30" spans="1:14" ht="10.5" customHeight="1">
      <c r="A30" s="17" t="s">
        <v>50</v>
      </c>
      <c r="B30" s="19" t="s">
        <v>51</v>
      </c>
      <c r="C30" s="18">
        <f>SUM('30'!L30+'32'!L30+'34'!L30)</f>
        <v>2220572</v>
      </c>
      <c r="D30" s="18">
        <f>SUM('30'!M30+'32'!M30+'34'!M30)</f>
        <v>2276749</v>
      </c>
      <c r="E30" s="18">
        <f>SUM('30'!N30+'32'!N30+'34'!N30)</f>
        <v>2276749</v>
      </c>
      <c r="F30" s="14"/>
      <c r="G30" s="14">
        <v>0</v>
      </c>
      <c r="H30" s="14"/>
      <c r="I30" s="14"/>
      <c r="J30" s="14">
        <v>0</v>
      </c>
      <c r="K30" s="14"/>
      <c r="L30" s="18">
        <f t="shared" si="0"/>
        <v>2220572</v>
      </c>
      <c r="M30" s="18">
        <f t="shared" si="1"/>
        <v>2276749</v>
      </c>
      <c r="N30" s="18">
        <f t="shared" si="2"/>
        <v>2276749</v>
      </c>
    </row>
    <row r="31" spans="1:14" ht="10.5" customHeight="1">
      <c r="A31" s="17" t="s">
        <v>52</v>
      </c>
      <c r="B31" s="19" t="s">
        <v>53</v>
      </c>
      <c r="C31" s="18">
        <f>SUM('30'!L31+'32'!L31+'34'!L31)</f>
        <v>0</v>
      </c>
      <c r="D31" s="18">
        <f>SUM('30'!M31+'32'!M31+'34'!M31)</f>
        <v>0</v>
      </c>
      <c r="E31" s="18">
        <f>SUM('30'!N31+'32'!N31+'34'!N31)</f>
        <v>0</v>
      </c>
      <c r="F31" s="14"/>
      <c r="G31" s="14">
        <v>0</v>
      </c>
      <c r="H31" s="14"/>
      <c r="I31" s="14"/>
      <c r="J31" s="14">
        <v>0</v>
      </c>
      <c r="K31" s="14"/>
      <c r="L31" s="18">
        <f t="shared" si="0"/>
        <v>0</v>
      </c>
      <c r="M31" s="18">
        <f t="shared" si="1"/>
        <v>0</v>
      </c>
      <c r="N31" s="18">
        <f t="shared" si="2"/>
        <v>0</v>
      </c>
    </row>
    <row r="32" spans="1:14" ht="10.5" customHeight="1">
      <c r="A32" s="17" t="s">
        <v>54</v>
      </c>
      <c r="B32" s="19" t="s">
        <v>55</v>
      </c>
      <c r="C32" s="18">
        <f>SUM('30'!L32+'32'!L32+'34'!L32)</f>
        <v>1398938</v>
      </c>
      <c r="D32" s="18">
        <f>SUM('30'!M32+'32'!M32+'34'!M32)</f>
        <v>1454879</v>
      </c>
      <c r="E32" s="18">
        <f>SUM('30'!N32+'32'!N32+'34'!N32)</f>
        <v>1522515</v>
      </c>
      <c r="F32" s="14"/>
      <c r="G32" s="14">
        <v>0</v>
      </c>
      <c r="H32" s="14"/>
      <c r="I32" s="14"/>
      <c r="J32" s="14">
        <v>0</v>
      </c>
      <c r="K32" s="14"/>
      <c r="L32" s="18">
        <f t="shared" si="0"/>
        <v>1398938</v>
      </c>
      <c r="M32" s="18">
        <f t="shared" si="1"/>
        <v>1454879</v>
      </c>
      <c r="N32" s="18">
        <f t="shared" si="2"/>
        <v>1522515</v>
      </c>
    </row>
    <row r="33" spans="1:14" ht="10.5" customHeight="1">
      <c r="A33" s="1" t="s">
        <v>56</v>
      </c>
      <c r="B33" s="25" t="s">
        <v>57</v>
      </c>
      <c r="C33" s="18">
        <f>SUM('30'!L33+'32'!L33+'34'!L33)</f>
        <v>3619510</v>
      </c>
      <c r="D33" s="18">
        <f>SUM('30'!M33+'32'!M33+'34'!M33)</f>
        <v>3731628</v>
      </c>
      <c r="E33" s="18">
        <f>SUM('30'!N33+'32'!N33+'34'!N33)</f>
        <v>3799264</v>
      </c>
      <c r="F33" s="18">
        <f>SUM(F30:F32)</f>
        <v>0</v>
      </c>
      <c r="G33" s="18">
        <v>0</v>
      </c>
      <c r="H33" s="18">
        <f>SUM(H30:H32)</f>
        <v>0</v>
      </c>
      <c r="I33" s="18">
        <f>SUM(I30:I32)</f>
        <v>0</v>
      </c>
      <c r="J33" s="18">
        <v>0</v>
      </c>
      <c r="K33" s="18">
        <f>SUM(K30:K32)</f>
        <v>0</v>
      </c>
      <c r="L33" s="18">
        <f t="shared" si="0"/>
        <v>3619510</v>
      </c>
      <c r="M33" s="18">
        <f t="shared" si="1"/>
        <v>3731628</v>
      </c>
      <c r="N33" s="18">
        <f t="shared" si="2"/>
        <v>3799264</v>
      </c>
    </row>
    <row r="34" spans="1:14" ht="10.5" customHeight="1">
      <c r="A34" s="17" t="s">
        <v>58</v>
      </c>
      <c r="B34" s="19" t="s">
        <v>59</v>
      </c>
      <c r="C34" s="18">
        <f>SUM('30'!L34+'32'!L34+'34'!L34)</f>
        <v>5312948</v>
      </c>
      <c r="D34" s="18">
        <f>SUM('30'!M34+'32'!M34+'34'!M34)</f>
        <v>5312948</v>
      </c>
      <c r="E34" s="18">
        <f>SUM('30'!N34+'32'!N34+'34'!N34)</f>
        <v>6001228</v>
      </c>
      <c r="F34" s="14"/>
      <c r="G34" s="14">
        <v>0</v>
      </c>
      <c r="H34" s="14"/>
      <c r="I34" s="14"/>
      <c r="J34" s="14">
        <v>0</v>
      </c>
      <c r="K34" s="14"/>
      <c r="L34" s="18">
        <f t="shared" si="0"/>
        <v>5312948</v>
      </c>
      <c r="M34" s="18">
        <f t="shared" si="1"/>
        <v>5312948</v>
      </c>
      <c r="N34" s="18">
        <f t="shared" si="2"/>
        <v>6001228</v>
      </c>
    </row>
    <row r="35" spans="1:14" s="15" customFormat="1" ht="10.5" customHeight="1">
      <c r="A35" s="17" t="s">
        <v>60</v>
      </c>
      <c r="B35" s="19" t="s">
        <v>61</v>
      </c>
      <c r="C35" s="18">
        <f>SUM('30'!L35+'32'!L35+'34'!L35)</f>
        <v>5783843</v>
      </c>
      <c r="D35" s="18">
        <f>SUM('30'!M35+'32'!M35+'34'!M35)</f>
        <v>5989204</v>
      </c>
      <c r="E35" s="18">
        <f>SUM('30'!N35+'32'!N35+'34'!N35)</f>
        <v>6194987</v>
      </c>
      <c r="F35" s="14"/>
      <c r="G35" s="14">
        <v>0</v>
      </c>
      <c r="H35" s="14"/>
      <c r="I35" s="14">
        <v>-355000</v>
      </c>
      <c r="J35" s="56">
        <v>-355000</v>
      </c>
      <c r="K35" s="56">
        <v>-307046</v>
      </c>
      <c r="L35" s="18">
        <f t="shared" si="0"/>
        <v>5428843</v>
      </c>
      <c r="M35" s="18">
        <f t="shared" si="1"/>
        <v>5634204</v>
      </c>
      <c r="N35" s="18">
        <f t="shared" si="2"/>
        <v>5887941</v>
      </c>
    </row>
    <row r="36" spans="1:14" s="15" customFormat="1" ht="10.5" customHeight="1" thickBot="1">
      <c r="A36" s="17" t="s">
        <v>62</v>
      </c>
      <c r="B36" s="19" t="s">
        <v>63</v>
      </c>
      <c r="C36" s="18">
        <f>SUM('30'!L36+'32'!L36+'34'!L36)</f>
        <v>0</v>
      </c>
      <c r="D36" s="18">
        <f>SUM('30'!M36+'32'!M36+'34'!M36)</f>
        <v>0</v>
      </c>
      <c r="E36" s="18">
        <f>SUM('30'!N36+'32'!N36+'34'!N36)</f>
        <v>2032</v>
      </c>
      <c r="F36" s="14"/>
      <c r="G36" s="14">
        <v>0</v>
      </c>
      <c r="H36" s="14"/>
      <c r="I36" s="14"/>
      <c r="J36" s="14">
        <v>0</v>
      </c>
      <c r="K36" s="14"/>
      <c r="L36" s="18">
        <f t="shared" si="0"/>
        <v>0</v>
      </c>
      <c r="M36" s="18">
        <f t="shared" si="1"/>
        <v>0</v>
      </c>
      <c r="N36" s="18">
        <f t="shared" si="2"/>
        <v>2032</v>
      </c>
    </row>
    <row r="37" spans="1:14" ht="10.5" customHeight="1" thickBot="1">
      <c r="A37" s="41" t="s">
        <v>21</v>
      </c>
      <c r="B37" s="42" t="s">
        <v>64</v>
      </c>
      <c r="C37" s="43">
        <f>SUM('30'!L37+'32'!L37+'34'!L37)</f>
        <v>14716301</v>
      </c>
      <c r="D37" s="43">
        <f>SUM('30'!M37+'32'!M37+'34'!M37)</f>
        <v>15033780</v>
      </c>
      <c r="E37" s="43">
        <f>SUM('30'!N37+'32'!N37+'34'!N37)</f>
        <v>15997511</v>
      </c>
      <c r="F37" s="43">
        <f>SUM(F33:F36)</f>
        <v>0</v>
      </c>
      <c r="G37" s="43">
        <v>0</v>
      </c>
      <c r="H37" s="43">
        <f>SUM(H33:H36)</f>
        <v>0</v>
      </c>
      <c r="I37" s="43">
        <f>SUM(I33:I36)</f>
        <v>-355000</v>
      </c>
      <c r="J37" s="43">
        <v>-355000</v>
      </c>
      <c r="K37" s="43">
        <f>SUM(K33:K36)</f>
        <v>-307046</v>
      </c>
      <c r="L37" s="43">
        <f t="shared" si="0"/>
        <v>14361301</v>
      </c>
      <c r="M37" s="43">
        <f t="shared" si="1"/>
        <v>14678780</v>
      </c>
      <c r="N37" s="44">
        <f t="shared" si="2"/>
        <v>15690465</v>
      </c>
    </row>
    <row r="38" spans="1:14" ht="10.5" customHeight="1">
      <c r="A38" s="17" t="s">
        <v>65</v>
      </c>
      <c r="B38" s="19" t="s">
        <v>66</v>
      </c>
      <c r="C38" s="18">
        <f>SUM('30'!L38+'32'!L38+'34'!L38)</f>
        <v>216696</v>
      </c>
      <c r="D38" s="18">
        <f>SUM('30'!M38+'32'!M38+'34'!M38)</f>
        <v>568771</v>
      </c>
      <c r="E38" s="18">
        <f>SUM('30'!N38+'32'!N38+'34'!N38)</f>
        <v>564167</v>
      </c>
      <c r="F38" s="14"/>
      <c r="G38" s="14">
        <v>0</v>
      </c>
      <c r="H38" s="14"/>
      <c r="I38" s="14"/>
      <c r="J38" s="14">
        <v>0</v>
      </c>
      <c r="K38" s="14"/>
      <c r="L38" s="18">
        <f t="shared" si="0"/>
        <v>216696</v>
      </c>
      <c r="M38" s="18">
        <f t="shared" si="1"/>
        <v>568771</v>
      </c>
      <c r="N38" s="18">
        <f t="shared" si="2"/>
        <v>564167</v>
      </c>
    </row>
    <row r="39" spans="1:14" ht="10.5" customHeight="1">
      <c r="A39" s="17" t="s">
        <v>67</v>
      </c>
      <c r="B39" s="19" t="s">
        <v>68</v>
      </c>
      <c r="C39" s="18">
        <f>SUM('30'!L39+'32'!L39+'34'!L39)</f>
        <v>1400000</v>
      </c>
      <c r="D39" s="18">
        <f>SUM('30'!M39+'32'!M39+'34'!M39)</f>
        <v>667996</v>
      </c>
      <c r="E39" s="18">
        <f>SUM('30'!N39+'32'!N39+'34'!N39)</f>
        <v>781414</v>
      </c>
      <c r="F39" s="14"/>
      <c r="G39" s="14">
        <v>0</v>
      </c>
      <c r="H39" s="14"/>
      <c r="I39" s="14"/>
      <c r="J39" s="14">
        <v>0</v>
      </c>
      <c r="K39" s="14"/>
      <c r="L39" s="18">
        <f t="shared" si="0"/>
        <v>1400000</v>
      </c>
      <c r="M39" s="18">
        <f t="shared" si="1"/>
        <v>667996</v>
      </c>
      <c r="N39" s="18">
        <f t="shared" si="2"/>
        <v>781414</v>
      </c>
    </row>
    <row r="40" spans="1:14" s="15" customFormat="1" ht="10.5" customHeight="1" thickBot="1">
      <c r="A40" s="17" t="s">
        <v>69</v>
      </c>
      <c r="B40" s="19" t="s">
        <v>70</v>
      </c>
      <c r="C40" s="18">
        <f>SUM('30'!L40+'32'!L40+'34'!L40)</f>
        <v>73164</v>
      </c>
      <c r="D40" s="18">
        <f>SUM('30'!M40+'32'!M40+'34'!M40)</f>
        <v>73164</v>
      </c>
      <c r="E40" s="18">
        <f>SUM('30'!N40+'32'!N40+'34'!N40)</f>
        <v>67864</v>
      </c>
      <c r="F40" s="14"/>
      <c r="G40" s="14">
        <v>0</v>
      </c>
      <c r="H40" s="14"/>
      <c r="I40" s="14"/>
      <c r="J40" s="14">
        <v>0</v>
      </c>
      <c r="K40" s="14"/>
      <c r="L40" s="18">
        <f t="shared" si="0"/>
        <v>73164</v>
      </c>
      <c r="M40" s="18">
        <f t="shared" si="1"/>
        <v>73164</v>
      </c>
      <c r="N40" s="18">
        <f t="shared" si="2"/>
        <v>67864</v>
      </c>
    </row>
    <row r="41" spans="1:14" ht="10.5" customHeight="1" thickBot="1">
      <c r="A41" s="41" t="s">
        <v>29</v>
      </c>
      <c r="B41" s="42" t="s">
        <v>71</v>
      </c>
      <c r="C41" s="43">
        <f>SUM('30'!L41+'32'!L41+'34'!L41)</f>
        <v>1689860</v>
      </c>
      <c r="D41" s="43">
        <f>SUM('30'!M41+'32'!M41+'34'!M41)</f>
        <v>1309931</v>
      </c>
      <c r="E41" s="43">
        <f>SUM('30'!N41+'32'!N41+'34'!N41)</f>
        <v>1413445</v>
      </c>
      <c r="F41" s="43">
        <f>SUM(F38:F40)</f>
        <v>0</v>
      </c>
      <c r="G41" s="43">
        <v>0</v>
      </c>
      <c r="H41" s="43">
        <f>SUM(H38:H40)</f>
        <v>0</v>
      </c>
      <c r="I41" s="43">
        <f>SUM(I38:I40)</f>
        <v>0</v>
      </c>
      <c r="J41" s="43">
        <v>0</v>
      </c>
      <c r="K41" s="43">
        <f>SUM(K38:K40)</f>
        <v>0</v>
      </c>
      <c r="L41" s="43">
        <f t="shared" si="0"/>
        <v>1689860</v>
      </c>
      <c r="M41" s="43">
        <f t="shared" si="1"/>
        <v>1309931</v>
      </c>
      <c r="N41" s="44">
        <f t="shared" si="2"/>
        <v>1413445</v>
      </c>
    </row>
    <row r="42" spans="1:14" ht="10.5" customHeight="1">
      <c r="A42" s="17" t="s">
        <v>72</v>
      </c>
      <c r="B42" s="19" t="s">
        <v>73</v>
      </c>
      <c r="C42" s="18">
        <f>SUM('30'!L42+'32'!L42+'34'!L42)</f>
        <v>4577182</v>
      </c>
      <c r="D42" s="18">
        <f>SUM('30'!M42+'32'!M42+'34'!M42)</f>
        <v>4668619</v>
      </c>
      <c r="E42" s="18">
        <f>SUM('30'!N42+'32'!N42+'34'!N42)</f>
        <v>4292889</v>
      </c>
      <c r="F42" s="14">
        <v>-4577182</v>
      </c>
      <c r="G42" s="56">
        <v>-4668619</v>
      </c>
      <c r="H42" s="56">
        <v>-4292889</v>
      </c>
      <c r="I42" s="14"/>
      <c r="J42" s="14">
        <v>0</v>
      </c>
      <c r="K42" s="14"/>
      <c r="L42" s="18">
        <f t="shared" si="0"/>
        <v>0</v>
      </c>
      <c r="M42" s="18">
        <f t="shared" si="1"/>
        <v>0</v>
      </c>
      <c r="N42" s="18">
        <f t="shared" si="2"/>
        <v>0</v>
      </c>
    </row>
    <row r="43" spans="1:14" ht="10.5" customHeight="1">
      <c r="A43" s="17" t="s">
        <v>74</v>
      </c>
      <c r="B43" s="19" t="s">
        <v>75</v>
      </c>
      <c r="C43" s="18">
        <f>SUM('30'!L43+'32'!L43+'34'!L43)</f>
        <v>0</v>
      </c>
      <c r="D43" s="18">
        <f>SUM('30'!M43+'32'!M43+'34'!M43)</f>
        <v>498999</v>
      </c>
      <c r="E43" s="18">
        <f>SUM('30'!N43+'32'!N43+'34'!N43)</f>
        <v>498999</v>
      </c>
      <c r="F43" s="14"/>
      <c r="G43" s="14">
        <v>0</v>
      </c>
      <c r="H43" s="14">
        <f>SUM(F43:G43)</f>
        <v>0</v>
      </c>
      <c r="I43" s="14"/>
      <c r="J43" s="14">
        <v>0</v>
      </c>
      <c r="K43" s="14"/>
      <c r="L43" s="18">
        <f t="shared" si="0"/>
        <v>0</v>
      </c>
      <c r="M43" s="18">
        <f t="shared" si="1"/>
        <v>498999</v>
      </c>
      <c r="N43" s="18">
        <f t="shared" si="2"/>
        <v>498999</v>
      </c>
    </row>
    <row r="44" spans="1:14" ht="13.5" thickBot="1">
      <c r="A44" s="17" t="s">
        <v>76</v>
      </c>
      <c r="B44" s="19" t="s">
        <v>207</v>
      </c>
      <c r="C44" s="18">
        <f>SUM('30'!L44+'32'!L44+'34'!L44)</f>
        <v>0</v>
      </c>
      <c r="D44" s="18">
        <f>SUM('30'!M44+'32'!M44+'34'!M44)</f>
        <v>93157</v>
      </c>
      <c r="E44" s="18">
        <f>SUM('30'!N44+'32'!N44+'34'!N44)</f>
        <v>93157</v>
      </c>
      <c r="F44" s="14"/>
      <c r="G44" s="14"/>
      <c r="H44" s="14"/>
      <c r="I44" s="14"/>
      <c r="J44" s="14"/>
      <c r="K44" s="14"/>
      <c r="L44" s="18">
        <f t="shared" si="0"/>
        <v>0</v>
      </c>
      <c r="M44" s="18">
        <f t="shared" si="1"/>
        <v>93157</v>
      </c>
      <c r="N44" s="18">
        <f t="shared" si="2"/>
        <v>93157</v>
      </c>
    </row>
    <row r="45" spans="1:14" ht="13.5" thickBot="1">
      <c r="A45" s="41" t="s">
        <v>35</v>
      </c>
      <c r="B45" s="42" t="s">
        <v>78</v>
      </c>
      <c r="C45" s="43">
        <f>SUM('30'!L45+'32'!L45+'34'!L45)</f>
        <v>4577182</v>
      </c>
      <c r="D45" s="43">
        <f>SUM('30'!M45+'32'!M45+'34'!M45)</f>
        <v>5260775</v>
      </c>
      <c r="E45" s="43">
        <f>SUM('30'!N45+'32'!N45+'34'!N45)</f>
        <v>4885045</v>
      </c>
      <c r="F45" s="43">
        <f>SUM(F42:F43)</f>
        <v>-4577182</v>
      </c>
      <c r="G45" s="43">
        <v>-4668619</v>
      </c>
      <c r="H45" s="43">
        <f>SUM(H42:H43)</f>
        <v>-4292889</v>
      </c>
      <c r="I45" s="43">
        <f>SUM(I42:I43)</f>
        <v>0</v>
      </c>
      <c r="J45" s="43">
        <v>0</v>
      </c>
      <c r="K45" s="43">
        <f>SUM(K42:K43)</f>
        <v>0</v>
      </c>
      <c r="L45" s="43">
        <f t="shared" si="0"/>
        <v>0</v>
      </c>
      <c r="M45" s="43">
        <f t="shared" si="1"/>
        <v>592156</v>
      </c>
      <c r="N45" s="44">
        <f t="shared" si="2"/>
        <v>592156</v>
      </c>
    </row>
    <row r="46" spans="1:14" ht="12.75">
      <c r="A46" s="17" t="s">
        <v>72</v>
      </c>
      <c r="B46" s="19" t="s">
        <v>41</v>
      </c>
      <c r="C46" s="18">
        <f>SUM('30'!L46+'32'!L46+'34'!L46)</f>
        <v>97943</v>
      </c>
      <c r="D46" s="18">
        <f>SUM('30'!M46+'32'!M46+'34'!M46)</f>
        <v>130219</v>
      </c>
      <c r="E46" s="18">
        <f>SUM('30'!N46+'32'!N46+'34'!N46)</f>
        <v>80762</v>
      </c>
      <c r="F46" s="14">
        <v>-97943</v>
      </c>
      <c r="G46" s="56">
        <v>-130219</v>
      </c>
      <c r="H46" s="56">
        <v>-80762</v>
      </c>
      <c r="I46" s="14"/>
      <c r="J46" s="14">
        <v>0</v>
      </c>
      <c r="K46" s="14"/>
      <c r="L46" s="18">
        <f t="shared" si="0"/>
        <v>0</v>
      </c>
      <c r="M46" s="18">
        <f t="shared" si="1"/>
        <v>0</v>
      </c>
      <c r="N46" s="18">
        <f t="shared" si="2"/>
        <v>0</v>
      </c>
    </row>
    <row r="47" spans="1:14" ht="13.5" thickBot="1">
      <c r="A47" s="17" t="s">
        <v>74</v>
      </c>
      <c r="B47" s="19" t="s">
        <v>79</v>
      </c>
      <c r="C47" s="18">
        <f>SUM('30'!L47+'32'!L47+'34'!L47)</f>
        <v>0</v>
      </c>
      <c r="D47" s="18">
        <f>SUM('30'!M47+'32'!M47+'34'!M47)</f>
        <v>3526577</v>
      </c>
      <c r="E47" s="18">
        <f>SUM('30'!N47+'32'!N47+'34'!N47)</f>
        <v>3526577</v>
      </c>
      <c r="F47" s="14"/>
      <c r="G47" s="14">
        <v>0</v>
      </c>
      <c r="H47" s="14"/>
      <c r="I47" s="14"/>
      <c r="J47" s="14">
        <v>0</v>
      </c>
      <c r="K47" s="14"/>
      <c r="L47" s="18">
        <f t="shared" si="0"/>
        <v>0</v>
      </c>
      <c r="M47" s="18">
        <f t="shared" si="1"/>
        <v>3526577</v>
      </c>
      <c r="N47" s="18">
        <f t="shared" si="2"/>
        <v>3526577</v>
      </c>
    </row>
    <row r="48" spans="1:14" ht="13.5" thickBot="1">
      <c r="A48" s="41" t="s">
        <v>42</v>
      </c>
      <c r="B48" s="42" t="s">
        <v>80</v>
      </c>
      <c r="C48" s="43">
        <f>SUM('30'!L48+'32'!L48+'34'!L48)</f>
        <v>97943</v>
      </c>
      <c r="D48" s="43">
        <f>SUM('30'!M48+'32'!M48+'34'!M48)</f>
        <v>3656796</v>
      </c>
      <c r="E48" s="43">
        <f>SUM('30'!N48+'32'!N48+'34'!N48)</f>
        <v>3607339</v>
      </c>
      <c r="F48" s="43">
        <f>SUM(F46:F47)</f>
        <v>-97943</v>
      </c>
      <c r="G48" s="43">
        <v>-130219</v>
      </c>
      <c r="H48" s="43">
        <f>SUM(H46:H47)</f>
        <v>-80762</v>
      </c>
      <c r="I48" s="43">
        <f>SUM(I46:I47)</f>
        <v>0</v>
      </c>
      <c r="J48" s="43">
        <v>0</v>
      </c>
      <c r="K48" s="43">
        <f>SUM(K46:K47)</f>
        <v>0</v>
      </c>
      <c r="L48" s="43">
        <f t="shared" si="0"/>
        <v>0</v>
      </c>
      <c r="M48" s="43">
        <f t="shared" si="1"/>
        <v>3526577</v>
      </c>
      <c r="N48" s="44">
        <f t="shared" si="2"/>
        <v>3526577</v>
      </c>
    </row>
    <row r="49" spans="1:14" ht="13.5" thickBot="1">
      <c r="A49" s="17" t="s">
        <v>81</v>
      </c>
      <c r="B49" s="25" t="s">
        <v>82</v>
      </c>
      <c r="C49" s="18">
        <f>SUM('30'!L49+'32'!L49+'34'!L49)</f>
        <v>0</v>
      </c>
      <c r="D49" s="18">
        <f>SUM('30'!M49+'32'!M49+'34'!M49)</f>
        <v>0</v>
      </c>
      <c r="E49" s="18">
        <f>SUM('30'!N49+'32'!N49+'34'!N49)</f>
        <v>13420946</v>
      </c>
      <c r="F49" s="18"/>
      <c r="G49" s="18">
        <v>0</v>
      </c>
      <c r="H49" s="18">
        <v>-13420946</v>
      </c>
      <c r="I49" s="18"/>
      <c r="J49" s="18">
        <v>0</v>
      </c>
      <c r="K49" s="18"/>
      <c r="L49" s="18">
        <f t="shared" si="0"/>
        <v>0</v>
      </c>
      <c r="M49" s="18">
        <f t="shared" si="1"/>
        <v>0</v>
      </c>
      <c r="N49" s="18">
        <f t="shared" si="2"/>
        <v>0</v>
      </c>
    </row>
    <row r="50" spans="1:17" ht="13.5" thickBot="1">
      <c r="A50" s="41" t="s">
        <v>46</v>
      </c>
      <c r="B50" s="42" t="s">
        <v>83</v>
      </c>
      <c r="C50" s="43">
        <f>SUM('30'!L50+'32'!L50+'34'!L50)</f>
        <v>4675125</v>
      </c>
      <c r="D50" s="43">
        <f>SUM('30'!M50+'32'!M50+'34'!M50)</f>
        <v>8917571</v>
      </c>
      <c r="E50" s="43">
        <f>SUM('30'!N50+'32'!N50+'34'!N50)</f>
        <v>21913330</v>
      </c>
      <c r="F50" s="43">
        <f>SUM(F48,F45,F49)</f>
        <v>-4675125</v>
      </c>
      <c r="G50" s="43">
        <v>-4798838</v>
      </c>
      <c r="H50" s="43">
        <f>SUM(H48,H45,H49)</f>
        <v>-17794597</v>
      </c>
      <c r="I50" s="43">
        <f>SUM(I48,I45,I49)</f>
        <v>0</v>
      </c>
      <c r="J50" s="43">
        <v>0</v>
      </c>
      <c r="K50" s="43">
        <f>SUM(K48,K45,K49)</f>
        <v>0</v>
      </c>
      <c r="L50" s="43">
        <f t="shared" si="0"/>
        <v>0</v>
      </c>
      <c r="M50" s="43">
        <f>SUM(D50,G50)+J50</f>
        <v>4118733</v>
      </c>
      <c r="N50" s="44">
        <f t="shared" si="2"/>
        <v>4118733</v>
      </c>
      <c r="Q50" s="8"/>
    </row>
    <row r="51" spans="1:17" ht="13.5" thickBot="1">
      <c r="A51" s="41"/>
      <c r="B51" s="71" t="s">
        <v>84</v>
      </c>
      <c r="C51" s="43">
        <f>SUM('30'!L51+'32'!L51+'34'!L51)</f>
        <v>21081286</v>
      </c>
      <c r="D51" s="43">
        <f>SUM('30'!M51+'32'!M51+'34'!M51)</f>
        <v>25261282</v>
      </c>
      <c r="E51" s="43">
        <f>SUM('30'!N51+'32'!N51+'34'!N51)</f>
        <v>39324286</v>
      </c>
      <c r="F51" s="43">
        <f>SUM(F50,F41,F37)</f>
        <v>-4675125</v>
      </c>
      <c r="G51" s="43">
        <v>-4798838</v>
      </c>
      <c r="H51" s="43">
        <f>SUM(H50,H41,H37)</f>
        <v>-17794597</v>
      </c>
      <c r="I51" s="43">
        <f>SUM(I50,I41,I37)</f>
        <v>-355000</v>
      </c>
      <c r="J51" s="43">
        <v>-355000</v>
      </c>
      <c r="K51" s="43">
        <f>SUM(K50,K41,K37)</f>
        <v>-307046</v>
      </c>
      <c r="L51" s="43">
        <f t="shared" si="0"/>
        <v>16051161</v>
      </c>
      <c r="M51" s="43">
        <f t="shared" si="1"/>
        <v>20107444</v>
      </c>
      <c r="N51" s="44">
        <f t="shared" si="2"/>
        <v>21222643</v>
      </c>
      <c r="Q51" s="8"/>
    </row>
    <row r="52" spans="1:14" ht="13.5" thickBot="1">
      <c r="A52" s="41"/>
      <c r="B52" s="71" t="s">
        <v>85</v>
      </c>
      <c r="C52" s="77">
        <f>SUM('30'!L52+'32'!L52+'34'!L52)</f>
        <v>655</v>
      </c>
      <c r="D52" s="77">
        <f>SUM('30'!M52+'32'!M52+'34'!M52)</f>
        <v>659.5</v>
      </c>
      <c r="E52" s="77">
        <f>SUM('30'!N52+'32'!N52+'34'!N52)</f>
        <v>659.5</v>
      </c>
      <c r="F52" s="78"/>
      <c r="G52" s="78"/>
      <c r="H52" s="78"/>
      <c r="I52" s="78"/>
      <c r="J52" s="78"/>
      <c r="K52" s="78"/>
      <c r="L52" s="77">
        <f>SUM(C52,F52)</f>
        <v>655</v>
      </c>
      <c r="M52" s="77">
        <f>SUM(D52,G52)</f>
        <v>659.5</v>
      </c>
      <c r="N52" s="79">
        <f>SUM(E52,H52)+K52</f>
        <v>659.5</v>
      </c>
    </row>
    <row r="53" spans="1:17" ht="13.5" thickBot="1">
      <c r="A53" s="80"/>
      <c r="B53" s="71" t="s">
        <v>86</v>
      </c>
      <c r="C53" s="77">
        <f>SUM('30'!L53+'32'!L53+'34'!L53)</f>
        <v>30</v>
      </c>
      <c r="D53" s="77">
        <f>SUM('30'!M53+'32'!M53+'34'!M53)</f>
        <v>26</v>
      </c>
      <c r="E53" s="77">
        <f>SUM('30'!N53+'32'!N53+'34'!N53)</f>
        <v>26</v>
      </c>
      <c r="F53" s="78"/>
      <c r="G53" s="78"/>
      <c r="H53" s="78"/>
      <c r="I53" s="78"/>
      <c r="J53" s="78"/>
      <c r="K53" s="78"/>
      <c r="L53" s="77">
        <f>SUM(C53,F53)</f>
        <v>30</v>
      </c>
      <c r="M53" s="77">
        <f>SUM(D53,G53)</f>
        <v>26</v>
      </c>
      <c r="N53" s="79">
        <f>SUM(E53,H53)+K53</f>
        <v>26</v>
      </c>
      <c r="Q53" s="8"/>
    </row>
    <row r="774" spans="2:7" ht="12.75">
      <c r="B774" s="2">
        <v>561222</v>
      </c>
      <c r="C774" s="2" t="s">
        <v>211</v>
      </c>
      <c r="D774" s="2">
        <v>0</v>
      </c>
      <c r="E774" s="2">
        <v>0</v>
      </c>
      <c r="F774" s="2">
        <v>1491181</v>
      </c>
      <c r="G774" s="2">
        <v>2982362</v>
      </c>
    </row>
    <row r="780" ht="12.75">
      <c r="I780" s="2">
        <v>237569965</v>
      </c>
    </row>
    <row r="781" spans="1:9" ht="12.75">
      <c r="A781" s="2" t="s">
        <v>209</v>
      </c>
      <c r="B781" s="2">
        <v>5622233</v>
      </c>
      <c r="C781" s="2" t="s">
        <v>212</v>
      </c>
      <c r="D781" s="2">
        <v>3</v>
      </c>
      <c r="E781" s="2">
        <v>0</v>
      </c>
      <c r="F781" s="2">
        <v>3129955</v>
      </c>
      <c r="G781" s="2">
        <v>346595195</v>
      </c>
      <c r="H781" s="2">
        <v>0</v>
      </c>
      <c r="I781" s="2">
        <v>343465237</v>
      </c>
    </row>
    <row r="782" spans="1:9" ht="12.75">
      <c r="A782" s="2" t="s">
        <v>209</v>
      </c>
      <c r="B782" s="2">
        <v>562224</v>
      </c>
      <c r="C782" s="2" t="s">
        <v>213</v>
      </c>
      <c r="D782" s="2">
        <v>0</v>
      </c>
      <c r="E782" s="2">
        <v>12857144</v>
      </c>
      <c r="F782" s="2">
        <v>929175</v>
      </c>
      <c r="G782" s="2">
        <v>267451787</v>
      </c>
      <c r="H782" s="2">
        <v>0</v>
      </c>
      <c r="I782" s="2">
        <v>279379756</v>
      </c>
    </row>
    <row r="783" ht="12.75">
      <c r="A783" s="2" t="s">
        <v>209</v>
      </c>
    </row>
    <row r="833" spans="3:9" ht="12.75">
      <c r="C833" s="2" t="s">
        <v>214</v>
      </c>
      <c r="D833" s="2">
        <v>0</v>
      </c>
      <c r="E833" s="2">
        <v>0</v>
      </c>
      <c r="F833" s="2">
        <v>74790998</v>
      </c>
      <c r="G833" s="2">
        <v>74790998</v>
      </c>
      <c r="H833" s="2">
        <v>0</v>
      </c>
      <c r="I833" s="2">
        <v>0</v>
      </c>
    </row>
    <row r="834" spans="1:9" ht="12.75">
      <c r="A834" s="2" t="s">
        <v>209</v>
      </c>
      <c r="B834" s="2">
        <v>589213</v>
      </c>
      <c r="C834" s="2" t="s">
        <v>215</v>
      </c>
      <c r="D834" s="2">
        <v>0</v>
      </c>
      <c r="E834" s="2">
        <v>56592458</v>
      </c>
      <c r="F834" s="2">
        <v>269676529</v>
      </c>
      <c r="G834" s="2">
        <v>505527385</v>
      </c>
      <c r="H834" s="2">
        <v>0</v>
      </c>
      <c r="I834" s="2">
        <v>292443314</v>
      </c>
    </row>
    <row r="835" spans="1:7" ht="12.75">
      <c r="A835" s="2" t="s">
        <v>209</v>
      </c>
      <c r="B835" s="2">
        <v>5892142</v>
      </c>
      <c r="C835" s="2" t="s">
        <v>216</v>
      </c>
      <c r="D835" s="2">
        <v>0</v>
      </c>
      <c r="E835" s="2">
        <v>0</v>
      </c>
      <c r="F835" s="2">
        <v>697230</v>
      </c>
      <c r="G835" s="2">
        <v>697230</v>
      </c>
    </row>
  </sheetData>
  <sheetProtection selectLockedCells="1" selectUnlockedCells="1"/>
  <mergeCells count="21">
    <mergeCell ref="M5:M6"/>
    <mergeCell ref="A7:B7"/>
    <mergeCell ref="J5:J6"/>
    <mergeCell ref="K5:K6"/>
    <mergeCell ref="A1:N1"/>
    <mergeCell ref="A3:B6"/>
    <mergeCell ref="C3:E4"/>
    <mergeCell ref="F3:H4"/>
    <mergeCell ref="I3:K4"/>
    <mergeCell ref="L3:N4"/>
    <mergeCell ref="L5:L6"/>
    <mergeCell ref="A8:B8"/>
    <mergeCell ref="N5:N6"/>
    <mergeCell ref="I5:I6"/>
    <mergeCell ref="A29:B29"/>
    <mergeCell ref="F5:F6"/>
    <mergeCell ref="G5:G6"/>
    <mergeCell ref="H5:H6"/>
    <mergeCell ref="C5:C6"/>
    <mergeCell ref="D5:D6"/>
    <mergeCell ref="E5:E6"/>
  </mergeCells>
  <printOptions horizontalCentered="1"/>
  <pageMargins left="0.1701388888888889" right="0.2" top="0.275" bottom="0.1798611111111111" header="0.19652777777777777" footer="0.159722222222222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56"/>
  <sheetViews>
    <sheetView zoomScale="92" zoomScaleNormal="92" zoomScalePageLayoutView="0" workbookViewId="0" topLeftCell="A1">
      <pane ySplit="7" topLeftCell="A8" activePane="bottomLeft" state="frozen"/>
      <selection pane="topLeft" activeCell="T30" sqref="T30"/>
      <selection pane="bottomLeft" activeCell="T30" sqref="T30"/>
    </sheetView>
  </sheetViews>
  <sheetFormatPr defaultColWidth="9.00390625" defaultRowHeight="12.75"/>
  <cols>
    <col min="1" max="1" width="7.375" style="2" customWidth="1"/>
    <col min="2" max="2" width="35.75390625" style="2" customWidth="1"/>
    <col min="3" max="5" width="9.375" style="2" customWidth="1"/>
    <col min="6" max="6" width="9.00390625" style="2" customWidth="1"/>
    <col min="7" max="7" width="9.375" style="2" customWidth="1"/>
    <col min="8" max="8" width="10.375" style="2" customWidth="1"/>
    <col min="9" max="9" width="9.625" style="2" customWidth="1"/>
    <col min="10" max="11" width="9.375" style="2" customWidth="1"/>
    <col min="12" max="12" width="10.375" style="2" customWidth="1"/>
    <col min="13" max="13" width="11.625" style="2" customWidth="1"/>
    <col min="14" max="14" width="10.625" style="2" customWidth="1"/>
    <col min="15" max="15" width="10.375" style="8" customWidth="1"/>
    <col min="16" max="16" width="0" style="2" hidden="1" customWidth="1"/>
    <col min="17" max="17" width="9.25390625" style="2" customWidth="1"/>
    <col min="18" max="20" width="0" style="2" hidden="1" customWidth="1"/>
    <col min="21" max="16384" width="9.125" style="2" customWidth="1"/>
  </cols>
  <sheetData>
    <row r="1" spans="1:15" ht="1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21"/>
    </row>
    <row r="2" ht="8.25" customHeight="1" thickBot="1">
      <c r="N2" s="3" t="s">
        <v>1</v>
      </c>
    </row>
    <row r="3" spans="1:14" ht="9" customHeight="1">
      <c r="A3" s="89" t="s">
        <v>2</v>
      </c>
      <c r="B3" s="89"/>
      <c r="C3" s="91">
        <v>1012</v>
      </c>
      <c r="D3" s="91"/>
      <c r="E3" s="91"/>
      <c r="F3" s="91">
        <v>1013</v>
      </c>
      <c r="G3" s="91"/>
      <c r="H3" s="91"/>
      <c r="I3" s="91">
        <v>1014</v>
      </c>
      <c r="J3" s="91"/>
      <c r="K3" s="91"/>
      <c r="L3" s="91">
        <v>1015</v>
      </c>
      <c r="M3" s="91"/>
      <c r="N3" s="91"/>
    </row>
    <row r="4" spans="1:15" s="4" customFormat="1" ht="22.5" customHeight="1">
      <c r="A4" s="89"/>
      <c r="B4" s="89"/>
      <c r="C4" s="93" t="s">
        <v>95</v>
      </c>
      <c r="D4" s="93"/>
      <c r="E4" s="93"/>
      <c r="F4" s="93" t="s">
        <v>96</v>
      </c>
      <c r="G4" s="93"/>
      <c r="H4" s="93"/>
      <c r="I4" s="94" t="s">
        <v>97</v>
      </c>
      <c r="J4" s="94"/>
      <c r="K4" s="94"/>
      <c r="L4" s="95"/>
      <c r="M4" s="95"/>
      <c r="N4" s="95"/>
      <c r="O4" s="35"/>
    </row>
    <row r="5" spans="1:14" ht="11.25" customHeight="1">
      <c r="A5" s="89"/>
      <c r="B5" s="89"/>
      <c r="C5" s="86" t="s">
        <v>7</v>
      </c>
      <c r="D5" s="86" t="s">
        <v>8</v>
      </c>
      <c r="E5" s="86" t="s">
        <v>9</v>
      </c>
      <c r="F5" s="86" t="s">
        <v>7</v>
      </c>
      <c r="G5" s="86" t="s">
        <v>8</v>
      </c>
      <c r="H5" s="86" t="s">
        <v>9</v>
      </c>
      <c r="I5" s="86" t="s">
        <v>7</v>
      </c>
      <c r="J5" s="86" t="s">
        <v>8</v>
      </c>
      <c r="K5" s="86" t="s">
        <v>9</v>
      </c>
      <c r="L5" s="86" t="s">
        <v>7</v>
      </c>
      <c r="M5" s="86" t="s">
        <v>8</v>
      </c>
      <c r="N5" s="86" t="s">
        <v>9</v>
      </c>
    </row>
    <row r="6" spans="1:14" ht="17.25" customHeight="1">
      <c r="A6" s="89"/>
      <c r="B6" s="89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 ht="9" customHeight="1">
      <c r="A7" s="87">
        <v>1</v>
      </c>
      <c r="B7" s="87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84" t="s">
        <v>10</v>
      </c>
      <c r="B8" s="84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6" ht="10.5" customHeight="1">
      <c r="A9" s="4" t="s">
        <v>11</v>
      </c>
      <c r="B9" s="3" t="s">
        <v>12</v>
      </c>
      <c r="C9" s="8">
        <v>0</v>
      </c>
      <c r="D9" s="36"/>
      <c r="E9" s="36"/>
      <c r="F9" s="8"/>
      <c r="G9" s="8"/>
      <c r="H9" s="8"/>
      <c r="I9" s="8"/>
      <c r="J9" s="8">
        <v>1200</v>
      </c>
      <c r="K9" s="8">
        <v>1061</v>
      </c>
      <c r="L9" s="8"/>
      <c r="M9" s="8"/>
      <c r="N9" s="8"/>
      <c r="P9" s="8"/>
    </row>
    <row r="10" spans="1:16" ht="10.5" customHeight="1">
      <c r="A10" s="4" t="s">
        <v>13</v>
      </c>
      <c r="B10" s="3" t="s">
        <v>14</v>
      </c>
      <c r="C10" s="8">
        <v>0</v>
      </c>
      <c r="D10" s="36"/>
      <c r="E10" s="36"/>
      <c r="F10" s="8"/>
      <c r="G10" s="36"/>
      <c r="H10" s="36"/>
      <c r="I10" s="8"/>
      <c r="J10" s="8">
        <v>800</v>
      </c>
      <c r="K10" s="8">
        <v>514</v>
      </c>
      <c r="L10" s="8"/>
      <c r="M10" s="8"/>
      <c r="N10" s="8"/>
      <c r="P10" s="8"/>
    </row>
    <row r="11" spans="1:16" ht="10.5" customHeight="1">
      <c r="A11" s="4" t="s">
        <v>15</v>
      </c>
      <c r="B11" s="3" t="s">
        <v>16</v>
      </c>
      <c r="C11" s="8">
        <v>0</v>
      </c>
      <c r="D11" s="36"/>
      <c r="E11" s="36"/>
      <c r="F11" s="8">
        <v>0</v>
      </c>
      <c r="G11" s="36"/>
      <c r="H11" s="36"/>
      <c r="I11" s="8"/>
      <c r="J11" s="8">
        <v>1465</v>
      </c>
      <c r="K11" s="8">
        <v>742</v>
      </c>
      <c r="L11" s="8"/>
      <c r="M11" s="8"/>
      <c r="N11" s="8"/>
      <c r="P11" s="8"/>
    </row>
    <row r="12" spans="1:16" ht="10.5" customHeight="1">
      <c r="A12" s="4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P12" s="8"/>
    </row>
    <row r="13" spans="1:16" ht="10.5" customHeight="1">
      <c r="A13" s="4" t="s">
        <v>19</v>
      </c>
      <c r="B13" s="3" t="s">
        <v>20</v>
      </c>
      <c r="C13" s="8"/>
      <c r="D13" s="10"/>
      <c r="E13" s="8"/>
      <c r="F13" s="8"/>
      <c r="G13" s="8"/>
      <c r="H13" s="8"/>
      <c r="I13" s="8"/>
      <c r="J13" s="8"/>
      <c r="K13" s="8"/>
      <c r="L13" s="8"/>
      <c r="M13" s="8"/>
      <c r="N13" s="8"/>
      <c r="P13" s="8"/>
    </row>
    <row r="14" spans="1:16" ht="10.5" customHeight="1">
      <c r="A14" s="41" t="s">
        <v>21</v>
      </c>
      <c r="B14" s="42" t="s">
        <v>22</v>
      </c>
      <c r="C14" s="43">
        <f aca="true" t="shared" si="0" ref="C14:N14">SUM(C9:C13)</f>
        <v>0</v>
      </c>
      <c r="D14" s="43">
        <f t="shared" si="0"/>
        <v>0</v>
      </c>
      <c r="E14" s="43">
        <f t="shared" si="0"/>
        <v>0</v>
      </c>
      <c r="F14" s="43">
        <f t="shared" si="0"/>
        <v>0</v>
      </c>
      <c r="G14" s="43">
        <f t="shared" si="0"/>
        <v>0</v>
      </c>
      <c r="H14" s="43">
        <f t="shared" si="0"/>
        <v>0</v>
      </c>
      <c r="I14" s="43">
        <f t="shared" si="0"/>
        <v>0</v>
      </c>
      <c r="J14" s="43">
        <f t="shared" si="0"/>
        <v>3465</v>
      </c>
      <c r="K14" s="43">
        <f t="shared" si="0"/>
        <v>2317</v>
      </c>
      <c r="L14" s="43">
        <f t="shared" si="0"/>
        <v>0</v>
      </c>
      <c r="M14" s="43">
        <f t="shared" si="0"/>
        <v>0</v>
      </c>
      <c r="N14" s="44">
        <f t="shared" si="0"/>
        <v>0</v>
      </c>
      <c r="P14" s="8"/>
    </row>
    <row r="15" spans="1:16" ht="10.5" customHeight="1">
      <c r="A15" s="4" t="s">
        <v>23</v>
      </c>
      <c r="B15" s="3" t="s">
        <v>24</v>
      </c>
      <c r="C15" s="8"/>
      <c r="D15" s="13"/>
      <c r="E15" s="8"/>
      <c r="F15" s="8"/>
      <c r="G15" s="8"/>
      <c r="H15" s="8"/>
      <c r="I15" s="8"/>
      <c r="J15" s="8"/>
      <c r="K15" s="8"/>
      <c r="L15" s="9"/>
      <c r="M15" s="9"/>
      <c r="N15" s="18"/>
      <c r="P15" s="8"/>
    </row>
    <row r="16" spans="1:17" ht="10.5" customHeight="1">
      <c r="A16" s="4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9"/>
      <c r="M16" s="9"/>
      <c r="N16" s="18"/>
      <c r="P16" s="8"/>
      <c r="Q16" s="8"/>
    </row>
    <row r="17" spans="1:16" s="15" customFormat="1" ht="10.5" customHeight="1">
      <c r="A17" s="4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4"/>
      <c r="O17" s="9"/>
      <c r="P17" s="8"/>
    </row>
    <row r="18" spans="1:16" ht="10.5" customHeight="1" thickBot="1">
      <c r="A18" s="41" t="s">
        <v>29</v>
      </c>
      <c r="B18" s="42" t="s">
        <v>30</v>
      </c>
      <c r="C18" s="43">
        <f aca="true" t="shared" si="1" ref="C18:N18">SUM(C15:C17)</f>
        <v>0</v>
      </c>
      <c r="D18" s="43">
        <f t="shared" si="1"/>
        <v>0</v>
      </c>
      <c r="E18" s="43">
        <f t="shared" si="1"/>
        <v>0</v>
      </c>
      <c r="F18" s="43">
        <f t="shared" si="1"/>
        <v>0</v>
      </c>
      <c r="G18" s="43">
        <f t="shared" si="1"/>
        <v>0</v>
      </c>
      <c r="H18" s="43">
        <f t="shared" si="1"/>
        <v>0</v>
      </c>
      <c r="I18" s="43">
        <f t="shared" si="1"/>
        <v>0</v>
      </c>
      <c r="J18" s="43">
        <f t="shared" si="1"/>
        <v>0</v>
      </c>
      <c r="K18" s="43">
        <f t="shared" si="1"/>
        <v>0</v>
      </c>
      <c r="L18" s="43">
        <f t="shared" si="1"/>
        <v>0</v>
      </c>
      <c r="M18" s="43">
        <f t="shared" si="1"/>
        <v>0</v>
      </c>
      <c r="N18" s="44">
        <f t="shared" si="1"/>
        <v>0</v>
      </c>
      <c r="P18" s="8"/>
    </row>
    <row r="19" spans="1:16" ht="10.5" customHeight="1">
      <c r="A19" s="48" t="s">
        <v>31</v>
      </c>
      <c r="B19" s="25" t="s">
        <v>32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P19" s="8"/>
    </row>
    <row r="20" spans="1:16" ht="10.5" customHeight="1" thickBot="1">
      <c r="A20" s="48" t="s">
        <v>33</v>
      </c>
      <c r="B20" s="25" t="s">
        <v>34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P20" s="8"/>
    </row>
    <row r="21" spans="1:16" ht="10.5" customHeight="1" thickBot="1">
      <c r="A21" s="41" t="s">
        <v>35</v>
      </c>
      <c r="B21" s="42" t="s">
        <v>36</v>
      </c>
      <c r="C21" s="43">
        <f aca="true" t="shared" si="2" ref="C21:I21">SUM(C19)</f>
        <v>0</v>
      </c>
      <c r="D21" s="43">
        <f t="shared" si="2"/>
        <v>0</v>
      </c>
      <c r="E21" s="43">
        <f t="shared" si="2"/>
        <v>0</v>
      </c>
      <c r="F21" s="43">
        <f t="shared" si="2"/>
        <v>0</v>
      </c>
      <c r="G21" s="43">
        <f t="shared" si="2"/>
        <v>0</v>
      </c>
      <c r="H21" s="43">
        <f t="shared" si="2"/>
        <v>0</v>
      </c>
      <c r="I21" s="43">
        <f t="shared" si="2"/>
        <v>0</v>
      </c>
      <c r="J21" s="43">
        <f>SUM(J19)+J20</f>
        <v>0</v>
      </c>
      <c r="K21" s="43">
        <f>SUM(K19)+K20</f>
        <v>0</v>
      </c>
      <c r="L21" s="43">
        <f>SUM(L19)</f>
        <v>0</v>
      </c>
      <c r="M21" s="43">
        <f>SUM(M19)</f>
        <v>0</v>
      </c>
      <c r="N21" s="44">
        <f>SUM(N19)</f>
        <v>0</v>
      </c>
      <c r="P21" s="8"/>
    </row>
    <row r="22" spans="1:16" ht="10.5" customHeight="1">
      <c r="A22" s="17" t="s">
        <v>37</v>
      </c>
      <c r="B22" s="3" t="s">
        <v>38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P22" s="8"/>
    </row>
    <row r="23" spans="1:15" ht="10.5" customHeight="1">
      <c r="A23" s="17" t="s">
        <v>39</v>
      </c>
      <c r="B23" s="3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"/>
    </row>
    <row r="24" spans="1:16" s="15" customFormat="1" ht="10.5" customHeight="1">
      <c r="A24" s="4" t="s">
        <v>31</v>
      </c>
      <c r="B24" s="3" t="s">
        <v>41</v>
      </c>
      <c r="C24" s="8"/>
      <c r="D24" s="8"/>
      <c r="E24" s="8"/>
      <c r="F24" s="8"/>
      <c r="G24" s="8"/>
      <c r="H24" s="8"/>
      <c r="I24" s="8"/>
      <c r="J24" s="8"/>
      <c r="K24" s="8"/>
      <c r="L24" s="9"/>
      <c r="M24" s="9"/>
      <c r="N24" s="18"/>
      <c r="O24" s="9"/>
      <c r="P24" s="8"/>
    </row>
    <row r="25" spans="1:16" ht="10.5" customHeight="1">
      <c r="A25" s="41" t="s">
        <v>42</v>
      </c>
      <c r="B25" s="45" t="s">
        <v>43</v>
      </c>
      <c r="C25" s="43">
        <f aca="true" t="shared" si="3" ref="C25:N25">SUM(C22:C24)</f>
        <v>0</v>
      </c>
      <c r="D25" s="43">
        <f t="shared" si="3"/>
        <v>0</v>
      </c>
      <c r="E25" s="43">
        <f t="shared" si="3"/>
        <v>0</v>
      </c>
      <c r="F25" s="43">
        <f t="shared" si="3"/>
        <v>0</v>
      </c>
      <c r="G25" s="43">
        <f t="shared" si="3"/>
        <v>0</v>
      </c>
      <c r="H25" s="43">
        <f t="shared" si="3"/>
        <v>0</v>
      </c>
      <c r="I25" s="43">
        <f t="shared" si="3"/>
        <v>0</v>
      </c>
      <c r="J25" s="43">
        <f t="shared" si="3"/>
        <v>0</v>
      </c>
      <c r="K25" s="43">
        <f t="shared" si="3"/>
        <v>0</v>
      </c>
      <c r="L25" s="43">
        <f t="shared" si="3"/>
        <v>0</v>
      </c>
      <c r="M25" s="43">
        <f t="shared" si="3"/>
        <v>0</v>
      </c>
      <c r="N25" s="44">
        <f t="shared" si="3"/>
        <v>0</v>
      </c>
      <c r="P25" s="8"/>
    </row>
    <row r="26" spans="1:16" ht="10.5" customHeight="1">
      <c r="A26" s="17" t="s">
        <v>44</v>
      </c>
      <c r="B26" s="19" t="s">
        <v>45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P26" s="8"/>
    </row>
    <row r="27" spans="1:16" ht="10.5" customHeight="1">
      <c r="A27" s="41" t="s">
        <v>46</v>
      </c>
      <c r="B27" s="45" t="s">
        <v>47</v>
      </c>
      <c r="C27" s="43">
        <f aca="true" t="shared" si="4" ref="C27:N27">SUM(C21,C25,C26)</f>
        <v>0</v>
      </c>
      <c r="D27" s="43">
        <f t="shared" si="4"/>
        <v>0</v>
      </c>
      <c r="E27" s="43">
        <f t="shared" si="4"/>
        <v>0</v>
      </c>
      <c r="F27" s="43">
        <f t="shared" si="4"/>
        <v>0</v>
      </c>
      <c r="G27" s="43">
        <f t="shared" si="4"/>
        <v>0</v>
      </c>
      <c r="H27" s="43">
        <f t="shared" si="4"/>
        <v>0</v>
      </c>
      <c r="I27" s="43">
        <f t="shared" si="4"/>
        <v>0</v>
      </c>
      <c r="J27" s="43">
        <f t="shared" si="4"/>
        <v>0</v>
      </c>
      <c r="K27" s="43">
        <f t="shared" si="4"/>
        <v>0</v>
      </c>
      <c r="L27" s="43">
        <f t="shared" si="4"/>
        <v>0</v>
      </c>
      <c r="M27" s="43">
        <f t="shared" si="4"/>
        <v>0</v>
      </c>
      <c r="N27" s="44">
        <f t="shared" si="4"/>
        <v>0</v>
      </c>
      <c r="P27" s="8"/>
    </row>
    <row r="28" spans="1:16" s="15" customFormat="1" ht="10.5" customHeight="1">
      <c r="A28" s="20"/>
      <c r="B28" s="15" t="s">
        <v>48</v>
      </c>
      <c r="C28" s="9">
        <f aca="true" t="shared" si="5" ref="C28:N28">SUM(C27,C18,C14)</f>
        <v>0</v>
      </c>
      <c r="D28" s="9">
        <f t="shared" si="5"/>
        <v>0</v>
      </c>
      <c r="E28" s="9">
        <f t="shared" si="5"/>
        <v>0</v>
      </c>
      <c r="F28" s="9">
        <f t="shared" si="5"/>
        <v>0</v>
      </c>
      <c r="G28" s="9">
        <f t="shared" si="5"/>
        <v>0</v>
      </c>
      <c r="H28" s="9">
        <f t="shared" si="5"/>
        <v>0</v>
      </c>
      <c r="I28" s="9">
        <f t="shared" si="5"/>
        <v>0</v>
      </c>
      <c r="J28" s="9">
        <f t="shared" si="5"/>
        <v>3465</v>
      </c>
      <c r="K28" s="9">
        <f t="shared" si="5"/>
        <v>2317</v>
      </c>
      <c r="L28" s="9">
        <f t="shared" si="5"/>
        <v>0</v>
      </c>
      <c r="M28" s="9">
        <f t="shared" si="5"/>
        <v>0</v>
      </c>
      <c r="N28" s="9">
        <f t="shared" si="5"/>
        <v>0</v>
      </c>
      <c r="O28" s="9"/>
      <c r="P28" s="8"/>
    </row>
    <row r="29" spans="1:21" ht="10.5" customHeight="1">
      <c r="A29" s="85" t="s">
        <v>49</v>
      </c>
      <c r="B29" s="85"/>
      <c r="C29" s="8"/>
      <c r="D29" s="8"/>
      <c r="E29" s="8"/>
      <c r="F29" s="8"/>
      <c r="G29" s="8"/>
      <c r="H29" s="8"/>
      <c r="I29" s="8"/>
      <c r="J29" s="8"/>
      <c r="K29" s="8"/>
      <c r="L29" s="9"/>
      <c r="M29" s="9"/>
      <c r="N29" s="18"/>
      <c r="P29" s="8"/>
      <c r="U29" s="29"/>
    </row>
    <row r="30" spans="1:16" ht="10.5" customHeight="1">
      <c r="A30" s="4" t="s">
        <v>50</v>
      </c>
      <c r="B30" s="3" t="s">
        <v>51</v>
      </c>
      <c r="C30" s="8"/>
      <c r="D30" s="8"/>
      <c r="E30" s="8"/>
      <c r="F30" s="8"/>
      <c r="G30" s="8"/>
      <c r="H30" s="8"/>
      <c r="I30" s="8"/>
      <c r="J30" s="8"/>
      <c r="K30" s="8"/>
      <c r="L30" s="9"/>
      <c r="M30" s="9"/>
      <c r="N30" s="18"/>
      <c r="P30" s="8"/>
    </row>
    <row r="31" spans="1:16" ht="10.5" customHeight="1">
      <c r="A31" s="4" t="s">
        <v>52</v>
      </c>
      <c r="B31" s="3" t="s">
        <v>53</v>
      </c>
      <c r="C31" s="8"/>
      <c r="D31" s="8"/>
      <c r="E31" s="8"/>
      <c r="F31" s="8"/>
      <c r="G31" s="8"/>
      <c r="H31" s="8"/>
      <c r="I31" s="8"/>
      <c r="J31" s="8"/>
      <c r="K31" s="8"/>
      <c r="L31" s="9"/>
      <c r="M31" s="9"/>
      <c r="N31" s="18"/>
      <c r="P31" s="8"/>
    </row>
    <row r="32" spans="1:16" ht="10.5" customHeight="1">
      <c r="A32" s="4" t="s">
        <v>54</v>
      </c>
      <c r="B32" s="3" t="s">
        <v>55</v>
      </c>
      <c r="C32" s="8"/>
      <c r="D32" s="8"/>
      <c r="E32" s="8"/>
      <c r="F32" s="8"/>
      <c r="G32" s="8"/>
      <c r="H32" s="8"/>
      <c r="I32" s="8"/>
      <c r="J32" s="8"/>
      <c r="K32" s="8"/>
      <c r="L32" s="9"/>
      <c r="M32" s="9"/>
      <c r="N32" s="18"/>
      <c r="P32" s="8"/>
    </row>
    <row r="33" spans="1:16" ht="10.5" customHeight="1">
      <c r="A33" s="49" t="s">
        <v>56</v>
      </c>
      <c r="B33" s="50" t="s">
        <v>57</v>
      </c>
      <c r="C33" s="51">
        <f aca="true" t="shared" si="6" ref="C33:N33">SUM(C30:C32)</f>
        <v>0</v>
      </c>
      <c r="D33" s="51">
        <f t="shared" si="6"/>
        <v>0</v>
      </c>
      <c r="E33" s="51">
        <f t="shared" si="6"/>
        <v>0</v>
      </c>
      <c r="F33" s="51">
        <f t="shared" si="6"/>
        <v>0</v>
      </c>
      <c r="G33" s="51">
        <f t="shared" si="6"/>
        <v>0</v>
      </c>
      <c r="H33" s="51">
        <f t="shared" si="6"/>
        <v>0</v>
      </c>
      <c r="I33" s="51">
        <f t="shared" si="6"/>
        <v>0</v>
      </c>
      <c r="J33" s="51">
        <f t="shared" si="6"/>
        <v>0</v>
      </c>
      <c r="K33" s="51">
        <f t="shared" si="6"/>
        <v>0</v>
      </c>
      <c r="L33" s="51">
        <f t="shared" si="6"/>
        <v>0</v>
      </c>
      <c r="M33" s="51">
        <f t="shared" si="6"/>
        <v>0</v>
      </c>
      <c r="N33" s="52">
        <f t="shared" si="6"/>
        <v>0</v>
      </c>
      <c r="P33" s="8"/>
    </row>
    <row r="34" spans="1:16" ht="10.5" customHeight="1">
      <c r="A34" s="4" t="s">
        <v>58</v>
      </c>
      <c r="B34" s="3" t="s">
        <v>59</v>
      </c>
      <c r="C34" s="8"/>
      <c r="D34" s="8"/>
      <c r="E34" s="8"/>
      <c r="F34" s="8"/>
      <c r="G34" s="8"/>
      <c r="H34" s="8"/>
      <c r="I34" s="8"/>
      <c r="J34" s="8"/>
      <c r="K34" s="8"/>
      <c r="L34" s="9"/>
      <c r="M34" s="9"/>
      <c r="N34" s="18"/>
      <c r="P34" s="8"/>
    </row>
    <row r="35" spans="1:16" ht="10.5" customHeight="1">
      <c r="A35" s="4" t="s">
        <v>60</v>
      </c>
      <c r="B35" s="3" t="s">
        <v>61</v>
      </c>
      <c r="C35" s="8"/>
      <c r="D35" s="8"/>
      <c r="E35" s="8"/>
      <c r="F35" s="8"/>
      <c r="G35" s="8"/>
      <c r="H35" s="8"/>
      <c r="I35" s="8"/>
      <c r="J35" s="8"/>
      <c r="K35" s="8"/>
      <c r="L35" s="9"/>
      <c r="M35" s="9"/>
      <c r="N35" s="18"/>
      <c r="P35" s="8"/>
    </row>
    <row r="36" spans="1:16" ht="10.5" customHeight="1">
      <c r="A36" s="4" t="s">
        <v>62</v>
      </c>
      <c r="B36" s="3" t="s">
        <v>63</v>
      </c>
      <c r="C36" s="8"/>
      <c r="D36" s="8"/>
      <c r="E36" s="8"/>
      <c r="F36" s="8"/>
      <c r="G36" s="8"/>
      <c r="H36" s="8"/>
      <c r="I36" s="8"/>
      <c r="J36" s="8"/>
      <c r="K36" s="8"/>
      <c r="L36" s="9"/>
      <c r="M36" s="9"/>
      <c r="N36" s="18"/>
      <c r="P36" s="8"/>
    </row>
    <row r="37" spans="1:37" ht="10.5" customHeight="1">
      <c r="A37" s="41" t="s">
        <v>21</v>
      </c>
      <c r="B37" s="42" t="s">
        <v>64</v>
      </c>
      <c r="C37" s="43">
        <f aca="true" t="shared" si="7" ref="C37:N37">SUM(C33:C36)</f>
        <v>0</v>
      </c>
      <c r="D37" s="43">
        <f t="shared" si="7"/>
        <v>0</v>
      </c>
      <c r="E37" s="43">
        <f t="shared" si="7"/>
        <v>0</v>
      </c>
      <c r="F37" s="43">
        <f t="shared" si="7"/>
        <v>0</v>
      </c>
      <c r="G37" s="43">
        <f t="shared" si="7"/>
        <v>0</v>
      </c>
      <c r="H37" s="43">
        <f t="shared" si="7"/>
        <v>0</v>
      </c>
      <c r="I37" s="43">
        <f t="shared" si="7"/>
        <v>0</v>
      </c>
      <c r="J37" s="43">
        <f t="shared" si="7"/>
        <v>0</v>
      </c>
      <c r="K37" s="43">
        <f t="shared" si="7"/>
        <v>0</v>
      </c>
      <c r="L37" s="43">
        <f t="shared" si="7"/>
        <v>0</v>
      </c>
      <c r="M37" s="43">
        <f t="shared" si="7"/>
        <v>0</v>
      </c>
      <c r="N37" s="44">
        <f t="shared" si="7"/>
        <v>0</v>
      </c>
      <c r="P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10.5" customHeight="1">
      <c r="A38" s="4" t="s">
        <v>65</v>
      </c>
      <c r="B38" s="3" t="s">
        <v>66</v>
      </c>
      <c r="C38" s="8"/>
      <c r="D38" s="8"/>
      <c r="E38" s="8">
        <f>SUM(C38:D38)</f>
        <v>0</v>
      </c>
      <c r="F38" s="8"/>
      <c r="G38" s="8"/>
      <c r="H38" s="8"/>
      <c r="I38" s="8"/>
      <c r="J38" s="8"/>
      <c r="K38" s="8"/>
      <c r="L38" s="9"/>
      <c r="M38" s="9"/>
      <c r="N38" s="18"/>
      <c r="P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ht="10.5" customHeight="1">
      <c r="A39" s="4" t="s">
        <v>67</v>
      </c>
      <c r="B39" s="3" t="s">
        <v>68</v>
      </c>
      <c r="C39" s="8"/>
      <c r="D39" s="8"/>
      <c r="E39" s="8"/>
      <c r="F39" s="8"/>
      <c r="G39" s="8"/>
      <c r="H39" s="8"/>
      <c r="I39" s="8"/>
      <c r="J39" s="8"/>
      <c r="K39" s="8"/>
      <c r="L39" s="9"/>
      <c r="M39" s="9"/>
      <c r="N39" s="18"/>
      <c r="P39" s="8"/>
      <c r="Q39" s="29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7" s="15" customFormat="1" ht="10.5" customHeight="1">
      <c r="A40" s="4" t="s">
        <v>69</v>
      </c>
      <c r="B40" s="3" t="s">
        <v>70</v>
      </c>
      <c r="C40" s="8"/>
      <c r="D40" s="8"/>
      <c r="E40" s="8"/>
      <c r="F40" s="8"/>
      <c r="G40" s="8"/>
      <c r="H40" s="8"/>
      <c r="I40" s="8"/>
      <c r="J40" s="8"/>
      <c r="K40" s="8"/>
      <c r="L40" s="9"/>
      <c r="M40" s="9"/>
      <c r="N40" s="18"/>
      <c r="O40" s="9"/>
      <c r="P40" s="8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</row>
    <row r="41" spans="1:31" ht="10.5" customHeight="1" thickBot="1">
      <c r="A41" s="41" t="s">
        <v>29</v>
      </c>
      <c r="B41" s="42" t="s">
        <v>71</v>
      </c>
      <c r="C41" s="43">
        <f aca="true" t="shared" si="8" ref="C41:N41">SUM(C38:C40)</f>
        <v>0</v>
      </c>
      <c r="D41" s="43">
        <f t="shared" si="8"/>
        <v>0</v>
      </c>
      <c r="E41" s="43">
        <f t="shared" si="8"/>
        <v>0</v>
      </c>
      <c r="F41" s="43">
        <f t="shared" si="8"/>
        <v>0</v>
      </c>
      <c r="G41" s="43">
        <f t="shared" si="8"/>
        <v>0</v>
      </c>
      <c r="H41" s="43">
        <f t="shared" si="8"/>
        <v>0</v>
      </c>
      <c r="I41" s="43">
        <f t="shared" si="8"/>
        <v>0</v>
      </c>
      <c r="J41" s="43">
        <f t="shared" si="8"/>
        <v>0</v>
      </c>
      <c r="K41" s="43">
        <f t="shared" si="8"/>
        <v>0</v>
      </c>
      <c r="L41" s="43">
        <f t="shared" si="8"/>
        <v>0</v>
      </c>
      <c r="M41" s="43">
        <f t="shared" si="8"/>
        <v>0</v>
      </c>
      <c r="N41" s="44">
        <f t="shared" si="8"/>
        <v>0</v>
      </c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1" ht="10.5" customHeight="1">
      <c r="A42" s="48" t="s">
        <v>72</v>
      </c>
      <c r="B42" s="19" t="s">
        <v>73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1:31" ht="10.5" customHeight="1">
      <c r="A43" s="48" t="s">
        <v>74</v>
      </c>
      <c r="B43" s="19" t="s">
        <v>75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1:31" ht="12.75" customHeight="1" thickBot="1">
      <c r="A44" s="17" t="s">
        <v>76</v>
      </c>
      <c r="B44" s="19" t="s">
        <v>207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</row>
    <row r="45" spans="1:31" ht="12.75" customHeight="1" thickBot="1">
      <c r="A45" s="41" t="s">
        <v>35</v>
      </c>
      <c r="B45" s="42" t="s">
        <v>78</v>
      </c>
      <c r="C45" s="43">
        <f aca="true" t="shared" si="9" ref="C45:N45">SUM(C42:C43)</f>
        <v>0</v>
      </c>
      <c r="D45" s="43">
        <f t="shared" si="9"/>
        <v>0</v>
      </c>
      <c r="E45" s="43">
        <f t="shared" si="9"/>
        <v>0</v>
      </c>
      <c r="F45" s="43">
        <f t="shared" si="9"/>
        <v>0</v>
      </c>
      <c r="G45" s="43">
        <f t="shared" si="9"/>
        <v>0</v>
      </c>
      <c r="H45" s="43">
        <f t="shared" si="9"/>
        <v>0</v>
      </c>
      <c r="I45" s="43">
        <f t="shared" si="9"/>
        <v>0</v>
      </c>
      <c r="J45" s="43">
        <f t="shared" si="9"/>
        <v>0</v>
      </c>
      <c r="K45" s="43">
        <f t="shared" si="9"/>
        <v>0</v>
      </c>
      <c r="L45" s="43">
        <f t="shared" si="9"/>
        <v>0</v>
      </c>
      <c r="M45" s="43">
        <f t="shared" si="9"/>
        <v>0</v>
      </c>
      <c r="N45" s="44">
        <f t="shared" si="9"/>
        <v>0</v>
      </c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spans="1:31" ht="12.75" customHeight="1">
      <c r="A46" s="17" t="s">
        <v>72</v>
      </c>
      <c r="B46" s="19" t="s">
        <v>41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ht="12.75" customHeight="1">
      <c r="A47" s="17" t="s">
        <v>74</v>
      </c>
      <c r="B47" s="19" t="s">
        <v>79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:31" ht="12.75" customHeight="1">
      <c r="A48" s="41" t="s">
        <v>42</v>
      </c>
      <c r="B48" s="42" t="s">
        <v>80</v>
      </c>
      <c r="C48" s="43">
        <f aca="true" t="shared" si="10" ref="C48:N48">SUM(C46:C47)</f>
        <v>0</v>
      </c>
      <c r="D48" s="43">
        <f t="shared" si="10"/>
        <v>0</v>
      </c>
      <c r="E48" s="43">
        <f t="shared" si="10"/>
        <v>0</v>
      </c>
      <c r="F48" s="43">
        <f t="shared" si="10"/>
        <v>0</v>
      </c>
      <c r="G48" s="43">
        <f t="shared" si="10"/>
        <v>0</v>
      </c>
      <c r="H48" s="43">
        <f t="shared" si="10"/>
        <v>0</v>
      </c>
      <c r="I48" s="43">
        <f t="shared" si="10"/>
        <v>0</v>
      </c>
      <c r="J48" s="43">
        <f t="shared" si="10"/>
        <v>0</v>
      </c>
      <c r="K48" s="43">
        <f t="shared" si="10"/>
        <v>0</v>
      </c>
      <c r="L48" s="43">
        <f t="shared" si="10"/>
        <v>0</v>
      </c>
      <c r="M48" s="43">
        <f t="shared" si="10"/>
        <v>0</v>
      </c>
      <c r="N48" s="44">
        <f t="shared" si="10"/>
        <v>0</v>
      </c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</row>
    <row r="49" spans="1:31" ht="12.75" customHeight="1" thickBot="1">
      <c r="A49" s="17" t="s">
        <v>81</v>
      </c>
      <c r="B49" s="25" t="s">
        <v>82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1" ht="12.75" customHeight="1" thickBot="1">
      <c r="A50" s="41" t="s">
        <v>46</v>
      </c>
      <c r="B50" s="42" t="s">
        <v>83</v>
      </c>
      <c r="C50" s="43">
        <f aca="true" t="shared" si="11" ref="C50:N50">SUM(C48,C45,C49)</f>
        <v>0</v>
      </c>
      <c r="D50" s="43">
        <f t="shared" si="11"/>
        <v>0</v>
      </c>
      <c r="E50" s="43">
        <f t="shared" si="11"/>
        <v>0</v>
      </c>
      <c r="F50" s="43">
        <f t="shared" si="11"/>
        <v>0</v>
      </c>
      <c r="G50" s="43">
        <f t="shared" si="11"/>
        <v>0</v>
      </c>
      <c r="H50" s="43">
        <f t="shared" si="11"/>
        <v>0</v>
      </c>
      <c r="I50" s="43">
        <f t="shared" si="11"/>
        <v>0</v>
      </c>
      <c r="J50" s="43">
        <f t="shared" si="11"/>
        <v>0</v>
      </c>
      <c r="K50" s="43">
        <f t="shared" si="11"/>
        <v>0</v>
      </c>
      <c r="L50" s="43">
        <f t="shared" si="11"/>
        <v>0</v>
      </c>
      <c r="M50" s="43">
        <f t="shared" si="11"/>
        <v>0</v>
      </c>
      <c r="N50" s="44">
        <f t="shared" si="11"/>
        <v>0</v>
      </c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</row>
    <row r="51" spans="1:31" ht="12.75" customHeight="1" thickBot="1">
      <c r="A51" s="41"/>
      <c r="B51" s="71" t="s">
        <v>84</v>
      </c>
      <c r="C51" s="43">
        <f aca="true" t="shared" si="12" ref="C51:N51">SUM(C50,C41,C37)</f>
        <v>0</v>
      </c>
      <c r="D51" s="43">
        <f t="shared" si="12"/>
        <v>0</v>
      </c>
      <c r="E51" s="43">
        <f t="shared" si="12"/>
        <v>0</v>
      </c>
      <c r="F51" s="43">
        <f t="shared" si="12"/>
        <v>0</v>
      </c>
      <c r="G51" s="43">
        <f t="shared" si="12"/>
        <v>0</v>
      </c>
      <c r="H51" s="43">
        <f t="shared" si="12"/>
        <v>0</v>
      </c>
      <c r="I51" s="43">
        <f t="shared" si="12"/>
        <v>0</v>
      </c>
      <c r="J51" s="43">
        <f t="shared" si="12"/>
        <v>0</v>
      </c>
      <c r="K51" s="43">
        <f t="shared" si="12"/>
        <v>0</v>
      </c>
      <c r="L51" s="43">
        <f t="shared" si="12"/>
        <v>0</v>
      </c>
      <c r="M51" s="43">
        <f t="shared" si="12"/>
        <v>0</v>
      </c>
      <c r="N51" s="44">
        <f t="shared" si="12"/>
        <v>0</v>
      </c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</row>
    <row r="52" spans="1:14" ht="13.5" customHeight="1" thickBot="1">
      <c r="A52" s="57"/>
      <c r="B52" s="58" t="s">
        <v>85</v>
      </c>
      <c r="C52" s="72"/>
      <c r="D52" s="72"/>
      <c r="E52" s="72"/>
      <c r="F52" s="72"/>
      <c r="G52" s="72"/>
      <c r="H52" s="72"/>
      <c r="I52" s="72"/>
      <c r="J52" s="72"/>
      <c r="K52" s="72"/>
      <c r="L52" s="73"/>
      <c r="M52" s="73"/>
      <c r="N52" s="74"/>
    </row>
    <row r="53" spans="1:14" ht="13.5" thickBot="1">
      <c r="A53" s="64"/>
      <c r="B53" s="58" t="s">
        <v>86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82"/>
    </row>
    <row r="55" ht="12.75">
      <c r="E55" s="2" t="s">
        <v>98</v>
      </c>
    </row>
    <row r="56" ht="12.75">
      <c r="H56" s="8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 horizontalCentered="1"/>
  <pageMargins left="0.27569444444444446" right="0.27569444444444446" top="0.275" bottom="0.2" header="0.19652777777777777" footer="0.16527777777777777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K53"/>
  <sheetViews>
    <sheetView zoomScale="92" zoomScaleNormal="92" zoomScalePageLayoutView="0" workbookViewId="0" topLeftCell="A1">
      <pane ySplit="7" topLeftCell="A8" activePane="bottomLeft" state="frozen"/>
      <selection pane="topLeft" activeCell="T30" sqref="T30"/>
      <selection pane="bottomLeft" activeCell="T30" sqref="T30"/>
    </sheetView>
  </sheetViews>
  <sheetFormatPr defaultColWidth="9.00390625" defaultRowHeight="12.75"/>
  <cols>
    <col min="1" max="1" width="7.375" style="2" customWidth="1"/>
    <col min="2" max="2" width="35.75390625" style="2" customWidth="1"/>
    <col min="3" max="5" width="9.375" style="2" customWidth="1"/>
    <col min="6" max="6" width="9.00390625" style="2" customWidth="1"/>
    <col min="7" max="8" width="9.375" style="2" customWidth="1"/>
    <col min="9" max="9" width="9.625" style="2" customWidth="1"/>
    <col min="10" max="11" width="9.375" style="2" customWidth="1"/>
    <col min="12" max="12" width="10.375" style="2" customWidth="1"/>
    <col min="13" max="13" width="11.625" style="2" customWidth="1"/>
    <col min="14" max="14" width="10.625" style="2" customWidth="1"/>
    <col min="15" max="15" width="10.375" style="8" customWidth="1"/>
    <col min="16" max="16" width="0" style="2" hidden="1" customWidth="1"/>
    <col min="17" max="17" width="12.375" style="2" customWidth="1"/>
    <col min="18" max="20" width="0" style="2" hidden="1" customWidth="1"/>
    <col min="21" max="16384" width="9.125" style="2" customWidth="1"/>
  </cols>
  <sheetData>
    <row r="1" spans="1:15" ht="1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21"/>
    </row>
    <row r="2" ht="8.25" customHeight="1" thickBot="1">
      <c r="N2" s="3" t="s">
        <v>1</v>
      </c>
    </row>
    <row r="3" spans="1:14" ht="9" customHeight="1">
      <c r="A3" s="89" t="s">
        <v>2</v>
      </c>
      <c r="B3" s="89"/>
      <c r="C3" s="91">
        <v>1016</v>
      </c>
      <c r="D3" s="91"/>
      <c r="E3" s="91"/>
      <c r="F3" s="91">
        <v>1017</v>
      </c>
      <c r="G3" s="91"/>
      <c r="H3" s="91"/>
      <c r="I3" s="96">
        <v>1018</v>
      </c>
      <c r="J3" s="96"/>
      <c r="K3" s="96"/>
      <c r="L3" s="97">
        <v>1019</v>
      </c>
      <c r="M3" s="97"/>
      <c r="N3" s="97"/>
    </row>
    <row r="4" spans="1:15" s="4" customFormat="1" ht="22.5" customHeight="1">
      <c r="A4" s="89"/>
      <c r="B4" s="89"/>
      <c r="C4" s="93" t="s">
        <v>99</v>
      </c>
      <c r="D4" s="93"/>
      <c r="E4" s="93"/>
      <c r="F4" s="93" t="s">
        <v>100</v>
      </c>
      <c r="G4" s="93"/>
      <c r="H4" s="93"/>
      <c r="I4" s="93" t="s">
        <v>101</v>
      </c>
      <c r="J4" s="93"/>
      <c r="K4" s="93"/>
      <c r="L4" s="97"/>
      <c r="M4" s="97"/>
      <c r="N4" s="97"/>
      <c r="O4" s="35"/>
    </row>
    <row r="5" spans="1:14" ht="11.25" customHeight="1">
      <c r="A5" s="89"/>
      <c r="B5" s="89"/>
      <c r="C5" s="86" t="s">
        <v>7</v>
      </c>
      <c r="D5" s="86" t="s">
        <v>8</v>
      </c>
      <c r="E5" s="86" t="s">
        <v>9</v>
      </c>
      <c r="F5" s="86" t="s">
        <v>7</v>
      </c>
      <c r="G5" s="86" t="s">
        <v>8</v>
      </c>
      <c r="H5" s="86" t="s">
        <v>9</v>
      </c>
      <c r="I5" s="86" t="s">
        <v>7</v>
      </c>
      <c r="J5" s="86" t="s">
        <v>8</v>
      </c>
      <c r="K5" s="86" t="s">
        <v>9</v>
      </c>
      <c r="L5" s="86" t="s">
        <v>7</v>
      </c>
      <c r="M5" s="86" t="s">
        <v>8</v>
      </c>
      <c r="N5" s="86" t="s">
        <v>9</v>
      </c>
    </row>
    <row r="6" spans="1:14" ht="17.25" customHeight="1">
      <c r="A6" s="89"/>
      <c r="B6" s="89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 ht="9" customHeight="1">
      <c r="A7" s="87">
        <v>1</v>
      </c>
      <c r="B7" s="87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84" t="s">
        <v>10</v>
      </c>
      <c r="B8" s="84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6" ht="10.5" customHeight="1">
      <c r="A9" s="4" t="s">
        <v>11</v>
      </c>
      <c r="B9" s="3" t="s">
        <v>12</v>
      </c>
      <c r="C9" s="8"/>
      <c r="D9" s="8">
        <v>2100</v>
      </c>
      <c r="E9" s="8">
        <v>2100</v>
      </c>
      <c r="F9" s="8">
        <v>42756</v>
      </c>
      <c r="G9" s="36">
        <v>86217</v>
      </c>
      <c r="H9" s="36">
        <f>80854+7+2+1</f>
        <v>80864</v>
      </c>
      <c r="I9" s="36"/>
      <c r="J9" s="8">
        <v>358</v>
      </c>
      <c r="K9" s="8">
        <v>358</v>
      </c>
      <c r="L9" s="8"/>
      <c r="M9" s="8"/>
      <c r="N9" s="8"/>
      <c r="P9" s="8"/>
    </row>
    <row r="10" spans="1:16" ht="10.5" customHeight="1">
      <c r="A10" s="4" t="s">
        <v>13</v>
      </c>
      <c r="B10" s="3" t="s">
        <v>14</v>
      </c>
      <c r="C10" s="8"/>
      <c r="D10" s="8">
        <v>1085</v>
      </c>
      <c r="E10" s="8">
        <v>850</v>
      </c>
      <c r="F10" s="8">
        <v>11434</v>
      </c>
      <c r="G10" s="36">
        <v>42152</v>
      </c>
      <c r="H10" s="36">
        <v>31803</v>
      </c>
      <c r="I10" s="36"/>
      <c r="J10" s="8">
        <v>1932</v>
      </c>
      <c r="K10" s="8">
        <v>1929</v>
      </c>
      <c r="L10" s="8"/>
      <c r="M10" s="8"/>
      <c r="N10" s="8"/>
      <c r="P10" s="8"/>
    </row>
    <row r="11" spans="1:16" ht="10.5" customHeight="1">
      <c r="A11" s="4" t="s">
        <v>15</v>
      </c>
      <c r="B11" s="3" t="s">
        <v>16</v>
      </c>
      <c r="C11" s="8"/>
      <c r="D11" s="8">
        <v>3090</v>
      </c>
      <c r="E11" s="8">
        <v>1482</v>
      </c>
      <c r="F11" s="8">
        <v>180129</v>
      </c>
      <c r="G11" s="36">
        <v>240174</v>
      </c>
      <c r="H11" s="36">
        <f>196516+228+167-1</f>
        <v>196910</v>
      </c>
      <c r="I11" s="8">
        <v>447084</v>
      </c>
      <c r="J11" s="36">
        <v>451312</v>
      </c>
      <c r="K11" s="36">
        <v>430841</v>
      </c>
      <c r="L11" s="8"/>
      <c r="M11" s="8"/>
      <c r="N11" s="8"/>
      <c r="P11" s="8"/>
    </row>
    <row r="12" spans="1:16" ht="10.5" customHeight="1">
      <c r="A12" s="4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P12" s="8"/>
    </row>
    <row r="13" spans="1:16" ht="10.5" customHeight="1">
      <c r="A13" s="4" t="s">
        <v>19</v>
      </c>
      <c r="B13" s="3" t="s">
        <v>20</v>
      </c>
      <c r="C13" s="8"/>
      <c r="D13" s="10"/>
      <c r="E13" s="8"/>
      <c r="F13" s="8"/>
      <c r="G13" s="8">
        <v>12638</v>
      </c>
      <c r="H13" s="8">
        <v>12521</v>
      </c>
      <c r="I13" s="8"/>
      <c r="J13" s="8"/>
      <c r="K13" s="8"/>
      <c r="L13" s="8"/>
      <c r="M13" s="8"/>
      <c r="N13" s="8"/>
      <c r="P13" s="8"/>
    </row>
    <row r="14" spans="1:17" ht="10.5" customHeight="1">
      <c r="A14" s="41" t="s">
        <v>21</v>
      </c>
      <c r="B14" s="42" t="s">
        <v>22</v>
      </c>
      <c r="C14" s="43">
        <f aca="true" t="shared" si="0" ref="C14:N14">SUM(C9:C13)</f>
        <v>0</v>
      </c>
      <c r="D14" s="43">
        <f t="shared" si="0"/>
        <v>6275</v>
      </c>
      <c r="E14" s="43">
        <f t="shared" si="0"/>
        <v>4432</v>
      </c>
      <c r="F14" s="43">
        <f t="shared" si="0"/>
        <v>234319</v>
      </c>
      <c r="G14" s="43">
        <f t="shared" si="0"/>
        <v>381181</v>
      </c>
      <c r="H14" s="43">
        <f t="shared" si="0"/>
        <v>322098</v>
      </c>
      <c r="I14" s="43">
        <f t="shared" si="0"/>
        <v>447084</v>
      </c>
      <c r="J14" s="43">
        <f t="shared" si="0"/>
        <v>453602</v>
      </c>
      <c r="K14" s="43">
        <f t="shared" si="0"/>
        <v>433128</v>
      </c>
      <c r="L14" s="43">
        <f t="shared" si="0"/>
        <v>0</v>
      </c>
      <c r="M14" s="43">
        <f t="shared" si="0"/>
        <v>0</v>
      </c>
      <c r="N14" s="44">
        <f t="shared" si="0"/>
        <v>0</v>
      </c>
      <c r="P14" s="8"/>
      <c r="Q14" s="8"/>
    </row>
    <row r="15" spans="1:16" ht="10.5" customHeight="1">
      <c r="A15" s="4" t="s">
        <v>23</v>
      </c>
      <c r="B15" s="3" t="s">
        <v>24</v>
      </c>
      <c r="C15" s="8"/>
      <c r="D15" s="13"/>
      <c r="E15" s="8"/>
      <c r="F15" s="8"/>
      <c r="G15" s="8"/>
      <c r="H15" s="8"/>
      <c r="I15" s="8"/>
      <c r="J15" s="8"/>
      <c r="K15" s="8"/>
      <c r="L15" s="9"/>
      <c r="M15" s="9"/>
      <c r="N15" s="9"/>
      <c r="P15" s="8"/>
    </row>
    <row r="16" spans="1:17" ht="10.5" customHeight="1">
      <c r="A16" s="4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9"/>
      <c r="M16" s="9"/>
      <c r="N16" s="9"/>
      <c r="P16" s="8"/>
      <c r="Q16" s="8"/>
    </row>
    <row r="17" spans="1:17" s="15" customFormat="1" ht="10.5" customHeight="1">
      <c r="A17" s="4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9"/>
      <c r="M17" s="9"/>
      <c r="N17" s="9"/>
      <c r="O17" s="9"/>
      <c r="P17" s="8"/>
      <c r="Q17" s="9"/>
    </row>
    <row r="18" spans="1:16" ht="10.5" customHeight="1" thickBot="1">
      <c r="A18" s="41" t="s">
        <v>29</v>
      </c>
      <c r="B18" s="42" t="s">
        <v>30</v>
      </c>
      <c r="C18" s="43">
        <f aca="true" t="shared" si="1" ref="C18:N18">SUM(C15:C17)</f>
        <v>0</v>
      </c>
      <c r="D18" s="43">
        <f t="shared" si="1"/>
        <v>0</v>
      </c>
      <c r="E18" s="43">
        <f t="shared" si="1"/>
        <v>0</v>
      </c>
      <c r="F18" s="43">
        <f t="shared" si="1"/>
        <v>0</v>
      </c>
      <c r="G18" s="43">
        <f t="shared" si="1"/>
        <v>0</v>
      </c>
      <c r="H18" s="43">
        <f t="shared" si="1"/>
        <v>0</v>
      </c>
      <c r="I18" s="43">
        <f t="shared" si="1"/>
        <v>0</v>
      </c>
      <c r="J18" s="43">
        <f t="shared" si="1"/>
        <v>0</v>
      </c>
      <c r="K18" s="43">
        <f t="shared" si="1"/>
        <v>0</v>
      </c>
      <c r="L18" s="43">
        <f t="shared" si="1"/>
        <v>0</v>
      </c>
      <c r="M18" s="43">
        <f t="shared" si="1"/>
        <v>0</v>
      </c>
      <c r="N18" s="44">
        <f t="shared" si="1"/>
        <v>0</v>
      </c>
      <c r="P18" s="8"/>
    </row>
    <row r="19" spans="1:16" ht="10.5" customHeight="1">
      <c r="A19" s="48" t="s">
        <v>31</v>
      </c>
      <c r="B19" s="25" t="s">
        <v>32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P19" s="8"/>
    </row>
    <row r="20" spans="1:16" ht="10.5" customHeight="1" thickBot="1">
      <c r="A20" s="48" t="s">
        <v>33</v>
      </c>
      <c r="B20" s="25" t="s">
        <v>34</v>
      </c>
      <c r="C20" s="18"/>
      <c r="D20" s="18"/>
      <c r="E20" s="18"/>
      <c r="F20" s="18"/>
      <c r="G20" s="18">
        <v>83862</v>
      </c>
      <c r="H20" s="18">
        <v>83862</v>
      </c>
      <c r="I20" s="18"/>
      <c r="J20" s="18"/>
      <c r="K20" s="18"/>
      <c r="L20" s="18"/>
      <c r="M20" s="18"/>
      <c r="N20" s="18"/>
      <c r="P20" s="8"/>
    </row>
    <row r="21" spans="1:16" ht="10.5" customHeight="1" thickBot="1">
      <c r="A21" s="41" t="s">
        <v>35</v>
      </c>
      <c r="B21" s="42" t="s">
        <v>36</v>
      </c>
      <c r="C21" s="43">
        <f>SUM(C19)</f>
        <v>0</v>
      </c>
      <c r="D21" s="43">
        <f>SUM(D19)</f>
        <v>0</v>
      </c>
      <c r="E21" s="43">
        <f>SUM(E19)</f>
        <v>0</v>
      </c>
      <c r="F21" s="43">
        <f>SUM(F19)</f>
        <v>0</v>
      </c>
      <c r="G21" s="43">
        <f>SUM(G19)+G20</f>
        <v>83862</v>
      </c>
      <c r="H21" s="43">
        <f>SUM(H19)+H20</f>
        <v>83862</v>
      </c>
      <c r="I21" s="43">
        <f>SUM(I19)</f>
        <v>0</v>
      </c>
      <c r="J21" s="43">
        <f>SUM(J19)+J20</f>
        <v>0</v>
      </c>
      <c r="K21" s="43">
        <f>SUM(K19)+K20</f>
        <v>0</v>
      </c>
      <c r="L21" s="43">
        <f>SUM(L19)</f>
        <v>0</v>
      </c>
      <c r="M21" s="43">
        <f>SUM(M19)</f>
        <v>0</v>
      </c>
      <c r="N21" s="44">
        <f>SUM(N19)</f>
        <v>0</v>
      </c>
      <c r="P21" s="8"/>
    </row>
    <row r="22" spans="1:16" ht="10.5" customHeight="1">
      <c r="A22" s="17" t="s">
        <v>37</v>
      </c>
      <c r="B22" s="3" t="s">
        <v>38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P22" s="8"/>
    </row>
    <row r="23" spans="1:15" ht="10.5" customHeight="1">
      <c r="A23" s="17" t="s">
        <v>39</v>
      </c>
      <c r="B23" s="3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"/>
    </row>
    <row r="24" spans="1:16" s="15" customFormat="1" ht="10.5" customHeight="1">
      <c r="A24" s="4" t="s">
        <v>31</v>
      </c>
      <c r="B24" s="3" t="s">
        <v>41</v>
      </c>
      <c r="C24" s="8"/>
      <c r="D24" s="8"/>
      <c r="E24" s="8"/>
      <c r="F24" s="8"/>
      <c r="G24" s="8"/>
      <c r="H24" s="8"/>
      <c r="I24" s="8"/>
      <c r="J24" s="8"/>
      <c r="K24" s="8"/>
      <c r="L24" s="9"/>
      <c r="M24" s="9"/>
      <c r="N24" s="9"/>
      <c r="O24" s="9"/>
      <c r="P24" s="8"/>
    </row>
    <row r="25" spans="1:16" ht="10.5" customHeight="1">
      <c r="A25" s="41" t="s">
        <v>42</v>
      </c>
      <c r="B25" s="45" t="s">
        <v>43</v>
      </c>
      <c r="C25" s="43">
        <f aca="true" t="shared" si="2" ref="C25:N25">SUM(C22:C24)</f>
        <v>0</v>
      </c>
      <c r="D25" s="43">
        <f t="shared" si="2"/>
        <v>0</v>
      </c>
      <c r="E25" s="43">
        <f t="shared" si="2"/>
        <v>0</v>
      </c>
      <c r="F25" s="43">
        <f t="shared" si="2"/>
        <v>0</v>
      </c>
      <c r="G25" s="43">
        <f t="shared" si="2"/>
        <v>0</v>
      </c>
      <c r="H25" s="43">
        <f t="shared" si="2"/>
        <v>0</v>
      </c>
      <c r="I25" s="43">
        <f t="shared" si="2"/>
        <v>0</v>
      </c>
      <c r="J25" s="43">
        <f t="shared" si="2"/>
        <v>0</v>
      </c>
      <c r="K25" s="43">
        <f t="shared" si="2"/>
        <v>0</v>
      </c>
      <c r="L25" s="43">
        <f t="shared" si="2"/>
        <v>0</v>
      </c>
      <c r="M25" s="43">
        <f t="shared" si="2"/>
        <v>0</v>
      </c>
      <c r="N25" s="44">
        <f t="shared" si="2"/>
        <v>0</v>
      </c>
      <c r="P25" s="8"/>
    </row>
    <row r="26" spans="1:16" ht="10.5" customHeight="1">
      <c r="A26" s="17" t="s">
        <v>44</v>
      </c>
      <c r="B26" s="19" t="s">
        <v>45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P26" s="8"/>
    </row>
    <row r="27" spans="1:16" ht="10.5" customHeight="1">
      <c r="A27" s="41" t="s">
        <v>46</v>
      </c>
      <c r="B27" s="45" t="s">
        <v>47</v>
      </c>
      <c r="C27" s="43">
        <f aca="true" t="shared" si="3" ref="C27:N27">SUM(C21,C25,C26)</f>
        <v>0</v>
      </c>
      <c r="D27" s="43">
        <f t="shared" si="3"/>
        <v>0</v>
      </c>
      <c r="E27" s="43">
        <f t="shared" si="3"/>
        <v>0</v>
      </c>
      <c r="F27" s="43">
        <f t="shared" si="3"/>
        <v>0</v>
      </c>
      <c r="G27" s="43">
        <f t="shared" si="3"/>
        <v>83862</v>
      </c>
      <c r="H27" s="43">
        <f t="shared" si="3"/>
        <v>83862</v>
      </c>
      <c r="I27" s="43">
        <f t="shared" si="3"/>
        <v>0</v>
      </c>
      <c r="J27" s="43">
        <f t="shared" si="3"/>
        <v>0</v>
      </c>
      <c r="K27" s="43">
        <f t="shared" si="3"/>
        <v>0</v>
      </c>
      <c r="L27" s="43">
        <f t="shared" si="3"/>
        <v>0</v>
      </c>
      <c r="M27" s="43">
        <f t="shared" si="3"/>
        <v>0</v>
      </c>
      <c r="N27" s="44">
        <f t="shared" si="3"/>
        <v>0</v>
      </c>
      <c r="P27" s="8"/>
    </row>
    <row r="28" spans="1:16" s="15" customFormat="1" ht="10.5" customHeight="1">
      <c r="A28" s="20"/>
      <c r="B28" s="15" t="s">
        <v>48</v>
      </c>
      <c r="C28" s="9">
        <f aca="true" t="shared" si="4" ref="C28:N28">SUM(C27,C18,C14)</f>
        <v>0</v>
      </c>
      <c r="D28" s="9">
        <f t="shared" si="4"/>
        <v>6275</v>
      </c>
      <c r="E28" s="9">
        <f t="shared" si="4"/>
        <v>4432</v>
      </c>
      <c r="F28" s="9">
        <f t="shared" si="4"/>
        <v>234319</v>
      </c>
      <c r="G28" s="9">
        <f t="shared" si="4"/>
        <v>465043</v>
      </c>
      <c r="H28" s="9">
        <f t="shared" si="4"/>
        <v>405960</v>
      </c>
      <c r="I28" s="9">
        <f t="shared" si="4"/>
        <v>447084</v>
      </c>
      <c r="J28" s="9">
        <f t="shared" si="4"/>
        <v>453602</v>
      </c>
      <c r="K28" s="9">
        <f t="shared" si="4"/>
        <v>433128</v>
      </c>
      <c r="L28" s="9">
        <f t="shared" si="4"/>
        <v>0</v>
      </c>
      <c r="M28" s="9">
        <f t="shared" si="4"/>
        <v>0</v>
      </c>
      <c r="N28" s="9">
        <f t="shared" si="4"/>
        <v>0</v>
      </c>
      <c r="O28" s="9"/>
      <c r="P28" s="8"/>
    </row>
    <row r="29" spans="1:21" ht="10.5" customHeight="1">
      <c r="A29" s="85" t="s">
        <v>49</v>
      </c>
      <c r="B29" s="85"/>
      <c r="C29" s="8"/>
      <c r="D29" s="8"/>
      <c r="E29" s="8"/>
      <c r="F29" s="8"/>
      <c r="G29" s="8"/>
      <c r="H29" s="8"/>
      <c r="I29" s="8"/>
      <c r="J29" s="8"/>
      <c r="K29" s="8"/>
      <c r="L29" s="9"/>
      <c r="M29" s="9"/>
      <c r="N29" s="18"/>
      <c r="P29" s="8"/>
      <c r="U29" s="29"/>
    </row>
    <row r="30" spans="1:16" ht="10.5" customHeight="1">
      <c r="A30" s="4" t="s">
        <v>50</v>
      </c>
      <c r="B30" s="3" t="s">
        <v>51</v>
      </c>
      <c r="C30" s="8"/>
      <c r="D30" s="8"/>
      <c r="E30" s="8"/>
      <c r="F30" s="8"/>
      <c r="G30" s="8"/>
      <c r="H30" s="8"/>
      <c r="I30" s="8"/>
      <c r="J30" s="8"/>
      <c r="K30" s="8"/>
      <c r="L30" s="9"/>
      <c r="M30" s="9"/>
      <c r="N30" s="9"/>
      <c r="P30" s="8"/>
    </row>
    <row r="31" spans="1:16" ht="10.5" customHeight="1">
      <c r="A31" s="4" t="s">
        <v>52</v>
      </c>
      <c r="B31" s="3" t="s">
        <v>53</v>
      </c>
      <c r="C31" s="8"/>
      <c r="D31" s="8"/>
      <c r="E31" s="8"/>
      <c r="F31" s="8"/>
      <c r="G31" s="8"/>
      <c r="H31" s="8"/>
      <c r="I31" s="8"/>
      <c r="J31" s="8"/>
      <c r="K31" s="8"/>
      <c r="L31" s="9"/>
      <c r="M31" s="9"/>
      <c r="N31" s="9"/>
      <c r="P31" s="8"/>
    </row>
    <row r="32" spans="1:16" ht="10.5" customHeight="1">
      <c r="A32" s="4" t="s">
        <v>54</v>
      </c>
      <c r="B32" s="3" t="s">
        <v>55</v>
      </c>
      <c r="C32" s="8"/>
      <c r="D32" s="8"/>
      <c r="E32" s="8"/>
      <c r="F32" s="8"/>
      <c r="G32" s="8"/>
      <c r="H32" s="8"/>
      <c r="I32" s="8"/>
      <c r="J32" s="8"/>
      <c r="K32" s="8"/>
      <c r="L32" s="9"/>
      <c r="M32" s="9"/>
      <c r="N32" s="9"/>
      <c r="P32" s="8"/>
    </row>
    <row r="33" spans="1:16" ht="10.5" customHeight="1">
      <c r="A33" s="49" t="s">
        <v>56</v>
      </c>
      <c r="B33" s="50" t="s">
        <v>57</v>
      </c>
      <c r="C33" s="51">
        <f aca="true" t="shared" si="5" ref="C33:N33">SUM(C30:C32)</f>
        <v>0</v>
      </c>
      <c r="D33" s="51">
        <f t="shared" si="5"/>
        <v>0</v>
      </c>
      <c r="E33" s="51">
        <f t="shared" si="5"/>
        <v>0</v>
      </c>
      <c r="F33" s="51">
        <f t="shared" si="5"/>
        <v>0</v>
      </c>
      <c r="G33" s="51">
        <f t="shared" si="5"/>
        <v>0</v>
      </c>
      <c r="H33" s="51">
        <f t="shared" si="5"/>
        <v>0</v>
      </c>
      <c r="I33" s="51">
        <f t="shared" si="5"/>
        <v>0</v>
      </c>
      <c r="J33" s="51">
        <f t="shared" si="5"/>
        <v>0</v>
      </c>
      <c r="K33" s="51">
        <f t="shared" si="5"/>
        <v>0</v>
      </c>
      <c r="L33" s="51">
        <f t="shared" si="5"/>
        <v>0</v>
      </c>
      <c r="M33" s="51">
        <f t="shared" si="5"/>
        <v>0</v>
      </c>
      <c r="N33" s="52">
        <f t="shared" si="5"/>
        <v>0</v>
      </c>
      <c r="P33" s="8"/>
    </row>
    <row r="34" spans="1:16" ht="10.5" customHeight="1">
      <c r="A34" s="4" t="s">
        <v>58</v>
      </c>
      <c r="B34" s="3" t="s">
        <v>59</v>
      </c>
      <c r="C34" s="8"/>
      <c r="D34" s="8"/>
      <c r="E34" s="8"/>
      <c r="F34" s="8"/>
      <c r="G34" s="8"/>
      <c r="H34" s="8"/>
      <c r="I34" s="8"/>
      <c r="J34" s="8"/>
      <c r="K34" s="8"/>
      <c r="L34" s="9"/>
      <c r="M34" s="9"/>
      <c r="N34" s="9"/>
      <c r="P34" s="8"/>
    </row>
    <row r="35" spans="1:16" ht="10.5" customHeight="1">
      <c r="A35" s="4" t="s">
        <v>60</v>
      </c>
      <c r="B35" s="3" t="s">
        <v>61</v>
      </c>
      <c r="C35" s="8"/>
      <c r="D35" s="8"/>
      <c r="E35" s="8"/>
      <c r="F35" s="8"/>
      <c r="G35" s="8"/>
      <c r="H35" s="8"/>
      <c r="I35" s="8"/>
      <c r="J35" s="8"/>
      <c r="K35" s="8"/>
      <c r="L35" s="9"/>
      <c r="M35" s="9"/>
      <c r="N35" s="9"/>
      <c r="P35" s="8"/>
    </row>
    <row r="36" spans="1:16" ht="10.5" customHeight="1">
      <c r="A36" s="4" t="s">
        <v>62</v>
      </c>
      <c r="B36" s="3" t="s">
        <v>63</v>
      </c>
      <c r="C36" s="8"/>
      <c r="D36" s="8"/>
      <c r="E36" s="8"/>
      <c r="F36" s="8"/>
      <c r="G36" s="8"/>
      <c r="H36" s="8"/>
      <c r="I36" s="8"/>
      <c r="J36" s="8"/>
      <c r="K36" s="8"/>
      <c r="L36" s="9"/>
      <c r="M36" s="9"/>
      <c r="N36" s="9"/>
      <c r="P36" s="8"/>
    </row>
    <row r="37" spans="1:37" ht="10.5" customHeight="1">
      <c r="A37" s="41" t="s">
        <v>21</v>
      </c>
      <c r="B37" s="42" t="s">
        <v>64</v>
      </c>
      <c r="C37" s="43">
        <f aca="true" t="shared" si="6" ref="C37:N37">SUM(C33:C36)</f>
        <v>0</v>
      </c>
      <c r="D37" s="43">
        <f t="shared" si="6"/>
        <v>0</v>
      </c>
      <c r="E37" s="43">
        <f t="shared" si="6"/>
        <v>0</v>
      </c>
      <c r="F37" s="43">
        <f t="shared" si="6"/>
        <v>0</v>
      </c>
      <c r="G37" s="43">
        <f t="shared" si="6"/>
        <v>0</v>
      </c>
      <c r="H37" s="43">
        <f t="shared" si="6"/>
        <v>0</v>
      </c>
      <c r="I37" s="43">
        <f t="shared" si="6"/>
        <v>0</v>
      </c>
      <c r="J37" s="43">
        <f t="shared" si="6"/>
        <v>0</v>
      </c>
      <c r="K37" s="43">
        <f t="shared" si="6"/>
        <v>0</v>
      </c>
      <c r="L37" s="43">
        <f t="shared" si="6"/>
        <v>0</v>
      </c>
      <c r="M37" s="43">
        <f t="shared" si="6"/>
        <v>0</v>
      </c>
      <c r="N37" s="44">
        <f t="shared" si="6"/>
        <v>0</v>
      </c>
      <c r="P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10.5" customHeight="1">
      <c r="A38" s="4" t="s">
        <v>65</v>
      </c>
      <c r="B38" s="3" t="s">
        <v>66</v>
      </c>
      <c r="C38" s="8"/>
      <c r="D38" s="8"/>
      <c r="E38" s="8">
        <f>SUM(C38:D38)</f>
        <v>0</v>
      </c>
      <c r="F38" s="8"/>
      <c r="G38" s="8"/>
      <c r="H38" s="8"/>
      <c r="I38" s="8"/>
      <c r="J38" s="8"/>
      <c r="K38" s="8"/>
      <c r="L38" s="9"/>
      <c r="M38" s="9"/>
      <c r="N38" s="9"/>
      <c r="P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ht="10.5" customHeight="1">
      <c r="A39" s="4" t="s">
        <v>67</v>
      </c>
      <c r="B39" s="3" t="s">
        <v>68</v>
      </c>
      <c r="C39" s="8"/>
      <c r="D39" s="8"/>
      <c r="E39" s="8"/>
      <c r="F39" s="8"/>
      <c r="G39" s="8"/>
      <c r="H39" s="8"/>
      <c r="I39" s="8"/>
      <c r="J39" s="8"/>
      <c r="K39" s="8"/>
      <c r="L39" s="9"/>
      <c r="M39" s="9"/>
      <c r="N39" s="9"/>
      <c r="P39" s="8"/>
      <c r="Q39" s="29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7" s="15" customFormat="1" ht="10.5" customHeight="1">
      <c r="A40" s="4" t="s">
        <v>69</v>
      </c>
      <c r="B40" s="3" t="s">
        <v>70</v>
      </c>
      <c r="C40" s="8"/>
      <c r="D40" s="8"/>
      <c r="E40" s="8"/>
      <c r="F40" s="8"/>
      <c r="G40" s="8"/>
      <c r="H40" s="8"/>
      <c r="I40" s="8"/>
      <c r="J40" s="8"/>
      <c r="K40" s="8"/>
      <c r="L40" s="9"/>
      <c r="M40" s="9"/>
      <c r="N40" s="9"/>
      <c r="O40" s="9"/>
      <c r="P40" s="8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</row>
    <row r="41" spans="1:31" ht="10.5" customHeight="1" thickBot="1">
      <c r="A41" s="41" t="s">
        <v>29</v>
      </c>
      <c r="B41" s="42" t="s">
        <v>71</v>
      </c>
      <c r="C41" s="43">
        <f aca="true" t="shared" si="7" ref="C41:N41">SUM(C38:C40)</f>
        <v>0</v>
      </c>
      <c r="D41" s="43">
        <f t="shared" si="7"/>
        <v>0</v>
      </c>
      <c r="E41" s="43">
        <f t="shared" si="7"/>
        <v>0</v>
      </c>
      <c r="F41" s="43">
        <f t="shared" si="7"/>
        <v>0</v>
      </c>
      <c r="G41" s="43">
        <f t="shared" si="7"/>
        <v>0</v>
      </c>
      <c r="H41" s="43">
        <f t="shared" si="7"/>
        <v>0</v>
      </c>
      <c r="I41" s="43">
        <f t="shared" si="7"/>
        <v>0</v>
      </c>
      <c r="J41" s="43">
        <f t="shared" si="7"/>
        <v>0</v>
      </c>
      <c r="K41" s="43">
        <f t="shared" si="7"/>
        <v>0</v>
      </c>
      <c r="L41" s="43">
        <f t="shared" si="7"/>
        <v>0</v>
      </c>
      <c r="M41" s="43">
        <f t="shared" si="7"/>
        <v>0</v>
      </c>
      <c r="N41" s="44">
        <f t="shared" si="7"/>
        <v>0</v>
      </c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1" ht="10.5" customHeight="1">
      <c r="A42" s="48" t="s">
        <v>72</v>
      </c>
      <c r="B42" s="19" t="s">
        <v>73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1:31" ht="10.5" customHeight="1">
      <c r="A43" s="48" t="s">
        <v>74</v>
      </c>
      <c r="B43" s="19" t="s">
        <v>75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1:31" ht="12.75" customHeight="1" thickBot="1">
      <c r="A44" s="17" t="s">
        <v>76</v>
      </c>
      <c r="B44" s="19" t="s">
        <v>207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</row>
    <row r="45" spans="1:31" ht="12.75" customHeight="1" thickBot="1">
      <c r="A45" s="41" t="s">
        <v>35</v>
      </c>
      <c r="B45" s="42" t="s">
        <v>78</v>
      </c>
      <c r="C45" s="43">
        <f aca="true" t="shared" si="8" ref="C45:N45">SUM(C42:C43)</f>
        <v>0</v>
      </c>
      <c r="D45" s="43">
        <f t="shared" si="8"/>
        <v>0</v>
      </c>
      <c r="E45" s="43">
        <f t="shared" si="8"/>
        <v>0</v>
      </c>
      <c r="F45" s="43">
        <f t="shared" si="8"/>
        <v>0</v>
      </c>
      <c r="G45" s="43">
        <f t="shared" si="8"/>
        <v>0</v>
      </c>
      <c r="H45" s="43">
        <f t="shared" si="8"/>
        <v>0</v>
      </c>
      <c r="I45" s="43">
        <f t="shared" si="8"/>
        <v>0</v>
      </c>
      <c r="J45" s="43">
        <f t="shared" si="8"/>
        <v>0</v>
      </c>
      <c r="K45" s="43">
        <f t="shared" si="8"/>
        <v>0</v>
      </c>
      <c r="L45" s="43">
        <f t="shared" si="8"/>
        <v>0</v>
      </c>
      <c r="M45" s="43">
        <f t="shared" si="8"/>
        <v>0</v>
      </c>
      <c r="N45" s="44">
        <f t="shared" si="8"/>
        <v>0</v>
      </c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spans="1:31" ht="12.75" customHeight="1">
      <c r="A46" s="17" t="s">
        <v>72</v>
      </c>
      <c r="B46" s="19" t="s">
        <v>41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ht="12.75" customHeight="1">
      <c r="A47" s="17" t="s">
        <v>74</v>
      </c>
      <c r="B47" s="19" t="s">
        <v>79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:31" ht="12.75" customHeight="1">
      <c r="A48" s="41" t="s">
        <v>42</v>
      </c>
      <c r="B48" s="42" t="s">
        <v>80</v>
      </c>
      <c r="C48" s="43">
        <f aca="true" t="shared" si="9" ref="C48:N48">SUM(C46:C47)</f>
        <v>0</v>
      </c>
      <c r="D48" s="43">
        <f t="shared" si="9"/>
        <v>0</v>
      </c>
      <c r="E48" s="43">
        <f t="shared" si="9"/>
        <v>0</v>
      </c>
      <c r="F48" s="43">
        <f t="shared" si="9"/>
        <v>0</v>
      </c>
      <c r="G48" s="43">
        <f t="shared" si="9"/>
        <v>0</v>
      </c>
      <c r="H48" s="43">
        <f t="shared" si="9"/>
        <v>0</v>
      </c>
      <c r="I48" s="43">
        <f t="shared" si="9"/>
        <v>0</v>
      </c>
      <c r="J48" s="43">
        <f t="shared" si="9"/>
        <v>0</v>
      </c>
      <c r="K48" s="43">
        <f t="shared" si="9"/>
        <v>0</v>
      </c>
      <c r="L48" s="43">
        <f t="shared" si="9"/>
        <v>0</v>
      </c>
      <c r="M48" s="43">
        <f t="shared" si="9"/>
        <v>0</v>
      </c>
      <c r="N48" s="44">
        <f t="shared" si="9"/>
        <v>0</v>
      </c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</row>
    <row r="49" spans="1:31" ht="12.75" customHeight="1" thickBot="1">
      <c r="A49" s="17" t="s">
        <v>81</v>
      </c>
      <c r="B49" s="25" t="s">
        <v>82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1" ht="12.75" customHeight="1" thickBot="1">
      <c r="A50" s="41" t="s">
        <v>46</v>
      </c>
      <c r="B50" s="42" t="s">
        <v>83</v>
      </c>
      <c r="C50" s="43">
        <f aca="true" t="shared" si="10" ref="C50:N50">SUM(C48,C45,C49)</f>
        <v>0</v>
      </c>
      <c r="D50" s="43">
        <f t="shared" si="10"/>
        <v>0</v>
      </c>
      <c r="E50" s="43">
        <f t="shared" si="10"/>
        <v>0</v>
      </c>
      <c r="F50" s="43">
        <f t="shared" si="10"/>
        <v>0</v>
      </c>
      <c r="G50" s="43">
        <f t="shared" si="10"/>
        <v>0</v>
      </c>
      <c r="H50" s="43">
        <f t="shared" si="10"/>
        <v>0</v>
      </c>
      <c r="I50" s="43">
        <f t="shared" si="10"/>
        <v>0</v>
      </c>
      <c r="J50" s="43">
        <f t="shared" si="10"/>
        <v>0</v>
      </c>
      <c r="K50" s="43">
        <f t="shared" si="10"/>
        <v>0</v>
      </c>
      <c r="L50" s="43">
        <f t="shared" si="10"/>
        <v>0</v>
      </c>
      <c r="M50" s="43">
        <f t="shared" si="10"/>
        <v>0</v>
      </c>
      <c r="N50" s="44">
        <f t="shared" si="10"/>
        <v>0</v>
      </c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</row>
    <row r="51" spans="1:31" ht="12.75" customHeight="1" thickBot="1">
      <c r="A51" s="41"/>
      <c r="B51" s="71" t="s">
        <v>84</v>
      </c>
      <c r="C51" s="43">
        <f aca="true" t="shared" si="11" ref="C51:N51">SUM(C50,C41,C37)</f>
        <v>0</v>
      </c>
      <c r="D51" s="43">
        <f t="shared" si="11"/>
        <v>0</v>
      </c>
      <c r="E51" s="43">
        <f t="shared" si="11"/>
        <v>0</v>
      </c>
      <c r="F51" s="43">
        <f t="shared" si="11"/>
        <v>0</v>
      </c>
      <c r="G51" s="43">
        <f t="shared" si="11"/>
        <v>0</v>
      </c>
      <c r="H51" s="43">
        <f t="shared" si="11"/>
        <v>0</v>
      </c>
      <c r="I51" s="43">
        <f t="shared" si="11"/>
        <v>0</v>
      </c>
      <c r="J51" s="43">
        <f t="shared" si="11"/>
        <v>0</v>
      </c>
      <c r="K51" s="43">
        <f t="shared" si="11"/>
        <v>0</v>
      </c>
      <c r="L51" s="43">
        <f t="shared" si="11"/>
        <v>0</v>
      </c>
      <c r="M51" s="43">
        <f t="shared" si="11"/>
        <v>0</v>
      </c>
      <c r="N51" s="44">
        <f t="shared" si="11"/>
        <v>0</v>
      </c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</row>
    <row r="52" spans="1:14" ht="13.5" customHeight="1" thickBot="1">
      <c r="A52" s="57"/>
      <c r="B52" s="58" t="s">
        <v>85</v>
      </c>
      <c r="C52" s="72"/>
      <c r="D52" s="72"/>
      <c r="E52" s="72"/>
      <c r="F52" s="72"/>
      <c r="G52" s="72"/>
      <c r="H52" s="72"/>
      <c r="I52" s="72"/>
      <c r="J52" s="72"/>
      <c r="K52" s="72"/>
      <c r="L52" s="73"/>
      <c r="M52" s="73"/>
      <c r="N52" s="74"/>
    </row>
    <row r="53" spans="1:14" ht="13.5" thickBot="1">
      <c r="A53" s="64"/>
      <c r="B53" s="58" t="s">
        <v>86</v>
      </c>
      <c r="C53" s="72"/>
      <c r="D53" s="72"/>
      <c r="E53" s="72"/>
      <c r="F53" s="72"/>
      <c r="G53" s="72"/>
      <c r="H53" s="72"/>
      <c r="I53" s="72"/>
      <c r="J53" s="72"/>
      <c r="K53" s="72"/>
      <c r="L53" s="73"/>
      <c r="M53" s="73"/>
      <c r="N53" s="74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 horizontalCentered="1"/>
  <pageMargins left="0.27569444444444446" right="0.27569444444444446" top="0.275" bottom="0.22013888888888888" header="0.19652777777777777" footer="0.16527777777777777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55"/>
  <sheetViews>
    <sheetView zoomScalePageLayoutView="0" workbookViewId="0" topLeftCell="A1">
      <selection activeCell="T30" sqref="T30"/>
    </sheetView>
  </sheetViews>
  <sheetFormatPr defaultColWidth="9.00390625" defaultRowHeight="12.75"/>
  <cols>
    <col min="1" max="1" width="7.375" style="2" customWidth="1"/>
    <col min="2" max="2" width="35.75390625" style="2" customWidth="1"/>
    <col min="3" max="5" width="9.375" style="2" customWidth="1"/>
    <col min="6" max="6" width="9.00390625" style="2" customWidth="1"/>
    <col min="7" max="8" width="9.375" style="2" customWidth="1"/>
    <col min="9" max="9" width="9.625" style="2" customWidth="1"/>
    <col min="10" max="11" width="9.375" style="2" customWidth="1"/>
    <col min="12" max="12" width="10.375" style="2" customWidth="1"/>
    <col min="13" max="13" width="11.625" style="2" customWidth="1"/>
    <col min="14" max="14" width="10.625" style="2" customWidth="1"/>
    <col min="15" max="15" width="10.375" style="8" customWidth="1"/>
    <col min="16" max="16" width="0" style="2" hidden="1" customWidth="1"/>
    <col min="17" max="16384" width="9.125" style="2" customWidth="1"/>
  </cols>
  <sheetData>
    <row r="1" spans="1:15" ht="1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21"/>
    </row>
    <row r="2" ht="8.25" customHeight="1" thickBot="1">
      <c r="N2" s="3" t="s">
        <v>1</v>
      </c>
    </row>
    <row r="3" spans="1:14" ht="9" customHeight="1">
      <c r="A3" s="89" t="s">
        <v>2</v>
      </c>
      <c r="B3" s="89"/>
      <c r="C3" s="91">
        <v>1020</v>
      </c>
      <c r="D3" s="91"/>
      <c r="E3" s="91"/>
      <c r="F3" s="91">
        <v>1021</v>
      </c>
      <c r="G3" s="91"/>
      <c r="H3" s="91"/>
      <c r="I3" s="91">
        <v>1022</v>
      </c>
      <c r="J3" s="91"/>
      <c r="K3" s="91"/>
      <c r="L3" s="98" t="s">
        <v>102</v>
      </c>
      <c r="M3" s="98"/>
      <c r="N3" s="98"/>
    </row>
    <row r="4" spans="1:15" s="4" customFormat="1" ht="22.5" customHeight="1">
      <c r="A4" s="89"/>
      <c r="B4" s="89"/>
      <c r="C4" s="93" t="s">
        <v>103</v>
      </c>
      <c r="D4" s="93"/>
      <c r="E4" s="93"/>
      <c r="F4" s="93" t="s">
        <v>104</v>
      </c>
      <c r="G4" s="93"/>
      <c r="H4" s="93"/>
      <c r="I4" s="93" t="s">
        <v>105</v>
      </c>
      <c r="J4" s="93"/>
      <c r="K4" s="93"/>
      <c r="L4" s="98"/>
      <c r="M4" s="98"/>
      <c r="N4" s="98"/>
      <c r="O4" s="35"/>
    </row>
    <row r="5" spans="1:14" ht="11.25" customHeight="1">
      <c r="A5" s="89"/>
      <c r="B5" s="89"/>
      <c r="C5" s="86" t="s">
        <v>7</v>
      </c>
      <c r="D5" s="86" t="s">
        <v>8</v>
      </c>
      <c r="E5" s="86" t="s">
        <v>9</v>
      </c>
      <c r="F5" s="86" t="s">
        <v>7</v>
      </c>
      <c r="G5" s="86" t="s">
        <v>8</v>
      </c>
      <c r="H5" s="86" t="s">
        <v>9</v>
      </c>
      <c r="I5" s="86" t="s">
        <v>7</v>
      </c>
      <c r="J5" s="86" t="s">
        <v>8</v>
      </c>
      <c r="K5" s="86" t="s">
        <v>9</v>
      </c>
      <c r="L5" s="86" t="s">
        <v>7</v>
      </c>
      <c r="M5" s="86" t="s">
        <v>8</v>
      </c>
      <c r="N5" s="86" t="s">
        <v>9</v>
      </c>
    </row>
    <row r="6" spans="1:14" ht="17.25" customHeight="1">
      <c r="A6" s="89"/>
      <c r="B6" s="89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 ht="9" customHeight="1">
      <c r="A7" s="87">
        <v>1</v>
      </c>
      <c r="B7" s="87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84" t="s">
        <v>10</v>
      </c>
      <c r="B8" s="84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6" ht="10.5" customHeight="1">
      <c r="A9" s="4" t="s">
        <v>11</v>
      </c>
      <c r="B9" s="3" t="s">
        <v>12</v>
      </c>
      <c r="C9" s="8"/>
      <c r="D9" s="8">
        <v>1500</v>
      </c>
      <c r="E9" s="8">
        <v>953</v>
      </c>
      <c r="F9" s="8"/>
      <c r="G9" s="8">
        <v>900</v>
      </c>
      <c r="H9" s="8">
        <v>752</v>
      </c>
      <c r="I9" s="8"/>
      <c r="J9" s="8">
        <v>1680</v>
      </c>
      <c r="K9" s="8">
        <v>738</v>
      </c>
      <c r="L9" s="9">
        <f>1!C9+1!F9+1!I9+1!L9+2!C9+2!F9+2!I9+2!L9+3!C9+3!F9+3!I9+3!L9+4!C9+4!F9+4!I9+5!C9+5!F9+5!I9+5!L9+4!L9+6!C9+6!F9+6!I9</f>
        <v>42756</v>
      </c>
      <c r="M9" s="9">
        <f>1!D9+1!G9+1!J9+1!M9+2!D9+2!G9+2!J9+2!M9+3!D9+3!G9+3!J9+3!M9+4!D9+4!G9+4!J9+5!D9+5!G9+5!J9+5!M9+4!M9+6!D9+6!G9+6!J9</f>
        <v>100055</v>
      </c>
      <c r="N9" s="9">
        <f>1!E9+1!H9+1!K9+1!N9+2!E9+2!H9+2!K9+2!N9+3!E9+3!H9+3!K9+3!N9+4!E9+4!H9+4!K9+5!E9+5!H9+5!K9+5!N9+4!N9+6!E9+6!H9+6!K9</f>
        <v>92835</v>
      </c>
      <c r="P9" s="8"/>
    </row>
    <row r="10" spans="1:16" ht="10.5" customHeight="1">
      <c r="A10" s="4" t="s">
        <v>13</v>
      </c>
      <c r="B10" s="3" t="s">
        <v>14</v>
      </c>
      <c r="C10" s="8"/>
      <c r="D10" s="8">
        <v>1500</v>
      </c>
      <c r="E10" s="8">
        <v>1066</v>
      </c>
      <c r="F10" s="8"/>
      <c r="G10" s="8">
        <v>350</v>
      </c>
      <c r="H10" s="8">
        <v>204</v>
      </c>
      <c r="I10" s="8"/>
      <c r="J10" s="8">
        <v>1156</v>
      </c>
      <c r="K10" s="8">
        <v>339</v>
      </c>
      <c r="L10" s="9">
        <f>1!C10+1!F10+1!I10+1!L10+2!C10+2!F10+2!I10+2!L10+3!C10+3!F10+3!I10+3!L10+4!C10+4!F10+4!I10+5!C10+5!F10+5!I10+5!L10+4!L10+6!C10+6!F10+6!I10</f>
        <v>21434</v>
      </c>
      <c r="M10" s="9">
        <f>1!D10+1!G10+1!J10+1!M10+2!D10+2!G10+2!J10+2!M10+3!D10+3!G10+3!J10+3!M10+4!D10+4!G10+4!J10+5!D10+5!G10+5!J10+5!M10+4!M10+6!D10+6!G10+6!J10</f>
        <v>62875</v>
      </c>
      <c r="N10" s="9">
        <f>1!E10+1!H10+1!K10+1!N10+2!E10+2!H10+2!K10+2!N10+3!E10+3!H10+3!K10+3!N10+4!E10+4!H10+4!K10+5!E10+5!H10+5!K10+5!N10+4!N10+6!E10+6!H10+6!K10</f>
        <v>36949</v>
      </c>
      <c r="P10" s="8"/>
    </row>
    <row r="11" spans="1:16" ht="10.5" customHeight="1">
      <c r="A11" s="4" t="s">
        <v>15</v>
      </c>
      <c r="B11" s="3" t="s">
        <v>16</v>
      </c>
      <c r="C11" s="8">
        <v>1094963</v>
      </c>
      <c r="D11" s="36">
        <v>1102963</v>
      </c>
      <c r="E11" s="36">
        <v>1102963</v>
      </c>
      <c r="F11" s="8">
        <v>0</v>
      </c>
      <c r="G11" s="8">
        <v>1108</v>
      </c>
      <c r="H11" s="8">
        <v>987</v>
      </c>
      <c r="I11" s="8"/>
      <c r="J11" s="8">
        <v>12978</v>
      </c>
      <c r="K11" s="8">
        <v>6905</v>
      </c>
      <c r="L11" s="9">
        <f>1!C11+1!F11+1!I11+1!L11+2!C11+2!F11+2!I11+2!L11+3!C11+3!F11+3!I11+3!L11+4!C11+4!F11+4!I11+5!C11+5!F11+5!I11+5!L11+4!L11+6!C11+6!F11+6!I11</f>
        <v>6190426</v>
      </c>
      <c r="M11" s="9">
        <f>1!D11+1!G11+1!J11+1!M11+2!D11+2!G11+2!J11+2!M11+3!D11+3!G11+3!J11+3!M11+4!D11+4!G11+4!J11+5!D11+5!G11+5!J11+5!M11+4!M11+6!D11+6!G11+6!J11</f>
        <v>6808297</v>
      </c>
      <c r="N11" s="9">
        <f>1!E11+1!H11+1!K11+1!N11+2!E11+2!H11+2!K11+2!N11+3!E11+3!H11+3!K11+3!N11+4!E11+4!H11+4!K11+5!E11+5!H11+5!K11+5!N11+4!N11+6!E11+6!H11+6!K11</f>
        <v>6243781</v>
      </c>
      <c r="P11" s="8"/>
    </row>
    <row r="12" spans="1:16" ht="10.5" customHeight="1">
      <c r="A12" s="4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9">
        <f>1!C12+1!F12+1!I12+1!L12+2!C12+2!F12+2!I12+2!L12+3!C12+3!F12+3!I12+3!L12+4!C12+4!F12+4!I12+5!C12+5!F12+5!I12+5!L12+4!L12+6!C12+6!F12+6!I12</f>
        <v>700961</v>
      </c>
      <c r="M12" s="9">
        <f>1!D12+1!G12+1!J12+1!M12+2!D12+2!G12+2!J12+2!M12+3!D12+3!G12+3!J12+3!M12+4!D12+4!G12+4!J12+5!D12+5!G12+5!J12+5!M12+4!M12+6!D12+6!G12+6!J12</f>
        <v>729704</v>
      </c>
      <c r="N12" s="9">
        <f>1!E12+1!H12+1!K12+1!N12+2!E12+2!H12+2!K12+2!N12+3!E12+3!H12+3!K12+3!N12+4!E12+4!H12+4!K12+5!E12+5!H12+5!K12+5!N12+4!N12+6!E12+6!H12+6!K12</f>
        <v>592025</v>
      </c>
      <c r="P12" s="8"/>
    </row>
    <row r="13" spans="1:16" ht="10.5" customHeight="1" thickBot="1">
      <c r="A13" s="4" t="s">
        <v>19</v>
      </c>
      <c r="B13" s="3" t="s">
        <v>20</v>
      </c>
      <c r="C13" s="8"/>
      <c r="D13" s="10"/>
      <c r="E13" s="8"/>
      <c r="F13" s="8"/>
      <c r="G13" s="8"/>
      <c r="H13" s="8"/>
      <c r="I13" s="8"/>
      <c r="J13" s="8"/>
      <c r="K13" s="8"/>
      <c r="L13" s="9">
        <f>1!C13+1!F13+1!I13+1!L13+2!C13+2!F13+2!I13+2!L13+3!C13+3!F13+3!I13+3!L13+4!C13+4!F13+4!I13+5!C13+5!F13+5!I13+5!L13+4!L13+6!C13+6!F13+6!I13</f>
        <v>0</v>
      </c>
      <c r="M13" s="9">
        <f>1!D13+1!G13+1!J13+1!M13+2!D13+2!G13+2!J13+2!M13+3!D13+3!G13+3!J13+3!M13+4!D13+4!G13+4!J13+5!D13+5!G13+5!J13+5!M13+4!M13+6!D13+6!G13+6!J13</f>
        <v>12638</v>
      </c>
      <c r="N13" s="9">
        <f>1!E13+1!H13+1!K13+1!N13+2!E13+2!H13+2!K13+2!N13+3!E13+3!H13+3!K13+3!N13+4!E13+4!H13+4!K13+5!E13+5!H13+5!K13+5!N13+4!N13+6!E13+6!H13+6!K13</f>
        <v>12521</v>
      </c>
      <c r="P13" s="8"/>
    </row>
    <row r="14" spans="1:16" ht="10.5" customHeight="1" thickBot="1">
      <c r="A14" s="41" t="s">
        <v>21</v>
      </c>
      <c r="B14" s="42" t="s">
        <v>22</v>
      </c>
      <c r="C14" s="43">
        <f aca="true" t="shared" si="0" ref="C14:L14">SUM(C9:C13)</f>
        <v>1094963</v>
      </c>
      <c r="D14" s="43">
        <f t="shared" si="0"/>
        <v>1105963</v>
      </c>
      <c r="E14" s="43">
        <f t="shared" si="0"/>
        <v>1104982</v>
      </c>
      <c r="F14" s="43">
        <f t="shared" si="0"/>
        <v>0</v>
      </c>
      <c r="G14" s="43">
        <f t="shared" si="0"/>
        <v>2358</v>
      </c>
      <c r="H14" s="43">
        <f t="shared" si="0"/>
        <v>1943</v>
      </c>
      <c r="I14" s="43">
        <f t="shared" si="0"/>
        <v>0</v>
      </c>
      <c r="J14" s="43">
        <f t="shared" si="0"/>
        <v>15814</v>
      </c>
      <c r="K14" s="43">
        <f t="shared" si="0"/>
        <v>7982</v>
      </c>
      <c r="L14" s="43">
        <f t="shared" si="0"/>
        <v>6955577</v>
      </c>
      <c r="M14" s="43">
        <f>1!D14+1!G14+1!J14+1!M14+2!D14+2!G14+2!J14+2!M14+3!D14+3!G14+3!J14+3!M14+4!D14+4!G14+4!J14+5!D14+5!G14+5!J14+5!M14+4!M14+6!D14+6!G14+6!J14</f>
        <v>7713569</v>
      </c>
      <c r="N14" s="44">
        <f>SUM(N9:N13)</f>
        <v>6978111</v>
      </c>
      <c r="P14" s="8"/>
    </row>
    <row r="15" spans="1:16" ht="10.5" customHeight="1">
      <c r="A15" s="4" t="s">
        <v>23</v>
      </c>
      <c r="B15" s="3" t="s">
        <v>24</v>
      </c>
      <c r="C15" s="8"/>
      <c r="D15" s="13"/>
      <c r="E15" s="8"/>
      <c r="F15" s="8"/>
      <c r="G15" s="8"/>
      <c r="H15" s="8"/>
      <c r="I15" s="8"/>
      <c r="J15" s="8"/>
      <c r="K15" s="8"/>
      <c r="L15" s="9">
        <v>0</v>
      </c>
      <c r="M15" s="9">
        <f>1!D15+1!G15+1!J15+1!M15+2!D15+2!G15+2!J15+2!M15+3!D15+3!G15+3!J15+3!M15+4!D15+4!G15+4!J15+5!D15+5!G15+5!J15+5!M15+4!M15+6!D15+6!G15+6!J15</f>
        <v>0</v>
      </c>
      <c r="N15" s="9">
        <f>1!E15+1!H15+1!K15+1!N15+2!E15+2!H15+2!K15+2!N15+3!E15+3!H15+3!K15+3!N15+4!E15+4!H15+4!K15+5!E15+5!H15+5!K15+5!N15+4!N15+6!E15+6!H15+6!K15</f>
        <v>0</v>
      </c>
      <c r="P15" s="8"/>
    </row>
    <row r="16" spans="1:16" ht="10.5" customHeight="1">
      <c r="A16" s="4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9">
        <f>1!C16+1!F16+1!I16+1!L16+2!C16+2!F16+2!I16+2!L16+3!C16+3!F16+3!I16+3!L16+4!C16+4!F16+4!I16+5!C16+5!F16+5!I16+5!L16+4!L16+6!C16+6!F16+6!I16</f>
        <v>0</v>
      </c>
      <c r="M16" s="9">
        <f>1!D16+1!G16+1!J16+1!M16+2!D16+2!G16+2!J16+2!M16+3!D16+3!G16+3!J16+3!M16+4!D16+4!G16+4!J16+5!D16+5!G16+5!J16+5!M16+4!M16+6!D16+6!G16+6!J16</f>
        <v>0</v>
      </c>
      <c r="N16" s="9">
        <f>1!E16+1!H16+1!K16+1!N16+2!E16+2!H16+2!K16+2!N16+3!E16+3!H16+3!K16+3!N16+4!E16+4!H16+4!K16+5!E16+5!H16+5!K16+5!N16+4!N16+6!E16+6!H16+6!K16</f>
        <v>0</v>
      </c>
      <c r="P16" s="8"/>
    </row>
    <row r="17" spans="1:16" s="15" customFormat="1" ht="10.5" customHeight="1" thickBot="1">
      <c r="A17" s="4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9">
        <f>1!C17+1!F17+1!I17+1!L17+2!C17+2!F17+2!I17+2!L17+3!C17+3!F17+3!I17+3!L17+4!C17+4!F17+4!I17+5!C17+5!F17+5!I17+5!L17+4!L17+6!C17+6!F17+6!I17</f>
        <v>0</v>
      </c>
      <c r="M17" s="9">
        <f>1!D17+1!G17+1!J17+1!M17+2!D17+2!G17+2!J17+2!M17+3!D17+3!G17+3!J17+3!M17+4!D17+4!G17+4!J17+5!D17+5!G17+5!J17+5!M17+4!M17+6!D17+6!G17+6!J17</f>
        <v>0</v>
      </c>
      <c r="N17" s="9">
        <f>1!E17+1!H17+1!K17+1!N17+2!E17+2!H17+2!K17+2!N17+3!E17+3!H17+3!K17+3!N17+4!E17+4!H17+4!K17+5!E17+5!H17+5!K17+5!N17+4!N17+6!E17+6!H17+6!K17</f>
        <v>0</v>
      </c>
      <c r="O17" s="9"/>
      <c r="P17" s="8"/>
    </row>
    <row r="18" spans="1:16" ht="10.5" customHeight="1" thickBot="1">
      <c r="A18" s="41" t="s">
        <v>29</v>
      </c>
      <c r="B18" s="42" t="s">
        <v>30</v>
      </c>
      <c r="C18" s="43">
        <f aca="true" t="shared" si="1" ref="C18:L18">SUM(C15:C17)</f>
        <v>0</v>
      </c>
      <c r="D18" s="43">
        <f t="shared" si="1"/>
        <v>0</v>
      </c>
      <c r="E18" s="43">
        <f t="shared" si="1"/>
        <v>0</v>
      </c>
      <c r="F18" s="43">
        <f t="shared" si="1"/>
        <v>0</v>
      </c>
      <c r="G18" s="43">
        <f t="shared" si="1"/>
        <v>0</v>
      </c>
      <c r="H18" s="43">
        <f t="shared" si="1"/>
        <v>0</v>
      </c>
      <c r="I18" s="43">
        <f t="shared" si="1"/>
        <v>0</v>
      </c>
      <c r="J18" s="43">
        <f t="shared" si="1"/>
        <v>0</v>
      </c>
      <c r="K18" s="43">
        <f t="shared" si="1"/>
        <v>0</v>
      </c>
      <c r="L18" s="43">
        <f t="shared" si="1"/>
        <v>0</v>
      </c>
      <c r="M18" s="43">
        <f>1!D18+1!G18+1!J18+1!M18+2!D18+2!G18+2!J18+2!M18+3!D18+3!G18+3!J18+3!M18+4!D18+4!G18+4!J18+5!D18+5!G18+5!J18+5!M18+4!M18+6!D18+6!G18+6!J18</f>
        <v>0</v>
      </c>
      <c r="N18" s="44">
        <f>SUM(N15:N17)</f>
        <v>0</v>
      </c>
      <c r="P18" s="8"/>
    </row>
    <row r="19" spans="1:16" ht="10.5" customHeight="1">
      <c r="A19" s="48" t="s">
        <v>31</v>
      </c>
      <c r="B19" s="25" t="s">
        <v>32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9">
        <f>1!D19+1!G19+1!J19+1!M19+2!D19+2!G19+2!J19+2!M19+3!D19+3!G19+3!J19+3!M19+4!D19+4!G19+4!J19+5!D19+5!G19+5!J19+5!M19+4!M19+6!D19+6!G19+6!J19</f>
        <v>0</v>
      </c>
      <c r="N19" s="18"/>
      <c r="P19" s="8"/>
    </row>
    <row r="20" spans="1:16" ht="10.5" customHeight="1" thickBot="1">
      <c r="A20" s="48" t="s">
        <v>33</v>
      </c>
      <c r="B20" s="25" t="s">
        <v>34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>
        <f>1!D20+1!G20+1!J20+1!M20+2!D20+2!G20+2!J20+2!M20+3!D20+3!G20+3!J20+3!M20+4!D20+4!G20+4!J20+5!D20+5!G20+5!J20+5!M20+4!M20+6!D20+6!G20+6!J20</f>
        <v>83862</v>
      </c>
      <c r="N20" s="18">
        <f>1!E20+1!H20+1!K20+1!N20+2!E20+2!H20+2!K20+2!N20+3!E20+3!H20+3!K20+3!N20+4!E20+4!H20+4!K20+5!E20+5!H20+5!K20+5!N20+4!N20+6!E20+6!H20+6!K20</f>
        <v>83862</v>
      </c>
      <c r="P20" s="8"/>
    </row>
    <row r="21" spans="1:16" ht="10.5" customHeight="1" thickBot="1">
      <c r="A21" s="41" t="s">
        <v>35</v>
      </c>
      <c r="B21" s="42" t="s">
        <v>36</v>
      </c>
      <c r="C21" s="43">
        <f aca="true" t="shared" si="2" ref="C21:I21">SUM(C19)</f>
        <v>0</v>
      </c>
      <c r="D21" s="43">
        <f t="shared" si="2"/>
        <v>0</v>
      </c>
      <c r="E21" s="43">
        <f t="shared" si="2"/>
        <v>0</v>
      </c>
      <c r="F21" s="43">
        <f t="shared" si="2"/>
        <v>0</v>
      </c>
      <c r="G21" s="43">
        <f t="shared" si="2"/>
        <v>0</v>
      </c>
      <c r="H21" s="43">
        <f t="shared" si="2"/>
        <v>0</v>
      </c>
      <c r="I21" s="43">
        <f t="shared" si="2"/>
        <v>0</v>
      </c>
      <c r="J21" s="43">
        <f>SUM(J19)+J20</f>
        <v>0</v>
      </c>
      <c r="K21" s="43">
        <f>SUM(K19)+K20</f>
        <v>0</v>
      </c>
      <c r="L21" s="43">
        <f>SUM(L19)</f>
        <v>0</v>
      </c>
      <c r="M21" s="43">
        <f>1!D21+1!G21+1!J21+1!M21+2!D21+2!G21+2!J21+2!M21+3!D21+3!G21+3!J21+3!M21+4!D21+4!G21+4!J21+5!D21+5!G21+5!J21+5!M21+4!M21+6!D21+6!G21+6!J21</f>
        <v>83862</v>
      </c>
      <c r="N21" s="44">
        <f>1!E21+1!H21+1!K21+1!N21+2!E21+2!H21+2!K21+2!N21+3!E21+3!H21+3!K21+3!N21+4!E21+4!H21+4!K21+5!E21+5!H21+5!K21+5!N21+4!N21+6!E21+6!H21+6!K21</f>
        <v>83862</v>
      </c>
      <c r="P21" s="8"/>
    </row>
    <row r="22" spans="1:16" ht="10.5" customHeight="1">
      <c r="A22" s="17" t="s">
        <v>37</v>
      </c>
      <c r="B22" s="3" t="s">
        <v>38</v>
      </c>
      <c r="C22" s="18"/>
      <c r="D22" s="18"/>
      <c r="E22" s="18"/>
      <c r="F22" s="18"/>
      <c r="G22" s="18"/>
      <c r="H22" s="18"/>
      <c r="I22" s="18"/>
      <c r="J22" s="18"/>
      <c r="K22" s="18"/>
      <c r="L22" s="18">
        <f>1!C22+1!F22+1!I22+1!L22+2!C22+2!F22+2!I22+2!L22+3!C22+3!F22+3!I22+3!L22+4!C22+4!F22+4!I22+5!C22+F22+I22</f>
        <v>0</v>
      </c>
      <c r="M22" s="9">
        <f>1!D22+1!G22+1!J22+1!M22+2!D22+2!G22+2!J22+2!M22+3!D22+3!G22+3!J22+3!M22+4!D22+4!G22+4!J22+5!D22+5!G22+5!J22+5!M22+4!M22+6!D22+6!G22+6!J22</f>
        <v>0</v>
      </c>
      <c r="N22" s="18">
        <f>1!E22+1!H22+1!K22+1!N22+2!E22+2!H22+2!K22+2!N22+3!E22+3!H22+3!K22+3!N22+4!E22+4!H22+4!K22+5!E22+H22+K22</f>
        <v>0</v>
      </c>
      <c r="P22" s="8"/>
    </row>
    <row r="23" spans="1:15" ht="10.5" customHeight="1">
      <c r="A23" s="17" t="s">
        <v>39</v>
      </c>
      <c r="B23" s="3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9">
        <f>1!D23+1!G23+1!J23+1!M23+2!D23+2!G23+2!J23+2!M23+3!D23+3!G23+3!J23+3!M23+4!D23+4!G23+4!J23+5!D23+5!G23+5!J23+5!M23+4!M23+6!D23+6!G23+6!J23</f>
        <v>0</v>
      </c>
      <c r="N23" s="18"/>
      <c r="O23" s="2"/>
    </row>
    <row r="24" spans="1:16" s="15" customFormat="1" ht="10.5" customHeight="1" thickBot="1">
      <c r="A24" s="4" t="s">
        <v>31</v>
      </c>
      <c r="B24" s="3" t="s">
        <v>41</v>
      </c>
      <c r="C24" s="8"/>
      <c r="D24" s="8"/>
      <c r="E24" s="8"/>
      <c r="F24" s="8"/>
      <c r="G24" s="8"/>
      <c r="H24" s="8"/>
      <c r="I24" s="8"/>
      <c r="J24" s="8"/>
      <c r="K24" s="8"/>
      <c r="L24" s="9">
        <f>1!C24+1!F24+1!I24+1!L24+2!C24+2!F24+2!I24+2!L24+3!C24+3!F24+3!I24+3!L24+4!C24+4!F24+4!I24+5!C24+F24+I24</f>
        <v>0</v>
      </c>
      <c r="M24" s="9">
        <f>1!D24+1!G24+1!J24+1!M24+2!D24+2!G24+2!J24+2!M24+3!D24+3!G24+3!J24+3!M24+4!D24+4!G24+4!J24+5!D24+5!G24+5!J24+5!M24+4!M24+6!D24+6!G24+6!J24</f>
        <v>0</v>
      </c>
      <c r="N24" s="9">
        <f>1!E24+1!H24+1!K24+1!N24+2!E24+2!H24+2!K24+2!N24+3!E24+3!H24+3!K24+3!N24+4!E24+4!H24+4!K24+5!E24+H24+K24</f>
        <v>0</v>
      </c>
      <c r="O24" s="9"/>
      <c r="P24" s="8"/>
    </row>
    <row r="25" spans="1:16" ht="10.5" customHeight="1" thickBot="1">
      <c r="A25" s="41" t="s">
        <v>42</v>
      </c>
      <c r="B25" s="45" t="s">
        <v>43</v>
      </c>
      <c r="C25" s="43">
        <f aca="true" t="shared" si="3" ref="C25:L25">SUM(C22:C24)</f>
        <v>0</v>
      </c>
      <c r="D25" s="43">
        <f t="shared" si="3"/>
        <v>0</v>
      </c>
      <c r="E25" s="43">
        <f t="shared" si="3"/>
        <v>0</v>
      </c>
      <c r="F25" s="43">
        <f t="shared" si="3"/>
        <v>0</v>
      </c>
      <c r="G25" s="43">
        <f t="shared" si="3"/>
        <v>0</v>
      </c>
      <c r="H25" s="43">
        <f t="shared" si="3"/>
        <v>0</v>
      </c>
      <c r="I25" s="43">
        <f t="shared" si="3"/>
        <v>0</v>
      </c>
      <c r="J25" s="43">
        <f t="shared" si="3"/>
        <v>0</v>
      </c>
      <c r="K25" s="43">
        <f t="shared" si="3"/>
        <v>0</v>
      </c>
      <c r="L25" s="43">
        <f t="shared" si="3"/>
        <v>0</v>
      </c>
      <c r="M25" s="43">
        <f>1!D25+1!G25+1!J25+1!M25+2!D25+2!G25+2!J25+2!M25+3!D25+3!G25+3!J25+3!M25+4!D25+4!G25+4!J25+5!D25+5!G25+5!J25+5!M25+4!M25+6!D25+6!G25+6!J25</f>
        <v>0</v>
      </c>
      <c r="N25" s="44">
        <f>SUM(N22:N24)</f>
        <v>0</v>
      </c>
      <c r="P25" s="8"/>
    </row>
    <row r="26" spans="1:16" ht="10.5" customHeight="1" thickBot="1">
      <c r="A26" s="17" t="s">
        <v>44</v>
      </c>
      <c r="B26" s="19" t="s">
        <v>45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9">
        <f>1!D26+1!G26+1!J26+1!M26+2!D26+2!G26+2!J26+2!M26+3!D26+3!G26+3!J26+3!M26+4!D26+4!G26+4!J26+5!D26+5!G26+5!J26+5!M26+4!M26+6!D26+6!G26+6!J26</f>
        <v>0</v>
      </c>
      <c r="N26" s="18"/>
      <c r="P26" s="8"/>
    </row>
    <row r="27" spans="1:16" ht="10.5" customHeight="1" thickBot="1">
      <c r="A27" s="41" t="s">
        <v>46</v>
      </c>
      <c r="B27" s="45" t="s">
        <v>47</v>
      </c>
      <c r="C27" s="43">
        <f aca="true" t="shared" si="4" ref="C27:L27">SUM(C21,C25,C26)</f>
        <v>0</v>
      </c>
      <c r="D27" s="43">
        <f t="shared" si="4"/>
        <v>0</v>
      </c>
      <c r="E27" s="43">
        <f t="shared" si="4"/>
        <v>0</v>
      </c>
      <c r="F27" s="43">
        <f t="shared" si="4"/>
        <v>0</v>
      </c>
      <c r="G27" s="43">
        <f t="shared" si="4"/>
        <v>0</v>
      </c>
      <c r="H27" s="43">
        <f t="shared" si="4"/>
        <v>0</v>
      </c>
      <c r="I27" s="43">
        <f t="shared" si="4"/>
        <v>0</v>
      </c>
      <c r="J27" s="43">
        <f t="shared" si="4"/>
        <v>0</v>
      </c>
      <c r="K27" s="43">
        <f t="shared" si="4"/>
        <v>0</v>
      </c>
      <c r="L27" s="43">
        <f t="shared" si="4"/>
        <v>0</v>
      </c>
      <c r="M27" s="43">
        <f>1!D27+1!G27+1!J27+1!M27+2!D27+2!G27+2!J27+2!M27+3!D27+3!G27+3!J27+3!M27+4!D27+4!G27+4!J27+5!D27+5!G27+5!J27+5!M27+4!M27+6!D27+6!G27+6!J27</f>
        <v>83862</v>
      </c>
      <c r="N27" s="44">
        <f>SUM(N21,N25,N26)</f>
        <v>83862</v>
      </c>
      <c r="P27" s="8"/>
    </row>
    <row r="28" spans="1:16" s="15" customFormat="1" ht="10.5" customHeight="1">
      <c r="A28" s="20"/>
      <c r="B28" s="15" t="s">
        <v>48</v>
      </c>
      <c r="C28" s="9">
        <f aca="true" t="shared" si="5" ref="C28:L28">SUM(C27,C18,C14)</f>
        <v>1094963</v>
      </c>
      <c r="D28" s="9">
        <f t="shared" si="5"/>
        <v>1105963</v>
      </c>
      <c r="E28" s="9">
        <f t="shared" si="5"/>
        <v>1104982</v>
      </c>
      <c r="F28" s="9">
        <f t="shared" si="5"/>
        <v>0</v>
      </c>
      <c r="G28" s="9">
        <f t="shared" si="5"/>
        <v>2358</v>
      </c>
      <c r="H28" s="9">
        <f t="shared" si="5"/>
        <v>1943</v>
      </c>
      <c r="I28" s="9">
        <f t="shared" si="5"/>
        <v>0</v>
      </c>
      <c r="J28" s="9">
        <f t="shared" si="5"/>
        <v>15814</v>
      </c>
      <c r="K28" s="9">
        <f t="shared" si="5"/>
        <v>7982</v>
      </c>
      <c r="L28" s="9">
        <f t="shared" si="5"/>
        <v>6955577</v>
      </c>
      <c r="M28" s="9">
        <f>1!D28+1!G28+1!J28+1!M28+2!D28+2!G28+2!J28+2!M28+3!D28+3!G28+3!J28+3!M28+4!D28+4!G28+4!J28+5!D28+5!G28+5!J28+5!M28+4!M28+6!D28+6!G28+6!J28</f>
        <v>7797431</v>
      </c>
      <c r="N28" s="9">
        <f>SUM(N27,N18,N14)</f>
        <v>7061973</v>
      </c>
      <c r="O28" s="9"/>
      <c r="P28" s="8"/>
    </row>
    <row r="29" spans="1:21" ht="10.5" customHeight="1">
      <c r="A29" s="85" t="s">
        <v>49</v>
      </c>
      <c r="B29" s="85"/>
      <c r="C29" s="8"/>
      <c r="D29" s="8"/>
      <c r="E29" s="8"/>
      <c r="F29" s="8"/>
      <c r="G29" s="8"/>
      <c r="H29" s="8"/>
      <c r="I29" s="8"/>
      <c r="J29" s="8"/>
      <c r="K29" s="8"/>
      <c r="L29" s="9"/>
      <c r="M29" s="9">
        <f>1!D29+1!G29+1!J29+1!M29+2!D29+2!G29+2!J29+2!M29+3!D29+3!G29+3!J29+3!M29+4!D29+4!G29+4!J29+5!D29+5!G29+5!J29+5!M29+4!M29+6!D29+6!G29+6!J29</f>
        <v>0</v>
      </c>
      <c r="N29" s="18"/>
      <c r="P29" s="8"/>
      <c r="U29" s="29"/>
    </row>
    <row r="30" spans="1:16" ht="10.5" customHeight="1">
      <c r="A30" s="4" t="s">
        <v>50</v>
      </c>
      <c r="B30" s="3" t="s">
        <v>51</v>
      </c>
      <c r="C30" s="8"/>
      <c r="D30" s="8"/>
      <c r="E30" s="8"/>
      <c r="F30" s="8"/>
      <c r="G30" s="8"/>
      <c r="H30" s="8"/>
      <c r="I30" s="8"/>
      <c r="J30" s="8"/>
      <c r="K30" s="8"/>
      <c r="L30" s="9">
        <f>1!C30+1!F30+1!I30+1!L30+2!C30+2!F30+2!I30+2!L30+3!C30+3!F30+3!I30+3!L30+4!C30+4!F30+4!I30+5!C30+F30+I30+5!I30</f>
        <v>0</v>
      </c>
      <c r="M30" s="9">
        <f>1!D30+1!G30+1!J30+1!M30+2!D30+2!G30+2!J30+2!M30+3!D30+3!G30+3!J30+3!M30+4!D30+4!G30+4!J30+5!D30+5!G30+5!J30+5!M30+4!M30+6!D30+6!G30+6!J30</f>
        <v>0</v>
      </c>
      <c r="N30" s="9">
        <f>1!E30+1!H30+1!K30+1!N30+2!E30+2!H30+2!K30+2!N30+3!E30+3!H30+3!K30+3!N30+4!E30+4!H30+4!K30+5!E30+H30+K30</f>
        <v>0</v>
      </c>
      <c r="P30" s="8"/>
    </row>
    <row r="31" spans="1:16" ht="10.5" customHeight="1">
      <c r="A31" s="4" t="s">
        <v>52</v>
      </c>
      <c r="B31" s="3" t="s">
        <v>53</v>
      </c>
      <c r="C31" s="8"/>
      <c r="D31" s="8"/>
      <c r="E31" s="8"/>
      <c r="F31" s="8"/>
      <c r="G31" s="8"/>
      <c r="H31" s="8"/>
      <c r="I31" s="8"/>
      <c r="J31" s="8"/>
      <c r="K31" s="8"/>
      <c r="L31" s="9">
        <f>1!C31+1!F31+1!I31+1!L31+2!C31+2!F31+2!I31+2!L31+3!C31+3!F31+3!I31+3!L31+4!C31+4!F31+4!I31+5!C31+F31+I31+5!I31</f>
        <v>0</v>
      </c>
      <c r="M31" s="9">
        <f>1!D31+1!G31+1!J31+1!M31+2!D31+2!G31+2!J31+2!M31+3!D31+3!G31+3!J31+3!M31+4!D31+4!G31+4!J31+5!D31+5!G31+5!J31+5!M31+4!M31+6!D31+6!G31+6!J31</f>
        <v>0</v>
      </c>
      <c r="N31" s="9">
        <f>1!E31+1!H31+1!K31+1!N31+2!E31+2!H31+2!K31+2!N31+3!E31+3!H31+3!K31+3!N31+4!E31+4!H31+4!K31+5!E31+H31+K31</f>
        <v>0</v>
      </c>
      <c r="P31" s="8"/>
    </row>
    <row r="32" spans="1:16" ht="10.5" customHeight="1">
      <c r="A32" s="4" t="s">
        <v>54</v>
      </c>
      <c r="B32" s="3" t="s">
        <v>55</v>
      </c>
      <c r="C32" s="8"/>
      <c r="D32" s="8"/>
      <c r="E32" s="8"/>
      <c r="F32" s="8"/>
      <c r="G32" s="8"/>
      <c r="H32" s="8"/>
      <c r="I32" s="8"/>
      <c r="J32" s="8"/>
      <c r="K32" s="8"/>
      <c r="L32" s="9">
        <f>1!C32+1!F32+1!I32+1!L32+2!C32+2!F32+2!I32+2!L32+3!C32+3!F32+3!I32+3!L32+4!C32+4!F32+4!I32+5!C32+F32+I32+5!I32</f>
        <v>0</v>
      </c>
      <c r="M32" s="9">
        <f>1!D32+1!G32+1!J32+1!M32+2!D32+2!G32+2!J32+2!M32+3!D32+3!G32+3!J32+3!M32+4!D32+4!G32+4!J32+5!D32+5!G32+5!J32+5!M32+4!M32+6!D32+6!G32+6!J32</f>
        <v>0</v>
      </c>
      <c r="N32" s="9">
        <f>1!E32+1!H32+1!K32+1!N32+2!E32+2!H32+2!K32+2!N32+3!E32+3!H32+3!K32+3!N32+4!E32+4!H32+4!K32+5!E32+H32+K32+5!K32</f>
        <v>0</v>
      </c>
      <c r="P32" s="8"/>
    </row>
    <row r="33" spans="1:16" ht="10.5" customHeight="1">
      <c r="A33" s="49" t="s">
        <v>56</v>
      </c>
      <c r="B33" s="50" t="s">
        <v>57</v>
      </c>
      <c r="C33" s="51">
        <f aca="true" t="shared" si="6" ref="C33:L33">SUM(C30:C32)</f>
        <v>0</v>
      </c>
      <c r="D33" s="51">
        <f t="shared" si="6"/>
        <v>0</v>
      </c>
      <c r="E33" s="51">
        <f t="shared" si="6"/>
        <v>0</v>
      </c>
      <c r="F33" s="51">
        <f t="shared" si="6"/>
        <v>0</v>
      </c>
      <c r="G33" s="51">
        <f t="shared" si="6"/>
        <v>0</v>
      </c>
      <c r="H33" s="51">
        <f t="shared" si="6"/>
        <v>0</v>
      </c>
      <c r="I33" s="51">
        <f t="shared" si="6"/>
        <v>0</v>
      </c>
      <c r="J33" s="51">
        <f t="shared" si="6"/>
        <v>0</v>
      </c>
      <c r="K33" s="51">
        <f t="shared" si="6"/>
        <v>0</v>
      </c>
      <c r="L33" s="51">
        <f t="shared" si="6"/>
        <v>0</v>
      </c>
      <c r="M33" s="51">
        <f>1!D33+1!G33+1!J33+1!M33+2!D33+2!G33+2!J33+2!M33+3!D33+3!G33+3!J33+3!M33+4!D33+4!G33+4!J33+5!D33+5!G33+5!J33+5!M33+4!M33+6!D33+6!G33+6!J33</f>
        <v>0</v>
      </c>
      <c r="N33" s="52">
        <f>SUM(N30:N32)</f>
        <v>0</v>
      </c>
      <c r="P33" s="8"/>
    </row>
    <row r="34" spans="1:16" ht="10.5" customHeight="1">
      <c r="A34" s="4" t="s">
        <v>58</v>
      </c>
      <c r="B34" s="3" t="s">
        <v>59</v>
      </c>
      <c r="C34" s="8"/>
      <c r="D34" s="8"/>
      <c r="E34" s="8"/>
      <c r="F34" s="8"/>
      <c r="G34" s="8"/>
      <c r="H34" s="8"/>
      <c r="I34" s="8"/>
      <c r="J34" s="8"/>
      <c r="K34" s="8"/>
      <c r="L34" s="9">
        <f>1!C34+1!F34+1!I34+1!L34+2!C34+2!F34+2!I34+2!L34+3!C34+3!F34+3!I34+3!L34+4!C34+4!F34+4!I34+5!C34+F34+I34+5!I34</f>
        <v>0</v>
      </c>
      <c r="M34" s="9">
        <f>1!D34+1!G34+1!J34+1!M34+2!D34+2!G34+2!J34+2!M34+3!D34+3!G34+3!J34+3!M34+4!D34+4!G34+4!J34+5!D34+5!G34+5!J34+5!M34+4!M34+6!D34+6!G34+6!J34</f>
        <v>0</v>
      </c>
      <c r="N34" s="9">
        <f>1!E34+1!H34+1!K34+1!N34+2!E34+2!H34+2!K34+2!N34+3!E34+3!H34+3!K34+3!N34+4!E34+4!H34+4!K34+5!E34+H34+K34</f>
        <v>0</v>
      </c>
      <c r="P34" s="8"/>
    </row>
    <row r="35" spans="1:16" ht="10.5" customHeight="1">
      <c r="A35" s="4" t="s">
        <v>60</v>
      </c>
      <c r="B35" s="3" t="s">
        <v>61</v>
      </c>
      <c r="C35" s="8"/>
      <c r="D35" s="8"/>
      <c r="E35" s="8"/>
      <c r="F35" s="8"/>
      <c r="G35" s="8"/>
      <c r="H35" s="8"/>
      <c r="I35" s="8"/>
      <c r="J35" s="8"/>
      <c r="K35" s="8"/>
      <c r="L35" s="9">
        <f>1!C35+1!F35+1!I35+1!L35+2!C35+2!F35+2!I35+2!L35+3!C35+3!F35+3!I35+3!L35+4!C35+4!F35+4!I35+5!C35+F35+I35+5!I35</f>
        <v>0</v>
      </c>
      <c r="M35" s="9">
        <f>1!D35+1!G35+1!J35+1!M35+2!D35+2!G35+2!J35+2!M35+3!D35+3!G35+3!J35+3!M35+4!D35+4!G35+4!J35+5!D35+5!G35+5!J35+5!M35+4!M35+6!D35+6!G35+6!J35</f>
        <v>0</v>
      </c>
      <c r="N35" s="9">
        <f>1!E35+1!H35+1!K35+1!N35+2!E35+2!H35+2!K35+2!N35+3!E35+3!H35+3!K35+3!N35+4!E35+4!H35+4!K35+5!E35+H35+K35</f>
        <v>0</v>
      </c>
      <c r="P35" s="8"/>
    </row>
    <row r="36" spans="1:16" ht="10.5" customHeight="1" thickBot="1">
      <c r="A36" s="4" t="s">
        <v>62</v>
      </c>
      <c r="B36" s="3" t="s">
        <v>63</v>
      </c>
      <c r="C36" s="8"/>
      <c r="D36" s="8"/>
      <c r="E36" s="8"/>
      <c r="F36" s="8"/>
      <c r="G36" s="8"/>
      <c r="H36" s="8"/>
      <c r="I36" s="8"/>
      <c r="J36" s="8"/>
      <c r="K36" s="8"/>
      <c r="L36" s="9">
        <f>1!C36+1!F36+1!I36+1!L36+2!C36+2!F36+2!I36+2!L36+3!C36+3!F36+3!I36+3!L36+4!C36+4!F36+4!I36+5!C36+F36+I36+5!I36</f>
        <v>0</v>
      </c>
      <c r="M36" s="9">
        <f>1!D36+1!G36+1!J36+1!M36+2!D36+2!G36+2!J36+2!M36+3!D36+3!G36+3!J36+3!M36+4!D36+4!G36+4!J36+5!D36+5!G36+5!J36+5!M36+4!M36+6!D36+6!G36+6!J36</f>
        <v>0</v>
      </c>
      <c r="N36" s="9">
        <f>1!E36+1!H36+1!K36+1!N36+2!E36+2!H36+2!K36+2!N36+3!E36+3!H36+3!K36+3!N36+4!E36+4!H36+4!K36+5!E36+H36+K36</f>
        <v>0</v>
      </c>
      <c r="P36" s="8"/>
    </row>
    <row r="37" spans="1:24" ht="10.5" customHeight="1" thickBot="1">
      <c r="A37" s="41" t="s">
        <v>21</v>
      </c>
      <c r="B37" s="42" t="s">
        <v>64</v>
      </c>
      <c r="C37" s="43">
        <f aca="true" t="shared" si="7" ref="C37:L37">SUM(C33:C36)</f>
        <v>0</v>
      </c>
      <c r="D37" s="43">
        <f t="shared" si="7"/>
        <v>0</v>
      </c>
      <c r="E37" s="43">
        <f t="shared" si="7"/>
        <v>0</v>
      </c>
      <c r="F37" s="43">
        <f t="shared" si="7"/>
        <v>0</v>
      </c>
      <c r="G37" s="43">
        <f t="shared" si="7"/>
        <v>0</v>
      </c>
      <c r="H37" s="43">
        <f t="shared" si="7"/>
        <v>0</v>
      </c>
      <c r="I37" s="43">
        <f t="shared" si="7"/>
        <v>0</v>
      </c>
      <c r="J37" s="43">
        <f t="shared" si="7"/>
        <v>0</v>
      </c>
      <c r="K37" s="43">
        <f t="shared" si="7"/>
        <v>0</v>
      </c>
      <c r="L37" s="43">
        <f t="shared" si="7"/>
        <v>0</v>
      </c>
      <c r="M37" s="43">
        <f>1!D37+1!G37+1!J37+1!M37+2!D37+2!G37+2!J37+2!M37+3!D37+3!G37+3!J37+3!M37+4!D37+4!G37+4!J37+5!D37+5!G37+5!J37+5!M37+4!M37+6!D37+6!G37+6!J37</f>
        <v>0</v>
      </c>
      <c r="N37" s="44">
        <f>SUM(N33:N36)</f>
        <v>0</v>
      </c>
      <c r="P37" s="8"/>
      <c r="Q37" s="8"/>
      <c r="R37" s="8"/>
      <c r="S37" s="8"/>
      <c r="T37" s="8"/>
      <c r="U37" s="8"/>
      <c r="V37" s="8"/>
      <c r="W37" s="8"/>
      <c r="X37" s="8"/>
    </row>
    <row r="38" spans="1:24" ht="10.5" customHeight="1">
      <c r="A38" s="4" t="s">
        <v>65</v>
      </c>
      <c r="B38" s="3" t="s">
        <v>66</v>
      </c>
      <c r="C38" s="8"/>
      <c r="D38" s="8"/>
      <c r="E38" s="8">
        <f>SUM(C38:D38)</f>
        <v>0</v>
      </c>
      <c r="F38" s="8"/>
      <c r="G38" s="8"/>
      <c r="H38" s="8"/>
      <c r="I38" s="8"/>
      <c r="J38" s="8"/>
      <c r="K38" s="8"/>
      <c r="L38" s="9">
        <f>1!C38+1!F38+1!I38+1!L38+2!C38+2!F38+2!I38+2!L38+3!C38+3!F38+3!I38+3!L38+4!C38+4!F38+4!I38+5!C38+F38+I38+5!I38</f>
        <v>0</v>
      </c>
      <c r="M38" s="9">
        <f>1!D38+1!G38+1!J38+1!M38+2!D38+2!G38+2!J38+2!M38+3!D38+3!G38+3!J38+3!M38+4!D38+4!G38+4!J38+5!D38+5!G38+5!J38+5!M38+4!M38+6!D38+6!G38+6!J38</f>
        <v>0</v>
      </c>
      <c r="N38" s="9">
        <f>1!E38+1!H38+1!K38+1!N38+2!E38+2!H38+2!K38+2!N38+3!E38+3!H38+3!K38+3!N38+4!E38+4!H38+4!K38+5!E38+H38+K38</f>
        <v>0</v>
      </c>
      <c r="P38" s="8"/>
      <c r="Q38" s="8"/>
      <c r="R38" s="8"/>
      <c r="S38" s="8"/>
      <c r="T38" s="8"/>
      <c r="U38" s="8"/>
      <c r="V38" s="8"/>
      <c r="W38" s="8"/>
      <c r="X38" s="8"/>
    </row>
    <row r="39" spans="1:24" ht="10.5" customHeight="1">
      <c r="A39" s="4" t="s">
        <v>67</v>
      </c>
      <c r="B39" s="3" t="s">
        <v>68</v>
      </c>
      <c r="C39" s="8"/>
      <c r="D39" s="8"/>
      <c r="E39" s="8"/>
      <c r="F39" s="8"/>
      <c r="G39" s="8"/>
      <c r="H39" s="8"/>
      <c r="I39" s="8"/>
      <c r="J39" s="8"/>
      <c r="K39" s="8"/>
      <c r="L39" s="9">
        <f>1!C39+1!F39+1!I39+1!L39+2!C39+2!F39+2!I39+2!L39+3!C39+3!F39+3!I39+3!L39+4!C39+4!F39+4!I39+5!C39+F39+I39+5!I39</f>
        <v>0</v>
      </c>
      <c r="M39" s="9">
        <f>1!D39+1!G39+1!J39+1!M39+2!D39+2!G39+2!J39+2!M39+3!D39+3!G39+3!J39+3!M39+4!D39+4!G39+4!J39+5!D39+5!G39+5!J39+5!M39+4!M39+6!D39+6!G39+6!J39</f>
        <v>0</v>
      </c>
      <c r="N39" s="9">
        <f>1!E39+1!H39+1!K39+1!N39+2!E39+2!H39+2!K39+2!N39+3!E39+3!H39+3!K39+3!N39+4!E39+4!H39+4!K39+5!E39+H39+K39</f>
        <v>0</v>
      </c>
      <c r="P39" s="8"/>
      <c r="Q39" s="8"/>
      <c r="R39" s="8"/>
      <c r="S39" s="8"/>
      <c r="T39" s="8"/>
      <c r="U39" s="8"/>
      <c r="V39" s="8"/>
      <c r="W39" s="8"/>
      <c r="X39" s="8"/>
    </row>
    <row r="40" spans="1:24" s="15" customFormat="1" ht="10.5" customHeight="1" thickBot="1">
      <c r="A40" s="4" t="s">
        <v>69</v>
      </c>
      <c r="B40" s="3" t="s">
        <v>70</v>
      </c>
      <c r="C40" s="8"/>
      <c r="D40" s="8"/>
      <c r="E40" s="8"/>
      <c r="F40" s="8"/>
      <c r="G40" s="8"/>
      <c r="H40" s="8"/>
      <c r="I40" s="8"/>
      <c r="J40" s="8"/>
      <c r="K40" s="8"/>
      <c r="L40" s="9">
        <f>1!C40+1!F40+1!I40+1!L40+2!C40+2!F40+2!I40+2!L40+3!C40+3!F40+3!I40+3!L40+4!C40+4!F40+4!I40+5!C40+F40+I40+5!I40</f>
        <v>0</v>
      </c>
      <c r="M40" s="9">
        <f>1!D40+1!G40+1!J40+1!M40+2!D40+2!G40+2!J40+2!M40+3!D40+3!G40+3!J40+3!M40+4!D40+4!G40+4!J40+5!D40+5!G40+5!J40+5!M40+4!M40+6!D40+6!G40+6!J40</f>
        <v>0</v>
      </c>
      <c r="N40" s="9">
        <f>1!E40+1!H40+1!K40+1!N40+2!E40+2!H40+2!K40+2!N40+3!E40+3!H40+3!K40+3!N40+4!E40+4!H40+4!K40+5!E40+H40+K40</f>
        <v>0</v>
      </c>
      <c r="O40" s="9"/>
      <c r="P40" s="8"/>
      <c r="Q40" s="9"/>
      <c r="R40" s="9"/>
      <c r="S40" s="9"/>
      <c r="T40" s="9"/>
      <c r="U40" s="9"/>
      <c r="V40" s="9"/>
      <c r="W40" s="9"/>
      <c r="X40" s="9"/>
    </row>
    <row r="41" spans="1:18" ht="10.5" customHeight="1" thickBot="1">
      <c r="A41" s="41" t="s">
        <v>29</v>
      </c>
      <c r="B41" s="42" t="s">
        <v>71</v>
      </c>
      <c r="C41" s="43">
        <f aca="true" t="shared" si="8" ref="C41:L41">SUM(C38:C40)</f>
        <v>0</v>
      </c>
      <c r="D41" s="43">
        <f t="shared" si="8"/>
        <v>0</v>
      </c>
      <c r="E41" s="43">
        <f t="shared" si="8"/>
        <v>0</v>
      </c>
      <c r="F41" s="43">
        <f t="shared" si="8"/>
        <v>0</v>
      </c>
      <c r="G41" s="43">
        <f t="shared" si="8"/>
        <v>0</v>
      </c>
      <c r="H41" s="43">
        <f t="shared" si="8"/>
        <v>0</v>
      </c>
      <c r="I41" s="43">
        <f t="shared" si="8"/>
        <v>0</v>
      </c>
      <c r="J41" s="43">
        <f t="shared" si="8"/>
        <v>0</v>
      </c>
      <c r="K41" s="43">
        <f t="shared" si="8"/>
        <v>0</v>
      </c>
      <c r="L41" s="43">
        <f t="shared" si="8"/>
        <v>0</v>
      </c>
      <c r="M41" s="43">
        <f>1!D41+1!G41+1!J41+1!M41+2!D41+2!G41+2!J41+2!M41+3!D41+3!G41+3!J41+3!M41+4!D41+4!G41+4!J41+5!D41+5!G41+5!J41+5!M41+4!M41+6!D41+6!G41+6!J41</f>
        <v>0</v>
      </c>
      <c r="N41" s="44">
        <f>SUM(N38:N40)</f>
        <v>0</v>
      </c>
      <c r="P41" s="8"/>
      <c r="Q41" s="8"/>
      <c r="R41" s="8"/>
    </row>
    <row r="42" spans="1:18" ht="10.5" customHeight="1">
      <c r="A42" s="48" t="s">
        <v>72</v>
      </c>
      <c r="B42" s="19" t="s">
        <v>73</v>
      </c>
      <c r="C42" s="14"/>
      <c r="D42" s="14"/>
      <c r="E42" s="14"/>
      <c r="F42" s="14"/>
      <c r="G42" s="14"/>
      <c r="H42" s="14"/>
      <c r="I42" s="14"/>
      <c r="J42" s="14"/>
      <c r="K42" s="14"/>
      <c r="L42" s="14">
        <f>1!C42+1!F42+1!I42+1!L42+2!C42+2!F42+2!I42+2!L42+3!C42+3!F42+3!I42+3!L42+4!C42+4!F42+4!I42+5!C42+F42+I42+5!I42</f>
        <v>0</v>
      </c>
      <c r="M42" s="14">
        <f>1!D42+1!G42+1!J42+1!M42+2!D42+2!G42+2!J42+2!M42+3!D42+3!G42+3!J42+3!M42+4!D42+4!G42+4!J42+5!D42+5!G42+5!J42+5!M42+4!M42+6!D42+6!G42+6!J42</f>
        <v>0</v>
      </c>
      <c r="N42" s="14">
        <f>1!E42+1!H42+1!K42+1!N42+2!E42+2!H42+2!K42+2!N42+3!E42+3!H42+3!K42+3!N42+4!E42+4!H42+4!K42+5!E42+H42+K42</f>
        <v>0</v>
      </c>
      <c r="P42" s="8"/>
      <c r="Q42" s="8"/>
      <c r="R42" s="8"/>
    </row>
    <row r="43" spans="1:18" ht="10.5" customHeight="1">
      <c r="A43" s="48" t="s">
        <v>74</v>
      </c>
      <c r="B43" s="19" t="s">
        <v>75</v>
      </c>
      <c r="C43" s="14"/>
      <c r="D43" s="14"/>
      <c r="E43" s="14"/>
      <c r="F43" s="14"/>
      <c r="G43" s="14"/>
      <c r="H43" s="14"/>
      <c r="I43" s="14"/>
      <c r="J43" s="14"/>
      <c r="K43" s="14"/>
      <c r="L43" s="14">
        <f>1!C43+1!F43+1!I43+1!L43+2!C43+2!F43+2!I43+2!L43+3!C43+3!F43+3!I43+3!L43+4!C43+4!F43+4!I43+5!C43+F43+I43</f>
        <v>0</v>
      </c>
      <c r="M43" s="14">
        <f>1!D43+1!G43+1!J43+1!M43+2!D43+2!G43+2!J43+2!M43+3!D43+3!G43+3!J43+3!M43+4!D43+4!G43+4!J43+5!D43+5!G43+5!J43+5!M43+4!M43+6!D43+6!G43+6!J43</f>
        <v>0</v>
      </c>
      <c r="N43" s="14">
        <f>1!E43+1!H43+1!K43+1!N43+2!E43+2!H43+2!K43+2!N43+3!E43+3!H43+3!K43+3!N43+4!E43+4!H43+4!K43+5!E43+H43+K43</f>
        <v>0</v>
      </c>
      <c r="P43" s="8"/>
      <c r="Q43" s="8"/>
      <c r="R43" s="8"/>
    </row>
    <row r="44" spans="1:18" ht="12.75" customHeight="1" thickBot="1">
      <c r="A44" s="17" t="s">
        <v>76</v>
      </c>
      <c r="B44" s="19" t="s">
        <v>207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P44" s="8"/>
      <c r="Q44" s="8"/>
      <c r="R44" s="8"/>
    </row>
    <row r="45" spans="1:18" ht="12.75" customHeight="1" thickBot="1">
      <c r="A45" s="41" t="s">
        <v>35</v>
      </c>
      <c r="B45" s="42" t="s">
        <v>78</v>
      </c>
      <c r="C45" s="43">
        <f aca="true" t="shared" si="9" ref="C45:L45">SUM(C42:C43)</f>
        <v>0</v>
      </c>
      <c r="D45" s="43">
        <f t="shared" si="9"/>
        <v>0</v>
      </c>
      <c r="E45" s="43">
        <f t="shared" si="9"/>
        <v>0</v>
      </c>
      <c r="F45" s="43">
        <f t="shared" si="9"/>
        <v>0</v>
      </c>
      <c r="G45" s="43">
        <f t="shared" si="9"/>
        <v>0</v>
      </c>
      <c r="H45" s="43">
        <f t="shared" si="9"/>
        <v>0</v>
      </c>
      <c r="I45" s="43">
        <f t="shared" si="9"/>
        <v>0</v>
      </c>
      <c r="J45" s="43">
        <f t="shared" si="9"/>
        <v>0</v>
      </c>
      <c r="K45" s="43">
        <f t="shared" si="9"/>
        <v>0</v>
      </c>
      <c r="L45" s="43">
        <f t="shared" si="9"/>
        <v>0</v>
      </c>
      <c r="M45" s="43">
        <f>1!D45+1!G45+1!J45+1!M45+2!D45+2!G45+2!J45+2!M45+3!D45+3!G45+3!J45+3!M45+4!D45+4!G45+4!J45+5!D45+5!G45+5!J45+5!M45+4!M45+6!D45+6!G45+6!J45</f>
        <v>0</v>
      </c>
      <c r="N45" s="44">
        <f>SUM(N42:N43)</f>
        <v>0</v>
      </c>
      <c r="P45" s="8"/>
      <c r="Q45" s="8"/>
      <c r="R45" s="8"/>
    </row>
    <row r="46" spans="1:18" ht="12.75" customHeight="1">
      <c r="A46" s="17" t="s">
        <v>72</v>
      </c>
      <c r="B46" s="19" t="s">
        <v>41</v>
      </c>
      <c r="C46" s="14"/>
      <c r="D46" s="14"/>
      <c r="E46" s="14"/>
      <c r="F46" s="14"/>
      <c r="G46" s="14"/>
      <c r="H46" s="14"/>
      <c r="I46" s="14"/>
      <c r="J46" s="14"/>
      <c r="K46" s="14"/>
      <c r="L46" s="14">
        <f>1!C46+1!F46+1!I46+1!L46+2!C46+2!F46+2!I46+2!L46+3!C46+3!F46+3!I46+3!L46+4!C46+4!F46+4!I46+5!C46+F46+I46+5!I46</f>
        <v>0</v>
      </c>
      <c r="M46" s="8">
        <f>1!D46+1!G46+1!J46+1!M46+2!D46+2!G46+2!J46+2!M46+3!D46+3!G46+3!J46+3!M46+4!D46+4!G46+4!J46+5!D46+5!G46+5!J46+5!M46+4!M46+6!D46+6!G46+6!J46</f>
        <v>0</v>
      </c>
      <c r="N46" s="14">
        <f>1!E46+1!H46+1!K46+1!N46+2!E46+2!H46+2!K46+2!N46+3!E46+3!H46+3!K46+3!N46+4!E46+4!H46+4!K46+5!E46+H46+K46+5!K46</f>
        <v>0</v>
      </c>
      <c r="P46" s="8"/>
      <c r="Q46" s="8"/>
      <c r="R46" s="8"/>
    </row>
    <row r="47" spans="1:18" ht="12.75" customHeight="1" thickBot="1">
      <c r="A47" s="17" t="s">
        <v>74</v>
      </c>
      <c r="B47" s="19" t="s">
        <v>79</v>
      </c>
      <c r="C47" s="14"/>
      <c r="D47" s="14"/>
      <c r="E47" s="14"/>
      <c r="F47" s="14"/>
      <c r="G47" s="14"/>
      <c r="H47" s="14"/>
      <c r="I47" s="14"/>
      <c r="J47" s="14"/>
      <c r="K47" s="14"/>
      <c r="L47" s="14">
        <f>1!C47+1!F47+1!I47+1!L47+2!C47+2!F47+2!I47+2!L47+3!C47+3!F47+3!I47+3!L47+4!C47+4!F47+4!I47+5!C47+F47+I47+5!I47</f>
        <v>0</v>
      </c>
      <c r="M47" s="8">
        <f>1!D47+1!G47+1!J47+1!M47+2!D47+2!G47+2!J47+2!M47+3!D47+3!G47+3!J47+3!M47+4!D47+4!G47+4!J47+5!D47+5!G47+5!J47+5!M47+4!M47+6!D47+6!G47+6!J47</f>
        <v>0</v>
      </c>
      <c r="N47" s="14">
        <f>1!E47+1!H47+1!K47+1!N47+2!E47+2!H47+2!K47+2!N47+3!E47+3!H47+3!K47+3!N47+4!E47+4!H47+4!K47+5!E47+H47+K47+5!K47</f>
        <v>0</v>
      </c>
      <c r="P47" s="8"/>
      <c r="Q47" s="8"/>
      <c r="R47" s="8"/>
    </row>
    <row r="48" spans="1:18" ht="12.75" customHeight="1" thickBot="1">
      <c r="A48" s="41" t="s">
        <v>42</v>
      </c>
      <c r="B48" s="42" t="s">
        <v>80</v>
      </c>
      <c r="C48" s="43">
        <f aca="true" t="shared" si="10" ref="C48:L48">SUM(C46:C47)</f>
        <v>0</v>
      </c>
      <c r="D48" s="43">
        <f t="shared" si="10"/>
        <v>0</v>
      </c>
      <c r="E48" s="43">
        <f t="shared" si="10"/>
        <v>0</v>
      </c>
      <c r="F48" s="43">
        <f t="shared" si="10"/>
        <v>0</v>
      </c>
      <c r="G48" s="43">
        <f t="shared" si="10"/>
        <v>0</v>
      </c>
      <c r="H48" s="43">
        <f t="shared" si="10"/>
        <v>0</v>
      </c>
      <c r="I48" s="43">
        <f t="shared" si="10"/>
        <v>0</v>
      </c>
      <c r="J48" s="43">
        <f t="shared" si="10"/>
        <v>0</v>
      </c>
      <c r="K48" s="43">
        <f t="shared" si="10"/>
        <v>0</v>
      </c>
      <c r="L48" s="43">
        <f t="shared" si="10"/>
        <v>0</v>
      </c>
      <c r="M48" s="43">
        <f>1!D48+1!G48+1!J48+1!M48+2!D48+2!G48+2!J48+2!M48+3!D48+3!G48+3!J48+3!M48+4!D48+4!G48+4!J48+5!D48+5!G48+5!J48+5!M48+4!M48+6!D48+6!G48+6!J48</f>
        <v>0</v>
      </c>
      <c r="N48" s="44">
        <f>SUM(N46:N47)</f>
        <v>0</v>
      </c>
      <c r="P48" s="8"/>
      <c r="Q48" s="8"/>
      <c r="R48" s="8"/>
    </row>
    <row r="49" spans="1:18" ht="12.75" customHeight="1" thickBot="1">
      <c r="A49" s="17" t="s">
        <v>81</v>
      </c>
      <c r="B49" s="25" t="s">
        <v>82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9">
        <f>1!D49+1!G49+1!J49+1!M49+2!D49+2!G49+2!J49+2!M49+3!D49+3!G49+3!J49+3!M49+4!D49+4!G49+4!J49+5!D49+5!G49+5!J49+5!M49+4!M49+6!D49+6!G49+6!J49</f>
        <v>0</v>
      </c>
      <c r="N49" s="18"/>
      <c r="P49" s="8"/>
      <c r="Q49" s="8"/>
      <c r="R49" s="8"/>
    </row>
    <row r="50" spans="1:18" ht="12.75" customHeight="1" thickBot="1">
      <c r="A50" s="41" t="s">
        <v>46</v>
      </c>
      <c r="B50" s="42" t="s">
        <v>83</v>
      </c>
      <c r="C50" s="43">
        <f aca="true" t="shared" si="11" ref="C50:L50">SUM(C48,C45,C49)</f>
        <v>0</v>
      </c>
      <c r="D50" s="43">
        <f t="shared" si="11"/>
        <v>0</v>
      </c>
      <c r="E50" s="43">
        <f t="shared" si="11"/>
        <v>0</v>
      </c>
      <c r="F50" s="43">
        <f t="shared" si="11"/>
        <v>0</v>
      </c>
      <c r="G50" s="43">
        <f t="shared" si="11"/>
        <v>0</v>
      </c>
      <c r="H50" s="43">
        <f t="shared" si="11"/>
        <v>0</v>
      </c>
      <c r="I50" s="43">
        <f t="shared" si="11"/>
        <v>0</v>
      </c>
      <c r="J50" s="43">
        <f t="shared" si="11"/>
        <v>0</v>
      </c>
      <c r="K50" s="43">
        <f t="shared" si="11"/>
        <v>0</v>
      </c>
      <c r="L50" s="43">
        <f t="shared" si="11"/>
        <v>0</v>
      </c>
      <c r="M50" s="43">
        <f>1!D50+1!G50+1!J50+1!M50+2!D50+2!G50+2!J50+2!M50+3!D50+3!G50+3!J50+3!M50+4!D50+4!G50+4!J50+5!D50+5!G50+5!J50+5!M50+4!M50+6!D50+6!G50+6!J50</f>
        <v>0</v>
      </c>
      <c r="N50" s="44">
        <f>SUM(N48,N45,N49)</f>
        <v>0</v>
      </c>
      <c r="P50" s="8"/>
      <c r="Q50" s="8"/>
      <c r="R50" s="8"/>
    </row>
    <row r="51" spans="1:18" ht="12.75" customHeight="1" thickBot="1">
      <c r="A51" s="41"/>
      <c r="B51" s="71" t="s">
        <v>84</v>
      </c>
      <c r="C51" s="43">
        <f aca="true" t="shared" si="12" ref="C51:L51">SUM(C50,C41,C37)</f>
        <v>0</v>
      </c>
      <c r="D51" s="43">
        <f t="shared" si="12"/>
        <v>0</v>
      </c>
      <c r="E51" s="43">
        <f t="shared" si="12"/>
        <v>0</v>
      </c>
      <c r="F51" s="43">
        <f t="shared" si="12"/>
        <v>0</v>
      </c>
      <c r="G51" s="43">
        <f t="shared" si="12"/>
        <v>0</v>
      </c>
      <c r="H51" s="43">
        <f t="shared" si="12"/>
        <v>0</v>
      </c>
      <c r="I51" s="43">
        <f t="shared" si="12"/>
        <v>0</v>
      </c>
      <c r="J51" s="43">
        <f t="shared" si="12"/>
        <v>0</v>
      </c>
      <c r="K51" s="43">
        <f t="shared" si="12"/>
        <v>0</v>
      </c>
      <c r="L51" s="43">
        <f t="shared" si="12"/>
        <v>0</v>
      </c>
      <c r="M51" s="43">
        <f>1!D51+1!G51+1!J51+1!M51+2!D51+2!G51+2!J51+2!M51+3!D51+3!G51+3!J51+3!M51+4!D51+4!G51+4!J51+5!D51+5!G51+5!J51+5!M51+4!M51+6!D51+6!G51+6!J51</f>
        <v>0</v>
      </c>
      <c r="N51" s="44">
        <f>SUM(N50,N41,N37)</f>
        <v>0</v>
      </c>
      <c r="P51" s="8"/>
      <c r="Q51" s="8"/>
      <c r="R51" s="8"/>
    </row>
    <row r="52" spans="1:14" ht="13.5" customHeight="1" thickBot="1">
      <c r="A52" s="57"/>
      <c r="B52" s="58" t="s">
        <v>85</v>
      </c>
      <c r="C52" s="72"/>
      <c r="D52" s="72"/>
      <c r="E52" s="72"/>
      <c r="F52" s="72"/>
      <c r="G52" s="72"/>
      <c r="H52" s="72"/>
      <c r="I52" s="72"/>
      <c r="J52" s="72"/>
      <c r="K52" s="72"/>
      <c r="L52" s="73">
        <f>1!C52+1!F52+1!I52+1!L52+2!C52+2!F52+2!I52+2!L52+3!C52+3!F52+3!I52+3!L52+4!C52+4!F52+4!I52+5!C52+F52+I52</f>
        <v>0</v>
      </c>
      <c r="M52" s="73">
        <f>1!D52+1!G52+1!J52+1!M52+2!D52+2!G52+2!J52+2!M52+3!D52+3!G52+3!J52+3!M52+4!D52+4!G52+4!J52+5!D52+5!G52+5!J52+5!M52+4!M52+6!D52+6!G52+6!J52</f>
        <v>0</v>
      </c>
      <c r="N52" s="74">
        <f>1!E52+1!H52+1!K52+1!N52+2!E52+2!H52+2!K52+2!N52+3!E52+3!H52+3!K52+3!N52+4!E52+4!H52+4!K52+5!E52+H52+K52</f>
        <v>0</v>
      </c>
    </row>
    <row r="53" spans="1:14" ht="13.5" thickBot="1">
      <c r="A53" s="64"/>
      <c r="B53" s="58" t="s">
        <v>86</v>
      </c>
      <c r="C53" s="72"/>
      <c r="D53" s="72"/>
      <c r="E53" s="72"/>
      <c r="F53" s="72"/>
      <c r="G53" s="72"/>
      <c r="H53" s="72"/>
      <c r="I53" s="72"/>
      <c r="J53" s="72"/>
      <c r="K53" s="72"/>
      <c r="L53" s="73">
        <f>1!C53+1!F53+1!I53+1!L53+2!C53+2!F53+2!I53+2!L53+3!C53+3!F53+3!I53+3!L53+4!C53+4!F53+4!I53+5!C53+F53+I53</f>
        <v>0</v>
      </c>
      <c r="M53" s="73">
        <f>1!D53+1!G53+1!J53+1!M53+2!D53+2!G53+2!J53+2!M53+3!D53+3!G53+3!J53+3!M53+4!D53+4!G53+4!J53+5!D53+5!G53+5!J53+5!M53+4!M53+6!D53+6!G53+6!J53</f>
        <v>0</v>
      </c>
      <c r="N53" s="74">
        <f>1!E53+1!H53+1!K53+1!N53+2!E53+2!H53+2!K53+2!N53+3!E53+3!H53+3!K53+3!N53+4!E53+4!H53+4!K53+5!E53+H53+K53</f>
        <v>0</v>
      </c>
    </row>
    <row r="55" ht="12.75">
      <c r="E55" s="2" t="s">
        <v>106</v>
      </c>
    </row>
  </sheetData>
  <sheetProtection selectLockedCells="1" selectUnlockedCells="1"/>
  <mergeCells count="24">
    <mergeCell ref="A1:N1"/>
    <mergeCell ref="A3:B6"/>
    <mergeCell ref="C3:E3"/>
    <mergeCell ref="F3:H3"/>
    <mergeCell ref="I3:K3"/>
    <mergeCell ref="L3:N4"/>
    <mergeCell ref="C4:E4"/>
    <mergeCell ref="F4:H4"/>
    <mergeCell ref="I4:K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/>
  <pageMargins left="0.22013888888888888" right="0.1798611111111111" top="0.3701388888888889" bottom="0.75" header="0.5118055555555555" footer="0.5118055555555555"/>
  <pageSetup horizontalDpi="300" verticalDpi="3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56"/>
  <sheetViews>
    <sheetView zoomScale="92" zoomScaleNormal="92" zoomScalePageLayoutView="0" workbookViewId="0" topLeftCell="A1">
      <pane ySplit="7" topLeftCell="A8" activePane="bottomLeft" state="frozen"/>
      <selection pane="topLeft" activeCell="T30" sqref="T30"/>
      <selection pane="bottomLeft" activeCell="T30" sqref="T30"/>
    </sheetView>
  </sheetViews>
  <sheetFormatPr defaultColWidth="9.00390625" defaultRowHeight="12.75"/>
  <cols>
    <col min="1" max="1" width="7.375" style="2" customWidth="1"/>
    <col min="2" max="2" width="35.75390625" style="2" customWidth="1"/>
    <col min="3" max="5" width="9.375" style="2" customWidth="1"/>
    <col min="6" max="6" width="9.00390625" style="2" customWidth="1"/>
    <col min="7" max="8" width="9.375" style="2" customWidth="1"/>
    <col min="9" max="9" width="9.625" style="2" customWidth="1"/>
    <col min="10" max="11" width="9.375" style="2" customWidth="1"/>
    <col min="12" max="12" width="10.375" style="2" customWidth="1"/>
    <col min="13" max="13" width="11.625" style="2" customWidth="1"/>
    <col min="14" max="14" width="10.625" style="2" customWidth="1"/>
    <col min="15" max="15" width="10.375" style="8" customWidth="1"/>
    <col min="16" max="16" width="0" style="2" hidden="1" customWidth="1"/>
    <col min="17" max="17" width="9.25390625" style="2" customWidth="1"/>
    <col min="18" max="20" width="0" style="2" hidden="1" customWidth="1"/>
    <col min="21" max="16384" width="9.125" style="2" customWidth="1"/>
  </cols>
  <sheetData>
    <row r="1" spans="1:15" ht="13.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21"/>
    </row>
    <row r="2" ht="8.25" customHeight="1" thickBot="1">
      <c r="N2" s="3" t="s">
        <v>1</v>
      </c>
    </row>
    <row r="3" spans="1:14" ht="9" customHeight="1">
      <c r="A3" s="89" t="s">
        <v>2</v>
      </c>
      <c r="B3" s="89"/>
      <c r="C3" s="91">
        <v>1051</v>
      </c>
      <c r="D3" s="91"/>
      <c r="E3" s="91"/>
      <c r="F3" s="91">
        <v>1052</v>
      </c>
      <c r="G3" s="91"/>
      <c r="H3" s="91"/>
      <c r="I3" s="96">
        <v>1053</v>
      </c>
      <c r="J3" s="96"/>
      <c r="K3" s="96"/>
      <c r="L3" s="91">
        <v>1054</v>
      </c>
      <c r="M3" s="91"/>
      <c r="N3" s="91"/>
    </row>
    <row r="4" spans="1:15" s="4" customFormat="1" ht="22.5" customHeight="1">
      <c r="A4" s="89"/>
      <c r="B4" s="89"/>
      <c r="C4" s="93" t="s">
        <v>107</v>
      </c>
      <c r="D4" s="93"/>
      <c r="E4" s="93"/>
      <c r="F4" s="93" t="s">
        <v>108</v>
      </c>
      <c r="G4" s="93"/>
      <c r="H4" s="93"/>
      <c r="I4" s="93" t="s">
        <v>109</v>
      </c>
      <c r="J4" s="93"/>
      <c r="K4" s="93"/>
      <c r="L4" s="93"/>
      <c r="M4" s="93"/>
      <c r="N4" s="93"/>
      <c r="O4" s="35"/>
    </row>
    <row r="5" spans="1:14" ht="11.25" customHeight="1">
      <c r="A5" s="89"/>
      <c r="B5" s="89"/>
      <c r="C5" s="86" t="s">
        <v>7</v>
      </c>
      <c r="D5" s="86" t="s">
        <v>8</v>
      </c>
      <c r="E5" s="86" t="s">
        <v>9</v>
      </c>
      <c r="F5" s="86" t="s">
        <v>7</v>
      </c>
      <c r="G5" s="86" t="s">
        <v>8</v>
      </c>
      <c r="H5" s="86" t="s">
        <v>9</v>
      </c>
      <c r="I5" s="86" t="s">
        <v>7</v>
      </c>
      <c r="J5" s="86" t="s">
        <v>8</v>
      </c>
      <c r="K5" s="86" t="s">
        <v>9</v>
      </c>
      <c r="L5" s="86" t="s">
        <v>7</v>
      </c>
      <c r="M5" s="86" t="s">
        <v>8</v>
      </c>
      <c r="N5" s="86" t="s">
        <v>9</v>
      </c>
    </row>
    <row r="6" spans="1:14" ht="17.25" customHeight="1">
      <c r="A6" s="89"/>
      <c r="B6" s="89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 ht="9" customHeight="1">
      <c r="A7" s="87">
        <v>1</v>
      </c>
      <c r="B7" s="87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84" t="s">
        <v>10</v>
      </c>
      <c r="B8" s="84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6" ht="10.5" customHeight="1">
      <c r="A9" s="4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P9" s="8"/>
    </row>
    <row r="10" spans="1:16" ht="10.5" customHeight="1">
      <c r="A10" s="4" t="s">
        <v>13</v>
      </c>
      <c r="B10" s="3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P10" s="8"/>
    </row>
    <row r="11" spans="1:16" ht="10.5" customHeight="1">
      <c r="A11" s="4" t="s">
        <v>15</v>
      </c>
      <c r="B11" s="3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P11" s="8"/>
    </row>
    <row r="12" spans="1:16" ht="10.5" customHeight="1">
      <c r="A12" s="4" t="s">
        <v>17</v>
      </c>
      <c r="B12" s="3" t="s">
        <v>18</v>
      </c>
      <c r="C12" s="36"/>
      <c r="D12" s="36"/>
      <c r="E12" s="8"/>
      <c r="F12" s="8"/>
      <c r="G12" s="8"/>
      <c r="H12" s="8"/>
      <c r="I12" s="8"/>
      <c r="J12" s="8"/>
      <c r="K12" s="8"/>
      <c r="L12" s="8"/>
      <c r="M12" s="8"/>
      <c r="N12" s="8"/>
      <c r="P12" s="8"/>
    </row>
    <row r="13" spans="1:16" ht="10.5" customHeight="1">
      <c r="A13" s="4" t="s">
        <v>19</v>
      </c>
      <c r="B13" s="3" t="s">
        <v>20</v>
      </c>
      <c r="C13" s="36">
        <v>82113</v>
      </c>
      <c r="D13" s="36">
        <v>82113</v>
      </c>
      <c r="E13" s="36">
        <v>82113</v>
      </c>
      <c r="F13" s="8">
        <v>265000</v>
      </c>
      <c r="G13" s="36">
        <v>265000</v>
      </c>
      <c r="H13" s="36">
        <v>265000</v>
      </c>
      <c r="I13" s="8">
        <v>17973</v>
      </c>
      <c r="J13" s="36">
        <v>17973</v>
      </c>
      <c r="K13" s="36">
        <v>17973</v>
      </c>
      <c r="L13" s="8"/>
      <c r="M13" s="8"/>
      <c r="N13" s="8"/>
      <c r="P13" s="8"/>
    </row>
    <row r="14" spans="1:16" ht="10.5" customHeight="1">
      <c r="A14" s="41" t="s">
        <v>21</v>
      </c>
      <c r="B14" s="42" t="s">
        <v>22</v>
      </c>
      <c r="C14" s="43">
        <f aca="true" t="shared" si="0" ref="C14:N14">SUM(C9:C13)</f>
        <v>82113</v>
      </c>
      <c r="D14" s="43">
        <f t="shared" si="0"/>
        <v>82113</v>
      </c>
      <c r="E14" s="43">
        <f t="shared" si="0"/>
        <v>82113</v>
      </c>
      <c r="F14" s="43">
        <f t="shared" si="0"/>
        <v>265000</v>
      </c>
      <c r="G14" s="43">
        <f t="shared" si="0"/>
        <v>265000</v>
      </c>
      <c r="H14" s="43">
        <f t="shared" si="0"/>
        <v>265000</v>
      </c>
      <c r="I14" s="43">
        <f t="shared" si="0"/>
        <v>17973</v>
      </c>
      <c r="J14" s="43">
        <f t="shared" si="0"/>
        <v>17973</v>
      </c>
      <c r="K14" s="43">
        <f t="shared" si="0"/>
        <v>17973</v>
      </c>
      <c r="L14" s="43">
        <f t="shared" si="0"/>
        <v>0</v>
      </c>
      <c r="M14" s="43">
        <f t="shared" si="0"/>
        <v>0</v>
      </c>
      <c r="N14" s="44">
        <f t="shared" si="0"/>
        <v>0</v>
      </c>
      <c r="P14" s="8"/>
    </row>
    <row r="15" spans="1:16" ht="10.5" customHeight="1">
      <c r="A15" s="4" t="s">
        <v>23</v>
      </c>
      <c r="B15" s="3" t="s">
        <v>24</v>
      </c>
      <c r="C15" s="8"/>
      <c r="D15" s="13"/>
      <c r="E15" s="8"/>
      <c r="F15" s="8"/>
      <c r="G15" s="8"/>
      <c r="H15" s="8"/>
      <c r="I15" s="8"/>
      <c r="J15" s="8"/>
      <c r="K15" s="8"/>
      <c r="L15" s="8"/>
      <c r="M15" s="8"/>
      <c r="N15" s="14"/>
      <c r="P15" s="8"/>
    </row>
    <row r="16" spans="1:17" ht="10.5" customHeight="1">
      <c r="A16" s="4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4"/>
      <c r="P16" s="8"/>
      <c r="Q16" s="8"/>
    </row>
    <row r="17" spans="1:16" s="15" customFormat="1" ht="10.5" customHeight="1">
      <c r="A17" s="4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4"/>
      <c r="O17" s="9"/>
      <c r="P17" s="8"/>
    </row>
    <row r="18" spans="1:16" ht="10.5" customHeight="1" thickBot="1">
      <c r="A18" s="41" t="s">
        <v>29</v>
      </c>
      <c r="B18" s="42" t="s">
        <v>30</v>
      </c>
      <c r="C18" s="43">
        <f aca="true" t="shared" si="1" ref="C18:N18">SUM(C15:C17)</f>
        <v>0</v>
      </c>
      <c r="D18" s="43">
        <f t="shared" si="1"/>
        <v>0</v>
      </c>
      <c r="E18" s="43">
        <f t="shared" si="1"/>
        <v>0</v>
      </c>
      <c r="F18" s="43">
        <f t="shared" si="1"/>
        <v>0</v>
      </c>
      <c r="G18" s="43">
        <f t="shared" si="1"/>
        <v>0</v>
      </c>
      <c r="H18" s="43">
        <f t="shared" si="1"/>
        <v>0</v>
      </c>
      <c r="I18" s="43">
        <f t="shared" si="1"/>
        <v>0</v>
      </c>
      <c r="J18" s="43">
        <f t="shared" si="1"/>
        <v>0</v>
      </c>
      <c r="K18" s="43">
        <f t="shared" si="1"/>
        <v>0</v>
      </c>
      <c r="L18" s="43">
        <f t="shared" si="1"/>
        <v>0</v>
      </c>
      <c r="M18" s="43">
        <f t="shared" si="1"/>
        <v>0</v>
      </c>
      <c r="N18" s="44">
        <f t="shared" si="1"/>
        <v>0</v>
      </c>
      <c r="P18" s="8"/>
    </row>
    <row r="19" spans="1:16" ht="10.5" customHeight="1">
      <c r="A19" s="48" t="s">
        <v>31</v>
      </c>
      <c r="B19" s="25" t="s">
        <v>32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P19" s="8"/>
    </row>
    <row r="20" spans="1:16" ht="10.5" customHeight="1" thickBot="1">
      <c r="A20" s="48" t="s">
        <v>33</v>
      </c>
      <c r="B20" s="25" t="s">
        <v>34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P20" s="8"/>
    </row>
    <row r="21" spans="1:16" ht="10.5" customHeight="1" thickBot="1">
      <c r="A21" s="41" t="s">
        <v>35</v>
      </c>
      <c r="B21" s="42" t="s">
        <v>36</v>
      </c>
      <c r="C21" s="43">
        <f aca="true" t="shared" si="2" ref="C21:I21">SUM(C19)</f>
        <v>0</v>
      </c>
      <c r="D21" s="43">
        <f t="shared" si="2"/>
        <v>0</v>
      </c>
      <c r="E21" s="43">
        <f t="shared" si="2"/>
        <v>0</v>
      </c>
      <c r="F21" s="43">
        <f t="shared" si="2"/>
        <v>0</v>
      </c>
      <c r="G21" s="43">
        <f t="shared" si="2"/>
        <v>0</v>
      </c>
      <c r="H21" s="43">
        <f t="shared" si="2"/>
        <v>0</v>
      </c>
      <c r="I21" s="43">
        <f t="shared" si="2"/>
        <v>0</v>
      </c>
      <c r="J21" s="43">
        <f>SUM(J19)+J20</f>
        <v>0</v>
      </c>
      <c r="K21" s="43">
        <f>SUM(K19)+K20</f>
        <v>0</v>
      </c>
      <c r="L21" s="43">
        <f>SUM(L19)</f>
        <v>0</v>
      </c>
      <c r="M21" s="43">
        <f>SUM(M19)</f>
        <v>0</v>
      </c>
      <c r="N21" s="44">
        <f>SUM(N19)</f>
        <v>0</v>
      </c>
      <c r="P21" s="8"/>
    </row>
    <row r="22" spans="1:16" ht="10.5" customHeight="1">
      <c r="A22" s="17" t="s">
        <v>37</v>
      </c>
      <c r="B22" s="3" t="s">
        <v>38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P22" s="8"/>
    </row>
    <row r="23" spans="1:15" ht="10.5" customHeight="1">
      <c r="A23" s="17" t="s">
        <v>39</v>
      </c>
      <c r="B23" s="3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"/>
    </row>
    <row r="24" spans="1:16" s="15" customFormat="1" ht="10.5" customHeight="1">
      <c r="A24" s="4" t="s">
        <v>31</v>
      </c>
      <c r="B24" s="3" t="s">
        <v>41</v>
      </c>
      <c r="C24" s="8"/>
      <c r="D24" s="8"/>
      <c r="E24" s="8"/>
      <c r="F24" s="8"/>
      <c r="G24" s="8"/>
      <c r="H24" s="8"/>
      <c r="I24" s="8"/>
      <c r="J24" s="8"/>
      <c r="K24" s="8"/>
      <c r="L24" s="9"/>
      <c r="M24" s="9"/>
      <c r="N24" s="18"/>
      <c r="O24" s="9"/>
      <c r="P24" s="8"/>
    </row>
    <row r="25" spans="1:16" ht="10.5" customHeight="1">
      <c r="A25" s="41" t="s">
        <v>42</v>
      </c>
      <c r="B25" s="45" t="s">
        <v>43</v>
      </c>
      <c r="C25" s="43">
        <f aca="true" t="shared" si="3" ref="C25:N25">SUM(C22:C24)</f>
        <v>0</v>
      </c>
      <c r="D25" s="43">
        <f t="shared" si="3"/>
        <v>0</v>
      </c>
      <c r="E25" s="43">
        <f t="shared" si="3"/>
        <v>0</v>
      </c>
      <c r="F25" s="43">
        <f t="shared" si="3"/>
        <v>0</v>
      </c>
      <c r="G25" s="43">
        <f t="shared" si="3"/>
        <v>0</v>
      </c>
      <c r="H25" s="43">
        <f t="shared" si="3"/>
        <v>0</v>
      </c>
      <c r="I25" s="43">
        <f t="shared" si="3"/>
        <v>0</v>
      </c>
      <c r="J25" s="43">
        <f t="shared" si="3"/>
        <v>0</v>
      </c>
      <c r="K25" s="43">
        <f t="shared" si="3"/>
        <v>0</v>
      </c>
      <c r="L25" s="43">
        <f t="shared" si="3"/>
        <v>0</v>
      </c>
      <c r="M25" s="43">
        <f t="shared" si="3"/>
        <v>0</v>
      </c>
      <c r="N25" s="44">
        <f t="shared" si="3"/>
        <v>0</v>
      </c>
      <c r="P25" s="8"/>
    </row>
    <row r="26" spans="1:16" ht="10.5" customHeight="1">
      <c r="A26" s="17" t="s">
        <v>44</v>
      </c>
      <c r="B26" s="19" t="s">
        <v>45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P26" s="8"/>
    </row>
    <row r="27" spans="1:16" ht="10.5" customHeight="1">
      <c r="A27" s="41" t="s">
        <v>46</v>
      </c>
      <c r="B27" s="45" t="s">
        <v>47</v>
      </c>
      <c r="C27" s="43">
        <f aca="true" t="shared" si="4" ref="C27:N27">SUM(C21,C25,C26)</f>
        <v>0</v>
      </c>
      <c r="D27" s="43">
        <f t="shared" si="4"/>
        <v>0</v>
      </c>
      <c r="E27" s="43">
        <f t="shared" si="4"/>
        <v>0</v>
      </c>
      <c r="F27" s="43">
        <f t="shared" si="4"/>
        <v>0</v>
      </c>
      <c r="G27" s="43">
        <f t="shared" si="4"/>
        <v>0</v>
      </c>
      <c r="H27" s="43">
        <f t="shared" si="4"/>
        <v>0</v>
      </c>
      <c r="I27" s="43">
        <f t="shared" si="4"/>
        <v>0</v>
      </c>
      <c r="J27" s="43">
        <f t="shared" si="4"/>
        <v>0</v>
      </c>
      <c r="K27" s="43">
        <f t="shared" si="4"/>
        <v>0</v>
      </c>
      <c r="L27" s="43">
        <f t="shared" si="4"/>
        <v>0</v>
      </c>
      <c r="M27" s="43">
        <f t="shared" si="4"/>
        <v>0</v>
      </c>
      <c r="N27" s="44">
        <f t="shared" si="4"/>
        <v>0</v>
      </c>
      <c r="P27" s="8"/>
    </row>
    <row r="28" spans="1:16" s="15" customFormat="1" ht="10.5" customHeight="1">
      <c r="A28" s="20"/>
      <c r="B28" s="15" t="s">
        <v>48</v>
      </c>
      <c r="C28" s="9">
        <f aca="true" t="shared" si="5" ref="C28:N28">SUM(C27,C18,C14)</f>
        <v>82113</v>
      </c>
      <c r="D28" s="9">
        <f t="shared" si="5"/>
        <v>82113</v>
      </c>
      <c r="E28" s="9">
        <f t="shared" si="5"/>
        <v>82113</v>
      </c>
      <c r="F28" s="9">
        <f t="shared" si="5"/>
        <v>265000</v>
      </c>
      <c r="G28" s="9">
        <f t="shared" si="5"/>
        <v>265000</v>
      </c>
      <c r="H28" s="9">
        <f t="shared" si="5"/>
        <v>265000</v>
      </c>
      <c r="I28" s="9">
        <f t="shared" si="5"/>
        <v>17973</v>
      </c>
      <c r="J28" s="9">
        <f t="shared" si="5"/>
        <v>17973</v>
      </c>
      <c r="K28" s="9">
        <f t="shared" si="5"/>
        <v>17973</v>
      </c>
      <c r="L28" s="9">
        <f t="shared" si="5"/>
        <v>0</v>
      </c>
      <c r="M28" s="9">
        <f t="shared" si="5"/>
        <v>0</v>
      </c>
      <c r="N28" s="9">
        <f t="shared" si="5"/>
        <v>0</v>
      </c>
      <c r="O28" s="9"/>
      <c r="P28" s="8"/>
    </row>
    <row r="29" spans="1:21" ht="10.5" customHeight="1">
      <c r="A29" s="85" t="s">
        <v>49</v>
      </c>
      <c r="B29" s="8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14"/>
      <c r="P29" s="8"/>
      <c r="U29" s="29"/>
    </row>
    <row r="30" spans="1:16" ht="10.5" customHeight="1">
      <c r="A30" s="4" t="s">
        <v>50</v>
      </c>
      <c r="B30" s="3" t="s">
        <v>51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14"/>
      <c r="P30" s="8"/>
    </row>
    <row r="31" spans="1:16" ht="10.5" customHeight="1">
      <c r="A31" s="4" t="s">
        <v>52</v>
      </c>
      <c r="B31" s="3" t="s">
        <v>53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14"/>
      <c r="P31" s="8"/>
    </row>
    <row r="32" spans="1:16" ht="10.5" customHeight="1">
      <c r="A32" s="4" t="s">
        <v>54</v>
      </c>
      <c r="B32" s="3" t="s">
        <v>55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14"/>
      <c r="P32" s="8"/>
    </row>
    <row r="33" spans="1:16" ht="10.5" customHeight="1">
      <c r="A33" s="49" t="s">
        <v>56</v>
      </c>
      <c r="B33" s="50" t="s">
        <v>57</v>
      </c>
      <c r="C33" s="51">
        <f aca="true" t="shared" si="6" ref="C33:N33">SUM(C30:C32)</f>
        <v>0</v>
      </c>
      <c r="D33" s="51">
        <f t="shared" si="6"/>
        <v>0</v>
      </c>
      <c r="E33" s="51">
        <f t="shared" si="6"/>
        <v>0</v>
      </c>
      <c r="F33" s="51">
        <f t="shared" si="6"/>
        <v>0</v>
      </c>
      <c r="G33" s="51">
        <f t="shared" si="6"/>
        <v>0</v>
      </c>
      <c r="H33" s="51">
        <f t="shared" si="6"/>
        <v>0</v>
      </c>
      <c r="I33" s="51">
        <f t="shared" si="6"/>
        <v>0</v>
      </c>
      <c r="J33" s="51">
        <f t="shared" si="6"/>
        <v>0</v>
      </c>
      <c r="K33" s="51">
        <f t="shared" si="6"/>
        <v>0</v>
      </c>
      <c r="L33" s="51">
        <f t="shared" si="6"/>
        <v>0</v>
      </c>
      <c r="M33" s="51">
        <f t="shared" si="6"/>
        <v>0</v>
      </c>
      <c r="N33" s="52">
        <f t="shared" si="6"/>
        <v>0</v>
      </c>
      <c r="P33" s="8"/>
    </row>
    <row r="34" spans="1:16" ht="10.5" customHeight="1">
      <c r="A34" s="4" t="s">
        <v>58</v>
      </c>
      <c r="B34" s="3" t="s">
        <v>59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14"/>
      <c r="P34" s="8"/>
    </row>
    <row r="35" spans="1:16" ht="10.5" customHeight="1">
      <c r="A35" s="4" t="s">
        <v>60</v>
      </c>
      <c r="B35" s="3" t="s">
        <v>61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14"/>
      <c r="P35" s="8"/>
    </row>
    <row r="36" spans="1:16" ht="10.5" customHeight="1">
      <c r="A36" s="4" t="s">
        <v>62</v>
      </c>
      <c r="B36" s="3" t="s">
        <v>63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14"/>
      <c r="P36" s="8"/>
    </row>
    <row r="37" spans="1:37" ht="10.5" customHeight="1">
      <c r="A37" s="41" t="s">
        <v>21</v>
      </c>
      <c r="B37" s="42" t="s">
        <v>64</v>
      </c>
      <c r="C37" s="43">
        <f aca="true" t="shared" si="7" ref="C37:N37">SUM(C33:C36)</f>
        <v>0</v>
      </c>
      <c r="D37" s="43">
        <f t="shared" si="7"/>
        <v>0</v>
      </c>
      <c r="E37" s="43">
        <f t="shared" si="7"/>
        <v>0</v>
      </c>
      <c r="F37" s="43">
        <f t="shared" si="7"/>
        <v>0</v>
      </c>
      <c r="G37" s="43">
        <f t="shared" si="7"/>
        <v>0</v>
      </c>
      <c r="H37" s="43">
        <f t="shared" si="7"/>
        <v>0</v>
      </c>
      <c r="I37" s="43">
        <f t="shared" si="7"/>
        <v>0</v>
      </c>
      <c r="J37" s="43">
        <f t="shared" si="7"/>
        <v>0</v>
      </c>
      <c r="K37" s="43">
        <f t="shared" si="7"/>
        <v>0</v>
      </c>
      <c r="L37" s="43">
        <f t="shared" si="7"/>
        <v>0</v>
      </c>
      <c r="M37" s="43">
        <f t="shared" si="7"/>
        <v>0</v>
      </c>
      <c r="N37" s="44">
        <f t="shared" si="7"/>
        <v>0</v>
      </c>
      <c r="P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10.5" customHeight="1">
      <c r="A38" s="4" t="s">
        <v>65</v>
      </c>
      <c r="B38" s="3" t="s">
        <v>66</v>
      </c>
      <c r="C38" s="8"/>
      <c r="D38" s="8"/>
      <c r="E38" s="8">
        <f>SUM(C38:D38)</f>
        <v>0</v>
      </c>
      <c r="F38" s="8"/>
      <c r="G38" s="8"/>
      <c r="H38" s="8"/>
      <c r="I38" s="8"/>
      <c r="J38" s="8"/>
      <c r="K38" s="8"/>
      <c r="L38" s="8"/>
      <c r="M38" s="8"/>
      <c r="N38" s="14"/>
      <c r="P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ht="10.5" customHeight="1">
      <c r="A39" s="4" t="s">
        <v>67</v>
      </c>
      <c r="B39" s="3" t="s">
        <v>68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14"/>
      <c r="P39" s="8"/>
      <c r="Q39" s="29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7" s="15" customFormat="1" ht="10.5" customHeight="1">
      <c r="A40" s="4" t="s">
        <v>69</v>
      </c>
      <c r="B40" s="3" t="s">
        <v>70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14"/>
      <c r="O40" s="9"/>
      <c r="P40" s="8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</row>
    <row r="41" spans="1:31" ht="10.5" customHeight="1" thickBot="1">
      <c r="A41" s="41" t="s">
        <v>29</v>
      </c>
      <c r="B41" s="42" t="s">
        <v>71</v>
      </c>
      <c r="C41" s="43">
        <f aca="true" t="shared" si="8" ref="C41:N41">SUM(C38:C40)</f>
        <v>0</v>
      </c>
      <c r="D41" s="43">
        <f t="shared" si="8"/>
        <v>0</v>
      </c>
      <c r="E41" s="43">
        <f t="shared" si="8"/>
        <v>0</v>
      </c>
      <c r="F41" s="43">
        <f t="shared" si="8"/>
        <v>0</v>
      </c>
      <c r="G41" s="43">
        <f t="shared" si="8"/>
        <v>0</v>
      </c>
      <c r="H41" s="43">
        <f t="shared" si="8"/>
        <v>0</v>
      </c>
      <c r="I41" s="43">
        <f t="shared" si="8"/>
        <v>0</v>
      </c>
      <c r="J41" s="43">
        <f t="shared" si="8"/>
        <v>0</v>
      </c>
      <c r="K41" s="43">
        <f t="shared" si="8"/>
        <v>0</v>
      </c>
      <c r="L41" s="43">
        <f t="shared" si="8"/>
        <v>0</v>
      </c>
      <c r="M41" s="43">
        <f t="shared" si="8"/>
        <v>0</v>
      </c>
      <c r="N41" s="44">
        <f t="shared" si="8"/>
        <v>0</v>
      </c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1" ht="10.5" customHeight="1">
      <c r="A42" s="48" t="s">
        <v>72</v>
      </c>
      <c r="B42" s="19" t="s">
        <v>73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1:31" ht="10.5" customHeight="1">
      <c r="A43" s="48" t="s">
        <v>74</v>
      </c>
      <c r="B43" s="19" t="s">
        <v>75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1:31" ht="12.75" customHeight="1" thickBot="1">
      <c r="A44" s="17" t="s">
        <v>76</v>
      </c>
      <c r="B44" s="19" t="s">
        <v>207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</row>
    <row r="45" spans="1:31" ht="12.75" customHeight="1" thickBot="1">
      <c r="A45" s="41" t="s">
        <v>35</v>
      </c>
      <c r="B45" s="42" t="s">
        <v>78</v>
      </c>
      <c r="C45" s="43">
        <f aca="true" t="shared" si="9" ref="C45:N45">SUM(C42:C43)</f>
        <v>0</v>
      </c>
      <c r="D45" s="43">
        <f t="shared" si="9"/>
        <v>0</v>
      </c>
      <c r="E45" s="43">
        <f t="shared" si="9"/>
        <v>0</v>
      </c>
      <c r="F45" s="43">
        <f t="shared" si="9"/>
        <v>0</v>
      </c>
      <c r="G45" s="43">
        <f t="shared" si="9"/>
        <v>0</v>
      </c>
      <c r="H45" s="43">
        <f t="shared" si="9"/>
        <v>0</v>
      </c>
      <c r="I45" s="43">
        <f t="shared" si="9"/>
        <v>0</v>
      </c>
      <c r="J45" s="43">
        <f t="shared" si="9"/>
        <v>0</v>
      </c>
      <c r="K45" s="43">
        <f t="shared" si="9"/>
        <v>0</v>
      </c>
      <c r="L45" s="43">
        <f t="shared" si="9"/>
        <v>0</v>
      </c>
      <c r="M45" s="43">
        <f t="shared" si="9"/>
        <v>0</v>
      </c>
      <c r="N45" s="44">
        <f t="shared" si="9"/>
        <v>0</v>
      </c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spans="1:31" ht="12.75" customHeight="1">
      <c r="A46" s="17" t="s">
        <v>72</v>
      </c>
      <c r="B46" s="19" t="s">
        <v>41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ht="12.75" customHeight="1">
      <c r="A47" s="17" t="s">
        <v>74</v>
      </c>
      <c r="B47" s="19" t="s">
        <v>79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:31" ht="12.75" customHeight="1">
      <c r="A48" s="41" t="s">
        <v>42</v>
      </c>
      <c r="B48" s="42" t="s">
        <v>80</v>
      </c>
      <c r="C48" s="43">
        <f aca="true" t="shared" si="10" ref="C48:N48">SUM(C46:C47)</f>
        <v>0</v>
      </c>
      <c r="D48" s="43">
        <f t="shared" si="10"/>
        <v>0</v>
      </c>
      <c r="E48" s="43">
        <f t="shared" si="10"/>
        <v>0</v>
      </c>
      <c r="F48" s="43">
        <f t="shared" si="10"/>
        <v>0</v>
      </c>
      <c r="G48" s="43">
        <f t="shared" si="10"/>
        <v>0</v>
      </c>
      <c r="H48" s="43">
        <f t="shared" si="10"/>
        <v>0</v>
      </c>
      <c r="I48" s="43">
        <f t="shared" si="10"/>
        <v>0</v>
      </c>
      <c r="J48" s="43">
        <f t="shared" si="10"/>
        <v>0</v>
      </c>
      <c r="K48" s="43">
        <f t="shared" si="10"/>
        <v>0</v>
      </c>
      <c r="L48" s="43">
        <f t="shared" si="10"/>
        <v>0</v>
      </c>
      <c r="M48" s="43">
        <f t="shared" si="10"/>
        <v>0</v>
      </c>
      <c r="N48" s="44">
        <f t="shared" si="10"/>
        <v>0</v>
      </c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</row>
    <row r="49" spans="1:31" ht="12.75" customHeight="1" thickBot="1">
      <c r="A49" s="17" t="s">
        <v>81</v>
      </c>
      <c r="B49" s="25" t="s">
        <v>82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1" ht="12.75" customHeight="1" thickBot="1">
      <c r="A50" s="41" t="s">
        <v>46</v>
      </c>
      <c r="B50" s="42" t="s">
        <v>83</v>
      </c>
      <c r="C50" s="43">
        <f aca="true" t="shared" si="11" ref="C50:N50">SUM(C48,C45,C49)</f>
        <v>0</v>
      </c>
      <c r="D50" s="43">
        <f t="shared" si="11"/>
        <v>0</v>
      </c>
      <c r="E50" s="43">
        <f t="shared" si="11"/>
        <v>0</v>
      </c>
      <c r="F50" s="43">
        <f t="shared" si="11"/>
        <v>0</v>
      </c>
      <c r="G50" s="43">
        <f t="shared" si="11"/>
        <v>0</v>
      </c>
      <c r="H50" s="43">
        <f t="shared" si="11"/>
        <v>0</v>
      </c>
      <c r="I50" s="43">
        <f t="shared" si="11"/>
        <v>0</v>
      </c>
      <c r="J50" s="43">
        <f t="shared" si="11"/>
        <v>0</v>
      </c>
      <c r="K50" s="43">
        <f t="shared" si="11"/>
        <v>0</v>
      </c>
      <c r="L50" s="43">
        <f t="shared" si="11"/>
        <v>0</v>
      </c>
      <c r="M50" s="43">
        <f t="shared" si="11"/>
        <v>0</v>
      </c>
      <c r="N50" s="44">
        <f t="shared" si="11"/>
        <v>0</v>
      </c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</row>
    <row r="51" spans="1:31" ht="12.75" customHeight="1" thickBot="1">
      <c r="A51" s="41"/>
      <c r="B51" s="71" t="s">
        <v>84</v>
      </c>
      <c r="C51" s="43">
        <f aca="true" t="shared" si="12" ref="C51:N51">SUM(C50,C41,C37)</f>
        <v>0</v>
      </c>
      <c r="D51" s="43">
        <f t="shared" si="12"/>
        <v>0</v>
      </c>
      <c r="E51" s="43">
        <f t="shared" si="12"/>
        <v>0</v>
      </c>
      <c r="F51" s="43">
        <f t="shared" si="12"/>
        <v>0</v>
      </c>
      <c r="G51" s="43">
        <f t="shared" si="12"/>
        <v>0</v>
      </c>
      <c r="H51" s="43">
        <f t="shared" si="12"/>
        <v>0</v>
      </c>
      <c r="I51" s="43">
        <f t="shared" si="12"/>
        <v>0</v>
      </c>
      <c r="J51" s="43">
        <f t="shared" si="12"/>
        <v>0</v>
      </c>
      <c r="K51" s="43">
        <f t="shared" si="12"/>
        <v>0</v>
      </c>
      <c r="L51" s="43">
        <f t="shared" si="12"/>
        <v>0</v>
      </c>
      <c r="M51" s="43">
        <f t="shared" si="12"/>
        <v>0</v>
      </c>
      <c r="N51" s="44">
        <f t="shared" si="12"/>
        <v>0</v>
      </c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</row>
    <row r="52" spans="1:14" ht="13.5" customHeight="1" thickBot="1">
      <c r="A52" s="57"/>
      <c r="B52" s="58" t="s">
        <v>85</v>
      </c>
      <c r="C52" s="72"/>
      <c r="D52" s="72"/>
      <c r="E52" s="72"/>
      <c r="F52" s="72"/>
      <c r="G52" s="72"/>
      <c r="H52" s="72"/>
      <c r="I52" s="72"/>
      <c r="J52" s="72"/>
      <c r="K52" s="72"/>
      <c r="L52" s="73"/>
      <c r="M52" s="73"/>
      <c r="N52" s="74"/>
    </row>
    <row r="53" spans="1:14" ht="13.5" customHeight="1" thickBot="1">
      <c r="A53" s="64"/>
      <c r="B53" s="58" t="s">
        <v>86</v>
      </c>
      <c r="C53" s="72"/>
      <c r="D53" s="72"/>
      <c r="E53" s="75"/>
      <c r="F53" s="72"/>
      <c r="G53" s="72"/>
      <c r="H53" s="72"/>
      <c r="I53" s="72"/>
      <c r="J53" s="72"/>
      <c r="K53" s="72"/>
      <c r="L53" s="72"/>
      <c r="M53" s="72"/>
      <c r="N53" s="82"/>
    </row>
    <row r="55" ht="12.75">
      <c r="H55" s="4"/>
    </row>
    <row r="56" ht="12.75">
      <c r="H56" s="4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 horizontalCentered="1"/>
  <pageMargins left="0.27569444444444446" right="0.27569444444444446" top="0.275" bottom="0.19027777777777777" header="0.19652777777777777" footer="0.16527777777777777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N77"/>
  <sheetViews>
    <sheetView zoomScale="92" zoomScaleNormal="92" zoomScalePageLayoutView="0" workbookViewId="0" topLeftCell="A1">
      <pane ySplit="7" topLeftCell="A8" activePane="bottomLeft" state="frozen"/>
      <selection pane="topLeft" activeCell="T30" sqref="T30"/>
      <selection pane="bottomLeft" activeCell="T30" sqref="T30"/>
    </sheetView>
  </sheetViews>
  <sheetFormatPr defaultColWidth="9.00390625" defaultRowHeight="12.75"/>
  <cols>
    <col min="1" max="1" width="7.375" style="2" customWidth="1"/>
    <col min="2" max="2" width="35.75390625" style="2" customWidth="1"/>
    <col min="3" max="3" width="10.875" style="2" customWidth="1"/>
    <col min="4" max="4" width="10.625" style="2" customWidth="1"/>
    <col min="5" max="5" width="11.00390625" style="2" customWidth="1"/>
    <col min="6" max="6" width="9.00390625" style="2" customWidth="1"/>
    <col min="7" max="8" width="9.375" style="2" customWidth="1"/>
    <col min="9" max="9" width="9.625" style="2" customWidth="1"/>
    <col min="10" max="14" width="9.375" style="2" customWidth="1"/>
    <col min="15" max="15" width="9.25390625" style="2" customWidth="1"/>
    <col min="16" max="16" width="0" style="2" hidden="1" customWidth="1"/>
    <col min="17" max="17" width="9.25390625" style="2" customWidth="1"/>
    <col min="18" max="20" width="0" style="2" hidden="1" customWidth="1"/>
    <col min="21" max="16384" width="9.125" style="2" customWidth="1"/>
  </cols>
  <sheetData>
    <row r="1" spans="1:17" ht="12.7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21"/>
      <c r="P1" s="20"/>
      <c r="Q1" s="20"/>
    </row>
    <row r="2" spans="8:20" ht="8.25" customHeight="1" thickBot="1">
      <c r="H2" s="3"/>
      <c r="M2" s="3" t="s">
        <v>1</v>
      </c>
      <c r="T2" s="3"/>
    </row>
    <row r="3" spans="1:14" ht="9" customHeight="1">
      <c r="A3" s="89" t="s">
        <v>2</v>
      </c>
      <c r="B3" s="89"/>
      <c r="C3" s="91">
        <v>1055</v>
      </c>
      <c r="D3" s="91"/>
      <c r="E3" s="91"/>
      <c r="F3" s="91">
        <v>1056</v>
      </c>
      <c r="G3" s="91"/>
      <c r="H3" s="91"/>
      <c r="I3" s="91">
        <v>1057</v>
      </c>
      <c r="J3" s="91"/>
      <c r="K3" s="91"/>
      <c r="L3" s="91">
        <v>1058</v>
      </c>
      <c r="M3" s="91"/>
      <c r="N3" s="91"/>
    </row>
    <row r="4" spans="1:14" s="32" customFormat="1" ht="20.25" customHeight="1">
      <c r="A4" s="89"/>
      <c r="B4" s="89"/>
      <c r="C4" s="93" t="s">
        <v>110</v>
      </c>
      <c r="D4" s="93"/>
      <c r="E4" s="93"/>
      <c r="F4" s="93" t="s">
        <v>111</v>
      </c>
      <c r="G4" s="93"/>
      <c r="H4" s="93"/>
      <c r="I4" s="95" t="s">
        <v>112</v>
      </c>
      <c r="J4" s="95"/>
      <c r="K4" s="95"/>
      <c r="L4" s="93" t="s">
        <v>113</v>
      </c>
      <c r="M4" s="93"/>
      <c r="N4" s="93"/>
    </row>
    <row r="5" spans="1:14" ht="11.25" customHeight="1">
      <c r="A5" s="89"/>
      <c r="B5" s="89"/>
      <c r="C5" s="86" t="s">
        <v>7</v>
      </c>
      <c r="D5" s="86" t="s">
        <v>8</v>
      </c>
      <c r="E5" s="86" t="s">
        <v>9</v>
      </c>
      <c r="F5" s="86" t="s">
        <v>7</v>
      </c>
      <c r="G5" s="86" t="s">
        <v>8</v>
      </c>
      <c r="H5" s="86" t="s">
        <v>9</v>
      </c>
      <c r="I5" s="86" t="s">
        <v>7</v>
      </c>
      <c r="J5" s="86" t="s">
        <v>8</v>
      </c>
      <c r="K5" s="86" t="s">
        <v>9</v>
      </c>
      <c r="L5" s="86" t="s">
        <v>7</v>
      </c>
      <c r="M5" s="86" t="s">
        <v>8</v>
      </c>
      <c r="N5" s="86" t="s">
        <v>9</v>
      </c>
    </row>
    <row r="6" spans="1:14" ht="17.25" customHeight="1">
      <c r="A6" s="89"/>
      <c r="B6" s="89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 ht="9" customHeight="1">
      <c r="A7" s="87">
        <v>1</v>
      </c>
      <c r="B7" s="87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84" t="s">
        <v>10</v>
      </c>
      <c r="B8" s="84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0.5" customHeight="1">
      <c r="A10" s="4" t="s">
        <v>13</v>
      </c>
      <c r="B10" s="3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0.5" customHeight="1">
      <c r="A11" s="4" t="s">
        <v>15</v>
      </c>
      <c r="B11" s="3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0.5" customHeight="1">
      <c r="A12" s="4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0.5" customHeight="1">
      <c r="A13" s="4" t="s">
        <v>19</v>
      </c>
      <c r="B13" s="3" t="s">
        <v>20</v>
      </c>
      <c r="C13" s="8">
        <v>3400</v>
      </c>
      <c r="D13" s="36">
        <v>3400</v>
      </c>
      <c r="E13" s="36">
        <v>3400</v>
      </c>
      <c r="F13" s="8">
        <v>0</v>
      </c>
      <c r="G13" s="36"/>
      <c r="H13" s="36"/>
      <c r="I13" s="8">
        <v>0</v>
      </c>
      <c r="J13" s="8">
        <v>111900</v>
      </c>
      <c r="K13" s="8">
        <v>111890</v>
      </c>
      <c r="L13" s="8">
        <v>26420</v>
      </c>
      <c r="M13" s="36">
        <v>26420</v>
      </c>
      <c r="N13" s="36">
        <v>26420</v>
      </c>
    </row>
    <row r="14" spans="1:14" ht="10.5" customHeight="1">
      <c r="A14" s="41" t="s">
        <v>21</v>
      </c>
      <c r="B14" s="42" t="s">
        <v>22</v>
      </c>
      <c r="C14" s="43">
        <f aca="true" t="shared" si="0" ref="C14:N14">SUM(C9:C13)</f>
        <v>3400</v>
      </c>
      <c r="D14" s="43">
        <f t="shared" si="0"/>
        <v>3400</v>
      </c>
      <c r="E14" s="43">
        <f t="shared" si="0"/>
        <v>3400</v>
      </c>
      <c r="F14" s="43">
        <f t="shared" si="0"/>
        <v>0</v>
      </c>
      <c r="G14" s="43">
        <f t="shared" si="0"/>
        <v>0</v>
      </c>
      <c r="H14" s="43">
        <f t="shared" si="0"/>
        <v>0</v>
      </c>
      <c r="I14" s="43">
        <f t="shared" si="0"/>
        <v>0</v>
      </c>
      <c r="J14" s="43">
        <f t="shared" si="0"/>
        <v>111900</v>
      </c>
      <c r="K14" s="43">
        <f t="shared" si="0"/>
        <v>111890</v>
      </c>
      <c r="L14" s="43">
        <f t="shared" si="0"/>
        <v>26420</v>
      </c>
      <c r="M14" s="43">
        <f t="shared" si="0"/>
        <v>26420</v>
      </c>
      <c r="N14" s="44">
        <f t="shared" si="0"/>
        <v>26420</v>
      </c>
    </row>
    <row r="15" spans="1:14" ht="10.5" customHeight="1">
      <c r="A15" s="4" t="s">
        <v>23</v>
      </c>
      <c r="B15" s="3" t="s">
        <v>24</v>
      </c>
      <c r="C15" s="8"/>
      <c r="D15" s="13"/>
      <c r="E15" s="8"/>
      <c r="F15" s="8"/>
      <c r="G15" s="8"/>
      <c r="H15" s="8"/>
      <c r="I15" s="8"/>
      <c r="J15" s="8"/>
      <c r="K15" s="8"/>
      <c r="L15" s="8"/>
      <c r="M15" s="8"/>
      <c r="N15" s="14"/>
    </row>
    <row r="16" spans="1:14" ht="10.5" customHeight="1">
      <c r="A16" s="4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4"/>
    </row>
    <row r="17" spans="1:14" s="15" customFormat="1" ht="10.5" customHeight="1">
      <c r="A17" s="4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4"/>
    </row>
    <row r="18" spans="1:14" ht="10.5" customHeight="1" thickBot="1">
      <c r="A18" s="41" t="s">
        <v>29</v>
      </c>
      <c r="B18" s="42" t="s">
        <v>30</v>
      </c>
      <c r="C18" s="43">
        <f aca="true" t="shared" si="1" ref="C18:N18">SUM(C15:C17)</f>
        <v>0</v>
      </c>
      <c r="D18" s="43">
        <f t="shared" si="1"/>
        <v>0</v>
      </c>
      <c r="E18" s="43">
        <f t="shared" si="1"/>
        <v>0</v>
      </c>
      <c r="F18" s="43">
        <f t="shared" si="1"/>
        <v>0</v>
      </c>
      <c r="G18" s="43">
        <f t="shared" si="1"/>
        <v>0</v>
      </c>
      <c r="H18" s="43">
        <f t="shared" si="1"/>
        <v>0</v>
      </c>
      <c r="I18" s="43">
        <f t="shared" si="1"/>
        <v>0</v>
      </c>
      <c r="J18" s="43">
        <f t="shared" si="1"/>
        <v>0</v>
      </c>
      <c r="K18" s="43">
        <f t="shared" si="1"/>
        <v>0</v>
      </c>
      <c r="L18" s="43">
        <f t="shared" si="1"/>
        <v>0</v>
      </c>
      <c r="M18" s="43">
        <f t="shared" si="1"/>
        <v>0</v>
      </c>
      <c r="N18" s="44">
        <f t="shared" si="1"/>
        <v>0</v>
      </c>
    </row>
    <row r="19" spans="1:14" ht="10.5" customHeight="1">
      <c r="A19" s="48" t="s">
        <v>31</v>
      </c>
      <c r="B19" s="25" t="s">
        <v>32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0.5" customHeight="1" thickBot="1">
      <c r="A20" s="48" t="s">
        <v>33</v>
      </c>
      <c r="B20" s="25" t="s">
        <v>34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10.5" customHeight="1" thickBot="1">
      <c r="A21" s="41" t="s">
        <v>35</v>
      </c>
      <c r="B21" s="42" t="s">
        <v>36</v>
      </c>
      <c r="C21" s="43">
        <f aca="true" t="shared" si="2" ref="C21:I21">SUM(C19)</f>
        <v>0</v>
      </c>
      <c r="D21" s="43">
        <f t="shared" si="2"/>
        <v>0</v>
      </c>
      <c r="E21" s="43">
        <f t="shared" si="2"/>
        <v>0</v>
      </c>
      <c r="F21" s="43">
        <f t="shared" si="2"/>
        <v>0</v>
      </c>
      <c r="G21" s="43">
        <f t="shared" si="2"/>
        <v>0</v>
      </c>
      <c r="H21" s="43">
        <f t="shared" si="2"/>
        <v>0</v>
      </c>
      <c r="I21" s="43">
        <f t="shared" si="2"/>
        <v>0</v>
      </c>
      <c r="J21" s="43">
        <f>SUM(J19)+J20</f>
        <v>0</v>
      </c>
      <c r="K21" s="43">
        <f>SUM(K19)+K20</f>
        <v>0</v>
      </c>
      <c r="L21" s="43">
        <f>SUM(L19)</f>
        <v>0</v>
      </c>
      <c r="M21" s="43">
        <f>SUM(M19)</f>
        <v>0</v>
      </c>
      <c r="N21" s="44">
        <f>SUM(N19)</f>
        <v>0</v>
      </c>
    </row>
    <row r="22" spans="1:14" ht="10.5" customHeight="1">
      <c r="A22" s="17" t="s">
        <v>37</v>
      </c>
      <c r="B22" s="3" t="s">
        <v>38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10.5" customHeight="1">
      <c r="A23" s="17" t="s">
        <v>39</v>
      </c>
      <c r="B23" s="3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s="15" customFormat="1" ht="10.5" customHeight="1">
      <c r="A24" s="4" t="s">
        <v>31</v>
      </c>
      <c r="B24" s="3" t="s">
        <v>41</v>
      </c>
      <c r="C24" s="8"/>
      <c r="D24" s="8"/>
      <c r="E24" s="8"/>
      <c r="F24" s="8"/>
      <c r="G24" s="8"/>
      <c r="H24" s="8"/>
      <c r="I24" s="8"/>
      <c r="J24" s="8"/>
      <c r="K24" s="8"/>
      <c r="L24" s="9"/>
      <c r="M24" s="9"/>
      <c r="N24" s="18"/>
    </row>
    <row r="25" spans="1:14" ht="10.5" customHeight="1">
      <c r="A25" s="41" t="s">
        <v>42</v>
      </c>
      <c r="B25" s="45" t="s">
        <v>43</v>
      </c>
      <c r="C25" s="43">
        <f aca="true" t="shared" si="3" ref="C25:N25">SUM(C22:C24)</f>
        <v>0</v>
      </c>
      <c r="D25" s="43">
        <f t="shared" si="3"/>
        <v>0</v>
      </c>
      <c r="E25" s="43">
        <f t="shared" si="3"/>
        <v>0</v>
      </c>
      <c r="F25" s="43">
        <f t="shared" si="3"/>
        <v>0</v>
      </c>
      <c r="G25" s="43">
        <f t="shared" si="3"/>
        <v>0</v>
      </c>
      <c r="H25" s="43">
        <f t="shared" si="3"/>
        <v>0</v>
      </c>
      <c r="I25" s="43">
        <f t="shared" si="3"/>
        <v>0</v>
      </c>
      <c r="J25" s="43">
        <f t="shared" si="3"/>
        <v>0</v>
      </c>
      <c r="K25" s="43">
        <f t="shared" si="3"/>
        <v>0</v>
      </c>
      <c r="L25" s="43">
        <f t="shared" si="3"/>
        <v>0</v>
      </c>
      <c r="M25" s="43">
        <f t="shared" si="3"/>
        <v>0</v>
      </c>
      <c r="N25" s="44">
        <f t="shared" si="3"/>
        <v>0</v>
      </c>
    </row>
    <row r="26" spans="1:14" ht="10.5" customHeight="1">
      <c r="A26" s="17" t="s">
        <v>44</v>
      </c>
      <c r="B26" s="19" t="s">
        <v>45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0.5" customHeight="1">
      <c r="A27" s="41" t="s">
        <v>46</v>
      </c>
      <c r="B27" s="45" t="s">
        <v>47</v>
      </c>
      <c r="C27" s="43">
        <f aca="true" t="shared" si="4" ref="C27:N27">SUM(C21,C25,C26)</f>
        <v>0</v>
      </c>
      <c r="D27" s="43">
        <f t="shared" si="4"/>
        <v>0</v>
      </c>
      <c r="E27" s="43">
        <f t="shared" si="4"/>
        <v>0</v>
      </c>
      <c r="F27" s="43">
        <f t="shared" si="4"/>
        <v>0</v>
      </c>
      <c r="G27" s="43">
        <f t="shared" si="4"/>
        <v>0</v>
      </c>
      <c r="H27" s="43">
        <f t="shared" si="4"/>
        <v>0</v>
      </c>
      <c r="I27" s="43">
        <f t="shared" si="4"/>
        <v>0</v>
      </c>
      <c r="J27" s="43">
        <f t="shared" si="4"/>
        <v>0</v>
      </c>
      <c r="K27" s="43">
        <f t="shared" si="4"/>
        <v>0</v>
      </c>
      <c r="L27" s="43">
        <f t="shared" si="4"/>
        <v>0</v>
      </c>
      <c r="M27" s="43">
        <f t="shared" si="4"/>
        <v>0</v>
      </c>
      <c r="N27" s="44">
        <f t="shared" si="4"/>
        <v>0</v>
      </c>
    </row>
    <row r="28" spans="1:14" s="15" customFormat="1" ht="10.5" customHeight="1">
      <c r="A28" s="20"/>
      <c r="B28" s="15" t="s">
        <v>48</v>
      </c>
      <c r="C28" s="9">
        <f aca="true" t="shared" si="5" ref="C28:N28">SUM(C27,C18,C14)</f>
        <v>3400</v>
      </c>
      <c r="D28" s="9">
        <f t="shared" si="5"/>
        <v>3400</v>
      </c>
      <c r="E28" s="9">
        <f t="shared" si="5"/>
        <v>3400</v>
      </c>
      <c r="F28" s="9">
        <f t="shared" si="5"/>
        <v>0</v>
      </c>
      <c r="G28" s="9">
        <f t="shared" si="5"/>
        <v>0</v>
      </c>
      <c r="H28" s="9">
        <f t="shared" si="5"/>
        <v>0</v>
      </c>
      <c r="I28" s="9">
        <f t="shared" si="5"/>
        <v>0</v>
      </c>
      <c r="J28" s="9">
        <f t="shared" si="5"/>
        <v>111900</v>
      </c>
      <c r="K28" s="9">
        <f t="shared" si="5"/>
        <v>111890</v>
      </c>
      <c r="L28" s="9">
        <f t="shared" si="5"/>
        <v>26420</v>
      </c>
      <c r="M28" s="9">
        <f t="shared" si="5"/>
        <v>26420</v>
      </c>
      <c r="N28" s="9">
        <f t="shared" si="5"/>
        <v>26420</v>
      </c>
    </row>
    <row r="29" spans="1:21" ht="10.5" customHeight="1">
      <c r="A29" s="85" t="s">
        <v>49</v>
      </c>
      <c r="B29" s="8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14"/>
      <c r="U29" s="29"/>
    </row>
    <row r="30" spans="1:14" ht="10.5" customHeight="1">
      <c r="A30" s="4" t="s">
        <v>50</v>
      </c>
      <c r="B30" s="3" t="s">
        <v>51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14"/>
    </row>
    <row r="31" spans="1:14" ht="10.5" customHeight="1">
      <c r="A31" s="4" t="s">
        <v>52</v>
      </c>
      <c r="B31" s="3" t="s">
        <v>53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14"/>
    </row>
    <row r="32" spans="1:14" ht="10.5" customHeight="1">
      <c r="A32" s="4" t="s">
        <v>54</v>
      </c>
      <c r="B32" s="3" t="s">
        <v>55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14"/>
    </row>
    <row r="33" spans="1:14" ht="10.5" customHeight="1">
      <c r="A33" s="49" t="s">
        <v>56</v>
      </c>
      <c r="B33" s="50" t="s">
        <v>57</v>
      </c>
      <c r="C33" s="51">
        <f aca="true" t="shared" si="6" ref="C33:N33">SUM(C30:C32)</f>
        <v>0</v>
      </c>
      <c r="D33" s="51">
        <f t="shared" si="6"/>
        <v>0</v>
      </c>
      <c r="E33" s="51">
        <f t="shared" si="6"/>
        <v>0</v>
      </c>
      <c r="F33" s="51">
        <f t="shared" si="6"/>
        <v>0</v>
      </c>
      <c r="G33" s="51">
        <f t="shared" si="6"/>
        <v>0</v>
      </c>
      <c r="H33" s="51">
        <f t="shared" si="6"/>
        <v>0</v>
      </c>
      <c r="I33" s="51">
        <f t="shared" si="6"/>
        <v>0</v>
      </c>
      <c r="J33" s="51">
        <f t="shared" si="6"/>
        <v>0</v>
      </c>
      <c r="K33" s="51">
        <f t="shared" si="6"/>
        <v>0</v>
      </c>
      <c r="L33" s="51">
        <f t="shared" si="6"/>
        <v>0</v>
      </c>
      <c r="M33" s="51">
        <f t="shared" si="6"/>
        <v>0</v>
      </c>
      <c r="N33" s="52">
        <f t="shared" si="6"/>
        <v>0</v>
      </c>
    </row>
    <row r="34" spans="1:14" ht="10.5" customHeight="1">
      <c r="A34" s="4" t="s">
        <v>58</v>
      </c>
      <c r="B34" s="3" t="s">
        <v>59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14"/>
    </row>
    <row r="35" spans="1:14" ht="10.5" customHeight="1">
      <c r="A35" s="4" t="s">
        <v>60</v>
      </c>
      <c r="B35" s="3" t="s">
        <v>61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14"/>
    </row>
    <row r="36" spans="1:14" ht="10.5" customHeight="1">
      <c r="A36" s="4" t="s">
        <v>62</v>
      </c>
      <c r="B36" s="3" t="s">
        <v>63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14"/>
    </row>
    <row r="37" spans="1:40" ht="10.5" customHeight="1">
      <c r="A37" s="41" t="s">
        <v>21</v>
      </c>
      <c r="B37" s="42" t="s">
        <v>64</v>
      </c>
      <c r="C37" s="43">
        <f aca="true" t="shared" si="7" ref="C37:N37">SUM(C33:C36)</f>
        <v>0</v>
      </c>
      <c r="D37" s="43">
        <f t="shared" si="7"/>
        <v>0</v>
      </c>
      <c r="E37" s="43">
        <f t="shared" si="7"/>
        <v>0</v>
      </c>
      <c r="F37" s="43">
        <f t="shared" si="7"/>
        <v>0</v>
      </c>
      <c r="G37" s="43">
        <f t="shared" si="7"/>
        <v>0</v>
      </c>
      <c r="H37" s="43">
        <f t="shared" si="7"/>
        <v>0</v>
      </c>
      <c r="I37" s="43">
        <f t="shared" si="7"/>
        <v>0</v>
      </c>
      <c r="J37" s="43">
        <f t="shared" si="7"/>
        <v>0</v>
      </c>
      <c r="K37" s="43">
        <f t="shared" si="7"/>
        <v>0</v>
      </c>
      <c r="L37" s="43">
        <f t="shared" si="7"/>
        <v>0</v>
      </c>
      <c r="M37" s="43">
        <f t="shared" si="7"/>
        <v>0</v>
      </c>
      <c r="N37" s="44">
        <f t="shared" si="7"/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4" t="s">
        <v>65</v>
      </c>
      <c r="B38" s="3" t="s">
        <v>66</v>
      </c>
      <c r="C38" s="8"/>
      <c r="D38" s="8"/>
      <c r="E38" s="8">
        <f>SUM(C38:D38)</f>
        <v>0</v>
      </c>
      <c r="F38" s="8"/>
      <c r="G38" s="8"/>
      <c r="H38" s="8"/>
      <c r="I38" s="8"/>
      <c r="J38" s="8"/>
      <c r="K38" s="8"/>
      <c r="L38" s="8"/>
      <c r="M38" s="8"/>
      <c r="N38" s="14"/>
      <c r="AD38" s="8"/>
      <c r="AE38" s="8"/>
      <c r="AF38" s="8"/>
      <c r="AJ38" s="8"/>
      <c r="AK38" s="8"/>
      <c r="AL38" s="8"/>
      <c r="AM38" s="8"/>
      <c r="AN38" s="8"/>
    </row>
    <row r="39" spans="1:40" ht="10.5" customHeight="1">
      <c r="A39" s="4" t="s">
        <v>67</v>
      </c>
      <c r="B39" s="3" t="s">
        <v>68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14"/>
      <c r="Q39" s="29"/>
      <c r="AD39" s="8"/>
      <c r="AE39" s="8"/>
      <c r="AF39" s="8"/>
      <c r="AJ39" s="8"/>
      <c r="AK39" s="8"/>
      <c r="AL39" s="8"/>
      <c r="AM39" s="8"/>
      <c r="AN39" s="8"/>
    </row>
    <row r="40" spans="1:40" s="15" customFormat="1" ht="10.5" customHeight="1">
      <c r="A40" s="4" t="s">
        <v>69</v>
      </c>
      <c r="B40" s="3" t="s">
        <v>70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14"/>
      <c r="AD40" s="9"/>
      <c r="AE40" s="9"/>
      <c r="AF40" s="9"/>
      <c r="AJ40" s="9"/>
      <c r="AK40" s="9"/>
      <c r="AL40" s="9"/>
      <c r="AM40" s="9"/>
      <c r="AN40" s="9"/>
    </row>
    <row r="41" spans="1:31" ht="10.5" customHeight="1" thickBot="1">
      <c r="A41" s="41" t="s">
        <v>29</v>
      </c>
      <c r="B41" s="42" t="s">
        <v>71</v>
      </c>
      <c r="C41" s="43">
        <f aca="true" t="shared" si="8" ref="C41:N41">SUM(C38:C40)</f>
        <v>0</v>
      </c>
      <c r="D41" s="43">
        <f t="shared" si="8"/>
        <v>0</v>
      </c>
      <c r="E41" s="43">
        <f t="shared" si="8"/>
        <v>0</v>
      </c>
      <c r="F41" s="43">
        <f t="shared" si="8"/>
        <v>0</v>
      </c>
      <c r="G41" s="43">
        <f t="shared" si="8"/>
        <v>0</v>
      </c>
      <c r="H41" s="43">
        <f t="shared" si="8"/>
        <v>0</v>
      </c>
      <c r="I41" s="43">
        <f t="shared" si="8"/>
        <v>0</v>
      </c>
      <c r="J41" s="43">
        <f t="shared" si="8"/>
        <v>0</v>
      </c>
      <c r="K41" s="43">
        <f t="shared" si="8"/>
        <v>0</v>
      </c>
      <c r="L41" s="43">
        <f t="shared" si="8"/>
        <v>0</v>
      </c>
      <c r="M41" s="43">
        <f t="shared" si="8"/>
        <v>0</v>
      </c>
      <c r="N41" s="44">
        <f t="shared" si="8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48" t="s">
        <v>72</v>
      </c>
      <c r="B42" s="19" t="s">
        <v>73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>
      <c r="A43" s="48" t="s">
        <v>74</v>
      </c>
      <c r="B43" s="19" t="s">
        <v>75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3.5" thickBot="1">
      <c r="A44" s="17" t="s">
        <v>76</v>
      </c>
      <c r="B44" s="19" t="s">
        <v>207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4" ht="13.5" thickBot="1">
      <c r="A45" s="41" t="s">
        <v>35</v>
      </c>
      <c r="B45" s="42" t="s">
        <v>78</v>
      </c>
      <c r="C45" s="43">
        <f aca="true" t="shared" si="9" ref="C45:N45">SUM(C42:C43)</f>
        <v>0</v>
      </c>
      <c r="D45" s="43">
        <f t="shared" si="9"/>
        <v>0</v>
      </c>
      <c r="E45" s="43">
        <f t="shared" si="9"/>
        <v>0</v>
      </c>
      <c r="F45" s="43">
        <f t="shared" si="9"/>
        <v>0</v>
      </c>
      <c r="G45" s="43">
        <f t="shared" si="9"/>
        <v>0</v>
      </c>
      <c r="H45" s="43">
        <f t="shared" si="9"/>
        <v>0</v>
      </c>
      <c r="I45" s="43">
        <f t="shared" si="9"/>
        <v>0</v>
      </c>
      <c r="J45" s="43">
        <f t="shared" si="9"/>
        <v>0</v>
      </c>
      <c r="K45" s="43">
        <f t="shared" si="9"/>
        <v>0</v>
      </c>
      <c r="L45" s="43">
        <f t="shared" si="9"/>
        <v>0</v>
      </c>
      <c r="M45" s="43">
        <f t="shared" si="9"/>
        <v>0</v>
      </c>
      <c r="N45" s="44">
        <f t="shared" si="9"/>
        <v>0</v>
      </c>
    </row>
    <row r="46" spans="1:14" ht="12.75">
      <c r="A46" s="17" t="s">
        <v>72</v>
      </c>
      <c r="B46" s="19" t="s">
        <v>41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14" ht="12.75">
      <c r="A47" s="17" t="s">
        <v>74</v>
      </c>
      <c r="B47" s="19" t="s">
        <v>79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 ht="12.75">
      <c r="A48" s="41" t="s">
        <v>42</v>
      </c>
      <c r="B48" s="42" t="s">
        <v>80</v>
      </c>
      <c r="C48" s="43">
        <f aca="true" t="shared" si="10" ref="C48:N48">SUM(C46:C47)</f>
        <v>0</v>
      </c>
      <c r="D48" s="43">
        <f t="shared" si="10"/>
        <v>0</v>
      </c>
      <c r="E48" s="43">
        <f t="shared" si="10"/>
        <v>0</v>
      </c>
      <c r="F48" s="43">
        <f t="shared" si="10"/>
        <v>0</v>
      </c>
      <c r="G48" s="43">
        <f t="shared" si="10"/>
        <v>0</v>
      </c>
      <c r="H48" s="43">
        <f t="shared" si="10"/>
        <v>0</v>
      </c>
      <c r="I48" s="43">
        <f t="shared" si="10"/>
        <v>0</v>
      </c>
      <c r="J48" s="43">
        <f t="shared" si="10"/>
        <v>0</v>
      </c>
      <c r="K48" s="43">
        <f t="shared" si="10"/>
        <v>0</v>
      </c>
      <c r="L48" s="43">
        <f t="shared" si="10"/>
        <v>0</v>
      </c>
      <c r="M48" s="43">
        <f t="shared" si="10"/>
        <v>0</v>
      </c>
      <c r="N48" s="44">
        <f t="shared" si="10"/>
        <v>0</v>
      </c>
    </row>
    <row r="49" spans="1:14" ht="13.5" thickBot="1">
      <c r="A49" s="17" t="s">
        <v>81</v>
      </c>
      <c r="B49" s="25" t="s">
        <v>82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3.5" thickBot="1">
      <c r="A50" s="41" t="s">
        <v>46</v>
      </c>
      <c r="B50" s="42" t="s">
        <v>83</v>
      </c>
      <c r="C50" s="43">
        <f aca="true" t="shared" si="11" ref="C50:N50">SUM(C48,C45,C49)</f>
        <v>0</v>
      </c>
      <c r="D50" s="43">
        <f t="shared" si="11"/>
        <v>0</v>
      </c>
      <c r="E50" s="43">
        <f t="shared" si="11"/>
        <v>0</v>
      </c>
      <c r="F50" s="43">
        <f t="shared" si="11"/>
        <v>0</v>
      </c>
      <c r="G50" s="43">
        <f t="shared" si="11"/>
        <v>0</v>
      </c>
      <c r="H50" s="43">
        <f t="shared" si="11"/>
        <v>0</v>
      </c>
      <c r="I50" s="43">
        <f t="shared" si="11"/>
        <v>0</v>
      </c>
      <c r="J50" s="43">
        <f t="shared" si="11"/>
        <v>0</v>
      </c>
      <c r="K50" s="43">
        <f t="shared" si="11"/>
        <v>0</v>
      </c>
      <c r="L50" s="43">
        <f t="shared" si="11"/>
        <v>0</v>
      </c>
      <c r="M50" s="43">
        <f t="shared" si="11"/>
        <v>0</v>
      </c>
      <c r="N50" s="44">
        <f t="shared" si="11"/>
        <v>0</v>
      </c>
    </row>
    <row r="51" spans="1:29" ht="13.5" thickBot="1">
      <c r="A51" s="41"/>
      <c r="B51" s="71" t="s">
        <v>84</v>
      </c>
      <c r="C51" s="43">
        <f aca="true" t="shared" si="12" ref="C51:N51">SUM(C50,C41,C37)</f>
        <v>0</v>
      </c>
      <c r="D51" s="43">
        <f t="shared" si="12"/>
        <v>0</v>
      </c>
      <c r="E51" s="43">
        <f t="shared" si="12"/>
        <v>0</v>
      </c>
      <c r="F51" s="43">
        <f t="shared" si="12"/>
        <v>0</v>
      </c>
      <c r="G51" s="43">
        <f t="shared" si="12"/>
        <v>0</v>
      </c>
      <c r="H51" s="43">
        <f t="shared" si="12"/>
        <v>0</v>
      </c>
      <c r="I51" s="43">
        <f t="shared" si="12"/>
        <v>0</v>
      </c>
      <c r="J51" s="43">
        <f t="shared" si="12"/>
        <v>0</v>
      </c>
      <c r="K51" s="43">
        <f t="shared" si="12"/>
        <v>0</v>
      </c>
      <c r="L51" s="43">
        <f t="shared" si="12"/>
        <v>0</v>
      </c>
      <c r="M51" s="43">
        <f t="shared" si="12"/>
        <v>0</v>
      </c>
      <c r="N51" s="44">
        <f t="shared" si="12"/>
        <v>0</v>
      </c>
      <c r="AA51" s="15"/>
      <c r="AB51" s="15"/>
      <c r="AC51" s="15"/>
    </row>
    <row r="52" spans="1:14" ht="13.5" thickBot="1">
      <c r="A52" s="57"/>
      <c r="B52" s="58" t="s">
        <v>85</v>
      </c>
      <c r="C52" s="72"/>
      <c r="D52" s="72"/>
      <c r="E52" s="72"/>
      <c r="F52" s="72"/>
      <c r="G52" s="72"/>
      <c r="H52" s="72"/>
      <c r="I52" s="72"/>
      <c r="J52" s="72"/>
      <c r="K52" s="72"/>
      <c r="L52" s="73"/>
      <c r="M52" s="73"/>
      <c r="N52" s="74"/>
    </row>
    <row r="53" spans="1:14" ht="13.5" thickBot="1">
      <c r="A53" s="64"/>
      <c r="B53" s="58" t="s">
        <v>86</v>
      </c>
      <c r="C53" s="72"/>
      <c r="D53" s="72"/>
      <c r="E53" s="72"/>
      <c r="F53" s="72"/>
      <c r="G53" s="72"/>
      <c r="H53" s="75"/>
      <c r="I53" s="72"/>
      <c r="J53" s="72"/>
      <c r="K53" s="75"/>
      <c r="L53" s="72"/>
      <c r="M53" s="72"/>
      <c r="N53" s="82"/>
    </row>
    <row r="54" spans="8:11" ht="12.75">
      <c r="H54" s="26"/>
      <c r="K54" s="26"/>
    </row>
    <row r="55" spans="8:11" ht="12.75">
      <c r="H55" s="26"/>
      <c r="K55" s="26"/>
    </row>
    <row r="56" spans="8:11" ht="12.75">
      <c r="H56" s="26"/>
      <c r="K56" s="26"/>
    </row>
    <row r="57" ht="12.75">
      <c r="K57" s="26"/>
    </row>
    <row r="58" ht="12.75">
      <c r="K58" s="26"/>
    </row>
    <row r="59" ht="12.75">
      <c r="K59" s="26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8"/>
      <c r="AB63" s="8"/>
      <c r="AC63" s="8"/>
    </row>
    <row r="64" spans="27:29" ht="12.75">
      <c r="AA64" s="9"/>
      <c r="AB64" s="9"/>
      <c r="AC64" s="9"/>
    </row>
    <row r="65" spans="27:29" ht="12.75">
      <c r="AA65" s="9"/>
      <c r="AB65" s="9"/>
      <c r="AC65" s="9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  <row r="77" spans="27:29" ht="12.75">
      <c r="AA77" s="8"/>
      <c r="AB77" s="8"/>
      <c r="AC77" s="8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 horizontalCentered="1"/>
  <pageMargins left="0.27569444444444446" right="0.27569444444444446" top="0.275" bottom="0.19999999999999998" header="0.19652777777777777" footer="0.159722222222222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N77"/>
  <sheetViews>
    <sheetView zoomScale="92" zoomScaleNormal="92" zoomScalePageLayoutView="0" workbookViewId="0" topLeftCell="A1">
      <pane ySplit="7" topLeftCell="A8" activePane="bottomLeft" state="frozen"/>
      <selection pane="topLeft" activeCell="T30" sqref="T30"/>
      <selection pane="bottomLeft" activeCell="T30" sqref="T30"/>
    </sheetView>
  </sheetViews>
  <sheetFormatPr defaultColWidth="9.00390625" defaultRowHeight="12.75"/>
  <cols>
    <col min="1" max="1" width="7.375" style="2" customWidth="1"/>
    <col min="2" max="2" width="35.75390625" style="2" customWidth="1"/>
    <col min="3" max="3" width="10.875" style="2" customWidth="1"/>
    <col min="4" max="4" width="10.625" style="2" customWidth="1"/>
    <col min="5" max="5" width="11.00390625" style="2" customWidth="1"/>
    <col min="6" max="6" width="9.00390625" style="2" customWidth="1"/>
    <col min="7" max="8" width="9.375" style="2" customWidth="1"/>
    <col min="9" max="9" width="9.625" style="2" customWidth="1"/>
    <col min="10" max="14" width="9.375" style="2" customWidth="1"/>
    <col min="15" max="15" width="9.25390625" style="2" customWidth="1"/>
    <col min="16" max="16" width="0" style="2" hidden="1" customWidth="1"/>
    <col min="17" max="17" width="9.25390625" style="2" customWidth="1"/>
    <col min="18" max="20" width="0" style="2" hidden="1" customWidth="1"/>
    <col min="21" max="16384" width="9.125" style="2" customWidth="1"/>
  </cols>
  <sheetData>
    <row r="1" spans="1:17" ht="13.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21"/>
      <c r="P1" s="20"/>
      <c r="Q1" s="20"/>
    </row>
    <row r="2" spans="8:20" ht="8.25" customHeight="1" thickBot="1">
      <c r="H2" s="3"/>
      <c r="M2" s="3" t="s">
        <v>1</v>
      </c>
      <c r="T2" s="3"/>
    </row>
    <row r="3" spans="1:14" ht="9" customHeight="1">
      <c r="A3" s="89" t="s">
        <v>2</v>
      </c>
      <c r="B3" s="89"/>
      <c r="C3" s="91">
        <v>1059</v>
      </c>
      <c r="D3" s="91"/>
      <c r="E3" s="91"/>
      <c r="F3" s="91">
        <v>1060</v>
      </c>
      <c r="G3" s="91"/>
      <c r="H3" s="91"/>
      <c r="I3" s="91">
        <v>1061</v>
      </c>
      <c r="J3" s="91"/>
      <c r="K3" s="91"/>
      <c r="L3" s="91">
        <v>1062</v>
      </c>
      <c r="M3" s="91"/>
      <c r="N3" s="91"/>
    </row>
    <row r="4" spans="1:14" s="32" customFormat="1" ht="20.25" customHeight="1">
      <c r="A4" s="89"/>
      <c r="B4" s="89"/>
      <c r="C4" s="95" t="s">
        <v>114</v>
      </c>
      <c r="D4" s="95"/>
      <c r="E4" s="95"/>
      <c r="F4" s="93" t="s">
        <v>115</v>
      </c>
      <c r="G4" s="93"/>
      <c r="H4" s="93"/>
      <c r="I4" s="93" t="s">
        <v>116</v>
      </c>
      <c r="J4" s="93"/>
      <c r="K4" s="93"/>
      <c r="L4" s="93" t="s">
        <v>117</v>
      </c>
      <c r="M4" s="93"/>
      <c r="N4" s="93"/>
    </row>
    <row r="5" spans="1:14" ht="11.25" customHeight="1">
      <c r="A5" s="89"/>
      <c r="B5" s="89"/>
      <c r="C5" s="86" t="s">
        <v>7</v>
      </c>
      <c r="D5" s="86" t="s">
        <v>8</v>
      </c>
      <c r="E5" s="86" t="s">
        <v>9</v>
      </c>
      <c r="F5" s="86" t="s">
        <v>7</v>
      </c>
      <c r="G5" s="86" t="s">
        <v>8</v>
      </c>
      <c r="H5" s="86" t="s">
        <v>9</v>
      </c>
      <c r="I5" s="86" t="s">
        <v>7</v>
      </c>
      <c r="J5" s="86" t="s">
        <v>8</v>
      </c>
      <c r="K5" s="86" t="s">
        <v>9</v>
      </c>
      <c r="L5" s="86" t="s">
        <v>7</v>
      </c>
      <c r="M5" s="86" t="s">
        <v>8</v>
      </c>
      <c r="N5" s="86" t="s">
        <v>9</v>
      </c>
    </row>
    <row r="6" spans="1:14" ht="17.25" customHeight="1">
      <c r="A6" s="89"/>
      <c r="B6" s="89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 ht="9" customHeight="1">
      <c r="A7" s="87">
        <v>1</v>
      </c>
      <c r="B7" s="87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84" t="s">
        <v>10</v>
      </c>
      <c r="B8" s="84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11</v>
      </c>
      <c r="B9" s="3" t="s">
        <v>12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0.5" customHeight="1">
      <c r="A10" s="4" t="s">
        <v>13</v>
      </c>
      <c r="B10" s="3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0.5" customHeight="1">
      <c r="A11" s="4" t="s">
        <v>15</v>
      </c>
      <c r="B11" s="3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0.5" customHeight="1">
      <c r="A12" s="4" t="s">
        <v>17</v>
      </c>
      <c r="B12" s="3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0.5" customHeight="1">
      <c r="A13" s="4" t="s">
        <v>19</v>
      </c>
      <c r="B13" s="3" t="s">
        <v>20</v>
      </c>
      <c r="C13" s="8">
        <v>0</v>
      </c>
      <c r="D13" s="36">
        <v>45100</v>
      </c>
      <c r="E13" s="36">
        <v>44900</v>
      </c>
      <c r="F13" s="8">
        <v>0</v>
      </c>
      <c r="G13" s="8">
        <v>4173</v>
      </c>
      <c r="H13" s="8">
        <v>4173</v>
      </c>
      <c r="I13" s="8">
        <v>0</v>
      </c>
      <c r="J13" s="8">
        <v>4541</v>
      </c>
      <c r="K13" s="8">
        <v>4541</v>
      </c>
      <c r="L13" s="8">
        <v>0</v>
      </c>
      <c r="M13" s="8">
        <v>3142</v>
      </c>
      <c r="N13" s="8">
        <v>2802</v>
      </c>
    </row>
    <row r="14" spans="1:14" ht="10.5" customHeight="1">
      <c r="A14" s="41" t="s">
        <v>21</v>
      </c>
      <c r="B14" s="42" t="s">
        <v>22</v>
      </c>
      <c r="C14" s="43">
        <f aca="true" t="shared" si="0" ref="C14:N14">SUM(C9:C13)</f>
        <v>0</v>
      </c>
      <c r="D14" s="43">
        <f t="shared" si="0"/>
        <v>45100</v>
      </c>
      <c r="E14" s="43">
        <f t="shared" si="0"/>
        <v>44900</v>
      </c>
      <c r="F14" s="43">
        <f t="shared" si="0"/>
        <v>0</v>
      </c>
      <c r="G14" s="43">
        <f t="shared" si="0"/>
        <v>4173</v>
      </c>
      <c r="H14" s="43">
        <f t="shared" si="0"/>
        <v>4173</v>
      </c>
      <c r="I14" s="43">
        <f t="shared" si="0"/>
        <v>0</v>
      </c>
      <c r="J14" s="43">
        <f t="shared" si="0"/>
        <v>4541</v>
      </c>
      <c r="K14" s="43">
        <f t="shared" si="0"/>
        <v>4541</v>
      </c>
      <c r="L14" s="43">
        <f t="shared" si="0"/>
        <v>0</v>
      </c>
      <c r="M14" s="43">
        <f t="shared" si="0"/>
        <v>3142</v>
      </c>
      <c r="N14" s="44">
        <f t="shared" si="0"/>
        <v>2802</v>
      </c>
    </row>
    <row r="15" spans="1:14" ht="10.5" customHeight="1">
      <c r="A15" s="4" t="s">
        <v>23</v>
      </c>
      <c r="B15" s="3" t="s">
        <v>24</v>
      </c>
      <c r="C15" s="8"/>
      <c r="D15" s="13"/>
      <c r="E15" s="8"/>
      <c r="F15" s="8"/>
      <c r="G15" s="8"/>
      <c r="H15" s="8"/>
      <c r="I15" s="8"/>
      <c r="J15" s="8"/>
      <c r="K15" s="8"/>
      <c r="L15" s="9"/>
      <c r="M15" s="9"/>
      <c r="N15" s="18"/>
    </row>
    <row r="16" spans="1:14" ht="10.5" customHeight="1">
      <c r="A16" s="4" t="s">
        <v>25</v>
      </c>
      <c r="B16" s="3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9"/>
      <c r="M16" s="9"/>
      <c r="N16" s="18"/>
    </row>
    <row r="17" spans="1:14" s="15" customFormat="1" ht="10.5" customHeight="1">
      <c r="A17" s="4" t="s">
        <v>27</v>
      </c>
      <c r="B17" s="3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4"/>
    </row>
    <row r="18" spans="1:14" ht="10.5" customHeight="1" thickBot="1">
      <c r="A18" s="41" t="s">
        <v>29</v>
      </c>
      <c r="B18" s="42" t="s">
        <v>30</v>
      </c>
      <c r="C18" s="43">
        <f aca="true" t="shared" si="1" ref="C18:N18">SUM(C15:C17)</f>
        <v>0</v>
      </c>
      <c r="D18" s="43">
        <f t="shared" si="1"/>
        <v>0</v>
      </c>
      <c r="E18" s="43">
        <f t="shared" si="1"/>
        <v>0</v>
      </c>
      <c r="F18" s="43">
        <f t="shared" si="1"/>
        <v>0</v>
      </c>
      <c r="G18" s="43">
        <f t="shared" si="1"/>
        <v>0</v>
      </c>
      <c r="H18" s="43">
        <f t="shared" si="1"/>
        <v>0</v>
      </c>
      <c r="I18" s="43">
        <f t="shared" si="1"/>
        <v>0</v>
      </c>
      <c r="J18" s="43">
        <f t="shared" si="1"/>
        <v>0</v>
      </c>
      <c r="K18" s="43">
        <f t="shared" si="1"/>
        <v>0</v>
      </c>
      <c r="L18" s="43">
        <f t="shared" si="1"/>
        <v>0</v>
      </c>
      <c r="M18" s="43">
        <f t="shared" si="1"/>
        <v>0</v>
      </c>
      <c r="N18" s="44">
        <f t="shared" si="1"/>
        <v>0</v>
      </c>
    </row>
    <row r="19" spans="1:14" ht="10.5" customHeight="1">
      <c r="A19" s="48" t="s">
        <v>31</v>
      </c>
      <c r="B19" s="25" t="s">
        <v>32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0.5" customHeight="1" thickBot="1">
      <c r="A20" s="48" t="s">
        <v>33</v>
      </c>
      <c r="B20" s="25" t="s">
        <v>34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10.5" customHeight="1" thickBot="1">
      <c r="A21" s="41" t="s">
        <v>35</v>
      </c>
      <c r="B21" s="42" t="s">
        <v>36</v>
      </c>
      <c r="C21" s="43">
        <f aca="true" t="shared" si="2" ref="C21:I21">SUM(C19)</f>
        <v>0</v>
      </c>
      <c r="D21" s="43">
        <f t="shared" si="2"/>
        <v>0</v>
      </c>
      <c r="E21" s="43">
        <f t="shared" si="2"/>
        <v>0</v>
      </c>
      <c r="F21" s="43">
        <f t="shared" si="2"/>
        <v>0</v>
      </c>
      <c r="G21" s="43">
        <f t="shared" si="2"/>
        <v>0</v>
      </c>
      <c r="H21" s="43">
        <f t="shared" si="2"/>
        <v>0</v>
      </c>
      <c r="I21" s="43">
        <f t="shared" si="2"/>
        <v>0</v>
      </c>
      <c r="J21" s="43">
        <f>SUM(J19)+J20</f>
        <v>0</v>
      </c>
      <c r="K21" s="43">
        <f>SUM(K19)+K20</f>
        <v>0</v>
      </c>
      <c r="L21" s="43">
        <f>SUM(L19)</f>
        <v>0</v>
      </c>
      <c r="M21" s="43">
        <f>SUM(M19)</f>
        <v>0</v>
      </c>
      <c r="N21" s="44">
        <f>SUM(N19)</f>
        <v>0</v>
      </c>
    </row>
    <row r="22" spans="1:14" ht="10.5" customHeight="1">
      <c r="A22" s="17" t="s">
        <v>37</v>
      </c>
      <c r="B22" s="3" t="s">
        <v>38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10.5" customHeight="1">
      <c r="A23" s="17" t="s">
        <v>39</v>
      </c>
      <c r="B23" s="3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s="15" customFormat="1" ht="10.5" customHeight="1">
      <c r="A24" s="4" t="s">
        <v>31</v>
      </c>
      <c r="B24" s="3" t="s">
        <v>41</v>
      </c>
      <c r="C24" s="8"/>
      <c r="D24" s="8"/>
      <c r="E24" s="8"/>
      <c r="F24" s="8"/>
      <c r="G24" s="8"/>
      <c r="H24" s="8"/>
      <c r="I24" s="8"/>
      <c r="J24" s="8"/>
      <c r="K24" s="8"/>
      <c r="L24" s="9"/>
      <c r="M24" s="9"/>
      <c r="N24" s="18"/>
    </row>
    <row r="25" spans="1:14" ht="10.5" customHeight="1">
      <c r="A25" s="41" t="s">
        <v>42</v>
      </c>
      <c r="B25" s="45" t="s">
        <v>43</v>
      </c>
      <c r="C25" s="43">
        <f aca="true" t="shared" si="3" ref="C25:N25">SUM(C22:C24)</f>
        <v>0</v>
      </c>
      <c r="D25" s="43">
        <f t="shared" si="3"/>
        <v>0</v>
      </c>
      <c r="E25" s="43">
        <f t="shared" si="3"/>
        <v>0</v>
      </c>
      <c r="F25" s="43">
        <f t="shared" si="3"/>
        <v>0</v>
      </c>
      <c r="G25" s="43">
        <f t="shared" si="3"/>
        <v>0</v>
      </c>
      <c r="H25" s="43">
        <f t="shared" si="3"/>
        <v>0</v>
      </c>
      <c r="I25" s="43">
        <f t="shared" si="3"/>
        <v>0</v>
      </c>
      <c r="J25" s="43">
        <f t="shared" si="3"/>
        <v>0</v>
      </c>
      <c r="K25" s="43">
        <f t="shared" si="3"/>
        <v>0</v>
      </c>
      <c r="L25" s="43">
        <f t="shared" si="3"/>
        <v>0</v>
      </c>
      <c r="M25" s="43">
        <f t="shared" si="3"/>
        <v>0</v>
      </c>
      <c r="N25" s="44">
        <f t="shared" si="3"/>
        <v>0</v>
      </c>
    </row>
    <row r="26" spans="1:14" ht="10.5" customHeight="1">
      <c r="A26" s="17" t="s">
        <v>44</v>
      </c>
      <c r="B26" s="19" t="s">
        <v>45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0.5" customHeight="1">
      <c r="A27" s="41" t="s">
        <v>46</v>
      </c>
      <c r="B27" s="45" t="s">
        <v>47</v>
      </c>
      <c r="C27" s="43">
        <f aca="true" t="shared" si="4" ref="C27:N27">SUM(C21,C25,C26)</f>
        <v>0</v>
      </c>
      <c r="D27" s="43">
        <f t="shared" si="4"/>
        <v>0</v>
      </c>
      <c r="E27" s="43">
        <f t="shared" si="4"/>
        <v>0</v>
      </c>
      <c r="F27" s="43">
        <f t="shared" si="4"/>
        <v>0</v>
      </c>
      <c r="G27" s="43">
        <f t="shared" si="4"/>
        <v>0</v>
      </c>
      <c r="H27" s="43">
        <f t="shared" si="4"/>
        <v>0</v>
      </c>
      <c r="I27" s="43">
        <f t="shared" si="4"/>
        <v>0</v>
      </c>
      <c r="J27" s="43">
        <f t="shared" si="4"/>
        <v>0</v>
      </c>
      <c r="K27" s="43">
        <f t="shared" si="4"/>
        <v>0</v>
      </c>
      <c r="L27" s="43">
        <f t="shared" si="4"/>
        <v>0</v>
      </c>
      <c r="M27" s="43">
        <f t="shared" si="4"/>
        <v>0</v>
      </c>
      <c r="N27" s="44">
        <f t="shared" si="4"/>
        <v>0</v>
      </c>
    </row>
    <row r="28" spans="1:14" s="15" customFormat="1" ht="10.5" customHeight="1">
      <c r="A28" s="20"/>
      <c r="B28" s="15" t="s">
        <v>48</v>
      </c>
      <c r="C28" s="9">
        <f aca="true" t="shared" si="5" ref="C28:N28">SUM(C27,C18,C14)</f>
        <v>0</v>
      </c>
      <c r="D28" s="9">
        <f t="shared" si="5"/>
        <v>45100</v>
      </c>
      <c r="E28" s="9">
        <f t="shared" si="5"/>
        <v>44900</v>
      </c>
      <c r="F28" s="9">
        <f t="shared" si="5"/>
        <v>0</v>
      </c>
      <c r="G28" s="9">
        <f t="shared" si="5"/>
        <v>4173</v>
      </c>
      <c r="H28" s="9">
        <f t="shared" si="5"/>
        <v>4173</v>
      </c>
      <c r="I28" s="9">
        <f t="shared" si="5"/>
        <v>0</v>
      </c>
      <c r="J28" s="9">
        <f t="shared" si="5"/>
        <v>4541</v>
      </c>
      <c r="K28" s="9">
        <f t="shared" si="5"/>
        <v>4541</v>
      </c>
      <c r="L28" s="9">
        <f t="shared" si="5"/>
        <v>0</v>
      </c>
      <c r="M28" s="9">
        <f t="shared" si="5"/>
        <v>3142</v>
      </c>
      <c r="N28" s="9">
        <f t="shared" si="5"/>
        <v>2802</v>
      </c>
    </row>
    <row r="29" spans="1:21" ht="10.5" customHeight="1">
      <c r="A29" s="85" t="s">
        <v>49</v>
      </c>
      <c r="B29" s="85"/>
      <c r="C29" s="8"/>
      <c r="D29" s="8"/>
      <c r="E29" s="8"/>
      <c r="F29" s="8"/>
      <c r="G29" s="8"/>
      <c r="H29" s="8"/>
      <c r="I29" s="8"/>
      <c r="J29" s="8"/>
      <c r="K29" s="8"/>
      <c r="L29" s="9"/>
      <c r="M29" s="9"/>
      <c r="N29" s="18"/>
      <c r="U29" s="29"/>
    </row>
    <row r="30" spans="1:14" ht="10.5" customHeight="1">
      <c r="A30" s="4" t="s">
        <v>50</v>
      </c>
      <c r="B30" s="3" t="s">
        <v>51</v>
      </c>
      <c r="C30" s="8"/>
      <c r="D30" s="8"/>
      <c r="E30" s="8"/>
      <c r="F30" s="8"/>
      <c r="G30" s="8"/>
      <c r="H30" s="8"/>
      <c r="I30" s="8"/>
      <c r="J30" s="8"/>
      <c r="K30" s="8"/>
      <c r="L30" s="9"/>
      <c r="M30" s="9"/>
      <c r="N30" s="18"/>
    </row>
    <row r="31" spans="1:14" ht="10.5" customHeight="1">
      <c r="A31" s="4" t="s">
        <v>52</v>
      </c>
      <c r="B31" s="3" t="s">
        <v>53</v>
      </c>
      <c r="C31" s="8"/>
      <c r="D31" s="8"/>
      <c r="E31" s="8"/>
      <c r="F31" s="8"/>
      <c r="G31" s="8"/>
      <c r="H31" s="8"/>
      <c r="I31" s="8"/>
      <c r="J31" s="8"/>
      <c r="K31" s="8"/>
      <c r="L31" s="9"/>
      <c r="M31" s="9"/>
      <c r="N31" s="18"/>
    </row>
    <row r="32" spans="1:14" ht="10.5" customHeight="1">
      <c r="A32" s="4" t="s">
        <v>54</v>
      </c>
      <c r="B32" s="3" t="s">
        <v>55</v>
      </c>
      <c r="C32" s="8"/>
      <c r="D32" s="8"/>
      <c r="E32" s="8"/>
      <c r="F32" s="8"/>
      <c r="G32" s="8"/>
      <c r="H32" s="8"/>
      <c r="I32" s="8"/>
      <c r="J32" s="8"/>
      <c r="K32" s="8"/>
      <c r="L32" s="9"/>
      <c r="M32" s="9"/>
      <c r="N32" s="18"/>
    </row>
    <row r="33" spans="1:14" ht="10.5" customHeight="1">
      <c r="A33" s="49" t="s">
        <v>56</v>
      </c>
      <c r="B33" s="50" t="s">
        <v>57</v>
      </c>
      <c r="C33" s="51">
        <f aca="true" t="shared" si="6" ref="C33:N33">SUM(C30:C32)</f>
        <v>0</v>
      </c>
      <c r="D33" s="51">
        <f t="shared" si="6"/>
        <v>0</v>
      </c>
      <c r="E33" s="51">
        <f t="shared" si="6"/>
        <v>0</v>
      </c>
      <c r="F33" s="51">
        <f t="shared" si="6"/>
        <v>0</v>
      </c>
      <c r="G33" s="51">
        <f t="shared" si="6"/>
        <v>0</v>
      </c>
      <c r="H33" s="51">
        <f t="shared" si="6"/>
        <v>0</v>
      </c>
      <c r="I33" s="51">
        <f t="shared" si="6"/>
        <v>0</v>
      </c>
      <c r="J33" s="51">
        <f t="shared" si="6"/>
        <v>0</v>
      </c>
      <c r="K33" s="51">
        <f t="shared" si="6"/>
        <v>0</v>
      </c>
      <c r="L33" s="51">
        <f t="shared" si="6"/>
        <v>0</v>
      </c>
      <c r="M33" s="51">
        <f t="shared" si="6"/>
        <v>0</v>
      </c>
      <c r="N33" s="52">
        <f t="shared" si="6"/>
        <v>0</v>
      </c>
    </row>
    <row r="34" spans="1:14" ht="10.5" customHeight="1">
      <c r="A34" s="4" t="s">
        <v>58</v>
      </c>
      <c r="B34" s="3" t="s">
        <v>59</v>
      </c>
      <c r="C34" s="8"/>
      <c r="D34" s="8"/>
      <c r="E34" s="8"/>
      <c r="F34" s="8"/>
      <c r="G34" s="8"/>
      <c r="H34" s="8"/>
      <c r="I34" s="8"/>
      <c r="J34" s="8"/>
      <c r="K34" s="8"/>
      <c r="L34" s="9"/>
      <c r="M34" s="9"/>
      <c r="N34" s="18"/>
    </row>
    <row r="35" spans="1:14" ht="10.5" customHeight="1">
      <c r="A35" s="4" t="s">
        <v>60</v>
      </c>
      <c r="B35" s="3" t="s">
        <v>61</v>
      </c>
      <c r="C35" s="8"/>
      <c r="D35" s="8"/>
      <c r="E35" s="8"/>
      <c r="F35" s="8"/>
      <c r="G35" s="8"/>
      <c r="H35" s="8"/>
      <c r="I35" s="8"/>
      <c r="J35" s="8"/>
      <c r="K35" s="8"/>
      <c r="L35" s="9"/>
      <c r="M35" s="9"/>
      <c r="N35" s="18"/>
    </row>
    <row r="36" spans="1:14" ht="10.5" customHeight="1">
      <c r="A36" s="4" t="s">
        <v>62</v>
      </c>
      <c r="B36" s="3" t="s">
        <v>63</v>
      </c>
      <c r="C36" s="8"/>
      <c r="D36" s="8"/>
      <c r="E36" s="8"/>
      <c r="F36" s="8"/>
      <c r="G36" s="8"/>
      <c r="H36" s="8"/>
      <c r="I36" s="8"/>
      <c r="J36" s="8"/>
      <c r="K36" s="8"/>
      <c r="L36" s="9"/>
      <c r="M36" s="9"/>
      <c r="N36" s="18"/>
    </row>
    <row r="37" spans="1:40" ht="10.5" customHeight="1">
      <c r="A37" s="41" t="s">
        <v>21</v>
      </c>
      <c r="B37" s="42" t="s">
        <v>64</v>
      </c>
      <c r="C37" s="43">
        <f aca="true" t="shared" si="7" ref="C37:N37">SUM(C33:C36)</f>
        <v>0</v>
      </c>
      <c r="D37" s="43">
        <f t="shared" si="7"/>
        <v>0</v>
      </c>
      <c r="E37" s="43">
        <f t="shared" si="7"/>
        <v>0</v>
      </c>
      <c r="F37" s="43">
        <f t="shared" si="7"/>
        <v>0</v>
      </c>
      <c r="G37" s="43">
        <f t="shared" si="7"/>
        <v>0</v>
      </c>
      <c r="H37" s="43">
        <f t="shared" si="7"/>
        <v>0</v>
      </c>
      <c r="I37" s="43">
        <f t="shared" si="7"/>
        <v>0</v>
      </c>
      <c r="J37" s="43">
        <f t="shared" si="7"/>
        <v>0</v>
      </c>
      <c r="K37" s="43">
        <f t="shared" si="7"/>
        <v>0</v>
      </c>
      <c r="L37" s="43">
        <f t="shared" si="7"/>
        <v>0</v>
      </c>
      <c r="M37" s="43">
        <f t="shared" si="7"/>
        <v>0</v>
      </c>
      <c r="N37" s="44">
        <f t="shared" si="7"/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4" t="s">
        <v>65</v>
      </c>
      <c r="B38" s="3" t="s">
        <v>66</v>
      </c>
      <c r="C38" s="8"/>
      <c r="D38" s="8"/>
      <c r="E38" s="8">
        <f>SUM(C38:D38)</f>
        <v>0</v>
      </c>
      <c r="F38" s="8"/>
      <c r="G38" s="8"/>
      <c r="H38" s="8"/>
      <c r="I38" s="8"/>
      <c r="J38" s="8"/>
      <c r="K38" s="8"/>
      <c r="L38" s="9"/>
      <c r="M38" s="9"/>
      <c r="N38" s="18"/>
      <c r="AD38" s="8"/>
      <c r="AE38" s="8"/>
      <c r="AF38" s="8"/>
      <c r="AJ38" s="8"/>
      <c r="AK38" s="8"/>
      <c r="AL38" s="8"/>
      <c r="AM38" s="8"/>
      <c r="AN38" s="8"/>
    </row>
    <row r="39" spans="1:40" ht="10.5" customHeight="1">
      <c r="A39" s="4" t="s">
        <v>67</v>
      </c>
      <c r="B39" s="3" t="s">
        <v>68</v>
      </c>
      <c r="C39" s="8"/>
      <c r="D39" s="8"/>
      <c r="E39" s="8"/>
      <c r="F39" s="8"/>
      <c r="G39" s="8"/>
      <c r="H39" s="8"/>
      <c r="I39" s="8"/>
      <c r="J39" s="8"/>
      <c r="K39" s="8"/>
      <c r="L39" s="9"/>
      <c r="M39" s="9"/>
      <c r="N39" s="18"/>
      <c r="Q39" s="29"/>
      <c r="AD39" s="8"/>
      <c r="AE39" s="8"/>
      <c r="AF39" s="8"/>
      <c r="AJ39" s="8"/>
      <c r="AK39" s="8"/>
      <c r="AL39" s="8"/>
      <c r="AM39" s="8"/>
      <c r="AN39" s="8"/>
    </row>
    <row r="40" spans="1:40" s="15" customFormat="1" ht="10.5" customHeight="1">
      <c r="A40" s="4" t="s">
        <v>69</v>
      </c>
      <c r="B40" s="3" t="s">
        <v>70</v>
      </c>
      <c r="C40" s="8"/>
      <c r="D40" s="8"/>
      <c r="E40" s="8"/>
      <c r="F40" s="8"/>
      <c r="G40" s="8"/>
      <c r="H40" s="8"/>
      <c r="I40" s="8"/>
      <c r="J40" s="8"/>
      <c r="K40" s="8"/>
      <c r="L40" s="9"/>
      <c r="M40" s="9"/>
      <c r="N40" s="18"/>
      <c r="AD40" s="9"/>
      <c r="AE40" s="9"/>
      <c r="AF40" s="9"/>
      <c r="AJ40" s="9"/>
      <c r="AK40" s="9"/>
      <c r="AL40" s="9"/>
      <c r="AM40" s="9"/>
      <c r="AN40" s="9"/>
    </row>
    <row r="41" spans="1:31" ht="10.5" customHeight="1" thickBot="1">
      <c r="A41" s="41" t="s">
        <v>29</v>
      </c>
      <c r="B41" s="42" t="s">
        <v>71</v>
      </c>
      <c r="C41" s="43">
        <f aca="true" t="shared" si="8" ref="C41:N41">SUM(C38:C40)</f>
        <v>0</v>
      </c>
      <c r="D41" s="43">
        <f t="shared" si="8"/>
        <v>0</v>
      </c>
      <c r="E41" s="43">
        <f t="shared" si="8"/>
        <v>0</v>
      </c>
      <c r="F41" s="43">
        <f t="shared" si="8"/>
        <v>0</v>
      </c>
      <c r="G41" s="43">
        <f t="shared" si="8"/>
        <v>0</v>
      </c>
      <c r="H41" s="43">
        <f t="shared" si="8"/>
        <v>0</v>
      </c>
      <c r="I41" s="43">
        <f t="shared" si="8"/>
        <v>0</v>
      </c>
      <c r="J41" s="43">
        <f t="shared" si="8"/>
        <v>0</v>
      </c>
      <c r="K41" s="43">
        <f t="shared" si="8"/>
        <v>0</v>
      </c>
      <c r="L41" s="43">
        <f t="shared" si="8"/>
        <v>0</v>
      </c>
      <c r="M41" s="43">
        <f t="shared" si="8"/>
        <v>0</v>
      </c>
      <c r="N41" s="44">
        <f t="shared" si="8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48" t="s">
        <v>72</v>
      </c>
      <c r="B42" s="19" t="s">
        <v>73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31" ht="10.5" customHeight="1">
      <c r="A43" s="48" t="s">
        <v>74</v>
      </c>
      <c r="B43" s="19" t="s">
        <v>75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D43" s="8"/>
      <c r="AE43" s="8"/>
    </row>
    <row r="44" spans="1:14" ht="13.5" thickBot="1">
      <c r="A44" s="17" t="s">
        <v>76</v>
      </c>
      <c r="B44" s="19" t="s">
        <v>207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4" ht="13.5" thickBot="1">
      <c r="A45" s="41" t="s">
        <v>35</v>
      </c>
      <c r="B45" s="42" t="s">
        <v>78</v>
      </c>
      <c r="C45" s="43">
        <f aca="true" t="shared" si="9" ref="C45:N45">SUM(C42:C43)</f>
        <v>0</v>
      </c>
      <c r="D45" s="43">
        <f t="shared" si="9"/>
        <v>0</v>
      </c>
      <c r="E45" s="43">
        <f t="shared" si="9"/>
        <v>0</v>
      </c>
      <c r="F45" s="43">
        <f t="shared" si="9"/>
        <v>0</v>
      </c>
      <c r="G45" s="43">
        <f t="shared" si="9"/>
        <v>0</v>
      </c>
      <c r="H45" s="43">
        <f t="shared" si="9"/>
        <v>0</v>
      </c>
      <c r="I45" s="43">
        <f t="shared" si="9"/>
        <v>0</v>
      </c>
      <c r="J45" s="43">
        <f t="shared" si="9"/>
        <v>0</v>
      </c>
      <c r="K45" s="43">
        <f t="shared" si="9"/>
        <v>0</v>
      </c>
      <c r="L45" s="43">
        <f t="shared" si="9"/>
        <v>0</v>
      </c>
      <c r="M45" s="43">
        <f t="shared" si="9"/>
        <v>0</v>
      </c>
      <c r="N45" s="44">
        <f t="shared" si="9"/>
        <v>0</v>
      </c>
    </row>
    <row r="46" spans="1:14" ht="12.75">
      <c r="A46" s="17" t="s">
        <v>72</v>
      </c>
      <c r="B46" s="19" t="s">
        <v>41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14" ht="12.75">
      <c r="A47" s="17" t="s">
        <v>74</v>
      </c>
      <c r="B47" s="19" t="s">
        <v>79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 ht="12.75">
      <c r="A48" s="41" t="s">
        <v>42</v>
      </c>
      <c r="B48" s="42" t="s">
        <v>80</v>
      </c>
      <c r="C48" s="43">
        <f aca="true" t="shared" si="10" ref="C48:N48">SUM(C46:C47)</f>
        <v>0</v>
      </c>
      <c r="D48" s="43">
        <f t="shared" si="10"/>
        <v>0</v>
      </c>
      <c r="E48" s="43">
        <f t="shared" si="10"/>
        <v>0</v>
      </c>
      <c r="F48" s="43">
        <f t="shared" si="10"/>
        <v>0</v>
      </c>
      <c r="G48" s="43">
        <f t="shared" si="10"/>
        <v>0</v>
      </c>
      <c r="H48" s="43">
        <f t="shared" si="10"/>
        <v>0</v>
      </c>
      <c r="I48" s="43">
        <f t="shared" si="10"/>
        <v>0</v>
      </c>
      <c r="J48" s="43">
        <f t="shared" si="10"/>
        <v>0</v>
      </c>
      <c r="K48" s="43">
        <f t="shared" si="10"/>
        <v>0</v>
      </c>
      <c r="L48" s="43">
        <f t="shared" si="10"/>
        <v>0</v>
      </c>
      <c r="M48" s="43">
        <f t="shared" si="10"/>
        <v>0</v>
      </c>
      <c r="N48" s="44">
        <f t="shared" si="10"/>
        <v>0</v>
      </c>
    </row>
    <row r="49" spans="1:14" ht="13.5" thickBot="1">
      <c r="A49" s="17" t="s">
        <v>81</v>
      </c>
      <c r="B49" s="25" t="s">
        <v>82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3.5" thickBot="1">
      <c r="A50" s="41" t="s">
        <v>46</v>
      </c>
      <c r="B50" s="42" t="s">
        <v>83</v>
      </c>
      <c r="C50" s="43">
        <f aca="true" t="shared" si="11" ref="C50:N50">SUM(C48,C45,C49)</f>
        <v>0</v>
      </c>
      <c r="D50" s="43">
        <f t="shared" si="11"/>
        <v>0</v>
      </c>
      <c r="E50" s="43">
        <f t="shared" si="11"/>
        <v>0</v>
      </c>
      <c r="F50" s="43">
        <f t="shared" si="11"/>
        <v>0</v>
      </c>
      <c r="G50" s="43">
        <f t="shared" si="11"/>
        <v>0</v>
      </c>
      <c r="H50" s="43">
        <f t="shared" si="11"/>
        <v>0</v>
      </c>
      <c r="I50" s="43">
        <f t="shared" si="11"/>
        <v>0</v>
      </c>
      <c r="J50" s="43">
        <f t="shared" si="11"/>
        <v>0</v>
      </c>
      <c r="K50" s="43">
        <f t="shared" si="11"/>
        <v>0</v>
      </c>
      <c r="L50" s="43">
        <f t="shared" si="11"/>
        <v>0</v>
      </c>
      <c r="M50" s="43">
        <f t="shared" si="11"/>
        <v>0</v>
      </c>
      <c r="N50" s="44">
        <f t="shared" si="11"/>
        <v>0</v>
      </c>
    </row>
    <row r="51" spans="1:29" ht="13.5" thickBot="1">
      <c r="A51" s="41"/>
      <c r="B51" s="71" t="s">
        <v>84</v>
      </c>
      <c r="C51" s="43">
        <f aca="true" t="shared" si="12" ref="C51:N51">SUM(C50,C41,C37)</f>
        <v>0</v>
      </c>
      <c r="D51" s="43">
        <f t="shared" si="12"/>
        <v>0</v>
      </c>
      <c r="E51" s="43">
        <f t="shared" si="12"/>
        <v>0</v>
      </c>
      <c r="F51" s="43">
        <f t="shared" si="12"/>
        <v>0</v>
      </c>
      <c r="G51" s="43">
        <f t="shared" si="12"/>
        <v>0</v>
      </c>
      <c r="H51" s="43">
        <f t="shared" si="12"/>
        <v>0</v>
      </c>
      <c r="I51" s="43">
        <f t="shared" si="12"/>
        <v>0</v>
      </c>
      <c r="J51" s="43">
        <f t="shared" si="12"/>
        <v>0</v>
      </c>
      <c r="K51" s="43">
        <f t="shared" si="12"/>
        <v>0</v>
      </c>
      <c r="L51" s="43">
        <f t="shared" si="12"/>
        <v>0</v>
      </c>
      <c r="M51" s="43">
        <f t="shared" si="12"/>
        <v>0</v>
      </c>
      <c r="N51" s="44">
        <f t="shared" si="12"/>
        <v>0</v>
      </c>
      <c r="AA51" s="15"/>
      <c r="AB51" s="15"/>
      <c r="AC51" s="15"/>
    </row>
    <row r="52" spans="1:14" ht="13.5" thickBot="1">
      <c r="A52" s="57"/>
      <c r="B52" s="58" t="s">
        <v>85</v>
      </c>
      <c r="C52" s="72"/>
      <c r="D52" s="72"/>
      <c r="E52" s="72"/>
      <c r="F52" s="72"/>
      <c r="G52" s="72"/>
      <c r="H52" s="72"/>
      <c r="I52" s="72"/>
      <c r="J52" s="72"/>
      <c r="K52" s="72"/>
      <c r="L52" s="73"/>
      <c r="M52" s="73"/>
      <c r="N52" s="74"/>
    </row>
    <row r="53" spans="1:14" ht="13.5" thickBot="1">
      <c r="A53" s="64"/>
      <c r="B53" s="58" t="s">
        <v>86</v>
      </c>
      <c r="C53" s="72"/>
      <c r="D53" s="72"/>
      <c r="E53" s="72"/>
      <c r="F53" s="72"/>
      <c r="G53" s="72"/>
      <c r="H53" s="75"/>
      <c r="I53" s="72"/>
      <c r="J53" s="72"/>
      <c r="K53" s="75"/>
      <c r="L53" s="72"/>
      <c r="M53" s="72"/>
      <c r="N53" s="82"/>
    </row>
    <row r="54" spans="8:11" ht="12.75">
      <c r="H54" s="26"/>
      <c r="K54" s="26"/>
    </row>
    <row r="55" spans="8:11" ht="12.75">
      <c r="H55" s="26"/>
      <c r="K55" s="26"/>
    </row>
    <row r="56" spans="8:11" ht="12.75">
      <c r="H56" s="26"/>
      <c r="K56" s="26"/>
    </row>
    <row r="57" ht="12.75">
      <c r="K57" s="26"/>
    </row>
    <row r="58" ht="12.75">
      <c r="K58" s="26"/>
    </row>
    <row r="59" ht="12.75">
      <c r="K59" s="26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8"/>
      <c r="AB63" s="8"/>
      <c r="AC63" s="8"/>
    </row>
    <row r="64" spans="27:29" ht="12.75">
      <c r="AA64" s="9"/>
      <c r="AB64" s="9"/>
      <c r="AC64" s="9"/>
    </row>
    <row r="65" spans="27:29" ht="12.75">
      <c r="AA65" s="9"/>
      <c r="AB65" s="9"/>
      <c r="AC65" s="9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  <row r="77" spans="27:29" ht="12.75">
      <c r="AA77" s="8"/>
      <c r="AB77" s="8"/>
      <c r="AC77" s="8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7:B7"/>
    <mergeCell ref="A8:B8"/>
    <mergeCell ref="A29:B29"/>
    <mergeCell ref="I5:I6"/>
    <mergeCell ref="J5:J6"/>
    <mergeCell ref="K5:K6"/>
  </mergeCells>
  <printOptions horizontalCentered="1"/>
  <pageMargins left="0.27569444444444446" right="0.27569444444444446" top="0.275" bottom="0.19999999999999998" header="0.19652777777777777" footer="0.159722222222222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Harkai Gábor</dc:creator>
  <cp:keywords/>
  <dc:description/>
  <cp:lastModifiedBy>Morvai Éva</cp:lastModifiedBy>
  <cp:lastPrinted>2016-05-09T13:05:06Z</cp:lastPrinted>
  <dcterms:created xsi:type="dcterms:W3CDTF">2016-04-29T07:48:17Z</dcterms:created>
  <dcterms:modified xsi:type="dcterms:W3CDTF">2016-05-09T13:05:36Z</dcterms:modified>
  <cp:category/>
  <cp:version/>
  <cp:contentType/>
  <cp:contentStatus/>
</cp:coreProperties>
</file>