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'!$A:$C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E52" i="1" s="1"/>
  <c r="D51" i="1"/>
  <c r="E51" i="1" s="1"/>
  <c r="D50" i="1"/>
  <c r="C50" i="1"/>
  <c r="E50" i="1" s="1"/>
  <c r="D49" i="1"/>
  <c r="C49" i="1"/>
  <c r="E49" i="1" s="1"/>
  <c r="D48" i="1"/>
  <c r="C48" i="1"/>
  <c r="E48" i="1" s="1"/>
  <c r="D47" i="1"/>
  <c r="C47" i="1"/>
  <c r="C59" i="1" s="1"/>
  <c r="E59" i="1" s="1"/>
  <c r="D46" i="1"/>
  <c r="D45" i="1"/>
  <c r="D44" i="1"/>
  <c r="D43" i="1"/>
  <c r="D42" i="1"/>
  <c r="C42" i="1"/>
  <c r="E42" i="1" s="1"/>
  <c r="E41" i="1"/>
  <c r="D41" i="1"/>
  <c r="E40" i="1"/>
  <c r="D40" i="1"/>
  <c r="D39" i="1"/>
  <c r="C39" i="1"/>
  <c r="E39" i="1" s="1"/>
  <c r="D38" i="1"/>
  <c r="E37" i="1"/>
  <c r="D37" i="1"/>
  <c r="E36" i="1"/>
  <c r="D36" i="1"/>
  <c r="E35" i="1"/>
  <c r="D35" i="1"/>
  <c r="E34" i="1"/>
  <c r="D34" i="1"/>
  <c r="E33" i="1"/>
  <c r="D33" i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C27" i="1"/>
  <c r="E27" i="1" s="1"/>
  <c r="E26" i="1"/>
  <c r="D26" i="1"/>
  <c r="E25" i="1"/>
  <c r="D25" i="1"/>
  <c r="E24" i="1"/>
  <c r="D24" i="1"/>
  <c r="E23" i="1"/>
  <c r="D23" i="1"/>
  <c r="E22" i="1"/>
  <c r="D22" i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E38" i="1" l="1"/>
  <c r="C43" i="1"/>
  <c r="E43" i="1" s="1"/>
  <c r="E47" i="1"/>
  <c r="E9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<sst xmlns="http://schemas.openxmlformats.org/spreadsheetml/2006/main" count="112" uniqueCount="98">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</sst>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2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C9">
            <v>9988614</v>
          </cell>
        </row>
        <row r="11">
          <cell r="C11">
            <v>5076402</v>
          </cell>
        </row>
        <row r="12">
          <cell r="C12">
            <v>2788648</v>
          </cell>
        </row>
        <row r="15">
          <cell r="C15">
            <v>2123564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9988614</v>
          </cell>
        </row>
        <row r="39">
          <cell r="C39">
            <v>4390995</v>
          </cell>
        </row>
        <row r="40">
          <cell r="C40">
            <v>216699</v>
          </cell>
        </row>
        <row r="42">
          <cell r="C42">
            <v>4174296</v>
          </cell>
        </row>
        <row r="43">
          <cell r="C43">
            <v>14379609</v>
          </cell>
        </row>
        <row r="47">
          <cell r="C47">
            <v>13591509</v>
          </cell>
        </row>
        <row r="48">
          <cell r="C48">
            <v>7226713</v>
          </cell>
        </row>
        <row r="49">
          <cell r="C49">
            <v>1117901</v>
          </cell>
        </row>
        <row r="50">
          <cell r="C50">
            <v>5246895</v>
          </cell>
        </row>
        <row r="53">
          <cell r="C53">
            <v>788100</v>
          </cell>
        </row>
        <row r="54">
          <cell r="C54">
            <v>788100</v>
          </cell>
        </row>
        <row r="59">
          <cell r="C59">
            <v>14379609</v>
          </cell>
        </row>
        <row r="61">
          <cell r="C61">
            <v>2</v>
          </cell>
        </row>
      </sheetData>
      <sheetData sheetId="2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108914</v>
          </cell>
        </row>
        <row r="42">
          <cell r="C42">
            <v>108914</v>
          </cell>
        </row>
        <row r="43">
          <cell r="C43">
            <v>108914</v>
          </cell>
        </row>
        <row r="47">
          <cell r="C47">
            <v>108914</v>
          </cell>
        </row>
        <row r="49">
          <cell r="C49">
            <v>7314</v>
          </cell>
        </row>
        <row r="50">
          <cell r="C50">
            <v>101600</v>
          </cell>
        </row>
        <row r="53">
          <cell r="C53">
            <v>0</v>
          </cell>
        </row>
        <row r="59">
          <cell r="C59">
            <v>108914</v>
          </cell>
        </row>
      </sheetData>
      <sheetData sheetId="27">
        <row r="9">
          <cell r="C9">
            <v>100000</v>
          </cell>
        </row>
        <row r="20">
          <cell r="C20">
            <v>100000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100000</v>
          </cell>
        </row>
        <row r="39">
          <cell r="C39">
            <v>221331326</v>
          </cell>
        </row>
        <row r="42">
          <cell r="C42">
            <v>221331326</v>
          </cell>
        </row>
        <row r="43">
          <cell r="C43">
            <v>221431326</v>
          </cell>
        </row>
        <row r="47">
          <cell r="C47">
            <v>219454227</v>
          </cell>
        </row>
        <row r="48">
          <cell r="C48">
            <v>157122797</v>
          </cell>
        </row>
        <row r="49">
          <cell r="C49">
            <v>27681770</v>
          </cell>
        </row>
        <row r="50">
          <cell r="C50">
            <v>34649660</v>
          </cell>
        </row>
        <row r="53">
          <cell r="C53">
            <v>1977099</v>
          </cell>
        </row>
        <row r="54">
          <cell r="C54">
            <v>1977099</v>
          </cell>
        </row>
        <row r="59">
          <cell r="C59">
            <v>221431326</v>
          </cell>
        </row>
        <row r="61">
          <cell r="C61">
            <v>45.713340000000002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activeCell="D1" sqref="D1:E1048576"/>
    </sheetView>
  </sheetViews>
  <sheetFormatPr defaultRowHeight="12.75" x14ac:dyDescent="0.2"/>
  <cols>
    <col min="1" max="1" width="13.83203125" style="85" customWidth="1"/>
    <col min="2" max="2" width="79.1640625" style="4" customWidth="1"/>
    <col min="3" max="3" width="12.6640625" style="91" bestFit="1" customWidth="1"/>
    <col min="4" max="4" width="10" style="2" hidden="1" customWidth="1"/>
    <col min="5" max="5" width="10.5" style="2" hidden="1" customWidth="1"/>
    <col min="6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CONCATENATE("13. melléklet"," ",[1]ALAPADATOK!A7," ",[1]ALAPADATOK!B7," ",[1]ALAPADATOK!C7," ",[1]ALAPADATOK!D7," ",[1]ALAPADATOK!E7," ",[1]ALAPADATOK!F7," ",[1]ALAPADATOK!G7," ",[1]ALAPADATOK!H7)</f>
        <v>13. melléklet a 4 / 2021. ( III.25.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10088614</v>
      </c>
      <c r="D9" s="38">
        <f>'[1]9.2.1. sz. mell'!C9+'[1]9.2.2. sz.  mell'!C9+'[1]9.2.3. sz. mell.'!C9</f>
        <v>10088614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5076402</v>
      </c>
      <c r="D11" s="38">
        <f>'[1]9.2.1. sz. mell'!C11+'[1]9.2.2. sz.  mell'!C11+'[1]9.2.3. sz. mell.'!C11</f>
        <v>5076402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2788648</v>
      </c>
      <c r="D12" s="38">
        <f>'[1]9.2.1. sz. mell'!C12+'[1]9.2.2. sz.  mell'!C12+'[1]9.2.3. sz. mell.'!C12</f>
        <v>2788648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2123564</v>
      </c>
      <c r="D15" s="38">
        <f>'[1]9.2.1. sz. mell'!C15+'[1]9.2.2. sz.  mell'!C15+'[1]9.2.3. sz. mell.'!C15</f>
        <v>2123564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100000</v>
      </c>
      <c r="D20" s="38">
        <f>'[1]9.2.1. sz. mell'!C20+'[1]9.2.2. sz.  mell'!C20+'[1]9.2.3. sz. mell.'!C20</f>
        <v>100000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0</v>
      </c>
      <c r="D32" s="38">
        <f>'[1]9.2.1. sz. mell'!C32+'[1]9.2.2. sz.  mell'!C32+'[1]9.2.3. sz. mell.'!C32</f>
        <v>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/>
      <c r="D35" s="38">
        <f>'[1]9.2.1. sz. mell'!C35+'[1]9.2.2. sz.  mell'!C35+'[1]9.2.3. sz. mell.'!C35</f>
        <v>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10088614</v>
      </c>
      <c r="D38" s="38">
        <f>'[1]9.2.1. sz. mell'!C38+'[1]9.2.2. sz.  mell'!C38+'[1]9.2.3. sz. mell.'!C38</f>
        <v>10088614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225831235</v>
      </c>
      <c r="D39" s="38">
        <f>'[1]9.2.1. sz. mell'!C39+'[1]9.2.2. sz.  mell'!C39+'[1]9.2.3. sz. mell.'!C39</f>
        <v>225831235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1">
        <v>216699</v>
      </c>
      <c r="D40" s="38">
        <f>'[1]9.2.1. sz. mell'!C40+'[1]9.2.2. sz.  mell'!C40+'[1]9.2.3. sz. mell.'!C40</f>
        <v>216699</v>
      </c>
      <c r="E40" s="39">
        <f t="shared" si="0"/>
        <v>0</v>
      </c>
      <c r="F40" s="40"/>
      <c r="G40" s="40"/>
      <c r="H40" s="40"/>
      <c r="I40" s="40"/>
      <c r="J40" s="40"/>
      <c r="K40" s="68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9">
        <f>228893476-3278940</f>
        <v>225614536</v>
      </c>
      <c r="D42" s="38">
        <f>'[1]9.2.1. sz. mell'!C42+'[1]9.2.2. sz.  mell'!C42+'[1]9.2.3. sz. mell.'!C42</f>
        <v>225614536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70" t="s">
        <v>82</v>
      </c>
      <c r="C43" s="71">
        <f>+C38+C39</f>
        <v>235919849</v>
      </c>
      <c r="D43" s="38">
        <f>'[1]9.2.1. sz. mell'!C43+'[1]9.2.2. sz.  mell'!C43+'[1]9.2.3. sz. mell.'!C43</f>
        <v>235919849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2"/>
      <c r="B44" s="73"/>
      <c r="C44" s="74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5"/>
      <c r="B45" s="76"/>
      <c r="C45" s="77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8"/>
      <c r="B46" s="79" t="s">
        <v>83</v>
      </c>
      <c r="C46" s="71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1" customFormat="1" ht="12" customHeight="1" thickBot="1" x14ac:dyDescent="0.25">
      <c r="A47" s="56" t="s">
        <v>14</v>
      </c>
      <c r="B47" s="57" t="s">
        <v>84</v>
      </c>
      <c r="C47" s="37">
        <f>SUM(C48:C52)</f>
        <v>233154650</v>
      </c>
      <c r="D47" s="38">
        <f>'[1]9.2.1. sz. mell'!C47+'[1]9.2.2. sz.  mell'!C47+'[1]9.2.3. sz. mell.'!C47</f>
        <v>233154650</v>
      </c>
      <c r="E47" s="39">
        <f t="shared" ref="E47:E59" si="1">C47-D47</f>
        <v>0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2" customHeight="1" x14ac:dyDescent="0.2">
      <c r="A48" s="45" t="s">
        <v>16</v>
      </c>
      <c r="B48" s="53" t="s">
        <v>85</v>
      </c>
      <c r="C48" s="82">
        <f>166097510-1748000</f>
        <v>164349510</v>
      </c>
      <c r="D48" s="38">
        <f>'[1]9.2.1. sz. mell'!C48+'[1]9.2.2. sz.  mell'!C48+'[1]9.2.3. sz. mell.'!C48</f>
        <v>164349510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55">
        <f>29077925-270940</f>
        <v>28806985</v>
      </c>
      <c r="D49" s="38">
        <f>'[1]9.2.1. sz. mell'!C49+'[1]9.2.2. sz.  mell'!C49+'[1]9.2.3. sz. mell.'!C49</f>
        <v>28806985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55">
        <f>41258155-1260000</f>
        <v>39998155</v>
      </c>
      <c r="D50" s="38">
        <f>'[1]9.2.1. sz. mell'!C50+'[1]9.2.2. sz.  mell'!C50+'[1]9.2.3. sz. mell.'!C50</f>
        <v>39998155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2765199</v>
      </c>
      <c r="D53" s="38">
        <f>'[1]9.2.1. sz. mell'!C53+'[1]9.2.2. sz.  mell'!C53+'[1]9.2.3. sz. mell.'!C53</f>
        <v>2765199</v>
      </c>
      <c r="E53" s="39">
        <f t="shared" si="1"/>
        <v>0</v>
      </c>
    </row>
    <row r="54" spans="1:19" s="81" customFormat="1" ht="12" customHeight="1" x14ac:dyDescent="0.2">
      <c r="A54" s="45" t="s">
        <v>40</v>
      </c>
      <c r="B54" s="53" t="s">
        <v>91</v>
      </c>
      <c r="C54" s="61">
        <v>2765199</v>
      </c>
      <c r="D54" s="38">
        <f>'[1]9.2.1. sz. mell'!C54+'[1]9.2.2. sz.  mell'!C54+'[1]9.2.3. sz. mell.'!C54</f>
        <v>2765199</v>
      </c>
      <c r="E54" s="39">
        <f t="shared" si="1"/>
        <v>0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3" t="s">
        <v>96</v>
      </c>
      <c r="C59" s="84">
        <f>+C47+C53+C58</f>
        <v>235919849</v>
      </c>
      <c r="D59" s="38">
        <f>'[1]9.2.1. sz. mell'!C59+'[1]9.2.2. sz.  mell'!C59+'[1]9.2.3. sz. mell.'!C59</f>
        <v>235919849</v>
      </c>
      <c r="E59" s="39">
        <f t="shared" si="1"/>
        <v>0</v>
      </c>
    </row>
    <row r="60" spans="1:19" ht="13.5" thickBot="1" x14ac:dyDescent="0.25">
      <c r="C60" s="86"/>
      <c r="D60" s="38">
        <f>'[1]9.2.1. sz. mell'!C60+'[1]9.2.2. sz.  mell'!C60+'[1]9.2.3. sz. mell.'!C60</f>
        <v>0</v>
      </c>
      <c r="E60" s="87"/>
    </row>
    <row r="61" spans="1:19" ht="15" customHeight="1" thickBot="1" x14ac:dyDescent="0.25">
      <c r="A61" s="88" t="s">
        <v>97</v>
      </c>
      <c r="B61" s="89"/>
      <c r="C61" s="90">
        <f>47.375+1-0.66666</f>
        <v>47.70834</v>
      </c>
      <c r="D61" s="38">
        <f>'[1]9.2.1. sz. mell'!C61+'[1]9.2.2. sz.  mell'!C61+'[1]9.2.3. sz. mell.'!C61</f>
        <v>47.713340000000002</v>
      </c>
      <c r="E61" s="39">
        <f>C61-D61</f>
        <v>-5.000000000002558E-3</v>
      </c>
    </row>
    <row r="62" spans="1:19" x14ac:dyDescent="0.2">
      <c r="I62" s="92"/>
    </row>
    <row r="64" spans="1:19" x14ac:dyDescent="0.2">
      <c r="B64" s="9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2021-03-26T09:41:54Z</dcterms:created>
  <dcterms:modified xsi:type="dcterms:W3CDTF">2021-03-26T09:41:55Z</dcterms:modified>
</cp:coreProperties>
</file>