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9720" windowHeight="7320" tabRatio="636" activeTab="8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</sheets>
  <definedNames>
    <definedName name="_xlnm.Print_Titles" localSheetId="5">'6'!$1:$8</definedName>
    <definedName name="_xlnm.Print_Titles" localSheetId="6">'7'!$1:$8</definedName>
    <definedName name="_xlnm.Print_Area" localSheetId="12">'13'!$A$1:$N$26</definedName>
    <definedName name="_xlnm.Print_Area" localSheetId="2">'3'!$A$1:$F$82</definedName>
    <definedName name="_xlnm.Print_Area" localSheetId="5">'6'!$A$1:$AO$44</definedName>
    <definedName name="_xlnm.Print_Area" localSheetId="6">'7'!$A$1:$AL$34</definedName>
  </definedNames>
  <calcPr fullCalcOnLoad="1"/>
</workbook>
</file>

<file path=xl/sharedStrings.xml><?xml version="1.0" encoding="utf-8"?>
<sst xmlns="http://schemas.openxmlformats.org/spreadsheetml/2006/main" count="740" uniqueCount="537">
  <si>
    <t xml:space="preserve"> Ezer forintban </t>
  </si>
  <si>
    <t>Önkormányzatok sajátos felhalmozási és tőke bevételei</t>
  </si>
  <si>
    <t>Felhalmozási célú pénzeszközátvétel államháztartáson kívülről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</si>
  <si>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</si>
  <si>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</si>
  <si>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</si>
  <si>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</si>
  <si>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</si>
  <si>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</si>
  <si>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</si>
  <si>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</si>
  <si>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</si>
  <si>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</si>
  <si>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</si>
  <si>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</si>
  <si>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</si>
  <si>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Munkaadót terhelő járulékok</t>
  </si>
  <si>
    <t>Végleges pénzeszközátadás, egyéb támogatás</t>
  </si>
  <si>
    <t>Társadalom és szoc.pol. Ellátások</t>
  </si>
  <si>
    <t xml:space="preserve">Kiadások összesen </t>
  </si>
  <si>
    <t>Intézményi müködési bevételek</t>
  </si>
  <si>
    <t>Pénzforgalom nélküli bevételek</t>
  </si>
  <si>
    <t xml:space="preserve">Bevételek összesen </t>
  </si>
  <si>
    <t>Működési célú pénzeszköz átadás ÁHT-n belül</t>
  </si>
  <si>
    <t>Működési célú pénzeszköz átadás ÁHT-n belül összesen</t>
  </si>
  <si>
    <t>Működési célú pénzeszköz átadás ÁHT-n kívül</t>
  </si>
  <si>
    <t>Működési célú pénzeszköz átadás ÁHT-n kívül összesen</t>
  </si>
  <si>
    <t>Működési célú pénzeszköz átadás  összesen</t>
  </si>
  <si>
    <t>Finanszírozási kiadások</t>
  </si>
  <si>
    <t>Támogatásértékű bevételek, átvett pénzeszközök</t>
  </si>
  <si>
    <t>1.</t>
  </si>
  <si>
    <t>10.</t>
  </si>
  <si>
    <t xml:space="preserve">Egyéb forrás </t>
  </si>
  <si>
    <t>Rendszeres szociális segély az SZt. 37/B (1) bek. b-c) pontok szerint</t>
  </si>
  <si>
    <t>Rendszeres szociális segély az SZt. 37/B (1) bek. d) pont szerint</t>
  </si>
  <si>
    <t>Rendszeres szociális segély egészségkárosodott személyek részére az SZt. 37/B (1) bek. a) pont szerint</t>
  </si>
  <si>
    <t>Önkormányzat által folyósított ellátás kereső tevékenység mellett Szt. 37/E (1) bek.</t>
  </si>
  <si>
    <t>Közcélú munka Szt. 36. §.</t>
  </si>
  <si>
    <t>Rászorultságtól függõ pénzbeli szociális, gyermekvédelmi ellátások összesen (01+...+19)</t>
  </si>
  <si>
    <t>Természetben nyújtott szociális ellátások összesen (21+…+31)</t>
  </si>
  <si>
    <t>Önkormányzatok által folyósított szociális, gyermekvédelmi 
ellátások összesen (20+32)</t>
  </si>
  <si>
    <t>Önkormányzatok által folyósított ellátások összesen (33+34+35)</t>
  </si>
  <si>
    <t>Szakfeladat száma</t>
  </si>
  <si>
    <t>Szakfeladat megnevezése</t>
  </si>
  <si>
    <t>Éves létszám-előirányzat (fő)</t>
  </si>
  <si>
    <t>Önkormányzatok igazgatási tevékenysége</t>
  </si>
  <si>
    <t>Önkormányzat összesen</t>
  </si>
  <si>
    <t>Rendelkezésre állási támogatás, bérpótló juttatás</t>
  </si>
  <si>
    <t>Sor-
szám</t>
  </si>
  <si>
    <t>Kötelezettség jogcíme</t>
  </si>
  <si>
    <t>Köt. váll.
 éve</t>
  </si>
  <si>
    <t>Kiadás vonzata évenként</t>
  </si>
  <si>
    <t>Összesen</t>
  </si>
  <si>
    <t>9=(4+5+6+7+8)</t>
  </si>
  <si>
    <t>2.</t>
  </si>
  <si>
    <t>3.</t>
  </si>
  <si>
    <t>4.</t>
  </si>
  <si>
    <t>Felhalmozási célú hiteltörlesztés (tőke+kamat)</t>
  </si>
  <si>
    <t>5.</t>
  </si>
  <si>
    <t>6.</t>
  </si>
  <si>
    <t>7.</t>
  </si>
  <si>
    <t>Beruházás feladatonként</t>
  </si>
  <si>
    <t>8.</t>
  </si>
  <si>
    <t>9.</t>
  </si>
  <si>
    <t>Felújítás célonként</t>
  </si>
  <si>
    <t>............................</t>
  </si>
  <si>
    <t>11.</t>
  </si>
  <si>
    <t xml:space="preserve">Egyéb </t>
  </si>
  <si>
    <t>12.</t>
  </si>
  <si>
    <t>Összesen (1+4+7+9+11)</t>
  </si>
  <si>
    <t>Összesen: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</si>
  <si>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</si>
  <si>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</si>
  <si>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</si>
  <si>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</si>
  <si>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</si>
  <si>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</si>
  <si>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</si>
  <si>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</si>
  <si>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</si>
  <si>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</si>
  <si>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</si>
  <si>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</si>
  <si>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</si>
  <si>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>d.</t>
  </si>
  <si>
    <t>2.1.</t>
  </si>
  <si>
    <t>2.2.</t>
  </si>
  <si>
    <t>2.3.</t>
  </si>
  <si>
    <t>3.1.</t>
  </si>
  <si>
    <t>3.2.</t>
  </si>
  <si>
    <t>3.3.</t>
  </si>
  <si>
    <t>Központosított előirányzatokból a működési célúak</t>
  </si>
  <si>
    <t>4.1.</t>
  </si>
  <si>
    <t>4.2.</t>
  </si>
  <si>
    <t>4.3.</t>
  </si>
  <si>
    <t>4.4.</t>
  </si>
  <si>
    <t>Támogatásértékű működési bevételek összesen</t>
  </si>
  <si>
    <t>Működési célú pénzeszköz átvétel államháztartáson kívülről</t>
  </si>
  <si>
    <t>Előző évi működési célú előirányzat-maradvány, pénzmaradvány átvétel</t>
  </si>
  <si>
    <t>Előző évi költségvetési kiegészítések, visszatérülések</t>
  </si>
  <si>
    <t>Működési bevételek (1+2+3+4)</t>
  </si>
  <si>
    <t>5.1.</t>
  </si>
  <si>
    <t>5.2.</t>
  </si>
  <si>
    <t>Tárgyi eszközök, immateriális javak értékesítése</t>
  </si>
  <si>
    <t>6.1.</t>
  </si>
  <si>
    <t>6.2.</t>
  </si>
  <si>
    <t>Köpontosított előirányzatokból fejlesztési célúak</t>
  </si>
  <si>
    <t>Fejlesztési célú támogatások</t>
  </si>
  <si>
    <t>7.1.</t>
  </si>
  <si>
    <t>7.2.</t>
  </si>
  <si>
    <t>7.3.</t>
  </si>
  <si>
    <t>Támogatásértékű felhalmozási bevételek összesen</t>
  </si>
  <si>
    <t>előző évi felhalmozási célú előirányzat-maradvány</t>
  </si>
  <si>
    <t>Működési célra</t>
  </si>
  <si>
    <t>Felhalmozási célra</t>
  </si>
  <si>
    <t xml:space="preserve">Működési célú hitel felvétele </t>
  </si>
  <si>
    <t>Felhalmozási célú hitel felvétele</t>
  </si>
  <si>
    <t>Felhalmozási célú hitel törlesztése</t>
  </si>
  <si>
    <t xml:space="preserve">Működési bevételek és működési kiadások különbözete: </t>
  </si>
  <si>
    <t>Éves létszám-előirányzat  (fő)</t>
  </si>
  <si>
    <t xml:space="preserve">Idegenforgalmi adó épület után </t>
  </si>
  <si>
    <t xml:space="preserve">Iparűzési adó állandó jelleggel végzett iparűzési tevékenység után </t>
  </si>
  <si>
    <t>13.</t>
  </si>
  <si>
    <t>Gépjárműadóból biztosított kedvezmény, mentesség</t>
  </si>
  <si>
    <t>14.</t>
  </si>
  <si>
    <t>Helyiségek hasznosítása utáni kedvezmény, menteség</t>
  </si>
  <si>
    <t>15.</t>
  </si>
  <si>
    <t>Eszközök hasznosítása utáni kedvezmény, menteség</t>
  </si>
  <si>
    <t>16.</t>
  </si>
  <si>
    <t>Egyéb kedvezmény</t>
  </si>
  <si>
    <t>17.</t>
  </si>
  <si>
    <t>Egyéb kölcsön elengedése</t>
  </si>
  <si>
    <t>18.</t>
  </si>
  <si>
    <t>19.</t>
  </si>
  <si>
    <t>Európai Uniós támogatással megvalósuló projektek bevételei, kiadásai, hozzájárulások</t>
  </si>
  <si>
    <t>EU-s projekt azonosítója:</t>
  </si>
  <si>
    <t>Források</t>
  </si>
  <si>
    <t>Saját erő</t>
  </si>
  <si>
    <t>saját erőből központi támogatás</t>
  </si>
  <si>
    <t>EU-s forrás</t>
  </si>
  <si>
    <t>Társfinanszírozás</t>
  </si>
  <si>
    <t>Hitel</t>
  </si>
  <si>
    <t>Források összesen</t>
  </si>
  <si>
    <t>Kiadások, költségek</t>
  </si>
  <si>
    <t>Személyi jellegű</t>
  </si>
  <si>
    <t>Beruházások, beszerzések</t>
  </si>
  <si>
    <t>Szolgáltatások igénybevétele</t>
  </si>
  <si>
    <t>Felhalmozási kiadás  megnevezése</t>
  </si>
  <si>
    <t>Teljes költség</t>
  </si>
  <si>
    <t>Kivitelezés kezdési és befejezési éve</t>
  </si>
  <si>
    <t>Felújítási kiadások célonként</t>
  </si>
  <si>
    <t>Beruházási kiadások feladatonként</t>
  </si>
  <si>
    <t>ÖSSZESEN:</t>
  </si>
  <si>
    <t>Tárgyévi kiadások és bevételek egyenlege</t>
  </si>
  <si>
    <t>Működési támogatások</t>
  </si>
  <si>
    <t>Egyéb működési bevételek</t>
  </si>
  <si>
    <t>Működési bevételek</t>
  </si>
  <si>
    <t>Felhalmozási támogatások</t>
  </si>
  <si>
    <t>Egyéb felhalmozási bevételek</t>
  </si>
  <si>
    <t>Támogatási kölcsönök visszatérülése</t>
  </si>
  <si>
    <t>B.</t>
  </si>
  <si>
    <t>Költségvetési bevételek összesen (I+II+III+IV)</t>
  </si>
  <si>
    <t>A.Költségvetési kiadások és B.költségvetési bevételek egyenlege (A-B)</t>
  </si>
  <si>
    <t>Pénzmaradvány igénybevétele</t>
  </si>
  <si>
    <t>C.</t>
  </si>
  <si>
    <t>Értékpapír értékesítésének bevétele</t>
  </si>
  <si>
    <t>Hitelek felvétele</t>
  </si>
  <si>
    <t>D.</t>
  </si>
  <si>
    <t>E.</t>
  </si>
  <si>
    <t>Finanszírozási bevételek (C+D)</t>
  </si>
  <si>
    <t>Értékpapír vásárlásainak kiadása</t>
  </si>
  <si>
    <t>Hitelek törlesztése</t>
  </si>
  <si>
    <t>F.</t>
  </si>
  <si>
    <t>Működési kiadások (1+….+5)</t>
  </si>
  <si>
    <t>a.</t>
  </si>
  <si>
    <t>b.</t>
  </si>
  <si>
    <t>c.</t>
  </si>
  <si>
    <t>Társadalom-, szociálpolitikai és egyéb juttatás, Önormányzat által folyósított ellátások</t>
  </si>
  <si>
    <t>Egyéb felhalmozási kiadások</t>
  </si>
  <si>
    <t>A.</t>
  </si>
  <si>
    <t>Egyéb működési kiadások (a+b+c+d)</t>
  </si>
  <si>
    <t>Irányítószerv alá tartozó költségvetési szervnek folyósított támogatás</t>
  </si>
  <si>
    <t>Helyi adók</t>
  </si>
  <si>
    <t>Átengedett központi adók</t>
  </si>
  <si>
    <t>Bírságok, egyéb bevételek</t>
  </si>
  <si>
    <t>Közfoglalkoztatás éves létszám-előirányzata</t>
  </si>
  <si>
    <t>IV.</t>
  </si>
  <si>
    <t>V.</t>
  </si>
  <si>
    <t>VI.</t>
  </si>
  <si>
    <t>VII.</t>
  </si>
  <si>
    <t>VIII.</t>
  </si>
  <si>
    <t>IX.</t>
  </si>
  <si>
    <t>Megnevezés</t>
  </si>
  <si>
    <t>Személyi juttatások</t>
  </si>
  <si>
    <t>Felújítás</t>
  </si>
  <si>
    <t>Beruházás</t>
  </si>
  <si>
    <t>Felhalmozási és tőkejellegű bevételek</t>
  </si>
  <si>
    <t>Felhalmozási kiadások</t>
  </si>
  <si>
    <t>CÍMREND</t>
  </si>
  <si>
    <t>I.</t>
  </si>
  <si>
    <t>II.</t>
  </si>
  <si>
    <t>III.</t>
  </si>
  <si>
    <t xml:space="preserve">Munkaadókat terhelő járulékok </t>
  </si>
  <si>
    <t>Dologi és egyéb folyó kiadások</t>
  </si>
  <si>
    <t>Önkormányzatok sajátos működési bevételei</t>
  </si>
  <si>
    <t>Kiadásainak és bevételeinek fő összesítője</t>
  </si>
  <si>
    <t>Sor-szám</t>
  </si>
  <si>
    <t>KIADÁSOK</t>
  </si>
  <si>
    <t>BEVÉTELEK</t>
  </si>
  <si>
    <t>ezer forintban</t>
  </si>
  <si>
    <t>01</t>
  </si>
  <si>
    <t>G.</t>
  </si>
  <si>
    <t>H.</t>
  </si>
  <si>
    <t>Tárgyévi kiadások  össsesen (A+F)</t>
  </si>
  <si>
    <t>Tárgyévi bevételek összesen (B+E)</t>
  </si>
  <si>
    <t>Önkormányzatok által folyósított ellátások részletezése</t>
  </si>
  <si>
    <t>Módosított</t>
  </si>
  <si>
    <t>Teljesítés</t>
  </si>
  <si>
    <t xml:space="preserve">Rendszeres gyermekvédelmi kedvezményben részesülők pénzbeli támogatása (Gyvt. 20/A.§) </t>
  </si>
  <si>
    <t>Kiegészítő gyermekvédelmi támogatás és a kiegészítő gyermekvédelmi támogatás pótléka (Gyvt. 20/B.§)</t>
  </si>
  <si>
    <t>Rendkívüli gyermekvédelmi támogatás Gyvt. 21.§ (helyi megállapítás)</t>
  </si>
  <si>
    <t>Egyéb, az önkormányzat rendeletében megállapított juttatás</t>
  </si>
  <si>
    <t>Természetben nyújtott lakásfenntartási támogatás Szt. 47.§ (1) bek. b) pont</t>
  </si>
  <si>
    <t>Természetben nyújtott rendszeres szociális segély (Szt. 45.§ (1) bek. a) pont)</t>
  </si>
  <si>
    <t>Adósságkezelési szolgáltatás keretében gáz-vagy áram fogyasztást mérő készülék biztosítása (Szt. 55/A. § (3) bek.)</t>
  </si>
  <si>
    <t>Temetési segély Szt. 47.§ (1) bek. d) pont</t>
  </si>
  <si>
    <t>Köztemetés Szt. 48.§</t>
  </si>
  <si>
    <t xml:space="preserve">Közgyógyellátás Szt. 49.§ </t>
  </si>
  <si>
    <t>Rászorultságtól függõ normatív kedvezmények (Gyvt. 148.§ (5) bek., Közokt. tv. 10.§ (4) bek., Tpr.tv. 8.§ (4) bek.)</t>
  </si>
  <si>
    <t>Étkeztetés (Szt. 62.§)</t>
  </si>
  <si>
    <t>Házi segítségnyújtás (Szt. 63.§)</t>
  </si>
  <si>
    <t>Rendkívüli gyermekvédelmi támogatás (Gyvt. 18. § (5) bek. alapján.)</t>
  </si>
  <si>
    <t>Eredeti előirányzat</t>
  </si>
  <si>
    <t xml:space="preserve">Idõskorúak járadéka </t>
  </si>
  <si>
    <t>Lakásfenntartási támogatás t (normatív)</t>
  </si>
  <si>
    <t>Lakásfenntartási támogatás  (helyi megállapítás)</t>
  </si>
  <si>
    <t xml:space="preserve">Adósságcsökkentési támogatás </t>
  </si>
  <si>
    <t xml:space="preserve">Ápolási díj  (normatív) </t>
  </si>
  <si>
    <t xml:space="preserve">Ápolási díj   (helyi megállapítás) </t>
  </si>
  <si>
    <t xml:space="preserve">Átmeneti segély </t>
  </si>
  <si>
    <t xml:space="preserve">Temetési segély Szt. </t>
  </si>
  <si>
    <t xml:space="preserve">Adósságkezelési szolgáltatásban részesülőknek kifizetett lakásfenntartási támogatás </t>
  </si>
  <si>
    <t>Működési célú pénzeszköz-átadások részletezése</t>
  </si>
  <si>
    <t>Bursa Hungarica ösztöndíj-támogatás</t>
  </si>
  <si>
    <t>Zalavár Község Önkormányzata</t>
  </si>
  <si>
    <t>Beruházási kiadások</t>
  </si>
  <si>
    <t>Működési bevételek (1+2+3+49)</t>
  </si>
  <si>
    <t>Felhalmozási bevételek (5+6+7)</t>
  </si>
  <si>
    <t>Finanszírozási bevételek (8+9+10+11)</t>
  </si>
  <si>
    <t>Költségvetési Bevételek Összesen (A+B+C)</t>
  </si>
  <si>
    <t>Felhalmozási kiadások (6+….+8)</t>
  </si>
  <si>
    <r>
      <t xml:space="preserve">Költségvetési kiadások összesen </t>
    </r>
    <r>
      <rPr>
        <sz val="12"/>
        <rFont val="Times New Roman"/>
        <family val="1"/>
      </rPr>
      <t>(A+B+C+D)</t>
    </r>
  </si>
  <si>
    <t>Felhalmozási bevételek és kiadások különbözete:</t>
  </si>
  <si>
    <t xml:space="preserve"> működési és felhalmozási célú bevételi éskiadási előirányzatok bemutatása tájékoztató jelleggel</t>
  </si>
  <si>
    <t>Felhalmozási kiadások feladatonként</t>
  </si>
  <si>
    <t xml:space="preserve">Adott, közvetett támogatások  </t>
  </si>
  <si>
    <t>2013.</t>
  </si>
  <si>
    <t>2014.</t>
  </si>
  <si>
    <t>Többéves kihatással járó kötelezettségvállalások listája</t>
  </si>
  <si>
    <t>Működési célú hitel törlesztése (éven túli)</t>
  </si>
  <si>
    <t>Működési célú hitel törlesztése (folyószámlahitel)</t>
  </si>
  <si>
    <t>Tartalék</t>
  </si>
  <si>
    <t>Működési célú hiteltörlesztés tőke</t>
  </si>
  <si>
    <t>Bérhitel</t>
  </si>
  <si>
    <t>Folyószámlahitel</t>
  </si>
  <si>
    <t>Intézményi Működési bevételek</t>
  </si>
  <si>
    <t>Főkönyvi-szám</t>
  </si>
  <si>
    <t>Főkönyvi szám</t>
  </si>
  <si>
    <t>Szakfeladatsz.</t>
  </si>
  <si>
    <t>Általános és céltartalék</t>
  </si>
  <si>
    <t>Helyi Önkormányzatok általános működésének támogatása</t>
  </si>
  <si>
    <t>támogatás</t>
  </si>
  <si>
    <t>Helyi önkormányzatok kiegészítő támogatása</t>
  </si>
  <si>
    <t>Működési célú pénzeszközátadás AHT-n kívülre és belül</t>
  </si>
  <si>
    <t>Felügyeletiszerv támogatása</t>
  </si>
  <si>
    <t>Költségvetési hiány belső finanszírozására szolgáló  bevételek (V+VI)</t>
  </si>
  <si>
    <t>X.</t>
  </si>
  <si>
    <t>Költségvetési hiány belső finanszírozását meghaladó összegének külső finanszírozására szolgáló bevételek  (VII+VIII)</t>
  </si>
  <si>
    <t>Finanszírozási kiadások összesen (IX+X)</t>
  </si>
  <si>
    <t>2015. ÉVI KÖLTSÉGVETÉS</t>
  </si>
  <si>
    <t>2015.ÉVI KÖLTSÉGVETÉS</t>
  </si>
  <si>
    <t xml:space="preserve">2015.ÉVI KÖLTSÉGVETÉS  </t>
  </si>
  <si>
    <t>2015. ÉVI ELŐIRÁNYZAT-FELHASZNÁLÁSI TERV</t>
  </si>
  <si>
    <t>Zalai Dombhátaktól a Vulkánok Völgyéig Egyesület</t>
  </si>
  <si>
    <t>Belső ellenőr</t>
  </si>
  <si>
    <t>Kistérség támogatása</t>
  </si>
  <si>
    <t>Sármellék</t>
  </si>
  <si>
    <t>TÖOSZ tagdíj</t>
  </si>
  <si>
    <t>LEADER tagdíj</t>
  </si>
  <si>
    <t>Balatoni Szövetség</t>
  </si>
  <si>
    <t>Zalavári Sport Egyesület</t>
  </si>
  <si>
    <t>Iskola Szülői Munkaközössége</t>
  </si>
  <si>
    <t>Telefon hozzájárulás</t>
  </si>
  <si>
    <t>Öregek napja (étkezési utalvány)</t>
  </si>
  <si>
    <t>Zalavári magtár épület vásárlás</t>
  </si>
  <si>
    <t>Felhasználás
2015. XII.31-ig</t>
  </si>
  <si>
    <t>2015. évi előirányzat</t>
  </si>
  <si>
    <t>2015. év utáni szükséglet
(6=2 - 4 - 5)</t>
  </si>
  <si>
    <t>Mns. személyi szolgáltatás, Egyéb szabadidős szolgáltatás</t>
  </si>
  <si>
    <t>Város és községgazdálkodási egyéb szolgáltatások</t>
  </si>
  <si>
    <t>Család és nővédelmi egészségügyi gondozás</t>
  </si>
  <si>
    <t>Könyvtári állomány gyarapítása, nyilvántartása</t>
  </si>
  <si>
    <t>Hosszabb időtartamú közfoglalkoztatás</t>
  </si>
  <si>
    <t>Óvodai étkeztetés</t>
  </si>
  <si>
    <t>Iskolai étkeztetés</t>
  </si>
  <si>
    <t>Szociális étkeztetés</t>
  </si>
  <si>
    <t>2015 ÉVI KÖLTSÉGVETÉS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</si>
  <si>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</si>
  <si>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</si>
  <si>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</si>
  <si>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</si>
  <si>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</si>
  <si>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</si>
  <si>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</si>
  <si>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</si>
  <si>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</si>
  <si>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</si>
  <si>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Készenléti, ügyeleti, helyettesítési díj, túlóra, túlszolgálat</t>
  </si>
  <si>
    <t>12</t>
  </si>
  <si>
    <t>13</t>
  </si>
  <si>
    <t>14</t>
  </si>
  <si>
    <t>15</t>
  </si>
  <si>
    <t>16</t>
  </si>
  <si>
    <t>Végkielégítés</t>
  </si>
  <si>
    <t>Jubileumi jutalom</t>
  </si>
  <si>
    <t>Közlekedési költségtérítés</t>
  </si>
  <si>
    <t xml:space="preserve">Dologi és egyéb folyó kiadásai intézményi és összesített kimutatása </t>
  </si>
  <si>
    <t>Szakmai anyagok beszerzése</t>
  </si>
  <si>
    <t>17</t>
  </si>
  <si>
    <t>Egyéb kommunikációs szolgáltatások</t>
  </si>
  <si>
    <t>18</t>
  </si>
  <si>
    <t>19</t>
  </si>
  <si>
    <t>Vásárolt élelmezés</t>
  </si>
  <si>
    <t>20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</si>
  <si>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</si>
  <si>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</si>
  <si>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</si>
  <si>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</si>
  <si>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</si>
  <si>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</si>
  <si>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</si>
  <si>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</si>
  <si>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</si>
  <si>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</si>
  <si>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</si>
  <si>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</si>
  <si>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</si>
  <si>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</si>
  <si>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</si>
  <si>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</si>
  <si>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Egyéb dologi kiadások</t>
  </si>
  <si>
    <t>Rovat megnevezése</t>
  </si>
  <si>
    <t>Rovat-szám</t>
  </si>
  <si>
    <t>Előirányzat</t>
  </si>
  <si>
    <t>eredeti</t>
  </si>
  <si>
    <t>Törvény szerinti illetmények, munkabérek</t>
  </si>
  <si>
    <t>K1101</t>
  </si>
  <si>
    <t>Elemi költségve-tés alapján</t>
  </si>
  <si>
    <t>Normatív jutalmak</t>
  </si>
  <si>
    <t>K1102</t>
  </si>
  <si>
    <t>Céljuttatás, projektprémium</t>
  </si>
  <si>
    <t>K1103</t>
  </si>
  <si>
    <t>K1104</t>
  </si>
  <si>
    <t>K1105</t>
  </si>
  <si>
    <t>K1106</t>
  </si>
  <si>
    <t>Béren kívüli juttatások</t>
  </si>
  <si>
    <t>K1107</t>
  </si>
  <si>
    <t>Ruházati költségtérítés</t>
  </si>
  <si>
    <t>K1108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</si>
  <si>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</si>
  <si>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</si>
  <si>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</si>
  <si>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</si>
  <si>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</si>
  <si>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</si>
  <si>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</si>
  <si>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juttatásai(&gt;=14)</t>
  </si>
  <si>
    <t>K1113</t>
  </si>
  <si>
    <t>ebből:biztosítási díjak</t>
  </si>
  <si>
    <t>Foglalkoztatottak személyi juttatásai (=01+…+13)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</si>
  <si>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</si>
  <si>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</si>
  <si>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</si>
  <si>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</si>
  <si>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</si>
  <si>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</si>
  <si>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</si>
  <si>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Külső személyi juttatások (=16+17+18)</t>
  </si>
  <si>
    <t>K12</t>
  </si>
  <si>
    <t>Személyi juttatások összesen (=15+19)</t>
  </si>
  <si>
    <t>K1</t>
  </si>
  <si>
    <t xml:space="preserve">Munkaadókat terhelő járulékok és szociális hozzájárulási adó (=22+…+28)                                                                          </t>
  </si>
  <si>
    <t>K2</t>
  </si>
  <si>
    <t>ebből: szociális hozzájárulási adó</t>
  </si>
  <si>
    <t>ebből: rehabilitációs hozzájárulás</t>
  </si>
  <si>
    <t>ebből: korkedvezmény-biztosítási járulék</t>
  </si>
  <si>
    <t>ebből: egészségügyi hozzájárulás</t>
  </si>
  <si>
    <t>ebből: táppénz hozzájárulás</t>
  </si>
  <si>
    <t>ebből: munkaadót a foglalkoztatottak részére történő kifizetésekkel kapcsolatban terhelő más járulék jellegű kötelezettségek</t>
  </si>
  <si>
    <t>ebből: munkáltatót terhelő személyi jövedelemadó</t>
  </si>
  <si>
    <t>Személyi juttatásainak és munkaadókat terhelő járulékainak kimutatása</t>
  </si>
  <si>
    <t>K311</t>
  </si>
  <si>
    <t>E. 053111</t>
  </si>
  <si>
    <t>Üzemeltetési anyagok beszerzése</t>
  </si>
  <si>
    <t>K312</t>
  </si>
  <si>
    <t>E. 053121</t>
  </si>
  <si>
    <t>Árubeszerzés</t>
  </si>
  <si>
    <t>K313</t>
  </si>
  <si>
    <t>E. 053131</t>
  </si>
  <si>
    <t>Készletbeszerzés (=29+30+31)</t>
  </si>
  <si>
    <t>K31</t>
  </si>
  <si>
    <t>Informatikai szolgáltatások igénybevétele</t>
  </si>
  <si>
    <t>K321</t>
  </si>
  <si>
    <t>E. 053211</t>
  </si>
  <si>
    <t>K322</t>
  </si>
  <si>
    <t>E. 053221</t>
  </si>
  <si>
    <t>Kommunikációs szolgáltatások (=33+34)</t>
  </si>
  <si>
    <t>K32</t>
  </si>
  <si>
    <t>Közüzemi díjak</t>
  </si>
  <si>
    <t>K331</t>
  </si>
  <si>
    <t>E. 053311</t>
  </si>
  <si>
    <t>K332</t>
  </si>
  <si>
    <t>E. 053321</t>
  </si>
  <si>
    <t>Bérleti és lízing díjak (&gt;=39)</t>
  </si>
  <si>
    <t>K333</t>
  </si>
  <si>
    <t>E. 053331</t>
  </si>
  <si>
    <t>ebből: a közszféra és a magánszféra együttműködésén (PPP) alapuló szerződéses konstrukció</t>
  </si>
  <si>
    <t>Karbantartási, kisjavítási szolgáltatások</t>
  </si>
  <si>
    <t>K334</t>
  </si>
  <si>
    <t>E. 053341</t>
  </si>
  <si>
    <t>Közvetített szolgáltatások  (&gt;=42)</t>
  </si>
  <si>
    <t>K335</t>
  </si>
  <si>
    <t>E. 053351</t>
  </si>
  <si>
    <t>ebből: államháztartáson belül</t>
  </si>
  <si>
    <t xml:space="preserve">Szakmai tevékenységet segítő szolgáltatások </t>
  </si>
  <si>
    <t>K336</t>
  </si>
  <si>
    <t>E. 053361</t>
  </si>
  <si>
    <t xml:space="preserve">Egyéb szolgáltatások </t>
  </si>
  <si>
    <t>K337</t>
  </si>
  <si>
    <t>E. 053371</t>
  </si>
  <si>
    <t>Szolgáltatási kiadások (=36+37+38+40+41+43+44)</t>
  </si>
  <si>
    <t>K33</t>
  </si>
  <si>
    <t>Kiküldetések kiadásai</t>
  </si>
  <si>
    <t>K341</t>
  </si>
  <si>
    <t>E. 053411</t>
  </si>
  <si>
    <t>Reklám- és propagandakiadások</t>
  </si>
  <si>
    <t>K342</t>
  </si>
  <si>
    <t>E. 053421</t>
  </si>
  <si>
    <t>Kiküldetések, reklám- és propagandakiadások (=46+47)</t>
  </si>
  <si>
    <t>K34</t>
  </si>
  <si>
    <t>Működési célú előzetesen felszámított általános forgalmi adó</t>
  </si>
  <si>
    <t>K351</t>
  </si>
  <si>
    <t>E. 053511</t>
  </si>
  <si>
    <t xml:space="preserve">Fizetendő általános forgalmi adó </t>
  </si>
  <si>
    <t>K352</t>
  </si>
  <si>
    <t>E. 053521</t>
  </si>
  <si>
    <t>Kamatkiadások   (&gt;=52+53)</t>
  </si>
  <si>
    <t>K353</t>
  </si>
  <si>
    <t>E. 053531</t>
  </si>
  <si>
    <t>ebből: fedezeti ügyletek kamatkiadásai</t>
  </si>
  <si>
    <t>Egyéb pénzügyi műveletek kiadásai  (&gt;=55+…+57)</t>
  </si>
  <si>
    <t>K354</t>
  </si>
  <si>
    <t>E. 053541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</si>
  <si>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</si>
  <si>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</si>
  <si>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</si>
  <si>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K355</t>
  </si>
  <si>
    <t>E. 053551</t>
  </si>
  <si>
    <t>Különféle befizetések és egyéb dologi kiadások (=49+50+51+54+58)</t>
  </si>
  <si>
    <t>K35</t>
  </si>
  <si>
    <t>Dologi kiadások (=32+35+45+48+59)</t>
  </si>
  <si>
    <t>K3</t>
  </si>
  <si>
    <t>Rovat-</t>
  </si>
  <si>
    <t>szám</t>
  </si>
  <si>
    <t>Jelzőrendszeres házi segítségnyújtás</t>
  </si>
  <si>
    <t>Házi segítségnyújtás hozzájárulás</t>
  </si>
  <si>
    <t>Családsegítő hozzájárulás</t>
  </si>
  <si>
    <t>Gyermekjóléti szolgáltatás támogatása</t>
  </si>
  <si>
    <t xml:space="preserve"> 2015. ÉVI KÖLTSÉGVETÉS</t>
  </si>
  <si>
    <t>2015. ÉVI KÖLTÉSGVETÉS</t>
  </si>
  <si>
    <t>Működési célú pénzeszközátadás AHT-n kívülre és belülre</t>
  </si>
  <si>
    <t>Lakossági víz- és csatorna szolgáltatás támogatás</t>
  </si>
  <si>
    <t>2013. előtti kifizetés</t>
  </si>
  <si>
    <t>2015.</t>
  </si>
  <si>
    <t>2015. 
után</t>
  </si>
  <si>
    <t>3.sz.melléklet</t>
  </si>
  <si>
    <t>4.sz. melléklet</t>
  </si>
  <si>
    <t>5.sz.melléklet</t>
  </si>
  <si>
    <t xml:space="preserve">         6. sz.melléklet</t>
  </si>
  <si>
    <t xml:space="preserve">       7. sz.melléklet</t>
  </si>
  <si>
    <t>8.sz.melléklet</t>
  </si>
  <si>
    <t xml:space="preserve">       9. sz.melléklet</t>
  </si>
  <si>
    <t xml:space="preserve">              10. sz.melléklet</t>
  </si>
  <si>
    <t>11.sz.melléklet</t>
  </si>
  <si>
    <t xml:space="preserve">  12.sz.melléklet</t>
  </si>
  <si>
    <t>13.sz.melléklet</t>
  </si>
  <si>
    <t>Óvodai nevelés, ellátás, szakmai feladatai</t>
  </si>
  <si>
    <t>Üzemi konyha</t>
  </si>
  <si>
    <t>Önk.Hiv. eredeti ei.</t>
  </si>
  <si>
    <t>Ei. Módosítás 2015.06.30.</t>
  </si>
  <si>
    <t>Előirányzat módosítás 2015.06.30.</t>
  </si>
  <si>
    <t xml:space="preserve">Ei. Módosítás </t>
  </si>
  <si>
    <t>Ei. módosítás</t>
  </si>
  <si>
    <t>Ei. módosítás 2015.06.30.</t>
  </si>
  <si>
    <t>Ei. Módosítás  2015.06.30.</t>
  </si>
  <si>
    <t>Teljesítés 2015.06.30.</t>
  </si>
  <si>
    <t>Keszthelyi Mentőállomás</t>
  </si>
  <si>
    <t>Közműfejlesztés támogatás</t>
  </si>
  <si>
    <r>
      <t xml:space="preserve">Átmeneti segély Szt. 47.§ (1) bek. c) pont </t>
    </r>
    <r>
      <rPr>
        <i/>
        <sz val="8"/>
        <color indexed="8"/>
        <rFont val="Times New Roman"/>
        <family val="1"/>
      </rPr>
      <t>(önkormányzati segély, települési támogatás)</t>
    </r>
  </si>
  <si>
    <r>
      <t xml:space="preserve">Önkormányzat által saját hatáskörben (nem szociális és gyermekvédelmi előírások alapján) adott természetbeni ellátás </t>
    </r>
    <r>
      <rPr>
        <i/>
        <sz val="8"/>
        <color indexed="8"/>
        <rFont val="Times New Roman"/>
        <family val="1"/>
      </rPr>
      <t>(szociális tüzifa)</t>
    </r>
  </si>
  <si>
    <r>
      <t xml:space="preserve">Önkormányzat által saját hatáskörben (nem szociális és gyermekvédelmi előírások alapján) adott pénzügyi ellátás </t>
    </r>
    <r>
      <rPr>
        <i/>
        <sz val="8"/>
        <color indexed="8"/>
        <rFont val="Times New Roman"/>
        <family val="1"/>
      </rPr>
      <t>(újszülött támogatás)</t>
    </r>
  </si>
  <si>
    <t>Működési célú visszatérítendő támogatások, kölcsönök nyújtása ÁHT-n kívülre</t>
  </si>
  <si>
    <t>Szivattyú beszerzés</t>
  </si>
  <si>
    <t>Beruházási célú előzetesen felszámított Áfa</t>
  </si>
  <si>
    <t>2015.06.30. teljesítés</t>
  </si>
  <si>
    <t>Módosított létszám-előirányzat 2015.06.30.</t>
  </si>
  <si>
    <t xml:space="preserve">Éves létszám-előirányzat </t>
  </si>
  <si>
    <t>Előző évi elszámolásból származó kiadások, elvonások és befizetések</t>
  </si>
  <si>
    <t>ÁHT-n belüli megelőlegezések visszafizetése</t>
  </si>
  <si>
    <t>Finanszírozási kiadások (9)</t>
  </si>
  <si>
    <t>Működési kiadások (1+….+4)</t>
  </si>
  <si>
    <t>Felhalmozási kiadások (5+6+7)</t>
  </si>
  <si>
    <t>Finanszírozási kiadások (a+b)</t>
  </si>
  <si>
    <r>
      <t xml:space="preserve">Költségvetési kiadások összesen </t>
    </r>
    <r>
      <rPr>
        <sz val="12"/>
        <rFont val="Times New Roman"/>
        <family val="1"/>
      </rPr>
      <t>(I+II+III)</t>
    </r>
  </si>
  <si>
    <t>Elvonások, befizetések</t>
  </si>
  <si>
    <t xml:space="preserve"> Működési és felhalmozási célú bevételi és kiadási előirányzatok bemutatása tájékoztató jelleggel</t>
  </si>
  <si>
    <t>2.sz.melléklet</t>
  </si>
  <si>
    <t>4.sz.melléklet</t>
  </si>
  <si>
    <t>6.sz.melléklet</t>
  </si>
  <si>
    <t>7.sz.melléklet</t>
  </si>
  <si>
    <t>9.sz.melléklet</t>
  </si>
  <si>
    <t>10.sz.melléklet</t>
  </si>
  <si>
    <t>12.sz.mellékelt</t>
  </si>
  <si>
    <t>2015. évi előirányzat-felhasználási terv</t>
  </si>
  <si>
    <t>1.sz.melléklet</t>
  </si>
  <si>
    <t xml:space="preserve">Zalavár Község Önkormányzata 2015. évi költségvetés </t>
  </si>
  <si>
    <t>2015.06.30. előirányzat módosítás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</si>
</sst>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€_-;\-* #,##0.00\ _€_-;_-* &quot;-&quot;??\ _€_-;_-@_-"/>
    <numFmt numFmtId="165" formatCode="#,##0\ _F_t"/>
    <numFmt numFmtId="166" formatCode="0__"/>
    <numFmt numFmtId="167" formatCode="#,##0&quot;Ft&quot;;\-#,##0&quot;Ft&quot;"/>
    <numFmt numFmtId="168" formatCode="#,##0&quot;Ft&quot;;[Red]\-#,##0&quot;Ft&quot;"/>
    <numFmt numFmtId="169" formatCode="#,##0.00&quot;Ft&quot;;\-#,##0.00&quot;Ft&quot;"/>
    <numFmt numFmtId="170" formatCode="#,##0.00&quot;Ft&quot;;[Red]\-#,##0.00&quot;Ft&quot;"/>
    <numFmt numFmtId="171" formatCode="_-* #,##0&quot;Ft&quot;_-;\-* #,##0&quot;Ft&quot;_-;_-* &quot;-&quot;&quot;Ft&quot;_-;_-@_-"/>
    <numFmt numFmtId="172" formatCode="_-* #,##0_F_t_-;\-* #,##0_F_t_-;_-* &quot;-&quot;_F_t_-;_-@_-"/>
    <numFmt numFmtId="173" formatCode="_-* #,##0.00&quot;Ft&quot;_-;\-* #,##0.00&quot;Ft&quot;_-;_-* &quot;-&quot;??&quot;Ft&quot;_-;_-@_-"/>
    <numFmt numFmtId="174" formatCode="_-* #,##0.00_F_t_-;\-* #,##0.00_F_t_-;_-* &quot;-&quot;??_F_t_-;_-@_-"/>
    <numFmt numFmtId="175" formatCode="#,##0&quot; Ft&quot;;\-#,##0&quot; Ft&quot;"/>
    <numFmt numFmtId="176" formatCode="#,##0&quot; Ft&quot;;[Red]\-#,##0&quot; Ft&quot;"/>
    <numFmt numFmtId="177" formatCode="#,##0.00&quot; Ft&quot;;\-#,##0.00&quot; Ft&quot;"/>
    <numFmt numFmtId="178" formatCode="#,##0.00&quot; Ft&quot;;[Red]\-#,##0.00&quot; Ft&quot;"/>
    <numFmt numFmtId="179" formatCode="#,###"/>
    <numFmt numFmtId="180" formatCode="#"/>
    <numFmt numFmtId="181" formatCode="#,##0.0\ _F_t"/>
    <numFmt numFmtId="182" formatCode="_-* #,##0.0\ _F_t_-;\-* #,##0.0\ _F_t_-;_-* &quot;-&quot;??\ _F_t_-;_-@_-"/>
    <numFmt numFmtId="183" formatCode="_-* #,##0\ _F_t_-;\-* #,##0\ _F_t_-;_-* &quot;-&quot;??\ _F_t_-;_-@_-"/>
    <numFmt numFmtId="184" formatCode="#,##0.000"/>
    <numFmt numFmtId="185" formatCode="0.000"/>
    <numFmt numFmtId="186" formatCode="[$-40E]yyyy\.\ mmmm\ d\."/>
    <numFmt numFmtId="187" formatCode="#,###.0"/>
    <numFmt numFmtId="188" formatCode="#,###.00"/>
    <numFmt numFmtId="189" formatCode="0.0"/>
    <numFmt numFmtId="190" formatCode="00"/>
    <numFmt numFmtId="191" formatCode="#,##0.00_ ;\-#,##0.00\ "/>
    <numFmt numFmtId="192" formatCode="#,##0_ ;\-#,##0\ "/>
  </numFmts>
  <fonts count="67">
    <font>
      <sz val="10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u val="single"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Times New Roman"/>
      <family val="1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0"/>
      <name val="Times New Roman CE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0"/>
    </font>
    <font>
      <i/>
      <sz val="12"/>
      <name val="Times New Roman"/>
      <family val="1"/>
    </font>
    <font>
      <b/>
      <sz val="12"/>
      <name val="Times New Roman CE"/>
      <family val="0"/>
    </font>
    <font>
      <sz val="12"/>
      <name val="Times New Roman CE"/>
      <family val="0"/>
    </font>
    <font>
      <b/>
      <sz val="14"/>
      <name val="Arial"/>
      <family val="0"/>
    </font>
    <font>
      <b/>
      <sz val="11"/>
      <name val="Arial CE"/>
      <family val="0"/>
    </font>
    <font>
      <b/>
      <sz val="12"/>
      <name val="Arial"/>
      <family val="0"/>
    </font>
    <font>
      <b/>
      <sz val="14"/>
      <name val="Times New Roman CE"/>
      <family val="0"/>
    </font>
    <font>
      <sz val="14"/>
      <name val="Times New Roman CE"/>
      <family val="0"/>
    </font>
    <font>
      <b/>
      <sz val="13"/>
      <name val="Times New Roman"/>
      <family val="1"/>
    </font>
    <font>
      <b/>
      <sz val="8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0"/>
      <name val="Times New Roman CE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 CE"/>
      <family val="0"/>
    </font>
    <font>
      <b/>
      <i/>
      <sz val="10"/>
      <color indexed="8"/>
      <name val="Times New Roman"/>
      <family val="1"/>
    </font>
    <font>
      <b/>
      <sz val="18"/>
      <name val="Times New Roman"/>
      <family val="1"/>
    </font>
    <font>
      <i/>
      <sz val="8"/>
      <color indexed="8"/>
      <name val="Times New Roman"/>
      <family val="1"/>
    </font>
    <font>
      <b/>
      <sz val="10"/>
      <name val="Arial CE"/>
      <family val="0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4" borderId="7" applyNumberFormat="0" applyFont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1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16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17" borderId="0" applyNumberFormat="0" applyBorder="0" applyAlignment="0" applyProtection="0"/>
    <xf numFmtId="0" fontId="34" fillId="7" borderId="0" applyNumberFormat="0" applyBorder="0" applyAlignment="0" applyProtection="0"/>
    <xf numFmtId="0" fontId="35" fillId="16" borderId="1" applyNumberFormat="0" applyAlignment="0" applyProtection="0"/>
    <xf numFmtId="9" fontId="0" fillId="0" borderId="0" applyFont="0" applyFill="0" applyBorder="0" applyAlignment="0" applyProtection="0"/>
  </cellStyleXfs>
  <cellXfs count="775">
    <xf numFmtId="0" fontId="0" fillId="0" borderId="0" xfId="0" applyAlignment="1">
      <alignment/>
    </xf>
    <xf numFmtId="0" fontId="6" fillId="0" borderId="0" xfId="59" applyFont="1" applyAlignment="1">
      <alignment vertical="center"/>
      <protection/>
    </xf>
    <xf numFmtId="0" fontId="6" fillId="0" borderId="0" xfId="59" applyFont="1" applyAlignment="1">
      <alignment horizontal="center" vertical="center"/>
      <protection/>
    </xf>
    <xf numFmtId="0" fontId="7" fillId="0" borderId="0" xfId="59" applyFont="1" applyAlignment="1">
      <alignment horizontal="center" vertical="center"/>
      <protection/>
    </xf>
    <xf numFmtId="0" fontId="8" fillId="0" borderId="0" xfId="59" applyFont="1" applyAlignment="1">
      <alignment horizontal="center" vertical="center"/>
      <protection/>
    </xf>
    <xf numFmtId="0" fontId="8" fillId="0" borderId="0" xfId="59" applyFont="1" applyAlignment="1">
      <alignment vertical="center"/>
      <protection/>
    </xf>
    <xf numFmtId="0" fontId="8" fillId="0" borderId="0" xfId="59" applyFont="1" applyAlignment="1">
      <alignment horizontal="left" vertical="center"/>
      <protection/>
    </xf>
    <xf numFmtId="0" fontId="9" fillId="0" borderId="0" xfId="59" applyFont="1" applyAlignment="1">
      <alignment horizontal="left" vertical="center"/>
      <protection/>
    </xf>
    <xf numFmtId="0" fontId="6" fillId="0" borderId="10" xfId="59" applyFont="1" applyBorder="1" applyAlignment="1">
      <alignment horizontal="center" vertical="center"/>
      <protection/>
    </xf>
    <xf numFmtId="0" fontId="7" fillId="0" borderId="0" xfId="59" applyFont="1" applyAlignment="1">
      <alignment horizontal="center" vertical="center"/>
      <protection/>
    </xf>
    <xf numFmtId="0" fontId="7" fillId="0" borderId="0" xfId="59" applyFont="1" applyAlignment="1">
      <alignment vertical="center"/>
      <protection/>
    </xf>
    <xf numFmtId="165" fontId="6" fillId="0" borderId="11" xfId="59" applyNumberFormat="1" applyFont="1" applyBorder="1" applyAlignment="1">
      <alignment horizontal="center" vertical="center"/>
      <protection/>
    </xf>
    <xf numFmtId="0" fontId="6" fillId="0" borderId="0" xfId="59" applyFont="1" applyAlignment="1">
      <alignment vertical="center" wrapText="1"/>
      <protection/>
    </xf>
    <xf numFmtId="0" fontId="6" fillId="0" borderId="0" xfId="59" applyFont="1" applyAlignment="1">
      <alignment horizontal="center" vertical="center" wrapText="1"/>
      <protection/>
    </xf>
    <xf numFmtId="0" fontId="6" fillId="18" borderId="10" xfId="59" applyFont="1" applyFill="1" applyBorder="1" applyAlignment="1">
      <alignment horizontal="center" vertical="center"/>
      <protection/>
    </xf>
    <xf numFmtId="165" fontId="6" fillId="18" borderId="11" xfId="42" applyNumberFormat="1" applyFont="1" applyFill="1" applyBorder="1" applyAlignment="1">
      <alignment horizontal="center"/>
    </xf>
    <xf numFmtId="165" fontId="6" fillId="18" borderId="12" xfId="42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166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8" fillId="0" borderId="0" xfId="61" applyFont="1" applyBorder="1" applyAlignment="1">
      <alignment horizontal="center" vertical="center"/>
      <protection/>
    </xf>
    <xf numFmtId="0" fontId="4" fillId="0" borderId="0" xfId="61" applyFont="1" applyAlignment="1">
      <alignment vertical="center"/>
      <protection/>
    </xf>
    <xf numFmtId="0" fontId="8" fillId="0" borderId="11" xfId="61" applyFont="1" applyBorder="1" applyAlignment="1">
      <alignment horizontal="center" vertical="center"/>
      <protection/>
    </xf>
    <xf numFmtId="0" fontId="11" fillId="0" borderId="11" xfId="61" applyFont="1" applyBorder="1" applyAlignment="1">
      <alignment horizontal="center" vertical="center"/>
      <protection/>
    </xf>
    <xf numFmtId="0" fontId="13" fillId="0" borderId="11" xfId="61" applyFont="1" applyBorder="1" applyAlignment="1">
      <alignment vertical="center"/>
      <protection/>
    </xf>
    <xf numFmtId="0" fontId="16" fillId="18" borderId="11" xfId="61" applyFont="1" applyFill="1" applyBorder="1" applyAlignment="1">
      <alignment vertical="center"/>
      <protection/>
    </xf>
    <xf numFmtId="0" fontId="6" fillId="0" borderId="0" xfId="61" applyFont="1" applyAlignment="1">
      <alignment vertical="center"/>
      <protection/>
    </xf>
    <xf numFmtId="165" fontId="5" fillId="0" borderId="13" xfId="59" applyNumberFormat="1" applyFont="1" applyBorder="1" applyAlignment="1">
      <alignment horizontal="center"/>
      <protection/>
    </xf>
    <xf numFmtId="0" fontId="11" fillId="0" borderId="11" xfId="61" applyFont="1" applyBorder="1" applyAlignment="1">
      <alignment vertical="center"/>
      <protection/>
    </xf>
    <xf numFmtId="0" fontId="12" fillId="0" borderId="11" xfId="61" applyFont="1" applyBorder="1" applyAlignment="1">
      <alignment vertical="center"/>
      <protection/>
    </xf>
    <xf numFmtId="0" fontId="11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4" fillId="0" borderId="11" xfId="0" applyFont="1" applyBorder="1" applyAlignment="1">
      <alignment/>
    </xf>
    <xf numFmtId="179" fontId="28" fillId="0" borderId="0" xfId="60" applyNumberFormat="1" applyFill="1" applyAlignment="1">
      <alignment horizontal="center" vertical="center" wrapText="1"/>
      <protection/>
    </xf>
    <xf numFmtId="179" fontId="28" fillId="0" borderId="0" xfId="60" applyNumberFormat="1" applyFill="1" applyAlignment="1">
      <alignment vertical="center" wrapText="1"/>
      <protection/>
    </xf>
    <xf numFmtId="179" fontId="37" fillId="0" borderId="14" xfId="60" applyNumberFormat="1" applyFont="1" applyFill="1" applyBorder="1" applyAlignment="1" applyProtection="1">
      <alignment horizontal="left" vertical="center" wrapText="1" indent="1"/>
      <protection locked="0"/>
    </xf>
    <xf numFmtId="179" fontId="39" fillId="0" borderId="0" xfId="60" applyNumberFormat="1" applyFont="1" applyFill="1" applyAlignment="1">
      <alignment horizontal="center" vertical="center" wrapText="1"/>
      <protection/>
    </xf>
    <xf numFmtId="179" fontId="39" fillId="0" borderId="0" xfId="60" applyNumberFormat="1" applyFont="1" applyFill="1" applyAlignment="1">
      <alignment vertical="center" wrapText="1"/>
      <protection/>
    </xf>
    <xf numFmtId="0" fontId="36" fillId="0" borderId="15" xfId="60" applyFont="1" applyFill="1" applyBorder="1" applyAlignment="1">
      <alignment horizontal="center" vertical="center" wrapText="1"/>
      <protection/>
    </xf>
    <xf numFmtId="0" fontId="36" fillId="0" borderId="16" xfId="60" applyFont="1" applyFill="1" applyBorder="1" applyAlignment="1">
      <alignment horizontal="center" vertical="center" wrapText="1"/>
      <protection/>
    </xf>
    <xf numFmtId="0" fontId="36" fillId="0" borderId="17" xfId="60" applyFont="1" applyFill="1" applyBorder="1" applyAlignment="1">
      <alignment horizontal="center" vertical="center" wrapText="1"/>
      <protection/>
    </xf>
    <xf numFmtId="0" fontId="40" fillId="0" borderId="0" xfId="60" applyFont="1" applyFill="1" applyAlignment="1">
      <alignment horizontal="center" vertical="center" wrapText="1"/>
      <protection/>
    </xf>
    <xf numFmtId="0" fontId="37" fillId="0" borderId="15" xfId="60" applyFont="1" applyFill="1" applyBorder="1" applyAlignment="1">
      <alignment horizontal="center" vertical="center" wrapText="1"/>
      <protection/>
    </xf>
    <xf numFmtId="0" fontId="37" fillId="0" borderId="16" xfId="60" applyFont="1" applyFill="1" applyBorder="1" applyAlignment="1">
      <alignment horizontal="center" vertical="center" wrapText="1"/>
      <protection/>
    </xf>
    <xf numFmtId="0" fontId="37" fillId="0" borderId="17" xfId="60" applyFont="1" applyFill="1" applyBorder="1" applyAlignment="1">
      <alignment horizontal="center" vertical="center" wrapText="1"/>
      <protection/>
    </xf>
    <xf numFmtId="0" fontId="41" fillId="0" borderId="18" xfId="60" applyFont="1" applyFill="1" applyBorder="1" applyAlignment="1">
      <alignment horizontal="center" vertical="center" wrapText="1"/>
      <protection/>
    </xf>
    <xf numFmtId="0" fontId="38" fillId="0" borderId="19" xfId="60" applyFont="1" applyFill="1" applyBorder="1" applyAlignment="1" applyProtection="1">
      <alignment horizontal="left" vertical="center" wrapText="1" indent="1"/>
      <protection locked="0"/>
    </xf>
    <xf numFmtId="179" fontId="41" fillId="0" borderId="19" xfId="60" applyNumberFormat="1" applyFont="1" applyFill="1" applyBorder="1" applyAlignment="1" applyProtection="1">
      <alignment horizontal="right" vertical="center" wrapText="1" indent="1"/>
      <protection locked="0"/>
    </xf>
    <xf numFmtId="179" fontId="41" fillId="0" borderId="20" xfId="6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60" applyFill="1" applyAlignment="1">
      <alignment vertical="center" wrapText="1"/>
      <protection/>
    </xf>
    <xf numFmtId="0" fontId="41" fillId="0" borderId="10" xfId="60" applyFont="1" applyFill="1" applyBorder="1" applyAlignment="1">
      <alignment horizontal="center" vertical="center" wrapText="1"/>
      <protection/>
    </xf>
    <xf numFmtId="0" fontId="38" fillId="0" borderId="21" xfId="60" applyFont="1" applyFill="1" applyBorder="1" applyAlignment="1" applyProtection="1">
      <alignment horizontal="left" vertical="center" wrapText="1" indent="1"/>
      <protection locked="0"/>
    </xf>
    <xf numFmtId="179" fontId="41" fillId="0" borderId="21" xfId="60" applyNumberFormat="1" applyFont="1" applyFill="1" applyBorder="1" applyAlignment="1" applyProtection="1">
      <alignment horizontal="right" vertical="center" wrapText="1" indent="1"/>
      <protection locked="0"/>
    </xf>
    <xf numFmtId="179" fontId="41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38" fillId="0" borderId="21" xfId="60" applyFont="1" applyFill="1" applyBorder="1" applyAlignment="1" applyProtection="1">
      <alignment horizontal="left" vertical="center" wrapText="1" indent="8"/>
      <protection locked="0"/>
    </xf>
    <xf numFmtId="0" fontId="41" fillId="0" borderId="22" xfId="60" applyFont="1" applyFill="1" applyBorder="1" applyAlignment="1" applyProtection="1">
      <alignment vertical="center" wrapText="1"/>
      <protection locked="0"/>
    </xf>
    <xf numFmtId="179" fontId="41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0" fontId="37" fillId="0" borderId="15" xfId="60" applyFont="1" applyFill="1" applyBorder="1" applyAlignment="1">
      <alignment horizontal="center" vertical="center" wrapText="1"/>
      <protection/>
    </xf>
    <xf numFmtId="0" fontId="36" fillId="0" borderId="23" xfId="60" applyFont="1" applyFill="1" applyBorder="1" applyAlignment="1">
      <alignment vertical="center" wrapText="1"/>
      <protection/>
    </xf>
    <xf numFmtId="179" fontId="37" fillId="0" borderId="23" xfId="60" applyNumberFormat="1" applyFont="1" applyFill="1" applyBorder="1" applyAlignment="1">
      <alignment vertical="center" wrapText="1"/>
      <protection/>
    </xf>
    <xf numFmtId="179" fontId="37" fillId="0" borderId="24" xfId="60" applyNumberFormat="1" applyFont="1" applyFill="1" applyBorder="1" applyAlignment="1">
      <alignment vertical="center" wrapText="1"/>
      <protection/>
    </xf>
    <xf numFmtId="0" fontId="28" fillId="0" borderId="0" xfId="60" applyFill="1" applyAlignment="1">
      <alignment horizontal="right" vertical="center" wrapText="1"/>
      <protection/>
    </xf>
    <xf numFmtId="0" fontId="28" fillId="0" borderId="0" xfId="60" applyFill="1" applyAlignment="1">
      <alignment horizontal="center" vertical="center" wrapText="1"/>
      <protection/>
    </xf>
    <xf numFmtId="0" fontId="6" fillId="0" borderId="15" xfId="0" applyFont="1" applyBorder="1" applyAlignment="1">
      <alignment/>
    </xf>
    <xf numFmtId="0" fontId="6" fillId="0" borderId="25" xfId="0" applyFont="1" applyBorder="1" applyAlignment="1">
      <alignment/>
    </xf>
    <xf numFmtId="0" fontId="42" fillId="0" borderId="10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6" xfId="0" applyFont="1" applyBorder="1" applyAlignment="1">
      <alignment/>
    </xf>
    <xf numFmtId="179" fontId="43" fillId="0" borderId="10" xfId="60" applyNumberFormat="1" applyFont="1" applyFill="1" applyBorder="1" applyAlignment="1" applyProtection="1">
      <alignment horizontal="left" vertical="center" wrapText="1" indent="1"/>
      <protection locked="0"/>
    </xf>
    <xf numFmtId="179" fontId="44" fillId="0" borderId="10" xfId="6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10" xfId="59" applyFont="1" applyBorder="1" applyAlignment="1">
      <alignment horizontal="center" vertical="center"/>
      <protection/>
    </xf>
    <xf numFmtId="0" fontId="45" fillId="0" borderId="0" xfId="59" applyFont="1" applyAlignment="1">
      <alignment vertical="center"/>
      <protection/>
    </xf>
    <xf numFmtId="165" fontId="4" fillId="0" borderId="0" xfId="61" applyNumberFormat="1" applyFont="1" applyAlignment="1">
      <alignment vertical="center"/>
      <protection/>
    </xf>
    <xf numFmtId="0" fontId="6" fillId="0" borderId="0" xfId="61" applyFont="1" applyAlignment="1">
      <alignment horizontal="right" vertical="center"/>
      <protection/>
    </xf>
    <xf numFmtId="3" fontId="6" fillId="0" borderId="0" xfId="61" applyNumberFormat="1" applyFont="1" applyAlignment="1">
      <alignment vertical="center"/>
      <protection/>
    </xf>
    <xf numFmtId="165" fontId="6" fillId="0" borderId="0" xfId="61" applyNumberFormat="1" applyFont="1" applyAlignment="1">
      <alignment vertical="center"/>
      <protection/>
    </xf>
    <xf numFmtId="0" fontId="11" fillId="0" borderId="11" xfId="61" applyFont="1" applyBorder="1" applyAlignment="1">
      <alignment horizontal="left" vertical="center"/>
      <protection/>
    </xf>
    <xf numFmtId="183" fontId="14" fillId="0" borderId="0" xfId="40" applyNumberFormat="1" applyFont="1" applyAlignment="1">
      <alignment/>
    </xf>
    <xf numFmtId="165" fontId="7" fillId="0" borderId="0" xfId="59" applyNumberFormat="1" applyFont="1" applyAlignment="1">
      <alignment vertical="center"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0" xfId="0" applyBorder="1" applyAlignment="1">
      <alignment/>
    </xf>
    <xf numFmtId="0" fontId="0" fillId="0" borderId="27" xfId="0" applyBorder="1" applyAlignment="1">
      <alignment/>
    </xf>
    <xf numFmtId="0" fontId="13" fillId="0" borderId="0" xfId="61" applyFont="1" applyBorder="1" applyAlignment="1">
      <alignment vertical="center"/>
      <protection/>
    </xf>
    <xf numFmtId="165" fontId="12" fillId="0" borderId="0" xfId="61" applyNumberFormat="1" applyFont="1" applyBorder="1" applyAlignment="1">
      <alignment vertical="center"/>
      <protection/>
    </xf>
    <xf numFmtId="165" fontId="12" fillId="0" borderId="0" xfId="61" applyNumberFormat="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8" fillId="0" borderId="0" xfId="59" applyFont="1" applyBorder="1" applyAlignment="1">
      <alignment horizontal="right"/>
      <protection/>
    </xf>
    <xf numFmtId="165" fontId="5" fillId="0" borderId="12" xfId="59" applyNumberFormat="1" applyFont="1" applyBorder="1" applyAlignment="1">
      <alignment horizontal="center"/>
      <protection/>
    </xf>
    <xf numFmtId="0" fontId="5" fillId="0" borderId="27" xfId="59" applyFont="1" applyBorder="1" applyAlignment="1">
      <alignment horizontal="center" vertical="center"/>
      <protection/>
    </xf>
    <xf numFmtId="0" fontId="5" fillId="0" borderId="13" xfId="59" applyFont="1" applyBorder="1" applyAlignment="1">
      <alignment vertical="center"/>
      <protection/>
    </xf>
    <xf numFmtId="0" fontId="5" fillId="0" borderId="13" xfId="59" applyFont="1" applyBorder="1" applyAlignment="1">
      <alignment horizontal="center" vertical="center"/>
      <protection/>
    </xf>
    <xf numFmtId="165" fontId="5" fillId="0" borderId="28" xfId="59" applyNumberFormat="1" applyFont="1" applyBorder="1" applyAlignment="1">
      <alignment horizontal="center"/>
      <protection/>
    </xf>
    <xf numFmtId="165" fontId="14" fillId="0" borderId="0" xfId="0" applyNumberFormat="1" applyFont="1" applyAlignment="1">
      <alignment/>
    </xf>
    <xf numFmtId="165" fontId="6" fillId="0" borderId="0" xfId="59" applyNumberFormat="1" applyFont="1" applyAlignment="1">
      <alignment horizontal="center" vertical="center" wrapText="1"/>
      <protection/>
    </xf>
    <xf numFmtId="0" fontId="6" fillId="0" borderId="0" xfId="59" applyFont="1" applyBorder="1" applyAlignment="1">
      <alignment horizontal="center" vertical="center"/>
      <protection/>
    </xf>
    <xf numFmtId="165" fontId="6" fillId="0" borderId="0" xfId="42" applyNumberFormat="1" applyFont="1" applyFill="1" applyBorder="1" applyAlignment="1">
      <alignment horizontal="center"/>
    </xf>
    <xf numFmtId="165" fontId="5" fillId="0" borderId="0" xfId="42" applyNumberFormat="1" applyFont="1" applyFill="1" applyBorder="1" applyAlignment="1">
      <alignment horizontal="center"/>
    </xf>
    <xf numFmtId="0" fontId="5" fillId="0" borderId="0" xfId="59" applyFont="1" applyBorder="1" applyAlignment="1">
      <alignment horizontal="center" vertical="center"/>
      <protection/>
    </xf>
    <xf numFmtId="165" fontId="5" fillId="0" borderId="0" xfId="59" applyNumberFormat="1" applyFont="1" applyBorder="1" applyAlignment="1">
      <alignment horizontal="center"/>
      <protection/>
    </xf>
    <xf numFmtId="0" fontId="46" fillId="0" borderId="0" xfId="0" applyFont="1" applyAlignment="1">
      <alignment/>
    </xf>
    <xf numFmtId="0" fontId="13" fillId="0" borderId="11" xfId="59" applyFont="1" applyBorder="1" applyAlignment="1">
      <alignment horizontal="center" vertical="center" wrapText="1"/>
      <protection/>
    </xf>
    <xf numFmtId="0" fontId="8" fillId="0" borderId="11" xfId="59" applyFont="1" applyBorder="1" applyAlignment="1">
      <alignment horizontal="center" vertical="center"/>
      <protection/>
    </xf>
    <xf numFmtId="165" fontId="6" fillId="0" borderId="11" xfId="42" applyNumberFormat="1" applyFont="1" applyFill="1" applyBorder="1" applyAlignment="1">
      <alignment horizontal="center"/>
    </xf>
    <xf numFmtId="0" fontId="6" fillId="0" borderId="11" xfId="59" applyFont="1" applyBorder="1" applyAlignment="1">
      <alignment horizontal="center" vertical="center"/>
      <protection/>
    </xf>
    <xf numFmtId="165" fontId="13" fillId="0" borderId="11" xfId="42" applyNumberFormat="1" applyFont="1" applyFill="1" applyBorder="1" applyAlignment="1">
      <alignment horizontal="center"/>
    </xf>
    <xf numFmtId="0" fontId="5" fillId="0" borderId="11" xfId="59" applyFont="1" applyBorder="1" applyAlignment="1">
      <alignment horizontal="center" vertical="center"/>
      <protection/>
    </xf>
    <xf numFmtId="165" fontId="5" fillId="0" borderId="11" xfId="42" applyNumberFormat="1" applyFont="1" applyFill="1" applyBorder="1" applyAlignment="1">
      <alignment horizontal="center"/>
    </xf>
    <xf numFmtId="0" fontId="6" fillId="18" borderId="11" xfId="59" applyFont="1" applyFill="1" applyBorder="1" applyAlignment="1">
      <alignment horizontal="center" vertical="center"/>
      <protection/>
    </xf>
    <xf numFmtId="0" fontId="12" fillId="18" borderId="12" xfId="59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/>
    </xf>
    <xf numFmtId="0" fontId="13" fillId="0" borderId="29" xfId="59" applyFont="1" applyBorder="1" applyAlignment="1">
      <alignment horizontal="center" vertical="center" wrapText="1"/>
      <protection/>
    </xf>
    <xf numFmtId="0" fontId="0" fillId="18" borderId="10" xfId="0" applyFill="1" applyBorder="1" applyAlignment="1">
      <alignment/>
    </xf>
    <xf numFmtId="0" fontId="6" fillId="0" borderId="30" xfId="59" applyFont="1" applyBorder="1" applyAlignment="1">
      <alignment horizontal="center" vertical="center"/>
      <protection/>
    </xf>
    <xf numFmtId="165" fontId="6" fillId="0" borderId="22" xfId="42" applyNumberFormat="1" applyFont="1" applyFill="1" applyBorder="1" applyAlignment="1">
      <alignment horizontal="center"/>
    </xf>
    <xf numFmtId="0" fontId="6" fillId="0" borderId="22" xfId="59" applyFont="1" applyBorder="1" applyAlignment="1">
      <alignment horizontal="center" vertical="center"/>
      <protection/>
    </xf>
    <xf numFmtId="0" fontId="46" fillId="0" borderId="15" xfId="0" applyFont="1" applyBorder="1" applyAlignment="1">
      <alignment/>
    </xf>
    <xf numFmtId="165" fontId="13" fillId="0" borderId="16" xfId="42" applyNumberFormat="1" applyFont="1" applyFill="1" applyBorder="1" applyAlignment="1">
      <alignment horizontal="center"/>
    </xf>
    <xf numFmtId="0" fontId="13" fillId="0" borderId="16" xfId="59" applyFont="1" applyBorder="1" applyAlignment="1">
      <alignment horizontal="center" vertical="center"/>
      <protection/>
    </xf>
    <xf numFmtId="0" fontId="13" fillId="0" borderId="16" xfId="59" applyFont="1" applyBorder="1" applyAlignment="1">
      <alignment horizontal="left" vertical="center"/>
      <protection/>
    </xf>
    <xf numFmtId="0" fontId="46" fillId="0" borderId="16" xfId="0" applyFont="1" applyBorder="1" applyAlignment="1">
      <alignment/>
    </xf>
    <xf numFmtId="165" fontId="6" fillId="0" borderId="30" xfId="42" applyNumberFormat="1" applyFont="1" applyFill="1" applyBorder="1" applyAlignment="1">
      <alignment horizontal="center"/>
    </xf>
    <xf numFmtId="0" fontId="8" fillId="18" borderId="11" xfId="59" applyFont="1" applyFill="1" applyBorder="1" applyAlignment="1">
      <alignment horizontal="center" vertical="center"/>
      <protection/>
    </xf>
    <xf numFmtId="0" fontId="0" fillId="18" borderId="31" xfId="0" applyFill="1" applyBorder="1" applyAlignment="1">
      <alignment/>
    </xf>
    <xf numFmtId="165" fontId="6" fillId="18" borderId="32" xfId="42" applyNumberFormat="1" applyFont="1" applyFill="1" applyBorder="1" applyAlignment="1">
      <alignment horizontal="center"/>
    </xf>
    <xf numFmtId="0" fontId="11" fillId="0" borderId="11" xfId="59" applyFont="1" applyBorder="1" applyAlignment="1">
      <alignment horizontal="center" vertical="center"/>
      <protection/>
    </xf>
    <xf numFmtId="165" fontId="6" fillId="0" borderId="0" xfId="59" applyNumberFormat="1" applyFont="1" applyBorder="1" applyAlignment="1">
      <alignment horizontal="center" vertical="center"/>
      <protection/>
    </xf>
    <xf numFmtId="0" fontId="6" fillId="0" borderId="11" xfId="59" applyFont="1" applyBorder="1" applyAlignment="1">
      <alignment horizontal="left"/>
      <protection/>
    </xf>
    <xf numFmtId="49" fontId="6" fillId="0" borderId="11" xfId="0" applyNumberFormat="1" applyFont="1" applyBorder="1" applyAlignment="1">
      <alignment horizontal="center"/>
    </xf>
    <xf numFmtId="49" fontId="6" fillId="0" borderId="11" xfId="59" applyNumberFormat="1" applyFont="1" applyBorder="1" applyAlignment="1">
      <alignment horizontal="left"/>
      <protection/>
    </xf>
    <xf numFmtId="0" fontId="8" fillId="0" borderId="10" xfId="59" applyFont="1" applyBorder="1" applyAlignment="1">
      <alignment horizontal="center" vertical="center"/>
      <protection/>
    </xf>
    <xf numFmtId="0" fontId="47" fillId="0" borderId="0" xfId="59" applyFont="1" applyAlignment="1">
      <alignment vertical="center"/>
      <protection/>
    </xf>
    <xf numFmtId="165" fontId="13" fillId="0" borderId="32" xfId="42" applyNumberFormat="1" applyFont="1" applyFill="1" applyBorder="1" applyAlignment="1">
      <alignment horizontal="center"/>
    </xf>
    <xf numFmtId="0" fontId="13" fillId="0" borderId="32" xfId="59" applyFont="1" applyBorder="1" applyAlignment="1">
      <alignment horizontal="center" vertical="center"/>
      <protection/>
    </xf>
    <xf numFmtId="0" fontId="13" fillId="0" borderId="32" xfId="59" applyFont="1" applyBorder="1" applyAlignment="1">
      <alignment horizontal="left" vertical="center"/>
      <protection/>
    </xf>
    <xf numFmtId="0" fontId="46" fillId="0" borderId="32" xfId="0" applyFont="1" applyBorder="1" applyAlignment="1">
      <alignment/>
    </xf>
    <xf numFmtId="0" fontId="13" fillId="0" borderId="31" xfId="0" applyFont="1" applyBorder="1" applyAlignment="1">
      <alignment/>
    </xf>
    <xf numFmtId="0" fontId="13" fillId="0" borderId="32" xfId="59" applyFont="1" applyBorder="1" applyAlignment="1">
      <alignment horizontal="left" vertical="center" wrapText="1"/>
      <protection/>
    </xf>
    <xf numFmtId="179" fontId="49" fillId="0" borderId="0" xfId="60" applyNumberFormat="1" applyFont="1" applyFill="1" applyAlignment="1">
      <alignment horizontal="center" vertical="center" wrapText="1"/>
      <protection/>
    </xf>
    <xf numFmtId="179" fontId="49" fillId="0" borderId="0" xfId="60" applyNumberFormat="1" applyFont="1" applyFill="1" applyAlignment="1">
      <alignment vertical="center" wrapText="1"/>
      <protection/>
    </xf>
    <xf numFmtId="43" fontId="14" fillId="0" borderId="0" xfId="40" applyNumberFormat="1" applyFont="1" applyAlignment="1">
      <alignment/>
    </xf>
    <xf numFmtId="43" fontId="14" fillId="0" borderId="0" xfId="40" applyNumberFormat="1" applyFont="1" applyAlignment="1">
      <alignment/>
    </xf>
    <xf numFmtId="13" fontId="14" fillId="0" borderId="0" xfId="40" applyNumberFormat="1" applyFont="1" applyAlignment="1">
      <alignment/>
    </xf>
    <xf numFmtId="179" fontId="28" fillId="0" borderId="0" xfId="60" applyNumberFormat="1" applyFont="1" applyFill="1" applyAlignment="1">
      <alignment horizontal="right" vertical="center" wrapText="1"/>
      <protection/>
    </xf>
    <xf numFmtId="179" fontId="28" fillId="0" borderId="0" xfId="60" applyNumberFormat="1" applyFont="1" applyFill="1" applyAlignment="1">
      <alignment vertical="center" wrapText="1"/>
      <protection/>
    </xf>
    <xf numFmtId="183" fontId="11" fillId="0" borderId="0" xfId="40" applyNumberFormat="1" applyFont="1" applyAlignment="1">
      <alignment/>
    </xf>
    <xf numFmtId="183" fontId="6" fillId="0" borderId="16" xfId="40" applyNumberFormat="1" applyFont="1" applyBorder="1" applyAlignment="1">
      <alignment horizontal="center"/>
    </xf>
    <xf numFmtId="183" fontId="6" fillId="0" borderId="17" xfId="40" applyNumberFormat="1" applyFont="1" applyBorder="1" applyAlignment="1">
      <alignment horizontal="center"/>
    </xf>
    <xf numFmtId="183" fontId="6" fillId="0" borderId="22" xfId="40" applyNumberFormat="1" applyFont="1" applyBorder="1" applyAlignment="1">
      <alignment/>
    </xf>
    <xf numFmtId="183" fontId="6" fillId="0" borderId="20" xfId="40" applyNumberFormat="1" applyFont="1" applyBorder="1" applyAlignment="1">
      <alignment/>
    </xf>
    <xf numFmtId="183" fontId="6" fillId="0" borderId="11" xfId="40" applyNumberFormat="1" applyFont="1" applyBorder="1" applyAlignment="1">
      <alignment/>
    </xf>
    <xf numFmtId="183" fontId="6" fillId="0" borderId="30" xfId="40" applyNumberFormat="1" applyFont="1" applyBorder="1" applyAlignment="1">
      <alignment/>
    </xf>
    <xf numFmtId="183" fontId="6" fillId="0" borderId="33" xfId="40" applyNumberFormat="1" applyFont="1" applyBorder="1" applyAlignment="1">
      <alignment/>
    </xf>
    <xf numFmtId="183" fontId="6" fillId="0" borderId="16" xfId="40" applyNumberFormat="1" applyFont="1" applyBorder="1" applyAlignment="1">
      <alignment/>
    </xf>
    <xf numFmtId="183" fontId="6" fillId="0" borderId="17" xfId="40" applyNumberFormat="1" applyFont="1" applyBorder="1" applyAlignment="1">
      <alignment/>
    </xf>
    <xf numFmtId="0" fontId="3" fillId="0" borderId="0" xfId="61" applyFont="1" applyAlignment="1">
      <alignment vertical="center"/>
      <protection/>
    </xf>
    <xf numFmtId="179" fontId="28" fillId="0" borderId="0" xfId="60" applyNumberFormat="1" applyFont="1" applyFill="1" applyBorder="1" applyAlignment="1">
      <alignment vertical="center" wrapText="1"/>
      <protection/>
    </xf>
    <xf numFmtId="179" fontId="44" fillId="0" borderId="0" xfId="60" applyNumberFormat="1" applyFont="1" applyFill="1" applyBorder="1" applyAlignment="1" applyProtection="1">
      <alignment horizontal="left" vertical="center" wrapText="1" indent="1"/>
      <protection locked="0"/>
    </xf>
    <xf numFmtId="179" fontId="28" fillId="0" borderId="0" xfId="60" applyNumberFormat="1" applyFill="1" applyBorder="1" applyAlignment="1">
      <alignment vertical="center" wrapText="1"/>
      <protection/>
    </xf>
    <xf numFmtId="0" fontId="28" fillId="0" borderId="0" xfId="60" applyNumberFormat="1" applyFill="1" applyBorder="1" applyAlignment="1">
      <alignment horizontal="center" vertical="center" wrapText="1"/>
      <protection/>
    </xf>
    <xf numFmtId="179" fontId="28" fillId="0" borderId="0" xfId="60" applyNumberFormat="1" applyFill="1" applyBorder="1" applyAlignment="1">
      <alignment horizontal="center" vertical="center" wrapText="1"/>
      <protection/>
    </xf>
    <xf numFmtId="0" fontId="28" fillId="0" borderId="0" xfId="60" applyNumberFormat="1" applyFill="1" applyBorder="1" applyAlignment="1">
      <alignment vertical="center" wrapText="1"/>
      <protection/>
    </xf>
    <xf numFmtId="0" fontId="28" fillId="0" borderId="0" xfId="60" applyNumberFormat="1" applyFont="1" applyFill="1" applyBorder="1" applyAlignment="1">
      <alignment horizontal="center" vertical="center" wrapText="1"/>
      <protection/>
    </xf>
    <xf numFmtId="0" fontId="28" fillId="0" borderId="0" xfId="60" applyNumberFormat="1" applyFill="1" applyAlignment="1">
      <alignment horizontal="center" vertical="center" wrapText="1"/>
      <protection/>
    </xf>
    <xf numFmtId="0" fontId="6" fillId="0" borderId="0" xfId="59" applyFont="1" applyBorder="1" applyAlignment="1">
      <alignment horizontal="left"/>
      <protection/>
    </xf>
    <xf numFmtId="183" fontId="7" fillId="0" borderId="0" xfId="40" applyNumberFormat="1" applyFont="1" applyAlignment="1">
      <alignment vertical="center"/>
    </xf>
    <xf numFmtId="183" fontId="47" fillId="0" borderId="0" xfId="40" applyNumberFormat="1" applyFont="1" applyAlignment="1">
      <alignment vertical="center"/>
    </xf>
    <xf numFmtId="183" fontId="45" fillId="0" borderId="0" xfId="40" applyNumberFormat="1" applyFont="1" applyAlignment="1">
      <alignment vertical="center"/>
    </xf>
    <xf numFmtId="49" fontId="6" fillId="0" borderId="11" xfId="59" applyNumberFormat="1" applyFont="1" applyBorder="1" applyAlignment="1">
      <alignment horizontal="right"/>
      <protection/>
    </xf>
    <xf numFmtId="0" fontId="13" fillId="0" borderId="18" xfId="59" applyFont="1" applyBorder="1" applyAlignment="1">
      <alignment horizontal="center" vertical="center" wrapText="1"/>
      <protection/>
    </xf>
    <xf numFmtId="165" fontId="6" fillId="0" borderId="12" xfId="42" applyNumberFormat="1" applyFont="1" applyBorder="1" applyAlignment="1">
      <alignment horizontal="center"/>
    </xf>
    <xf numFmtId="165" fontId="8" fillId="0" borderId="12" xfId="42" applyNumberFormat="1" applyFont="1" applyBorder="1" applyAlignment="1">
      <alignment horizontal="center"/>
    </xf>
    <xf numFmtId="165" fontId="5" fillId="0" borderId="12" xfId="42" applyNumberFormat="1" applyFont="1" applyBorder="1" applyAlignment="1">
      <alignment horizontal="center"/>
    </xf>
    <xf numFmtId="165" fontId="10" fillId="0" borderId="12" xfId="42" applyNumberFormat="1" applyFont="1" applyBorder="1" applyAlignment="1">
      <alignment horizontal="center"/>
    </xf>
    <xf numFmtId="0" fontId="11" fillId="0" borderId="32" xfId="59" applyFont="1" applyBorder="1" applyAlignment="1">
      <alignment horizontal="center" vertical="center"/>
      <protection/>
    </xf>
    <xf numFmtId="17" fontId="11" fillId="0" borderId="0" xfId="0" applyNumberFormat="1" applyFont="1" applyAlignment="1">
      <alignment/>
    </xf>
    <xf numFmtId="183" fontId="14" fillId="0" borderId="0" xfId="40" applyNumberFormat="1" applyFont="1" applyAlignment="1">
      <alignment/>
    </xf>
    <xf numFmtId="183" fontId="14" fillId="0" borderId="11" xfId="40" applyNumberFormat="1" applyFont="1" applyBorder="1" applyAlignment="1">
      <alignment/>
    </xf>
    <xf numFmtId="0" fontId="6" fillId="0" borderId="34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/>
    </xf>
    <xf numFmtId="0" fontId="6" fillId="0" borderId="21" xfId="0" applyFont="1" applyBorder="1" applyAlignment="1">
      <alignment horizontal="left" vertical="center" wrapText="1"/>
    </xf>
    <xf numFmtId="165" fontId="38" fillId="0" borderId="21" xfId="59" applyNumberFormat="1" applyFont="1" applyBorder="1" applyAlignment="1">
      <alignment horizontal="center" vertical="center"/>
      <protection/>
    </xf>
    <xf numFmtId="165" fontId="51" fillId="0" borderId="11" xfId="61" applyNumberFormat="1" applyFont="1" applyBorder="1" applyAlignment="1">
      <alignment horizontal="center" vertical="center"/>
      <protection/>
    </xf>
    <xf numFmtId="165" fontId="38" fillId="0" borderId="11" xfId="61" applyNumberFormat="1" applyFont="1" applyBorder="1" applyAlignment="1">
      <alignment vertical="center"/>
      <protection/>
    </xf>
    <xf numFmtId="165" fontId="38" fillId="18" borderId="11" xfId="61" applyNumberFormat="1" applyFont="1" applyFill="1" applyBorder="1" applyAlignment="1">
      <alignment vertical="center"/>
      <protection/>
    </xf>
    <xf numFmtId="165" fontId="51" fillId="0" borderId="11" xfId="61" applyNumberFormat="1" applyFont="1" applyBorder="1" applyAlignment="1">
      <alignment vertical="center"/>
      <protection/>
    </xf>
    <xf numFmtId="165" fontId="51" fillId="0" borderId="0" xfId="61" applyNumberFormat="1" applyFont="1" applyBorder="1" applyAlignment="1">
      <alignment vertical="center"/>
      <protection/>
    </xf>
    <xf numFmtId="165" fontId="51" fillId="18" borderId="11" xfId="61" applyNumberFormat="1" applyFont="1" applyFill="1" applyBorder="1" applyAlignment="1">
      <alignment horizontal="center" vertical="center"/>
      <protection/>
    </xf>
    <xf numFmtId="165" fontId="51" fillId="0" borderId="0" xfId="61" applyNumberFormat="1" applyFont="1" applyBorder="1" applyAlignment="1">
      <alignment horizontal="center" vertical="center"/>
      <protection/>
    </xf>
    <xf numFmtId="165" fontId="38" fillId="0" borderId="12" xfId="59" applyNumberFormat="1" applyFont="1" applyBorder="1" applyAlignment="1">
      <alignment horizontal="center" vertical="center"/>
      <protection/>
    </xf>
    <xf numFmtId="0" fontId="14" fillId="0" borderId="0" xfId="0" applyFont="1" applyFill="1" applyBorder="1" applyAlignment="1" quotePrefix="1">
      <alignment horizontal="centerContinuous" vertical="center"/>
    </xf>
    <xf numFmtId="0" fontId="14" fillId="0" borderId="0" xfId="0" applyFont="1" applyFill="1" applyBorder="1" applyAlignment="1">
      <alignment horizontal="centerContinuous" vertical="center"/>
    </xf>
    <xf numFmtId="0" fontId="38" fillId="0" borderId="0" xfId="0" applyFont="1" applyBorder="1" applyAlignment="1">
      <alignment/>
    </xf>
    <xf numFmtId="0" fontId="11" fillId="0" borderId="11" xfId="0" applyFont="1" applyBorder="1" applyAlignment="1">
      <alignment/>
    </xf>
    <xf numFmtId="179" fontId="28" fillId="0" borderId="0" xfId="60" applyNumberFormat="1" applyFont="1" applyFill="1" applyAlignment="1">
      <alignment horizontal="center" vertical="center" wrapText="1"/>
      <protection/>
    </xf>
    <xf numFmtId="179" fontId="57" fillId="0" borderId="0" xfId="60" applyNumberFormat="1" applyFont="1" applyFill="1" applyAlignment="1">
      <alignment horizontal="right"/>
      <protection/>
    </xf>
    <xf numFmtId="179" fontId="36" fillId="0" borderId="35" xfId="60" applyNumberFormat="1" applyFont="1" applyFill="1" applyBorder="1" applyAlignment="1">
      <alignment horizontal="center" vertical="center"/>
      <protection/>
    </xf>
    <xf numFmtId="179" fontId="36" fillId="0" borderId="36" xfId="60" applyNumberFormat="1" applyFont="1" applyFill="1" applyBorder="1" applyAlignment="1">
      <alignment horizontal="center" vertical="center"/>
      <protection/>
    </xf>
    <xf numFmtId="179" fontId="36" fillId="0" borderId="28" xfId="60" applyNumberFormat="1" applyFont="1" applyFill="1" applyBorder="1" applyAlignment="1">
      <alignment horizontal="center" vertical="center" wrapText="1"/>
      <protection/>
    </xf>
    <xf numFmtId="179" fontId="37" fillId="0" borderId="37" xfId="60" applyNumberFormat="1" applyFont="1" applyFill="1" applyBorder="1" applyAlignment="1">
      <alignment horizontal="center" vertical="center" wrapText="1"/>
      <protection/>
    </xf>
    <xf numFmtId="179" fontId="37" fillId="0" borderId="14" xfId="60" applyNumberFormat="1" applyFont="1" applyFill="1" applyBorder="1" applyAlignment="1">
      <alignment horizontal="center" vertical="center" wrapText="1"/>
      <protection/>
    </xf>
    <xf numFmtId="179" fontId="37" fillId="0" borderId="38" xfId="60" applyNumberFormat="1" applyFont="1" applyFill="1" applyBorder="1" applyAlignment="1">
      <alignment horizontal="center" vertical="center" wrapText="1"/>
      <protection/>
    </xf>
    <xf numFmtId="179" fontId="37" fillId="0" borderId="17" xfId="60" applyNumberFormat="1" applyFont="1" applyFill="1" applyBorder="1" applyAlignment="1">
      <alignment horizontal="center" vertical="center" wrapText="1"/>
      <protection/>
    </xf>
    <xf numFmtId="179" fontId="37" fillId="0" borderId="39" xfId="60" applyNumberFormat="1" applyFont="1" applyFill="1" applyBorder="1" applyAlignment="1">
      <alignment horizontal="center" vertical="center" wrapText="1"/>
      <protection/>
    </xf>
    <xf numFmtId="179" fontId="37" fillId="0" borderId="15" xfId="60" applyNumberFormat="1" applyFont="1" applyFill="1" applyBorder="1" applyAlignment="1">
      <alignment horizontal="center" vertical="center" wrapText="1"/>
      <protection/>
    </xf>
    <xf numFmtId="179" fontId="37" fillId="0" borderId="14" xfId="60" applyNumberFormat="1" applyFont="1" applyFill="1" applyBorder="1" applyAlignment="1">
      <alignment horizontal="left" vertical="center" wrapText="1" indent="1"/>
      <protection/>
    </xf>
    <xf numFmtId="179" fontId="41" fillId="0" borderId="16" xfId="60" applyNumberFormat="1" applyFont="1" applyFill="1" applyBorder="1" applyAlignment="1" applyProtection="1">
      <alignment horizontal="left" vertical="center" wrapText="1" indent="2"/>
      <protection/>
    </xf>
    <xf numFmtId="179" fontId="41" fillId="0" borderId="14" xfId="60" applyNumberFormat="1" applyFont="1" applyFill="1" applyBorder="1" applyAlignment="1" applyProtection="1">
      <alignment vertical="center" wrapText="1"/>
      <protection/>
    </xf>
    <xf numFmtId="179" fontId="41" fillId="0" borderId="15" xfId="60" applyNumberFormat="1" applyFont="1" applyFill="1" applyBorder="1" applyAlignment="1" applyProtection="1">
      <alignment vertical="center" wrapText="1"/>
      <protection/>
    </xf>
    <xf numFmtId="179" fontId="41" fillId="0" borderId="16" xfId="60" applyNumberFormat="1" applyFont="1" applyFill="1" applyBorder="1" applyAlignment="1" applyProtection="1">
      <alignment vertical="center" wrapText="1"/>
      <protection/>
    </xf>
    <xf numFmtId="179" fontId="41" fillId="0" borderId="17" xfId="60" applyNumberFormat="1" applyFont="1" applyFill="1" applyBorder="1" applyAlignment="1" applyProtection="1">
      <alignment vertical="center" wrapText="1"/>
      <protection/>
    </xf>
    <xf numFmtId="179" fontId="41" fillId="0" borderId="14" xfId="60" applyNumberFormat="1" applyFont="1" applyFill="1" applyBorder="1" applyAlignment="1">
      <alignment vertical="center" wrapText="1"/>
      <protection/>
    </xf>
    <xf numFmtId="179" fontId="37" fillId="0" borderId="10" xfId="60" applyNumberFormat="1" applyFont="1" applyFill="1" applyBorder="1" applyAlignment="1">
      <alignment horizontal="center" vertical="center" wrapText="1"/>
      <protection/>
    </xf>
    <xf numFmtId="179" fontId="41" fillId="0" borderId="40" xfId="60" applyNumberFormat="1" applyFont="1" applyFill="1" applyBorder="1" applyAlignment="1" applyProtection="1">
      <alignment horizontal="left" vertical="center" wrapText="1" indent="1"/>
      <protection locked="0"/>
    </xf>
    <xf numFmtId="180" fontId="28" fillId="0" borderId="11" xfId="60" applyNumberFormat="1" applyFont="1" applyFill="1" applyBorder="1" applyAlignment="1" applyProtection="1">
      <alignment horizontal="left" vertical="center" wrapText="1" indent="2"/>
      <protection locked="0"/>
    </xf>
    <xf numFmtId="179" fontId="41" fillId="0" borderId="40" xfId="60" applyNumberFormat="1" applyFont="1" applyFill="1" applyBorder="1" applyAlignment="1" applyProtection="1">
      <alignment vertical="center" wrapText="1"/>
      <protection locked="0"/>
    </xf>
    <xf numFmtId="179" fontId="41" fillId="0" borderId="10" xfId="60" applyNumberFormat="1" applyFont="1" applyFill="1" applyBorder="1" applyAlignment="1" applyProtection="1">
      <alignment vertical="center" wrapText="1"/>
      <protection locked="0"/>
    </xf>
    <xf numFmtId="179" fontId="41" fillId="0" borderId="11" xfId="60" applyNumberFormat="1" applyFont="1" applyFill="1" applyBorder="1" applyAlignment="1" applyProtection="1">
      <alignment vertical="center" wrapText="1"/>
      <protection locked="0"/>
    </xf>
    <xf numFmtId="179" fontId="41" fillId="0" borderId="12" xfId="60" applyNumberFormat="1" applyFont="1" applyFill="1" applyBorder="1" applyAlignment="1" applyProtection="1">
      <alignment vertical="center" wrapText="1"/>
      <protection locked="0"/>
    </xf>
    <xf numFmtId="179" fontId="41" fillId="0" borderId="40" xfId="60" applyNumberFormat="1" applyFont="1" applyFill="1" applyBorder="1" applyAlignment="1">
      <alignment vertical="center" wrapText="1"/>
      <protection/>
    </xf>
    <xf numFmtId="179" fontId="28" fillId="0" borderId="16" xfId="60" applyNumberFormat="1" applyFont="1" applyFill="1" applyBorder="1" applyAlignment="1" applyProtection="1">
      <alignment horizontal="left" vertical="center" wrapText="1" indent="2"/>
      <protection/>
    </xf>
    <xf numFmtId="14" fontId="28" fillId="0" borderId="11" xfId="60" applyNumberFormat="1" applyFont="1" applyFill="1" applyBorder="1" applyAlignment="1" applyProtection="1">
      <alignment horizontal="left" vertical="center" wrapText="1" indent="2"/>
      <protection locked="0"/>
    </xf>
    <xf numFmtId="179" fontId="37" fillId="0" borderId="26" xfId="60" applyNumberFormat="1" applyFont="1" applyFill="1" applyBorder="1" applyAlignment="1">
      <alignment horizontal="center" vertical="center" wrapText="1"/>
      <protection/>
    </xf>
    <xf numFmtId="179" fontId="41" fillId="0" borderId="41" xfId="60" applyNumberFormat="1" applyFont="1" applyFill="1" applyBorder="1" applyAlignment="1" applyProtection="1">
      <alignment horizontal="left" vertical="center" wrapText="1" indent="1"/>
      <protection locked="0"/>
    </xf>
    <xf numFmtId="180" fontId="28" fillId="0" borderId="30" xfId="60" applyNumberFormat="1" applyFont="1" applyFill="1" applyBorder="1" applyAlignment="1" applyProtection="1">
      <alignment horizontal="left" vertical="center" wrapText="1" indent="2"/>
      <protection locked="0"/>
    </xf>
    <xf numFmtId="179" fontId="41" fillId="0" borderId="41" xfId="60" applyNumberFormat="1" applyFont="1" applyFill="1" applyBorder="1" applyAlignment="1" applyProtection="1">
      <alignment vertical="center" wrapText="1"/>
      <protection locked="0"/>
    </xf>
    <xf numFmtId="179" fontId="41" fillId="0" borderId="26" xfId="60" applyNumberFormat="1" applyFont="1" applyFill="1" applyBorder="1" applyAlignment="1" applyProtection="1">
      <alignment vertical="center" wrapText="1"/>
      <protection locked="0"/>
    </xf>
    <xf numFmtId="179" fontId="41" fillId="0" borderId="30" xfId="60" applyNumberFormat="1" applyFont="1" applyFill="1" applyBorder="1" applyAlignment="1" applyProtection="1">
      <alignment vertical="center" wrapText="1"/>
      <protection locked="0"/>
    </xf>
    <xf numFmtId="179" fontId="41" fillId="0" borderId="42" xfId="60" applyNumberFormat="1" applyFont="1" applyFill="1" applyBorder="1" applyAlignment="1" applyProtection="1">
      <alignment vertical="center" wrapText="1"/>
      <protection locked="0"/>
    </xf>
    <xf numFmtId="179" fontId="41" fillId="0" borderId="41" xfId="60" applyNumberFormat="1" applyFont="1" applyFill="1" applyBorder="1" applyAlignment="1">
      <alignment vertical="center" wrapText="1"/>
      <protection/>
    </xf>
    <xf numFmtId="179" fontId="41" fillId="0" borderId="14" xfId="60" applyNumberFormat="1" applyFont="1" applyFill="1" applyBorder="1" applyAlignment="1" applyProtection="1">
      <alignment vertical="center" wrapText="1"/>
      <protection locked="0"/>
    </xf>
    <xf numFmtId="179" fontId="41" fillId="0" borderId="15" xfId="60" applyNumberFormat="1" applyFont="1" applyFill="1" applyBorder="1" applyAlignment="1" applyProtection="1">
      <alignment vertical="center" wrapText="1"/>
      <protection locked="0"/>
    </xf>
    <xf numFmtId="179" fontId="41" fillId="0" borderId="16" xfId="60" applyNumberFormat="1" applyFont="1" applyFill="1" applyBorder="1" applyAlignment="1" applyProtection="1">
      <alignment vertical="center" wrapText="1"/>
      <protection locked="0"/>
    </xf>
    <xf numFmtId="179" fontId="41" fillId="0" borderId="17" xfId="60" applyNumberFormat="1" applyFont="1" applyFill="1" applyBorder="1" applyAlignment="1" applyProtection="1">
      <alignment vertical="center" wrapText="1"/>
      <protection locked="0"/>
    </xf>
    <xf numFmtId="179" fontId="37" fillId="0" borderId="31" xfId="60" applyNumberFormat="1" applyFont="1" applyFill="1" applyBorder="1" applyAlignment="1">
      <alignment horizontal="center" vertical="center" wrapText="1"/>
      <protection/>
    </xf>
    <xf numFmtId="179" fontId="41" fillId="0" borderId="43" xfId="60" applyNumberFormat="1" applyFont="1" applyFill="1" applyBorder="1" applyAlignment="1" applyProtection="1">
      <alignment horizontal="left" vertical="center" wrapText="1" indent="1"/>
      <protection locked="0"/>
    </xf>
    <xf numFmtId="180" fontId="28" fillId="0" borderId="44" xfId="60" applyNumberFormat="1" applyFont="1" applyFill="1" applyBorder="1" applyAlignment="1" applyProtection="1">
      <alignment horizontal="left" vertical="center" wrapText="1" indent="2"/>
      <protection locked="0"/>
    </xf>
    <xf numFmtId="179" fontId="41" fillId="0" borderId="39" xfId="60" applyNumberFormat="1" applyFont="1" applyFill="1" applyBorder="1" applyAlignment="1" applyProtection="1">
      <alignment vertical="center" wrapText="1"/>
      <protection locked="0"/>
    </xf>
    <xf numFmtId="179" fontId="41" fillId="0" borderId="31" xfId="60" applyNumberFormat="1" applyFont="1" applyFill="1" applyBorder="1" applyAlignment="1" applyProtection="1">
      <alignment vertical="center" wrapText="1"/>
      <protection locked="0"/>
    </xf>
    <xf numFmtId="179" fontId="41" fillId="0" borderId="32" xfId="60" applyNumberFormat="1" applyFont="1" applyFill="1" applyBorder="1" applyAlignment="1" applyProtection="1">
      <alignment vertical="center" wrapText="1"/>
      <protection locked="0"/>
    </xf>
    <xf numFmtId="179" fontId="41" fillId="0" borderId="33" xfId="60" applyNumberFormat="1" applyFont="1" applyFill="1" applyBorder="1" applyAlignment="1" applyProtection="1">
      <alignment vertical="center" wrapText="1"/>
      <protection locked="0"/>
    </xf>
    <xf numFmtId="179" fontId="41" fillId="0" borderId="39" xfId="60" applyNumberFormat="1" applyFont="1" applyFill="1" applyBorder="1" applyAlignment="1">
      <alignment vertical="center" wrapText="1"/>
      <protection/>
    </xf>
    <xf numFmtId="179" fontId="28" fillId="18" borderId="38" xfId="60" applyNumberFormat="1" applyFont="1" applyFill="1" applyBorder="1" applyAlignment="1" applyProtection="1">
      <alignment horizontal="left" vertical="center" wrapText="1" indent="2"/>
      <protection/>
    </xf>
    <xf numFmtId="0" fontId="59" fillId="0" borderId="45" xfId="0" applyFont="1" applyFill="1" applyBorder="1" applyAlignment="1">
      <alignment/>
    </xf>
    <xf numFmtId="183" fontId="55" fillId="0" borderId="45" xfId="40" applyNumberFormat="1" applyFont="1" applyFill="1" applyBorder="1" applyAlignment="1">
      <alignment/>
    </xf>
    <xf numFmtId="183" fontId="59" fillId="0" borderId="45" xfId="40" applyNumberFormat="1" applyFont="1" applyFill="1" applyBorder="1" applyAlignment="1">
      <alignment/>
    </xf>
    <xf numFmtId="183" fontId="55" fillId="0" borderId="30" xfId="40" applyNumberFormat="1" applyFont="1" applyFill="1" applyBorder="1" applyAlignment="1">
      <alignment horizontal="center"/>
    </xf>
    <xf numFmtId="0" fontId="59" fillId="0" borderId="46" xfId="0" applyFont="1" applyFill="1" applyBorder="1" applyAlignment="1">
      <alignment/>
    </xf>
    <xf numFmtId="0" fontId="59" fillId="0" borderId="46" xfId="0" applyFont="1" applyFill="1" applyBorder="1" applyAlignment="1">
      <alignment/>
    </xf>
    <xf numFmtId="183" fontId="55" fillId="0" borderId="46" xfId="40" applyNumberFormat="1" applyFont="1" applyFill="1" applyBorder="1" applyAlignment="1">
      <alignment/>
    </xf>
    <xf numFmtId="183" fontId="59" fillId="0" borderId="46" xfId="40" applyNumberFormat="1" applyFont="1" applyFill="1" applyBorder="1" applyAlignment="1">
      <alignment/>
    </xf>
    <xf numFmtId="183" fontId="59" fillId="0" borderId="46" xfId="40" applyNumberFormat="1" applyFont="1" applyFill="1" applyBorder="1" applyAlignment="1">
      <alignment/>
    </xf>
    <xf numFmtId="183" fontId="55" fillId="0" borderId="22" xfId="40" applyNumberFormat="1" applyFont="1" applyFill="1" applyBorder="1" applyAlignment="1">
      <alignment horizontal="center"/>
    </xf>
    <xf numFmtId="0" fontId="60" fillId="0" borderId="11" xfId="0" applyFont="1" applyFill="1" applyBorder="1" applyAlignment="1">
      <alignment vertical="center" wrapText="1"/>
    </xf>
    <xf numFmtId="0" fontId="60" fillId="0" borderId="11" xfId="0" applyFont="1" applyFill="1" applyBorder="1" applyAlignment="1" quotePrefix="1">
      <alignment vertical="center" wrapText="1"/>
    </xf>
    <xf numFmtId="0" fontId="60" fillId="16" borderId="11" xfId="0" applyFont="1" applyFill="1" applyBorder="1" applyAlignment="1" quotePrefix="1">
      <alignment vertical="center" wrapText="1"/>
    </xf>
    <xf numFmtId="0" fontId="61" fillId="0" borderId="11" xfId="0" applyFont="1" applyFill="1" applyBorder="1" applyAlignment="1">
      <alignment vertical="center"/>
    </xf>
    <xf numFmtId="0" fontId="61" fillId="0" borderId="47" xfId="0" applyFont="1" applyFill="1" applyBorder="1" applyAlignment="1">
      <alignment vertical="center"/>
    </xf>
    <xf numFmtId="0" fontId="61" fillId="0" borderId="21" xfId="0" applyFont="1" applyFill="1" applyBorder="1" applyAlignment="1">
      <alignment vertical="center"/>
    </xf>
    <xf numFmtId="3" fontId="11" fillId="16" borderId="34" xfId="58" applyNumberFormat="1" applyFont="1" applyFill="1" applyBorder="1" applyAlignment="1">
      <alignment vertical="center" wrapText="1"/>
      <protection/>
    </xf>
    <xf numFmtId="0" fontId="59" fillId="16" borderId="47" xfId="0" applyFont="1" applyFill="1" applyBorder="1" applyAlignment="1">
      <alignment vertical="center" wrapText="1"/>
    </xf>
    <xf numFmtId="0" fontId="60" fillId="16" borderId="11" xfId="0" applyFont="1" applyFill="1" applyBorder="1" applyAlignment="1">
      <alignment vertical="center" wrapText="1"/>
    </xf>
    <xf numFmtId="0" fontId="59" fillId="0" borderId="11" xfId="0" applyFont="1" applyFill="1" applyBorder="1" applyAlignment="1">
      <alignment vertical="center"/>
    </xf>
    <xf numFmtId="0" fontId="59" fillId="0" borderId="47" xfId="0" applyFont="1" applyFill="1" applyBorder="1" applyAlignment="1">
      <alignment vertical="center"/>
    </xf>
    <xf numFmtId="0" fontId="59" fillId="0" borderId="21" xfId="0" applyFont="1" applyFill="1" applyBorder="1" applyAlignment="1">
      <alignment vertical="center"/>
    </xf>
    <xf numFmtId="0" fontId="59" fillId="16" borderId="34" xfId="57" applyFont="1" applyFill="1" applyBorder="1" applyAlignment="1">
      <alignment vertical="center" wrapText="1"/>
      <protection/>
    </xf>
    <xf numFmtId="0" fontId="59" fillId="16" borderId="47" xfId="57" applyFont="1" applyFill="1" applyBorder="1" applyAlignment="1">
      <alignment vertical="center" wrapText="1"/>
      <protection/>
    </xf>
    <xf numFmtId="0" fontId="60" fillId="16" borderId="34" xfId="0" applyFont="1" applyFill="1" applyBorder="1" applyAlignment="1">
      <alignment vertical="center" wrapText="1"/>
    </xf>
    <xf numFmtId="0" fontId="60" fillId="16" borderId="47" xfId="0" applyFont="1" applyFill="1" applyBorder="1" applyAlignment="1" quotePrefix="1">
      <alignment vertical="center" wrapText="1"/>
    </xf>
    <xf numFmtId="179" fontId="36" fillId="0" borderId="15" xfId="60" applyNumberFormat="1" applyFont="1" applyFill="1" applyBorder="1" applyAlignment="1">
      <alignment horizontal="center" vertical="center" wrapText="1"/>
      <protection/>
    </xf>
    <xf numFmtId="179" fontId="36" fillId="0" borderId="16" xfId="60" applyNumberFormat="1" applyFont="1" applyFill="1" applyBorder="1" applyAlignment="1">
      <alignment horizontal="center" vertical="center" wrapText="1"/>
      <protection/>
    </xf>
    <xf numFmtId="179" fontId="36" fillId="0" borderId="17" xfId="60" applyNumberFormat="1" applyFont="1" applyFill="1" applyBorder="1" applyAlignment="1" applyProtection="1">
      <alignment horizontal="center" vertical="center" wrapText="1"/>
      <protection/>
    </xf>
    <xf numFmtId="179" fontId="37" fillId="0" borderId="48" xfId="60" applyNumberFormat="1" applyFont="1" applyFill="1" applyBorder="1" applyAlignment="1" applyProtection="1">
      <alignment horizontal="center" vertical="center" wrapText="1"/>
      <protection/>
    </xf>
    <xf numFmtId="179" fontId="37" fillId="0" borderId="23" xfId="60" applyNumberFormat="1" applyFont="1" applyFill="1" applyBorder="1" applyAlignment="1" applyProtection="1">
      <alignment horizontal="center" vertical="center" wrapText="1"/>
      <protection/>
    </xf>
    <xf numFmtId="179" fontId="37" fillId="0" borderId="24" xfId="60" applyNumberFormat="1" applyFont="1" applyFill="1" applyBorder="1" applyAlignment="1" applyProtection="1">
      <alignment horizontal="center" vertical="center" wrapText="1"/>
      <protection/>
    </xf>
    <xf numFmtId="179" fontId="62" fillId="0" borderId="11" xfId="60" applyNumberFormat="1" applyFont="1" applyFill="1" applyBorder="1" applyAlignment="1" applyProtection="1">
      <alignment vertical="center" wrapText="1"/>
      <protection locked="0"/>
    </xf>
    <xf numFmtId="1" fontId="62" fillId="0" borderId="11" xfId="60" applyNumberFormat="1" applyFont="1" applyFill="1" applyBorder="1" applyAlignment="1" applyProtection="1">
      <alignment vertical="center" wrapText="1"/>
      <protection locked="0"/>
    </xf>
    <xf numFmtId="179" fontId="62" fillId="0" borderId="12" xfId="60" applyNumberFormat="1" applyFont="1" applyFill="1" applyBorder="1" applyAlignment="1" applyProtection="1">
      <alignment vertical="center" wrapText="1"/>
      <protection/>
    </xf>
    <xf numFmtId="1" fontId="62" fillId="0" borderId="11" xfId="60" applyNumberFormat="1" applyFont="1" applyFill="1" applyBorder="1" applyAlignment="1" applyProtection="1">
      <alignment horizontal="right" vertical="center" wrapText="1"/>
      <protection locked="0"/>
    </xf>
    <xf numFmtId="179" fontId="44" fillId="0" borderId="31" xfId="60" applyNumberFormat="1" applyFont="1" applyFill="1" applyBorder="1" applyAlignment="1" applyProtection="1">
      <alignment horizontal="left" vertical="center" wrapText="1" indent="1"/>
      <protection locked="0"/>
    </xf>
    <xf numFmtId="179" fontId="62" fillId="0" borderId="32" xfId="60" applyNumberFormat="1" applyFont="1" applyFill="1" applyBorder="1" applyAlignment="1" applyProtection="1">
      <alignment vertical="center" wrapText="1"/>
      <protection locked="0"/>
    </xf>
    <xf numFmtId="1" fontId="62" fillId="0" borderId="32" xfId="60" applyNumberFormat="1" applyFont="1" applyFill="1" applyBorder="1" applyAlignment="1" applyProtection="1">
      <alignment vertical="center" wrapText="1"/>
      <protection locked="0"/>
    </xf>
    <xf numFmtId="179" fontId="62" fillId="0" borderId="33" xfId="60" applyNumberFormat="1" applyFont="1" applyFill="1" applyBorder="1" applyAlignment="1" applyProtection="1">
      <alignment vertical="center" wrapText="1"/>
      <protection/>
    </xf>
    <xf numFmtId="179" fontId="36" fillId="0" borderId="15" xfId="60" applyNumberFormat="1" applyFont="1" applyFill="1" applyBorder="1" applyAlignment="1">
      <alignment horizontal="left" vertical="center" wrapText="1"/>
      <protection/>
    </xf>
    <xf numFmtId="179" fontId="36" fillId="0" borderId="16" xfId="60" applyNumberFormat="1" applyFont="1" applyFill="1" applyBorder="1" applyAlignment="1">
      <alignment vertical="center" wrapText="1"/>
      <protection/>
    </xf>
    <xf numFmtId="179" fontId="36" fillId="18" borderId="16" xfId="60" applyNumberFormat="1" applyFont="1" applyFill="1" applyBorder="1" applyAlignment="1" applyProtection="1">
      <alignment vertical="center" wrapText="1"/>
      <protection/>
    </xf>
    <xf numFmtId="179" fontId="36" fillId="0" borderId="17" xfId="6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horizontal="center"/>
    </xf>
    <xf numFmtId="0" fontId="59" fillId="0" borderId="0" xfId="0" applyFont="1" applyAlignment="1">
      <alignment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/>
    </xf>
    <xf numFmtId="0" fontId="59" fillId="0" borderId="0" xfId="0" applyFont="1" applyAlignment="1">
      <alignment horizontal="left"/>
    </xf>
    <xf numFmtId="0" fontId="59" fillId="0" borderId="45" xfId="0" applyFont="1" applyBorder="1" applyAlignment="1">
      <alignment horizontal="center" vertical="center"/>
    </xf>
    <xf numFmtId="0" fontId="59" fillId="0" borderId="44" xfId="0" applyFont="1" applyBorder="1" applyAlignment="1">
      <alignment horizontal="centerContinuous"/>
    </xf>
    <xf numFmtId="0" fontId="59" fillId="0" borderId="0" xfId="0" applyFont="1" applyBorder="1" applyAlignment="1">
      <alignment horizontal="centerContinuous"/>
    </xf>
    <xf numFmtId="0" fontId="59" fillId="0" borderId="0" xfId="0" applyFont="1" applyAlignment="1">
      <alignment horizontal="centerContinuous"/>
    </xf>
    <xf numFmtId="0" fontId="59" fillId="0" borderId="49" xfId="0" applyFont="1" applyBorder="1" applyAlignment="1">
      <alignment horizontal="centerContinuous"/>
    </xf>
    <xf numFmtId="0" fontId="59" fillId="0" borderId="0" xfId="0" applyFont="1" applyBorder="1" applyAlignment="1">
      <alignment/>
    </xf>
    <xf numFmtId="0" fontId="63" fillId="0" borderId="47" xfId="0" applyFont="1" applyBorder="1" applyAlignment="1">
      <alignment horizontal="left" vertical="center" wrapText="1"/>
    </xf>
    <xf numFmtId="0" fontId="59" fillId="0" borderId="34" xfId="0" applyFont="1" applyBorder="1" applyAlignment="1">
      <alignment horizontal="center"/>
    </xf>
    <xf numFmtId="0" fontId="59" fillId="0" borderId="47" xfId="0" applyFont="1" applyBorder="1" applyAlignment="1">
      <alignment horizontal="center"/>
    </xf>
    <xf numFmtId="0" fontId="59" fillId="0" borderId="21" xfId="0" applyFont="1" applyBorder="1" applyAlignment="1">
      <alignment horizontal="center"/>
    </xf>
    <xf numFmtId="0" fontId="59" fillId="0" borderId="11" xfId="0" applyFont="1" applyBorder="1" applyAlignment="1">
      <alignment/>
    </xf>
    <xf numFmtId="0" fontId="59" fillId="0" borderId="47" xfId="0" applyFont="1" applyBorder="1" applyAlignment="1">
      <alignment horizontal="left" vertical="center" wrapText="1"/>
    </xf>
    <xf numFmtId="0" fontId="61" fillId="0" borderId="47" xfId="0" applyFont="1" applyBorder="1" applyAlignment="1">
      <alignment horizontal="left" vertical="center" wrapText="1"/>
    </xf>
    <xf numFmtId="0" fontId="59" fillId="18" borderId="47" xfId="0" applyFont="1" applyFill="1" applyBorder="1" applyAlignment="1">
      <alignment horizontal="left" vertical="center" wrapText="1"/>
    </xf>
    <xf numFmtId="0" fontId="59" fillId="18" borderId="11" xfId="0" applyFont="1" applyFill="1" applyBorder="1" applyAlignment="1">
      <alignment/>
    </xf>
    <xf numFmtId="0" fontId="59" fillId="0" borderId="47" xfId="0" applyFont="1" applyBorder="1" applyAlignment="1">
      <alignment horizontal="left" vertical="center"/>
    </xf>
    <xf numFmtId="0" fontId="59" fillId="0" borderId="47" xfId="0" applyFont="1" applyFill="1" applyBorder="1" applyAlignment="1">
      <alignment horizontal="left" vertical="center" wrapText="1"/>
    </xf>
    <xf numFmtId="0" fontId="59" fillId="0" borderId="47" xfId="0" applyFont="1" applyBorder="1" applyAlignment="1" quotePrefix="1">
      <alignment horizontal="center" vertical="center"/>
    </xf>
    <xf numFmtId="0" fontId="59" fillId="0" borderId="50" xfId="0" applyFont="1" applyBorder="1" applyAlignment="1">
      <alignment vertical="center"/>
    </xf>
    <xf numFmtId="166" fontId="59" fillId="0" borderId="46" xfId="0" applyNumberFormat="1" applyFont="1" applyBorder="1" applyAlignment="1">
      <alignment vertical="center"/>
    </xf>
    <xf numFmtId="0" fontId="59" fillId="0" borderId="46" xfId="0" applyFont="1" applyBorder="1" applyAlignment="1">
      <alignment/>
    </xf>
    <xf numFmtId="0" fontId="59" fillId="0" borderId="46" xfId="0" applyFont="1" applyBorder="1" applyAlignment="1">
      <alignment vertical="center"/>
    </xf>
    <xf numFmtId="0" fontId="59" fillId="0" borderId="19" xfId="0" applyFont="1" applyBorder="1" applyAlignment="1">
      <alignment vertical="center"/>
    </xf>
    <xf numFmtId="179" fontId="44" fillId="0" borderId="0" xfId="60" applyNumberFormat="1" applyFont="1" applyFill="1" applyBorder="1" applyAlignment="1" applyProtection="1">
      <alignment horizontal="left" vertical="center" wrapText="1" indent="1"/>
      <protection locked="0"/>
    </xf>
    <xf numFmtId="165" fontId="38" fillId="0" borderId="21" xfId="59" applyNumberFormat="1" applyFont="1" applyBorder="1" applyAlignment="1">
      <alignment horizontal="left" vertical="center"/>
      <protection/>
    </xf>
    <xf numFmtId="165" fontId="38" fillId="0" borderId="11" xfId="61" applyNumberFormat="1" applyFont="1" applyBorder="1" applyAlignment="1">
      <alignment horizontal="left" vertical="center"/>
      <protection/>
    </xf>
    <xf numFmtId="165" fontId="38" fillId="18" borderId="11" xfId="61" applyNumberFormat="1" applyFont="1" applyFill="1" applyBorder="1" applyAlignment="1">
      <alignment horizontal="left" vertical="center"/>
      <protection/>
    </xf>
    <xf numFmtId="165" fontId="51" fillId="0" borderId="11" xfId="61" applyNumberFormat="1" applyFont="1" applyBorder="1" applyAlignment="1">
      <alignment horizontal="left" vertical="center"/>
      <protection/>
    </xf>
    <xf numFmtId="165" fontId="6" fillId="0" borderId="47" xfId="59" applyNumberFormat="1" applyFont="1" applyBorder="1" applyAlignment="1">
      <alignment horizontal="center" vertical="center"/>
      <protection/>
    </xf>
    <xf numFmtId="165" fontId="6" fillId="18" borderId="47" xfId="42" applyNumberFormat="1" applyFont="1" applyFill="1" applyBorder="1" applyAlignment="1">
      <alignment horizontal="center"/>
    </xf>
    <xf numFmtId="165" fontId="6" fillId="0" borderId="34" xfId="42" applyNumberFormat="1" applyFont="1" applyBorder="1" applyAlignment="1">
      <alignment horizontal="center"/>
    </xf>
    <xf numFmtId="0" fontId="12" fillId="0" borderId="34" xfId="59" applyFont="1" applyBorder="1" applyAlignment="1">
      <alignment horizontal="center" vertical="center" wrapText="1"/>
      <protection/>
    </xf>
    <xf numFmtId="165" fontId="6" fillId="0" borderId="34" xfId="42" applyNumberFormat="1" applyFont="1" applyFill="1" applyBorder="1" applyAlignment="1">
      <alignment horizontal="center"/>
    </xf>
    <xf numFmtId="165" fontId="8" fillId="0" borderId="34" xfId="42" applyNumberFormat="1" applyFont="1" applyFill="1" applyBorder="1" applyAlignment="1">
      <alignment horizontal="center"/>
    </xf>
    <xf numFmtId="0" fontId="51" fillId="0" borderId="11" xfId="0" applyFont="1" applyBorder="1" applyAlignment="1">
      <alignment horizontal="center"/>
    </xf>
    <xf numFmtId="14" fontId="51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/>
    </xf>
    <xf numFmtId="14" fontId="55" fillId="0" borderId="22" xfId="40" applyNumberFormat="1" applyFont="1" applyFill="1" applyBorder="1" applyAlignment="1">
      <alignment horizontal="center"/>
    </xf>
    <xf numFmtId="0" fontId="59" fillId="0" borderId="0" xfId="0" applyFont="1" applyBorder="1" applyAlignment="1">
      <alignment horizontal="center" wrapText="1"/>
    </xf>
    <xf numFmtId="0" fontId="12" fillId="0" borderId="11" xfId="59" applyFont="1" applyBorder="1" applyAlignment="1">
      <alignment horizontal="center" vertical="center" wrapText="1"/>
      <protection/>
    </xf>
    <xf numFmtId="0" fontId="38" fillId="0" borderId="11" xfId="0" applyFont="1" applyBorder="1" applyAlignment="1">
      <alignment/>
    </xf>
    <xf numFmtId="3" fontId="56" fillId="0" borderId="11" xfId="0" applyNumberFormat="1" applyFont="1" applyFill="1" applyBorder="1" applyAlignment="1" quotePrefix="1">
      <alignment vertical="center" wrapText="1"/>
    </xf>
    <xf numFmtId="3" fontId="38" fillId="0" borderId="11" xfId="0" applyNumberFormat="1" applyFont="1" applyBorder="1" applyAlignment="1">
      <alignment/>
    </xf>
    <xf numFmtId="3" fontId="51" fillId="0" borderId="11" xfId="0" applyNumberFormat="1" applyFont="1" applyBorder="1" applyAlignment="1">
      <alignment/>
    </xf>
    <xf numFmtId="3" fontId="56" fillId="16" borderId="11" xfId="0" applyNumberFormat="1" applyFont="1" applyFill="1" applyBorder="1" applyAlignment="1" quotePrefix="1">
      <alignment vertical="center" wrapText="1"/>
    </xf>
    <xf numFmtId="3" fontId="51" fillId="0" borderId="30" xfId="0" applyNumberFormat="1" applyFont="1" applyBorder="1" applyAlignment="1">
      <alignment/>
    </xf>
    <xf numFmtId="3" fontId="51" fillId="0" borderId="11" xfId="0" applyNumberFormat="1" applyFont="1" applyBorder="1" applyAlignment="1">
      <alignment/>
    </xf>
    <xf numFmtId="3" fontId="51" fillId="0" borderId="22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12" fillId="0" borderId="11" xfId="0" applyNumberFormat="1" applyFont="1" applyBorder="1" applyAlignment="1">
      <alignment/>
    </xf>
    <xf numFmtId="0" fontId="12" fillId="18" borderId="0" xfId="59" applyFont="1" applyFill="1" applyBorder="1" applyAlignment="1">
      <alignment horizontal="center" vertical="center" wrapText="1"/>
      <protection/>
    </xf>
    <xf numFmtId="0" fontId="61" fillId="0" borderId="51" xfId="0" applyFont="1" applyBorder="1" applyAlignment="1">
      <alignment horizontal="centerContinuous" vertical="center"/>
    </xf>
    <xf numFmtId="0" fontId="61" fillId="0" borderId="45" xfId="0" applyFont="1" applyBorder="1" applyAlignment="1">
      <alignment horizontal="centerContinuous" vertical="center"/>
    </xf>
    <xf numFmtId="0" fontId="61" fillId="0" borderId="52" xfId="0" applyFont="1" applyBorder="1" applyAlignment="1">
      <alignment horizontal="centerContinuous" vertical="center"/>
    </xf>
    <xf numFmtId="0" fontId="61" fillId="0" borderId="44" xfId="0" applyFont="1" applyBorder="1" applyAlignment="1">
      <alignment/>
    </xf>
    <xf numFmtId="0" fontId="61" fillId="0" borderId="0" xfId="0" applyFont="1" applyAlignment="1">
      <alignment/>
    </xf>
    <xf numFmtId="0" fontId="61" fillId="0" borderId="0" xfId="0" applyFont="1" applyBorder="1" applyAlignment="1">
      <alignment/>
    </xf>
    <xf numFmtId="0" fontId="61" fillId="0" borderId="49" xfId="0" applyFont="1" applyBorder="1" applyAlignment="1">
      <alignment/>
    </xf>
    <xf numFmtId="165" fontId="61" fillId="19" borderId="47" xfId="0" applyNumberFormat="1" applyFont="1" applyFill="1" applyBorder="1" applyAlignment="1">
      <alignment/>
    </xf>
    <xf numFmtId="165" fontId="61" fillId="19" borderId="21" xfId="0" applyNumberFormat="1" applyFont="1" applyFill="1" applyBorder="1" applyAlignment="1">
      <alignment/>
    </xf>
    <xf numFmtId="165" fontId="61" fillId="19" borderId="11" xfId="0" applyNumberFormat="1" applyFont="1" applyFill="1" applyBorder="1" applyAlignment="1">
      <alignment/>
    </xf>
    <xf numFmtId="3" fontId="59" fillId="0" borderId="21" xfId="0" applyNumberFormat="1" applyFont="1" applyBorder="1" applyAlignment="1">
      <alignment horizontal="center"/>
    </xf>
    <xf numFmtId="3" fontId="59" fillId="0" borderId="21" xfId="0" applyNumberFormat="1" applyFont="1" applyFill="1" applyBorder="1" applyAlignment="1">
      <alignment horizontal="center"/>
    </xf>
    <xf numFmtId="3" fontId="59" fillId="0" borderId="11" xfId="0" applyNumberFormat="1" applyFont="1" applyBorder="1" applyAlignment="1">
      <alignment horizontal="center"/>
    </xf>
    <xf numFmtId="3" fontId="61" fillId="19" borderId="34" xfId="0" applyNumberFormat="1" applyFont="1" applyFill="1" applyBorder="1" applyAlignment="1">
      <alignment horizontal="center"/>
    </xf>
    <xf numFmtId="3" fontId="61" fillId="19" borderId="11" xfId="0" applyNumberFormat="1" applyFont="1" applyFill="1" applyBorder="1" applyAlignment="1">
      <alignment horizontal="center"/>
    </xf>
    <xf numFmtId="0" fontId="59" fillId="0" borderId="46" xfId="0" applyFont="1" applyBorder="1" applyAlignment="1">
      <alignment/>
    </xf>
    <xf numFmtId="165" fontId="6" fillId="0" borderId="34" xfId="59" applyNumberFormat="1" applyFont="1" applyBorder="1" applyAlignment="1">
      <alignment horizontal="center" vertical="center"/>
      <protection/>
    </xf>
    <xf numFmtId="165" fontId="5" fillId="0" borderId="34" xfId="42" applyNumberFormat="1" applyFont="1" applyBorder="1" applyAlignment="1">
      <alignment horizontal="center"/>
    </xf>
    <xf numFmtId="165" fontId="6" fillId="0" borderId="11" xfId="42" applyNumberFormat="1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3" fontId="59" fillId="18" borderId="21" xfId="0" applyNumberFormat="1" applyFont="1" applyFill="1" applyBorder="1" applyAlignment="1">
      <alignment horizontal="center"/>
    </xf>
    <xf numFmtId="3" fontId="61" fillId="0" borderId="21" xfId="0" applyNumberFormat="1" applyFont="1" applyBorder="1" applyAlignment="1">
      <alignment horizontal="center"/>
    </xf>
    <xf numFmtId="165" fontId="6" fillId="0" borderId="51" xfId="42" applyNumberFormat="1" applyFont="1" applyFill="1" applyBorder="1" applyAlignment="1">
      <alignment horizontal="center"/>
    </xf>
    <xf numFmtId="165" fontId="6" fillId="0" borderId="44" xfId="42" applyNumberFormat="1" applyFont="1" applyFill="1" applyBorder="1" applyAlignment="1">
      <alignment horizontal="center"/>
    </xf>
    <xf numFmtId="165" fontId="13" fillId="0" borderId="38" xfId="42" applyNumberFormat="1" applyFont="1" applyFill="1" applyBorder="1" applyAlignment="1">
      <alignment horizontal="center"/>
    </xf>
    <xf numFmtId="165" fontId="13" fillId="0" borderId="44" xfId="42" applyNumberFormat="1" applyFont="1" applyFill="1" applyBorder="1" applyAlignment="1">
      <alignment horizontal="center"/>
    </xf>
    <xf numFmtId="165" fontId="6" fillId="0" borderId="50" xfId="42" applyNumberFormat="1" applyFont="1" applyFill="1" applyBorder="1" applyAlignment="1">
      <alignment horizontal="center"/>
    </xf>
    <xf numFmtId="165" fontId="13" fillId="0" borderId="38" xfId="42" applyNumberFormat="1" applyFont="1" applyBorder="1" applyAlignment="1">
      <alignment horizontal="center"/>
    </xf>
    <xf numFmtId="165" fontId="13" fillId="0" borderId="44" xfId="42" applyNumberFormat="1" applyFont="1" applyBorder="1" applyAlignment="1">
      <alignment horizontal="center"/>
    </xf>
    <xf numFmtId="165" fontId="8" fillId="18" borderId="34" xfId="42" applyNumberFormat="1" applyFont="1" applyFill="1" applyBorder="1" applyAlignment="1">
      <alignment horizontal="center"/>
    </xf>
    <xf numFmtId="165" fontId="6" fillId="18" borderId="34" xfId="42" applyNumberFormat="1" applyFont="1" applyFill="1" applyBorder="1" applyAlignment="1">
      <alignment horizontal="center"/>
    </xf>
    <xf numFmtId="165" fontId="5" fillId="0" borderId="34" xfId="42" applyNumberFormat="1" applyFont="1" applyFill="1" applyBorder="1" applyAlignment="1">
      <alignment horizontal="center"/>
    </xf>
    <xf numFmtId="165" fontId="5" fillId="0" borderId="36" xfId="42" applyNumberFormat="1" applyFont="1" applyFill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165" fontId="13" fillId="0" borderId="11" xfId="42" applyNumberFormat="1" applyFont="1" applyBorder="1" applyAlignment="1">
      <alignment horizontal="center"/>
    </xf>
    <xf numFmtId="165" fontId="8" fillId="18" borderId="11" xfId="42" applyNumberFormat="1" applyFont="1" applyFill="1" applyBorder="1" applyAlignment="1">
      <alignment horizontal="center"/>
    </xf>
    <xf numFmtId="3" fontId="59" fillId="0" borderId="11" xfId="0" applyNumberFormat="1" applyFont="1" applyFill="1" applyBorder="1" applyAlignment="1" quotePrefix="1">
      <alignment vertical="center" wrapText="1"/>
    </xf>
    <xf numFmtId="3" fontId="60" fillId="0" borderId="21" xfId="0" applyNumberFormat="1" applyFont="1" applyFill="1" applyBorder="1" applyAlignment="1" quotePrefix="1">
      <alignment vertical="center" wrapText="1"/>
    </xf>
    <xf numFmtId="3" fontId="11" fillId="0" borderId="11" xfId="0" applyNumberFormat="1" applyFont="1" applyBorder="1" applyAlignment="1">
      <alignment/>
    </xf>
    <xf numFmtId="3" fontId="59" fillId="16" borderId="11" xfId="0" applyNumberFormat="1" applyFont="1" applyFill="1" applyBorder="1" applyAlignment="1" quotePrefix="1">
      <alignment vertical="center" wrapText="1"/>
    </xf>
    <xf numFmtId="3" fontId="60" fillId="16" borderId="21" xfId="0" applyNumberFormat="1" applyFont="1" applyFill="1" applyBorder="1" applyAlignment="1" quotePrefix="1">
      <alignment vertical="center" wrapText="1"/>
    </xf>
    <xf numFmtId="3" fontId="60" fillId="16" borderId="11" xfId="0" applyNumberFormat="1" applyFont="1" applyFill="1" applyBorder="1" applyAlignment="1" quotePrefix="1">
      <alignment vertical="center" wrapText="1"/>
    </xf>
    <xf numFmtId="3" fontId="61" fillId="16" borderId="21" xfId="0" applyNumberFormat="1" applyFont="1" applyFill="1" applyBorder="1" applyAlignment="1">
      <alignment vertical="center" wrapText="1"/>
    </xf>
    <xf numFmtId="3" fontId="59" fillId="16" borderId="21" xfId="0" applyNumberFormat="1" applyFont="1" applyFill="1" applyBorder="1" applyAlignment="1">
      <alignment vertical="center" wrapText="1"/>
    </xf>
    <xf numFmtId="3" fontId="59" fillId="16" borderId="21" xfId="57" applyNumberFormat="1" applyFont="1" applyFill="1" applyBorder="1" applyAlignment="1">
      <alignment vertical="center" wrapText="1"/>
      <protection/>
    </xf>
    <xf numFmtId="3" fontId="59" fillId="16" borderId="21" xfId="0" applyNumberFormat="1" applyFont="1" applyFill="1" applyBorder="1" applyAlignment="1" quotePrefix="1">
      <alignment vertical="center" wrapText="1"/>
    </xf>
    <xf numFmtId="179" fontId="36" fillId="0" borderId="38" xfId="60" applyNumberFormat="1" applyFont="1" applyFill="1" applyBorder="1" applyAlignment="1">
      <alignment horizontal="center" vertical="center" wrapText="1"/>
      <protection/>
    </xf>
    <xf numFmtId="179" fontId="37" fillId="0" borderId="53" xfId="60" applyNumberFormat="1" applyFont="1" applyFill="1" applyBorder="1" applyAlignment="1" applyProtection="1">
      <alignment horizontal="center" vertical="center" wrapText="1"/>
      <protection/>
    </xf>
    <xf numFmtId="179" fontId="62" fillId="0" borderId="34" xfId="60" applyNumberFormat="1" applyFont="1" applyFill="1" applyBorder="1" applyAlignment="1" applyProtection="1">
      <alignment vertical="center" wrapText="1"/>
      <protection locked="0"/>
    </xf>
    <xf numFmtId="0" fontId="6" fillId="0" borderId="21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6" fillId="0" borderId="21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34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165" fontId="8" fillId="0" borderId="34" xfId="59" applyNumberFormat="1" applyFont="1" applyBorder="1" applyAlignment="1">
      <alignment horizontal="center" vertical="center"/>
      <protection/>
    </xf>
    <xf numFmtId="165" fontId="6" fillId="0" borderId="34" xfId="59" applyNumberFormat="1" applyFont="1" applyFill="1" applyBorder="1" applyAlignment="1">
      <alignment horizontal="center" vertical="center"/>
      <protection/>
    </xf>
    <xf numFmtId="165" fontId="6" fillId="0" borderId="11" xfId="59" applyNumberFormat="1" applyFont="1" applyFill="1" applyBorder="1" applyAlignment="1">
      <alignment horizontal="center" vertical="center"/>
      <protection/>
    </xf>
    <xf numFmtId="165" fontId="8" fillId="0" borderId="34" xfId="59" applyNumberFormat="1" applyFont="1" applyFill="1" applyBorder="1" applyAlignment="1">
      <alignment horizontal="center" vertical="center"/>
      <protection/>
    </xf>
    <xf numFmtId="165" fontId="6" fillId="0" borderId="22" xfId="59" applyNumberFormat="1" applyFont="1" applyBorder="1" applyAlignment="1">
      <alignment horizontal="center" vertical="center"/>
      <protection/>
    </xf>
    <xf numFmtId="0" fontId="12" fillId="18" borderId="20" xfId="59" applyFont="1" applyFill="1" applyBorder="1" applyAlignment="1">
      <alignment horizontal="center" vertical="center" wrapText="1"/>
      <protection/>
    </xf>
    <xf numFmtId="0" fontId="12" fillId="18" borderId="35" xfId="59" applyFont="1" applyFill="1" applyBorder="1" applyAlignment="1">
      <alignment horizontal="center" vertical="center" wrapText="1"/>
      <protection/>
    </xf>
    <xf numFmtId="0" fontId="12" fillId="18" borderId="54" xfId="59" applyFont="1" applyFill="1" applyBorder="1" applyAlignment="1">
      <alignment horizontal="center" vertical="center" wrapText="1"/>
      <protection/>
    </xf>
    <xf numFmtId="0" fontId="12" fillId="0" borderId="11" xfId="59" applyFont="1" applyBorder="1" applyAlignment="1">
      <alignment vertical="center" wrapText="1"/>
      <protection/>
    </xf>
    <xf numFmtId="165" fontId="51" fillId="0" borderId="11" xfId="61" applyNumberFormat="1" applyFont="1" applyFill="1" applyBorder="1" applyAlignment="1">
      <alignment horizontal="center" vertical="center"/>
      <protection/>
    </xf>
    <xf numFmtId="0" fontId="11" fillId="0" borderId="10" xfId="59" applyFont="1" applyBorder="1" applyAlignment="1">
      <alignment horizontal="center" vertical="center"/>
      <protection/>
    </xf>
    <xf numFmtId="0" fontId="11" fillId="0" borderId="0" xfId="59" applyFont="1" applyAlignment="1">
      <alignment horizontal="center" vertical="center"/>
      <protection/>
    </xf>
    <xf numFmtId="0" fontId="12" fillId="0" borderId="0" xfId="59" applyFont="1" applyAlignment="1">
      <alignment/>
      <protection/>
    </xf>
    <xf numFmtId="190" fontId="61" fillId="0" borderId="0" xfId="0" applyNumberFormat="1" applyFont="1" applyFill="1" applyBorder="1" applyAlignment="1">
      <alignment vertical="center" wrapText="1"/>
    </xf>
    <xf numFmtId="0" fontId="58" fillId="0" borderId="0" xfId="0" applyFont="1" applyFill="1" applyAlignment="1">
      <alignment vertical="top"/>
    </xf>
    <xf numFmtId="0" fontId="12" fillId="0" borderId="0" xfId="59" applyFont="1" applyAlignment="1">
      <alignment vertical="center"/>
      <protection/>
    </xf>
    <xf numFmtId="0" fontId="58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179" fontId="12" fillId="0" borderId="0" xfId="60" applyNumberFormat="1" applyFont="1" applyFill="1" applyAlignment="1">
      <alignment vertical="center" wrapText="1"/>
      <protection/>
    </xf>
    <xf numFmtId="0" fontId="5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40" fillId="0" borderId="0" xfId="0" applyFont="1" applyAlignment="1">
      <alignment vertical="center" wrapText="1"/>
    </xf>
    <xf numFmtId="0" fontId="12" fillId="0" borderId="0" xfId="61" applyFont="1" applyBorder="1" applyAlignment="1">
      <alignment vertical="center"/>
      <protection/>
    </xf>
    <xf numFmtId="0" fontId="61" fillId="0" borderId="11" xfId="0" applyFont="1" applyFill="1" applyBorder="1" applyAlignment="1">
      <alignment vertical="top"/>
    </xf>
    <xf numFmtId="0" fontId="11" fillId="0" borderId="0" xfId="59" applyFont="1" applyAlignment="1">
      <alignment horizontal="right" vertical="center"/>
      <protection/>
    </xf>
    <xf numFmtId="0" fontId="61" fillId="0" borderId="12" xfId="0" applyFont="1" applyFill="1" applyBorder="1" applyAlignment="1">
      <alignment vertical="top"/>
    </xf>
    <xf numFmtId="0" fontId="11" fillId="0" borderId="27" xfId="59" applyFont="1" applyBorder="1" applyAlignment="1">
      <alignment horizontal="center" vertical="center"/>
      <protection/>
    </xf>
    <xf numFmtId="0" fontId="8" fillId="0" borderId="0" xfId="59" applyFont="1" applyBorder="1" applyAlignment="1">
      <alignment/>
      <protection/>
    </xf>
    <xf numFmtId="0" fontId="51" fillId="0" borderId="0" xfId="0" applyFont="1" applyBorder="1" applyAlignment="1">
      <alignment horizontal="right"/>
    </xf>
    <xf numFmtId="0" fontId="55" fillId="0" borderId="55" xfId="0" applyFont="1" applyFill="1" applyBorder="1" applyAlignment="1">
      <alignment horizontal="right" vertical="top"/>
    </xf>
    <xf numFmtId="183" fontId="59" fillId="0" borderId="0" xfId="40" applyNumberFormat="1" applyFont="1" applyFill="1" applyBorder="1" applyAlignment="1">
      <alignment/>
    </xf>
    <xf numFmtId="0" fontId="51" fillId="0" borderId="12" xfId="0" applyFont="1" applyBorder="1" applyAlignment="1">
      <alignment horizontal="center"/>
    </xf>
    <xf numFmtId="14" fontId="55" fillId="0" borderId="20" xfId="40" applyNumberFormat="1" applyFont="1" applyFill="1" applyBorder="1" applyAlignment="1">
      <alignment horizontal="center"/>
    </xf>
    <xf numFmtId="3" fontId="11" fillId="0" borderId="12" xfId="0" applyNumberFormat="1" applyFont="1" applyBorder="1" applyAlignment="1">
      <alignment/>
    </xf>
    <xf numFmtId="3" fontId="61" fillId="16" borderId="56" xfId="0" applyNumberFormat="1" applyFont="1" applyFill="1" applyBorder="1" applyAlignment="1">
      <alignment vertical="center" wrapText="1"/>
    </xf>
    <xf numFmtId="3" fontId="60" fillId="16" borderId="12" xfId="0" applyNumberFormat="1" applyFont="1" applyFill="1" applyBorder="1" applyAlignment="1" quotePrefix="1">
      <alignment vertical="center" wrapText="1"/>
    </xf>
    <xf numFmtId="0" fontId="61" fillId="0" borderId="13" xfId="0" applyFont="1" applyFill="1" applyBorder="1" applyAlignment="1">
      <alignment vertical="center"/>
    </xf>
    <xf numFmtId="0" fontId="61" fillId="0" borderId="57" xfId="0" applyFont="1" applyFill="1" applyBorder="1" applyAlignment="1">
      <alignment vertical="center"/>
    </xf>
    <xf numFmtId="0" fontId="61" fillId="0" borderId="58" xfId="0" applyFont="1" applyFill="1" applyBorder="1" applyAlignment="1">
      <alignment vertical="center"/>
    </xf>
    <xf numFmtId="3" fontId="11" fillId="16" borderId="36" xfId="58" applyNumberFormat="1" applyFont="1" applyFill="1" applyBorder="1" applyAlignment="1">
      <alignment vertical="center" wrapText="1"/>
      <protection/>
    </xf>
    <xf numFmtId="0" fontId="59" fillId="16" borderId="57" xfId="0" applyFont="1" applyFill="1" applyBorder="1" applyAlignment="1">
      <alignment vertical="center" wrapText="1"/>
    </xf>
    <xf numFmtId="3" fontId="61" fillId="16" borderId="58" xfId="0" applyNumberFormat="1" applyFont="1" applyFill="1" applyBorder="1" applyAlignment="1">
      <alignment vertical="center" wrapText="1"/>
    </xf>
    <xf numFmtId="3" fontId="59" fillId="16" borderId="58" xfId="0" applyNumberFormat="1" applyFont="1" applyFill="1" applyBorder="1" applyAlignment="1">
      <alignment vertical="center" wrapText="1"/>
    </xf>
    <xf numFmtId="3" fontId="61" fillId="16" borderId="59" xfId="0" applyNumberFormat="1" applyFont="1" applyFill="1" applyBorder="1" applyAlignment="1">
      <alignment vertical="center" wrapText="1"/>
    </xf>
    <xf numFmtId="0" fontId="61" fillId="0" borderId="46" xfId="0" applyFont="1" applyBorder="1" applyAlignment="1">
      <alignment/>
    </xf>
    <xf numFmtId="0" fontId="58" fillId="0" borderId="0" xfId="0" applyFont="1" applyAlignment="1">
      <alignment/>
    </xf>
    <xf numFmtId="179" fontId="40" fillId="0" borderId="0" xfId="60" applyNumberFormat="1" applyFont="1" applyFill="1" applyAlignment="1">
      <alignment horizontal="right" wrapText="1"/>
      <protection/>
    </xf>
    <xf numFmtId="0" fontId="11" fillId="0" borderId="60" xfId="0" applyFont="1" applyBorder="1" applyAlignment="1">
      <alignment/>
    </xf>
    <xf numFmtId="0" fontId="6" fillId="0" borderId="60" xfId="0" applyFont="1" applyBorder="1" applyAlignment="1">
      <alignment horizontal="left" vertical="center" wrapText="1"/>
    </xf>
    <xf numFmtId="183" fontId="11" fillId="0" borderId="0" xfId="40" applyNumberFormat="1" applyFont="1" applyBorder="1" applyAlignment="1">
      <alignment/>
    </xf>
    <xf numFmtId="183" fontId="51" fillId="0" borderId="55" xfId="40" applyNumberFormat="1" applyFont="1" applyBorder="1" applyAlignment="1">
      <alignment/>
    </xf>
    <xf numFmtId="0" fontId="6" fillId="0" borderId="60" xfId="0" applyFont="1" applyBorder="1" applyAlignment="1">
      <alignment/>
    </xf>
    <xf numFmtId="183" fontId="6" fillId="0" borderId="0" xfId="40" applyNumberFormat="1" applyFont="1" applyBorder="1" applyAlignment="1">
      <alignment/>
    </xf>
    <xf numFmtId="183" fontId="6" fillId="0" borderId="55" xfId="40" applyNumberFormat="1" applyFont="1" applyBorder="1" applyAlignment="1">
      <alignment/>
    </xf>
    <xf numFmtId="0" fontId="48" fillId="0" borderId="0" xfId="60" applyFont="1" applyFill="1" applyAlignment="1">
      <alignment vertical="center" wrapText="1"/>
      <protection/>
    </xf>
    <xf numFmtId="0" fontId="8" fillId="0" borderId="55" xfId="0" applyFont="1" applyBorder="1" applyAlignment="1">
      <alignment/>
    </xf>
    <xf numFmtId="179" fontId="37" fillId="0" borderId="0" xfId="60" applyNumberFormat="1" applyFont="1" applyFill="1" applyAlignment="1">
      <alignment horizontal="right" vertical="center"/>
      <protection/>
    </xf>
    <xf numFmtId="179" fontId="37" fillId="0" borderId="0" xfId="60" applyNumberFormat="1" applyFont="1" applyFill="1" applyAlignment="1">
      <alignment vertical="center" wrapText="1"/>
      <protection/>
    </xf>
    <xf numFmtId="0" fontId="61" fillId="0" borderId="44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1" fillId="0" borderId="49" xfId="0" applyFont="1" applyBorder="1" applyAlignment="1">
      <alignment vertical="center"/>
    </xf>
    <xf numFmtId="0" fontId="5" fillId="0" borderId="0" xfId="59" applyFont="1" applyAlignment="1">
      <alignment horizontal="center"/>
      <protection/>
    </xf>
    <xf numFmtId="0" fontId="12" fillId="0" borderId="34" xfId="59" applyFont="1" applyBorder="1" applyAlignment="1">
      <alignment horizontal="center" vertical="center" wrapText="1"/>
      <protection/>
    </xf>
    <xf numFmtId="0" fontId="64" fillId="0" borderId="0" xfId="59" applyFont="1" applyAlignment="1">
      <alignment horizontal="center"/>
      <protection/>
    </xf>
    <xf numFmtId="0" fontId="13" fillId="0" borderId="29" xfId="59" applyFont="1" applyBorder="1" applyAlignment="1">
      <alignment horizontal="center" vertical="center" wrapText="1"/>
      <protection/>
    </xf>
    <xf numFmtId="0" fontId="13" fillId="0" borderId="11" xfId="59" applyFont="1" applyBorder="1" applyAlignment="1">
      <alignment horizontal="center" vertical="center" wrapText="1"/>
      <protection/>
    </xf>
    <xf numFmtId="0" fontId="8" fillId="0" borderId="29" xfId="59" applyFont="1" applyBorder="1" applyAlignment="1">
      <alignment horizontal="center" vertical="center"/>
      <protection/>
    </xf>
    <xf numFmtId="0" fontId="8" fillId="0" borderId="11" xfId="59" applyFont="1" applyBorder="1" applyAlignment="1">
      <alignment horizontal="center" vertical="center"/>
      <protection/>
    </xf>
    <xf numFmtId="0" fontId="12" fillId="0" borderId="61" xfId="59" applyFont="1" applyBorder="1" applyAlignment="1">
      <alignment horizontal="center" vertical="center" wrapText="1"/>
      <protection/>
    </xf>
    <xf numFmtId="0" fontId="13" fillId="0" borderId="62" xfId="59" applyFont="1" applyBorder="1" applyAlignment="1">
      <alignment horizontal="center" vertical="center" wrapText="1"/>
      <protection/>
    </xf>
    <xf numFmtId="0" fontId="13" fillId="0" borderId="22" xfId="59" applyFont="1" applyBorder="1" applyAlignment="1">
      <alignment horizontal="center" vertical="center" wrapText="1"/>
      <protection/>
    </xf>
    <xf numFmtId="0" fontId="6" fillId="18" borderId="52" xfId="59" applyFont="1" applyFill="1" applyBorder="1" applyAlignment="1">
      <alignment horizontal="center"/>
      <protection/>
    </xf>
    <xf numFmtId="0" fontId="6" fillId="18" borderId="53" xfId="59" applyFont="1" applyFill="1" applyBorder="1" applyAlignment="1">
      <alignment horizontal="center"/>
      <protection/>
    </xf>
    <xf numFmtId="0" fontId="6" fillId="18" borderId="63" xfId="59" applyFont="1" applyFill="1" applyBorder="1" applyAlignment="1">
      <alignment horizontal="center"/>
      <protection/>
    </xf>
    <xf numFmtId="0" fontId="13" fillId="0" borderId="64" xfId="59" applyFont="1" applyBorder="1" applyAlignment="1">
      <alignment horizontal="center" vertical="center" wrapText="1"/>
      <protection/>
    </xf>
    <xf numFmtId="0" fontId="13" fillId="0" borderId="19" xfId="59" applyFont="1" applyBorder="1" applyAlignment="1">
      <alignment horizontal="center" vertical="center" wrapText="1"/>
      <protection/>
    </xf>
    <xf numFmtId="0" fontId="8" fillId="0" borderId="0" xfId="59" applyFont="1" applyAlignment="1">
      <alignment horizontal="center" vertical="center"/>
      <protection/>
    </xf>
    <xf numFmtId="0" fontId="5" fillId="0" borderId="18" xfId="59" applyFont="1" applyBorder="1" applyAlignment="1">
      <alignment horizontal="center" vertical="center"/>
      <protection/>
    </xf>
    <xf numFmtId="0" fontId="5" fillId="0" borderId="29" xfId="59" applyFont="1" applyBorder="1" applyAlignment="1">
      <alignment horizontal="center" vertical="center"/>
      <protection/>
    </xf>
    <xf numFmtId="0" fontId="5" fillId="0" borderId="61" xfId="59" applyFont="1" applyBorder="1" applyAlignment="1">
      <alignment horizontal="center" vertical="center"/>
      <protection/>
    </xf>
    <xf numFmtId="0" fontId="6" fillId="18" borderId="51" xfId="59" applyFont="1" applyFill="1" applyBorder="1" applyAlignment="1">
      <alignment horizontal="center"/>
      <protection/>
    </xf>
    <xf numFmtId="0" fontId="12" fillId="0" borderId="56" xfId="59" applyFont="1" applyBorder="1" applyAlignment="1">
      <alignment/>
      <protection/>
    </xf>
    <xf numFmtId="0" fontId="5" fillId="0" borderId="0" xfId="59" applyFont="1" applyAlignment="1">
      <alignment horizontal="center" vertical="center"/>
      <protection/>
    </xf>
    <xf numFmtId="0" fontId="12" fillId="0" borderId="13" xfId="61" applyFont="1" applyBorder="1" applyAlignment="1">
      <alignment horizontal="left" vertical="center"/>
      <protection/>
    </xf>
    <xf numFmtId="0" fontId="12" fillId="0" borderId="28" xfId="61" applyFont="1" applyBorder="1" applyAlignment="1">
      <alignment horizontal="left" vertical="center"/>
      <protection/>
    </xf>
    <xf numFmtId="0" fontId="10" fillId="0" borderId="65" xfId="59" applyFont="1" applyBorder="1" applyAlignment="1">
      <alignment horizontal="center" vertical="center" wrapText="1"/>
      <protection/>
    </xf>
    <xf numFmtId="0" fontId="10" fillId="0" borderId="47" xfId="59" applyFont="1" applyBorder="1" applyAlignment="1">
      <alignment horizontal="center" vertical="center" wrapText="1"/>
      <protection/>
    </xf>
    <xf numFmtId="0" fontId="10" fillId="0" borderId="56" xfId="59" applyFont="1" applyBorder="1" applyAlignment="1">
      <alignment horizontal="center" vertical="center" wrapText="1"/>
      <protection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40" fillId="0" borderId="11" xfId="60" applyFont="1" applyFill="1" applyBorder="1" applyAlignment="1">
      <alignment horizontal="left" vertical="center" wrapText="1"/>
      <protection/>
    </xf>
    <xf numFmtId="0" fontId="66" fillId="0" borderId="12" xfId="0" applyFont="1" applyBorder="1" applyAlignment="1">
      <alignment horizontal="left" vertical="center" wrapText="1"/>
    </xf>
    <xf numFmtId="179" fontId="40" fillId="0" borderId="11" xfId="60" applyNumberFormat="1" applyFont="1" applyFill="1" applyBorder="1" applyAlignment="1">
      <alignment horizontal="left" vertical="center" wrapText="1"/>
      <protection/>
    </xf>
    <xf numFmtId="179" fontId="40" fillId="0" borderId="12" xfId="60" applyNumberFormat="1" applyFont="1" applyFill="1" applyBorder="1" applyAlignment="1">
      <alignment horizontal="left" vertical="center" wrapText="1"/>
      <protection/>
    </xf>
    <xf numFmtId="179" fontId="12" fillId="0" borderId="11" xfId="60" applyNumberFormat="1" applyFont="1" applyFill="1" applyBorder="1" applyAlignment="1">
      <alignment horizontal="left" vertical="center" wrapText="1"/>
      <protection/>
    </xf>
    <xf numFmtId="179" fontId="12" fillId="0" borderId="12" xfId="60" applyNumberFormat="1" applyFont="1" applyFill="1" applyBorder="1" applyAlignment="1">
      <alignment horizontal="left" vertical="center" wrapText="1"/>
      <protection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61" fillId="0" borderId="11" xfId="0" applyFont="1" applyBorder="1" applyAlignment="1">
      <alignment horizontal="left" vertical="center"/>
    </xf>
    <xf numFmtId="0" fontId="61" fillId="0" borderId="12" xfId="0" applyFont="1" applyBorder="1" applyAlignment="1">
      <alignment horizontal="left" vertical="center"/>
    </xf>
    <xf numFmtId="190" fontId="61" fillId="0" borderId="11" xfId="0" applyNumberFormat="1" applyFont="1" applyFill="1" applyBorder="1" applyAlignment="1">
      <alignment horizontal="left" vertical="center" wrapText="1"/>
    </xf>
    <xf numFmtId="190" fontId="61" fillId="0" borderId="12" xfId="0" applyNumberFormat="1" applyFont="1" applyFill="1" applyBorder="1" applyAlignment="1">
      <alignment horizontal="left" vertical="center" wrapText="1"/>
    </xf>
    <xf numFmtId="0" fontId="12" fillId="0" borderId="11" xfId="59" applyFont="1" applyBorder="1" applyAlignment="1">
      <alignment horizontal="left" vertical="center"/>
      <protection/>
    </xf>
    <xf numFmtId="0" fontId="12" fillId="0" borderId="12" xfId="59" applyFont="1" applyBorder="1" applyAlignment="1">
      <alignment horizontal="left" vertical="center"/>
      <protection/>
    </xf>
    <xf numFmtId="0" fontId="12" fillId="0" borderId="34" xfId="59" applyFont="1" applyBorder="1" applyAlignment="1">
      <alignment/>
      <protection/>
    </xf>
    <xf numFmtId="0" fontId="6" fillId="0" borderId="11" xfId="59" applyFont="1" applyBorder="1" applyAlignment="1">
      <alignment horizontal="right" vertical="center"/>
      <protection/>
    </xf>
    <xf numFmtId="0" fontId="0" fillId="0" borderId="11" xfId="0" applyBorder="1" applyAlignment="1">
      <alignment horizontal="right" vertical="center"/>
    </xf>
    <xf numFmtId="0" fontId="6" fillId="0" borderId="11" xfId="59" applyFont="1" applyBorder="1" applyAlignment="1">
      <alignment horizontal="right" vertical="center" wrapText="1"/>
      <protection/>
    </xf>
    <xf numFmtId="0" fontId="6" fillId="0" borderId="11" xfId="59" applyFont="1" applyBorder="1" applyAlignment="1">
      <alignment horizontal="left" vertical="center" wrapText="1"/>
      <protection/>
    </xf>
    <xf numFmtId="0" fontId="6" fillId="0" borderId="11" xfId="59" applyFont="1" applyBorder="1" applyAlignment="1">
      <alignment horizontal="left" vertical="center"/>
      <protection/>
    </xf>
    <xf numFmtId="0" fontId="0" fillId="0" borderId="11" xfId="0" applyBorder="1" applyAlignment="1">
      <alignment horizontal="left" vertical="center"/>
    </xf>
    <xf numFmtId="0" fontId="8" fillId="18" borderId="11" xfId="59" applyFont="1" applyFill="1" applyBorder="1" applyAlignment="1">
      <alignment horizontal="left" wrapText="1"/>
      <protection/>
    </xf>
    <xf numFmtId="0" fontId="8" fillId="0" borderId="34" xfId="59" applyFont="1" applyBorder="1" applyAlignment="1">
      <alignment horizontal="left" wrapText="1"/>
      <protection/>
    </xf>
    <xf numFmtId="0" fontId="8" fillId="0" borderId="21" xfId="59" applyFont="1" applyBorder="1" applyAlignment="1">
      <alignment horizontal="left" wrapText="1"/>
      <protection/>
    </xf>
    <xf numFmtId="0" fontId="6" fillId="0" borderId="22" xfId="59" applyFont="1" applyBorder="1" applyAlignment="1">
      <alignment horizontal="left" vertical="center" wrapText="1"/>
      <protection/>
    </xf>
    <xf numFmtId="0" fontId="6" fillId="0" borderId="30" xfId="59" applyFont="1" applyBorder="1" applyAlignment="1">
      <alignment horizontal="left" vertical="center" wrapText="1"/>
      <protection/>
    </xf>
    <xf numFmtId="0" fontId="13" fillId="0" borderId="16" xfId="59" applyFont="1" applyBorder="1" applyAlignment="1">
      <alignment horizontal="left" vertical="center" wrapText="1"/>
      <protection/>
    </xf>
    <xf numFmtId="0" fontId="6" fillId="0" borderId="0" xfId="59" applyFont="1" applyBorder="1" applyAlignment="1">
      <alignment horizontal="left"/>
      <protection/>
    </xf>
    <xf numFmtId="0" fontId="6" fillId="18" borderId="11" xfId="59" applyFont="1" applyFill="1" applyBorder="1" applyAlignment="1">
      <alignment horizontal="center"/>
      <protection/>
    </xf>
    <xf numFmtId="0" fontId="5" fillId="0" borderId="11" xfId="59" applyFont="1" applyBorder="1" applyAlignment="1">
      <alignment horizontal="left" wrapText="1"/>
      <protection/>
    </xf>
    <xf numFmtId="0" fontId="5" fillId="0" borderId="13" xfId="59" applyFont="1" applyBorder="1" applyAlignment="1">
      <alignment horizontal="left" wrapText="1"/>
      <protection/>
    </xf>
    <xf numFmtId="0" fontId="5" fillId="0" borderId="0" xfId="59" applyFont="1" applyBorder="1" applyAlignment="1">
      <alignment horizontal="left"/>
      <protection/>
    </xf>
    <xf numFmtId="0" fontId="8" fillId="0" borderId="11" xfId="59" applyFont="1" applyBorder="1" applyAlignment="1">
      <alignment horizontal="center"/>
      <protection/>
    </xf>
    <xf numFmtId="0" fontId="6" fillId="0" borderId="11" xfId="59" applyFont="1" applyBorder="1" applyAlignment="1">
      <alignment horizontal="left"/>
      <protection/>
    </xf>
    <xf numFmtId="0" fontId="6" fillId="18" borderId="11" xfId="59" applyFont="1" applyFill="1" applyBorder="1" applyAlignment="1">
      <alignment horizontal="left"/>
      <protection/>
    </xf>
    <xf numFmtId="0" fontId="13" fillId="0" borderId="66" xfId="59" applyFont="1" applyBorder="1" applyAlignment="1">
      <alignment horizontal="left"/>
      <protection/>
    </xf>
    <xf numFmtId="0" fontId="13" fillId="0" borderId="64" xfId="59" applyFont="1" applyBorder="1" applyAlignment="1">
      <alignment horizontal="left"/>
      <protection/>
    </xf>
    <xf numFmtId="0" fontId="13" fillId="0" borderId="16" xfId="59" applyFont="1" applyBorder="1" applyAlignment="1">
      <alignment horizontal="left"/>
      <protection/>
    </xf>
    <xf numFmtId="0" fontId="6" fillId="0" borderId="22" xfId="59" applyFont="1" applyBorder="1" applyAlignment="1">
      <alignment horizontal="left"/>
      <protection/>
    </xf>
    <xf numFmtId="0" fontId="6" fillId="0" borderId="36" xfId="59" applyFont="1" applyBorder="1" applyAlignment="1">
      <alignment horizontal="left" vertical="center" wrapText="1"/>
      <protection/>
    </xf>
    <xf numFmtId="0" fontId="6" fillId="0" borderId="58" xfId="59" applyFont="1" applyBorder="1" applyAlignment="1">
      <alignment horizontal="left" vertical="center" wrapText="1"/>
      <protection/>
    </xf>
    <xf numFmtId="0" fontId="6" fillId="0" borderId="30" xfId="59" applyFont="1" applyBorder="1" applyAlignment="1">
      <alignment horizontal="left"/>
      <protection/>
    </xf>
    <xf numFmtId="0" fontId="6" fillId="18" borderId="11" xfId="59" applyFont="1" applyFill="1" applyBorder="1" applyAlignment="1">
      <alignment horizontal="left" wrapText="1"/>
      <protection/>
    </xf>
    <xf numFmtId="0" fontId="5" fillId="0" borderId="11" xfId="59" applyFont="1" applyBorder="1" applyAlignment="1">
      <alignment horizontal="left"/>
      <protection/>
    </xf>
    <xf numFmtId="0" fontId="5" fillId="0" borderId="13" xfId="59" applyFont="1" applyBorder="1" applyAlignment="1">
      <alignment horizontal="left"/>
      <protection/>
    </xf>
    <xf numFmtId="0" fontId="0" fillId="0" borderId="3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8" fillId="18" borderId="34" xfId="59" applyFont="1" applyFill="1" applyBorder="1" applyAlignment="1">
      <alignment horizontal="left" wrapText="1"/>
      <protection/>
    </xf>
    <xf numFmtId="0" fontId="8" fillId="18" borderId="21" xfId="59" applyFont="1" applyFill="1" applyBorder="1" applyAlignment="1">
      <alignment horizontal="left" wrapText="1"/>
      <protection/>
    </xf>
    <xf numFmtId="0" fontId="0" fillId="0" borderId="11" xfId="0" applyBorder="1" applyAlignment="1">
      <alignment horizontal="right" vertical="center" wrapText="1"/>
    </xf>
    <xf numFmtId="0" fontId="13" fillId="0" borderId="11" xfId="59" applyFont="1" applyBorder="1" applyAlignment="1">
      <alignment horizontal="left"/>
      <protection/>
    </xf>
    <xf numFmtId="0" fontId="8" fillId="0" borderId="11" xfId="59" applyFont="1" applyBorder="1" applyAlignment="1">
      <alignment horizontal="left"/>
      <protection/>
    </xf>
    <xf numFmtId="0" fontId="8" fillId="0" borderId="67" xfId="59" applyFont="1" applyBorder="1" applyAlignment="1">
      <alignment horizontal="right"/>
      <protection/>
    </xf>
    <xf numFmtId="0" fontId="8" fillId="0" borderId="34" xfId="59" applyFont="1" applyBorder="1" applyAlignment="1">
      <alignment horizontal="left" vertical="center" wrapText="1"/>
      <protection/>
    </xf>
    <xf numFmtId="0" fontId="8" fillId="0" borderId="21" xfId="59" applyFont="1" applyBorder="1" applyAlignment="1">
      <alignment horizontal="left" vertical="center" wrapText="1"/>
      <protection/>
    </xf>
    <xf numFmtId="0" fontId="8" fillId="0" borderId="11" xfId="59" applyFont="1" applyBorder="1" applyAlignment="1">
      <alignment horizontal="left" vertical="center" wrapText="1"/>
      <protection/>
    </xf>
    <xf numFmtId="0" fontId="6" fillId="0" borderId="11" xfId="59" applyFont="1" applyBorder="1" applyAlignment="1">
      <alignment horizontal="right" wrapText="1"/>
      <protection/>
    </xf>
    <xf numFmtId="0" fontId="50" fillId="0" borderId="11" xfId="59" applyFont="1" applyBorder="1" applyAlignment="1">
      <alignment horizontal="left" wrapText="1"/>
      <protection/>
    </xf>
    <xf numFmtId="0" fontId="7" fillId="0" borderId="0" xfId="59" applyFont="1" applyBorder="1" applyAlignment="1">
      <alignment horizontal="center" vertical="center" wrapText="1"/>
      <protection/>
    </xf>
    <xf numFmtId="0" fontId="13" fillId="0" borderId="18" xfId="59" applyFont="1" applyBorder="1" applyAlignment="1">
      <alignment horizontal="center" vertical="center" wrapText="1"/>
      <protection/>
    </xf>
    <xf numFmtId="0" fontId="13" fillId="0" borderId="10" xfId="59" applyFont="1" applyBorder="1" applyAlignment="1">
      <alignment horizontal="center" vertical="center" wrapText="1"/>
      <protection/>
    </xf>
    <xf numFmtId="0" fontId="13" fillId="0" borderId="26" xfId="59" applyFont="1" applyBorder="1" applyAlignment="1">
      <alignment horizontal="center" vertical="center" wrapText="1"/>
      <protection/>
    </xf>
    <xf numFmtId="0" fontId="8" fillId="0" borderId="30" xfId="59" applyFont="1" applyBorder="1" applyAlignment="1">
      <alignment horizontal="center" vertical="center"/>
      <protection/>
    </xf>
    <xf numFmtId="0" fontId="12" fillId="0" borderId="29" xfId="59" applyFont="1" applyBorder="1" applyAlignment="1">
      <alignment horizontal="center" vertical="center" wrapText="1"/>
      <protection/>
    </xf>
    <xf numFmtId="0" fontId="12" fillId="0" borderId="11" xfId="59" applyFont="1" applyBorder="1" applyAlignment="1">
      <alignment horizontal="center" vertical="center" wrapText="1"/>
      <protection/>
    </xf>
    <xf numFmtId="0" fontId="12" fillId="0" borderId="62" xfId="59" applyFont="1" applyBorder="1" applyAlignment="1">
      <alignment horizontal="center" vertical="center" wrapText="1"/>
      <protection/>
    </xf>
    <xf numFmtId="0" fontId="12" fillId="0" borderId="22" xfId="59" applyFont="1" applyBorder="1" applyAlignment="1">
      <alignment horizontal="center" vertical="center" wrapText="1"/>
      <protection/>
    </xf>
    <xf numFmtId="0" fontId="6" fillId="0" borderId="34" xfId="59" applyFont="1" applyBorder="1" applyAlignment="1">
      <alignment horizontal="right" vertical="center" wrapText="1"/>
      <protection/>
    </xf>
    <xf numFmtId="0" fontId="6" fillId="0" borderId="21" xfId="59" applyFont="1" applyBorder="1" applyAlignment="1">
      <alignment horizontal="right" vertical="center" wrapText="1"/>
      <protection/>
    </xf>
    <xf numFmtId="0" fontId="6" fillId="0" borderId="34" xfId="59" applyFont="1" applyBorder="1" applyAlignment="1">
      <alignment horizontal="left" vertical="center" wrapText="1"/>
      <protection/>
    </xf>
    <xf numFmtId="0" fontId="6" fillId="0" borderId="21" xfId="59" applyFont="1" applyBorder="1" applyAlignment="1">
      <alignment horizontal="left" vertical="center" wrapText="1"/>
      <protection/>
    </xf>
    <xf numFmtId="0" fontId="8" fillId="0" borderId="34" xfId="59" applyFont="1" applyBorder="1" applyAlignment="1">
      <alignment horizontal="left" vertical="center"/>
      <protection/>
    </xf>
    <xf numFmtId="0" fontId="8" fillId="0" borderId="21" xfId="59" applyFont="1" applyBorder="1" applyAlignment="1">
      <alignment horizontal="left" vertical="center"/>
      <protection/>
    </xf>
    <xf numFmtId="190" fontId="58" fillId="0" borderId="46" xfId="0" applyNumberFormat="1" applyFont="1" applyFill="1" applyBorder="1" applyAlignment="1">
      <alignment horizontal="center" vertical="center" wrapText="1"/>
    </xf>
    <xf numFmtId="190" fontId="58" fillId="0" borderId="0" xfId="0" applyNumberFormat="1" applyFont="1" applyFill="1" applyBorder="1" applyAlignment="1">
      <alignment horizontal="center" vertical="center" wrapText="1"/>
    </xf>
    <xf numFmtId="190" fontId="54" fillId="0" borderId="0" xfId="0" applyNumberFormat="1" applyFont="1" applyFill="1" applyBorder="1" applyAlignment="1">
      <alignment horizontal="center" vertical="center" wrapText="1"/>
    </xf>
    <xf numFmtId="0" fontId="56" fillId="0" borderId="11" xfId="0" applyFont="1" applyFill="1" applyBorder="1" applyAlignment="1" quotePrefix="1">
      <alignment horizontal="center" vertical="center"/>
    </xf>
    <xf numFmtId="0" fontId="56" fillId="0" borderId="11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left" vertical="center"/>
    </xf>
    <xf numFmtId="3" fontId="56" fillId="6" borderId="11" xfId="57" applyNumberFormat="1" applyFont="1" applyFill="1" applyBorder="1" applyAlignment="1">
      <alignment horizontal="center" vertical="center" wrapText="1"/>
      <protection/>
    </xf>
    <xf numFmtId="3" fontId="56" fillId="6" borderId="34" xfId="57" applyNumberFormat="1" applyFont="1" applyFill="1" applyBorder="1" applyAlignment="1">
      <alignment horizontal="center" vertical="center" wrapText="1"/>
      <protection/>
    </xf>
    <xf numFmtId="166" fontId="56" fillId="0" borderId="11" xfId="0" applyNumberFormat="1" applyFont="1" applyFill="1" applyBorder="1" applyAlignment="1">
      <alignment horizontal="left" vertical="center" wrapText="1"/>
    </xf>
    <xf numFmtId="3" fontId="56" fillId="16" borderId="11" xfId="57" applyNumberFormat="1" applyFont="1" applyFill="1" applyBorder="1" applyAlignment="1">
      <alignment horizontal="center" vertical="center" wrapText="1"/>
      <protection/>
    </xf>
    <xf numFmtId="3" fontId="56" fillId="0" borderId="11" xfId="0" applyNumberFormat="1" applyFont="1" applyFill="1" applyBorder="1" applyAlignment="1" quotePrefix="1">
      <alignment horizontal="center" vertical="center" wrapText="1"/>
    </xf>
    <xf numFmtId="3" fontId="56" fillId="0" borderId="34" xfId="0" applyNumberFormat="1" applyFont="1" applyFill="1" applyBorder="1" applyAlignment="1" quotePrefix="1">
      <alignment horizontal="center" vertical="center" wrapText="1"/>
    </xf>
    <xf numFmtId="0" fontId="55" fillId="0" borderId="11" xfId="0" applyFont="1" applyFill="1" applyBorder="1" applyAlignment="1" quotePrefix="1">
      <alignment horizontal="center" vertical="center"/>
    </xf>
    <xf numFmtId="0" fontId="55" fillId="0" borderId="11" xfId="0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left" vertical="center"/>
    </xf>
    <xf numFmtId="3" fontId="51" fillId="16" borderId="11" xfId="58" applyNumberFormat="1" applyFont="1" applyFill="1" applyBorder="1" applyAlignment="1">
      <alignment horizontal="center" vertical="center" wrapText="1"/>
      <protection/>
    </xf>
    <xf numFmtId="3" fontId="55" fillId="16" borderId="11" xfId="0" applyNumberFormat="1" applyFont="1" applyFill="1" applyBorder="1" applyAlignment="1">
      <alignment horizontal="center" vertical="center" wrapText="1"/>
    </xf>
    <xf numFmtId="3" fontId="56" fillId="0" borderId="11" xfId="0" applyNumberFormat="1" applyFont="1" applyBorder="1" applyAlignment="1">
      <alignment horizontal="center" vertical="center" wrapText="1"/>
    </xf>
    <xf numFmtId="3" fontId="56" fillId="0" borderId="34" xfId="0" applyNumberFormat="1" applyFont="1" applyBorder="1" applyAlignment="1">
      <alignment horizontal="center" vertical="center" wrapText="1"/>
    </xf>
    <xf numFmtId="3" fontId="55" fillId="16" borderId="11" xfId="0" applyNumberFormat="1" applyFont="1" applyFill="1" applyBorder="1" applyAlignment="1" quotePrefix="1">
      <alignment horizontal="center" vertical="center" wrapText="1"/>
    </xf>
    <xf numFmtId="3" fontId="56" fillId="16" borderId="34" xfId="0" applyNumberFormat="1" applyFont="1" applyFill="1" applyBorder="1" applyAlignment="1" quotePrefix="1">
      <alignment horizontal="center" vertical="center" wrapText="1"/>
    </xf>
    <xf numFmtId="3" fontId="56" fillId="16" borderId="21" xfId="0" applyNumberFormat="1" applyFont="1" applyFill="1" applyBorder="1" applyAlignment="1" quotePrefix="1">
      <alignment horizontal="center" vertical="center" wrapText="1"/>
    </xf>
    <xf numFmtId="3" fontId="56" fillId="16" borderId="11" xfId="0" applyNumberFormat="1" applyFont="1" applyFill="1" applyBorder="1" applyAlignment="1" quotePrefix="1">
      <alignment horizontal="center" vertical="center" wrapText="1"/>
    </xf>
    <xf numFmtId="3" fontId="56" fillId="16" borderId="11" xfId="0" applyNumberFormat="1" applyFont="1" applyFill="1" applyBorder="1" applyAlignment="1">
      <alignment horizontal="center" vertical="center" wrapText="1"/>
    </xf>
    <xf numFmtId="3" fontId="38" fillId="0" borderId="34" xfId="0" applyNumberFormat="1" applyFont="1" applyBorder="1" applyAlignment="1">
      <alignment horizontal="center"/>
    </xf>
    <xf numFmtId="3" fontId="38" fillId="0" borderId="21" xfId="0" applyNumberFormat="1" applyFont="1" applyBorder="1" applyAlignment="1">
      <alignment horizontal="center"/>
    </xf>
    <xf numFmtId="3" fontId="56" fillId="0" borderId="11" xfId="0" applyNumberFormat="1" applyFont="1" applyFill="1" applyBorder="1" applyAlignment="1">
      <alignment horizontal="center" vertical="center" wrapText="1"/>
    </xf>
    <xf numFmtId="0" fontId="56" fillId="0" borderId="34" xfId="0" applyFont="1" applyFill="1" applyBorder="1" applyAlignment="1">
      <alignment horizontal="center" vertical="center"/>
    </xf>
    <xf numFmtId="0" fontId="56" fillId="0" borderId="21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34" xfId="0" applyFont="1" applyBorder="1" applyAlignment="1">
      <alignment horizontal="center" vertical="center"/>
    </xf>
    <xf numFmtId="0" fontId="55" fillId="0" borderId="34" xfId="0" applyFont="1" applyFill="1" applyBorder="1" applyAlignment="1">
      <alignment horizontal="center" vertical="center"/>
    </xf>
    <xf numFmtId="0" fontId="12" fillId="0" borderId="34" xfId="0" applyFont="1" applyBorder="1" applyAlignment="1">
      <alignment horizontal="left"/>
    </xf>
    <xf numFmtId="0" fontId="12" fillId="0" borderId="47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3" fontId="12" fillId="0" borderId="11" xfId="0" applyNumberFormat="1" applyFont="1" applyBorder="1" applyAlignment="1">
      <alignment horizontal="center"/>
    </xf>
    <xf numFmtId="0" fontId="56" fillId="0" borderId="47" xfId="0" applyFont="1" applyFill="1" applyBorder="1" applyAlignment="1">
      <alignment horizontal="center" vertical="center"/>
    </xf>
    <xf numFmtId="0" fontId="55" fillId="0" borderId="68" xfId="0" applyFont="1" applyFill="1" applyBorder="1" applyAlignment="1">
      <alignment horizontal="center"/>
    </xf>
    <xf numFmtId="0" fontId="55" fillId="0" borderId="69" xfId="0" applyFont="1" applyFill="1" applyBorder="1" applyAlignment="1">
      <alignment horizontal="center"/>
    </xf>
    <xf numFmtId="0" fontId="61" fillId="0" borderId="27" xfId="0" applyFont="1" applyFill="1" applyBorder="1" applyAlignment="1" quotePrefix="1">
      <alignment horizontal="center" vertical="center"/>
    </xf>
    <xf numFmtId="0" fontId="61" fillId="0" borderId="13" xfId="0" applyFont="1" applyFill="1" applyBorder="1" applyAlignment="1" quotePrefix="1">
      <alignment horizontal="center" vertical="center"/>
    </xf>
    <xf numFmtId="0" fontId="61" fillId="0" borderId="13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 quotePrefix="1">
      <alignment horizontal="center" vertical="center"/>
    </xf>
    <xf numFmtId="0" fontId="59" fillId="0" borderId="11" xfId="0" applyFont="1" applyFill="1" applyBorder="1" applyAlignment="1" quotePrefix="1">
      <alignment horizontal="center" vertical="center"/>
    </xf>
    <xf numFmtId="0" fontId="59" fillId="0" borderId="11" xfId="0" applyFont="1" applyFill="1" applyBorder="1" applyAlignment="1">
      <alignment horizontal="left" vertical="center" wrapText="1"/>
    </xf>
    <xf numFmtId="166" fontId="59" fillId="0" borderId="11" xfId="0" applyNumberFormat="1" applyFont="1" applyFill="1" applyBorder="1" applyAlignment="1">
      <alignment horizontal="left" vertical="center" wrapText="1"/>
    </xf>
    <xf numFmtId="3" fontId="11" fillId="15" borderId="13" xfId="58" applyNumberFormat="1" applyFont="1" applyFill="1" applyBorder="1" applyAlignment="1">
      <alignment horizontal="center" vertical="center" wrapText="1"/>
      <protection/>
    </xf>
    <xf numFmtId="3" fontId="59" fillId="0" borderId="13" xfId="0" applyNumberFormat="1" applyFont="1" applyBorder="1" applyAlignment="1">
      <alignment horizontal="center" vertical="center" wrapText="1"/>
    </xf>
    <xf numFmtId="0" fontId="61" fillId="0" borderId="10" xfId="0" applyFont="1" applyFill="1" applyBorder="1" applyAlignment="1" quotePrefix="1">
      <alignment horizontal="center" vertical="center"/>
    </xf>
    <xf numFmtId="0" fontId="61" fillId="0" borderId="11" xfId="0" applyFont="1" applyFill="1" applyBorder="1" applyAlignment="1" quotePrefix="1">
      <alignment horizontal="center" vertical="center"/>
    </xf>
    <xf numFmtId="0" fontId="61" fillId="0" borderId="11" xfId="0" applyFont="1" applyFill="1" applyBorder="1" applyAlignment="1">
      <alignment horizontal="left" vertical="center" wrapText="1"/>
    </xf>
    <xf numFmtId="3" fontId="11" fillId="15" borderId="11" xfId="58" applyNumberFormat="1" applyFont="1" applyFill="1" applyBorder="1" applyAlignment="1">
      <alignment horizontal="center" vertical="center" wrapText="1"/>
      <protection/>
    </xf>
    <xf numFmtId="3" fontId="59" fillId="0" borderId="11" xfId="0" applyNumberFormat="1" applyFont="1" applyBorder="1" applyAlignment="1">
      <alignment horizontal="center" vertical="center" wrapText="1"/>
    </xf>
    <xf numFmtId="3" fontId="59" fillId="0" borderId="11" xfId="0" applyNumberFormat="1" applyFont="1" applyFill="1" applyBorder="1" applyAlignment="1" quotePrefix="1">
      <alignment horizontal="center" vertical="center" wrapText="1"/>
    </xf>
    <xf numFmtId="3" fontId="59" fillId="6" borderId="11" xfId="57" applyNumberFormat="1" applyFont="1" applyFill="1" applyBorder="1" applyAlignment="1">
      <alignment horizontal="center" vertical="center" wrapText="1"/>
      <protection/>
    </xf>
    <xf numFmtId="0" fontId="59" fillId="0" borderId="11" xfId="0" applyFont="1" applyFill="1" applyBorder="1" applyAlignment="1">
      <alignment horizontal="left" vertical="center"/>
    </xf>
    <xf numFmtId="0" fontId="55" fillId="0" borderId="11" xfId="0" applyFont="1" applyFill="1" applyBorder="1" applyAlignment="1">
      <alignment horizontal="center"/>
    </xf>
    <xf numFmtId="0" fontId="59" fillId="16" borderId="1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183" fontId="52" fillId="0" borderId="0" xfId="40" applyNumberFormat="1" applyFont="1" applyFill="1" applyBorder="1" applyAlignment="1">
      <alignment horizontal="center"/>
    </xf>
    <xf numFmtId="183" fontId="14" fillId="0" borderId="0" xfId="4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center" wrapText="1"/>
    </xf>
    <xf numFmtId="183" fontId="53" fillId="0" borderId="0" xfId="40" applyNumberFormat="1" applyFont="1" applyFill="1" applyBorder="1" applyAlignment="1">
      <alignment horizontal="center"/>
    </xf>
    <xf numFmtId="183" fontId="15" fillId="0" borderId="0" xfId="4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183" fontId="52" fillId="0" borderId="0" xfId="4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 wrapText="1"/>
    </xf>
    <xf numFmtId="183" fontId="14" fillId="0" borderId="0" xfId="40" applyNumberFormat="1" applyFont="1" applyFill="1" applyBorder="1" applyAlignment="1">
      <alignment horizontal="center"/>
    </xf>
    <xf numFmtId="183" fontId="52" fillId="0" borderId="0" xfId="40" applyNumberFormat="1" applyFont="1" applyFill="1" applyBorder="1" applyAlignment="1" quotePrefix="1">
      <alignment horizontal="center" vertical="center"/>
    </xf>
    <xf numFmtId="183" fontId="52" fillId="0" borderId="0" xfId="40" applyNumberFormat="1" applyFont="1" applyFill="1" applyBorder="1" applyAlignment="1">
      <alignment horizontal="center" vertical="center"/>
    </xf>
    <xf numFmtId="183" fontId="14" fillId="0" borderId="0" xfId="40" applyNumberFormat="1" applyFont="1" applyFill="1" applyBorder="1" applyAlignment="1" quotePrefix="1">
      <alignment horizontal="center" vertical="center"/>
    </xf>
    <xf numFmtId="183" fontId="14" fillId="0" borderId="0" xfId="40" applyNumberFormat="1" applyFont="1" applyFill="1" applyBorder="1" applyAlignment="1">
      <alignment horizontal="center" vertical="center"/>
    </xf>
    <xf numFmtId="0" fontId="54" fillId="0" borderId="70" xfId="0" applyFont="1" applyFill="1" applyBorder="1" applyAlignment="1">
      <alignment horizontal="center" vertical="center"/>
    </xf>
    <xf numFmtId="0" fontId="54" fillId="0" borderId="71" xfId="0" applyFont="1" applyFill="1" applyBorder="1" applyAlignment="1">
      <alignment horizontal="center" vertical="center"/>
    </xf>
    <xf numFmtId="0" fontId="54" fillId="0" borderId="72" xfId="0" applyFont="1" applyFill="1" applyBorder="1" applyAlignment="1">
      <alignment horizontal="center" vertical="center"/>
    </xf>
    <xf numFmtId="0" fontId="58" fillId="0" borderId="6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55" xfId="0" applyFont="1" applyFill="1" applyBorder="1" applyAlignment="1">
      <alignment horizontal="center" vertical="center"/>
    </xf>
    <xf numFmtId="0" fontId="58" fillId="0" borderId="60" xfId="0" applyFont="1" applyFill="1" applyBorder="1" applyAlignment="1">
      <alignment horizontal="center" vertical="top"/>
    </xf>
    <xf numFmtId="0" fontId="58" fillId="0" borderId="0" xfId="0" applyFont="1" applyFill="1" applyBorder="1" applyAlignment="1">
      <alignment horizontal="center" vertical="top"/>
    </xf>
    <xf numFmtId="165" fontId="59" fillId="0" borderId="34" xfId="0" applyNumberFormat="1" applyFont="1" applyBorder="1" applyAlignment="1">
      <alignment horizontal="center"/>
    </xf>
    <xf numFmtId="165" fontId="59" fillId="0" borderId="47" xfId="0" applyNumberFormat="1" applyFont="1" applyBorder="1" applyAlignment="1">
      <alignment horizontal="center"/>
    </xf>
    <xf numFmtId="165" fontId="59" fillId="0" borderId="21" xfId="0" applyNumberFormat="1" applyFont="1" applyBorder="1" applyAlignment="1">
      <alignment horizontal="center"/>
    </xf>
    <xf numFmtId="0" fontId="59" fillId="0" borderId="34" xfId="0" applyFont="1" applyBorder="1" applyAlignment="1" quotePrefix="1">
      <alignment horizontal="center" vertical="center"/>
    </xf>
    <xf numFmtId="0" fontId="59" fillId="0" borderId="21" xfId="0" applyFont="1" applyBorder="1" applyAlignment="1" quotePrefix="1">
      <alignment horizontal="center" vertical="center"/>
    </xf>
    <xf numFmtId="0" fontId="59" fillId="0" borderId="34" xfId="0" applyFont="1" applyFill="1" applyBorder="1" applyAlignment="1">
      <alignment horizontal="left" vertical="center" wrapText="1"/>
    </xf>
    <xf numFmtId="0" fontId="59" fillId="0" borderId="47" xfId="0" applyFont="1" applyFill="1" applyBorder="1" applyAlignment="1">
      <alignment horizontal="left" vertical="center" wrapText="1"/>
    </xf>
    <xf numFmtId="0" fontId="59" fillId="0" borderId="21" xfId="0" applyFont="1" applyFill="1" applyBorder="1" applyAlignment="1">
      <alignment horizontal="left" vertical="center" wrapText="1"/>
    </xf>
    <xf numFmtId="0" fontId="59" fillId="0" borderId="34" xfId="0" applyFont="1" applyBorder="1" applyAlignment="1">
      <alignment horizontal="left" vertical="center"/>
    </xf>
    <xf numFmtId="0" fontId="59" fillId="0" borderId="47" xfId="0" applyFont="1" applyBorder="1" applyAlignment="1">
      <alignment horizontal="left" vertical="center"/>
    </xf>
    <xf numFmtId="0" fontId="59" fillId="0" borderId="21" xfId="0" applyFont="1" applyBorder="1" applyAlignment="1">
      <alignment horizontal="left" vertical="center"/>
    </xf>
    <xf numFmtId="0" fontId="59" fillId="0" borderId="34" xfId="0" applyFont="1" applyBorder="1" applyAlignment="1">
      <alignment horizontal="left" vertical="center" wrapText="1"/>
    </xf>
    <xf numFmtId="0" fontId="59" fillId="0" borderId="47" xfId="0" applyFont="1" applyBorder="1" applyAlignment="1">
      <alignment horizontal="left" vertical="center" wrapText="1"/>
    </xf>
    <xf numFmtId="0" fontId="59" fillId="0" borderId="21" xfId="0" applyFont="1" applyBorder="1" applyAlignment="1">
      <alignment horizontal="left" vertical="center" wrapText="1"/>
    </xf>
    <xf numFmtId="0" fontId="61" fillId="0" borderId="34" xfId="0" applyFont="1" applyBorder="1" applyAlignment="1">
      <alignment horizontal="left" vertical="center" wrapText="1"/>
    </xf>
    <xf numFmtId="0" fontId="61" fillId="0" borderId="47" xfId="0" applyFont="1" applyBorder="1" applyAlignment="1">
      <alignment horizontal="left" vertical="center" wrapText="1"/>
    </xf>
    <xf numFmtId="0" fontId="61" fillId="0" borderId="21" xfId="0" applyFont="1" applyBorder="1" applyAlignment="1">
      <alignment horizontal="left" vertical="center" wrapText="1"/>
    </xf>
    <xf numFmtId="0" fontId="59" fillId="0" borderId="34" xfId="0" applyFont="1" applyBorder="1" applyAlignment="1">
      <alignment horizontal="center"/>
    </xf>
    <xf numFmtId="0" fontId="59" fillId="0" borderId="47" xfId="0" applyFont="1" applyBorder="1" applyAlignment="1">
      <alignment horizontal="center"/>
    </xf>
    <xf numFmtId="0" fontId="59" fillId="0" borderId="21" xfId="0" applyFont="1" applyBorder="1" applyAlignment="1">
      <alignment horizontal="center"/>
    </xf>
    <xf numFmtId="0" fontId="59" fillId="0" borderId="51" xfId="0" applyFont="1" applyBorder="1" applyAlignment="1">
      <alignment horizontal="center" vertical="center"/>
    </xf>
    <xf numFmtId="0" fontId="59" fillId="0" borderId="45" xfId="0" applyFont="1" applyBorder="1" applyAlignment="1">
      <alignment horizontal="center" vertical="center"/>
    </xf>
    <xf numFmtId="0" fontId="59" fillId="0" borderId="52" xfId="0" applyFont="1" applyBorder="1" applyAlignment="1">
      <alignment horizontal="center" vertical="center"/>
    </xf>
    <xf numFmtId="0" fontId="11" fillId="0" borderId="34" xfId="0" applyFont="1" applyBorder="1" applyAlignment="1">
      <alignment horizontal="left" vertical="center" wrapText="1"/>
    </xf>
    <xf numFmtId="0" fontId="11" fillId="0" borderId="47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165" fontId="11" fillId="0" borderId="34" xfId="0" applyNumberFormat="1" applyFont="1" applyBorder="1" applyAlignment="1">
      <alignment horizontal="center"/>
    </xf>
    <xf numFmtId="165" fontId="11" fillId="0" borderId="47" xfId="0" applyNumberFormat="1" applyFont="1" applyBorder="1" applyAlignment="1">
      <alignment horizontal="center"/>
    </xf>
    <xf numFmtId="165" fontId="11" fillId="0" borderId="21" xfId="0" applyNumberFormat="1" applyFont="1" applyBorder="1" applyAlignment="1">
      <alignment horizontal="center"/>
    </xf>
    <xf numFmtId="0" fontId="61" fillId="0" borderId="50" xfId="0" applyFont="1" applyBorder="1" applyAlignment="1">
      <alignment horizontal="left" vertical="top" wrapText="1"/>
    </xf>
    <xf numFmtId="0" fontId="61" fillId="0" borderId="46" xfId="0" applyFont="1" applyBorder="1" applyAlignment="1">
      <alignment horizontal="left" vertical="top"/>
    </xf>
    <xf numFmtId="0" fontId="61" fillId="0" borderId="19" xfId="0" applyFont="1" applyBorder="1" applyAlignment="1">
      <alignment horizontal="left" vertical="top"/>
    </xf>
    <xf numFmtId="165" fontId="61" fillId="19" borderId="34" xfId="0" applyNumberFormat="1" applyFont="1" applyFill="1" applyBorder="1" applyAlignment="1">
      <alignment horizontal="center"/>
    </xf>
    <xf numFmtId="165" fontId="61" fillId="19" borderId="47" xfId="0" applyNumberFormat="1" applyFont="1" applyFill="1" applyBorder="1" applyAlignment="1">
      <alignment horizontal="center"/>
    </xf>
    <xf numFmtId="165" fontId="61" fillId="19" borderId="21" xfId="0" applyNumberFormat="1" applyFont="1" applyFill="1" applyBorder="1" applyAlignment="1">
      <alignment horizontal="center"/>
    </xf>
    <xf numFmtId="0" fontId="59" fillId="18" borderId="34" xfId="0" applyFont="1" applyFill="1" applyBorder="1" applyAlignment="1">
      <alignment horizontal="center"/>
    </xf>
    <xf numFmtId="0" fontId="59" fillId="18" borderId="47" xfId="0" applyFont="1" applyFill="1" applyBorder="1" applyAlignment="1">
      <alignment horizontal="center"/>
    </xf>
    <xf numFmtId="0" fontId="59" fillId="18" borderId="21" xfId="0" applyFont="1" applyFill="1" applyBorder="1" applyAlignment="1">
      <alignment horizontal="center"/>
    </xf>
    <xf numFmtId="165" fontId="59" fillId="19" borderId="34" xfId="0" applyNumberFormat="1" applyFont="1" applyFill="1" applyBorder="1" applyAlignment="1">
      <alignment horizontal="center"/>
    </xf>
    <xf numFmtId="165" fontId="59" fillId="19" borderId="47" xfId="0" applyNumberFormat="1" applyFont="1" applyFill="1" applyBorder="1" applyAlignment="1">
      <alignment horizontal="center"/>
    </xf>
    <xf numFmtId="165" fontId="59" fillId="19" borderId="21" xfId="0" applyNumberFormat="1" applyFont="1" applyFill="1" applyBorder="1" applyAlignment="1">
      <alignment horizontal="center"/>
    </xf>
    <xf numFmtId="0" fontId="59" fillId="0" borderId="34" xfId="0" applyFont="1" applyFill="1" applyBorder="1" applyAlignment="1">
      <alignment horizontal="center"/>
    </xf>
    <xf numFmtId="0" fontId="59" fillId="0" borderId="47" xfId="0" applyFont="1" applyFill="1" applyBorder="1" applyAlignment="1">
      <alignment horizontal="center"/>
    </xf>
    <xf numFmtId="0" fontId="59" fillId="0" borderId="21" xfId="0" applyFont="1" applyFill="1" applyBorder="1" applyAlignment="1">
      <alignment horizontal="center"/>
    </xf>
    <xf numFmtId="0" fontId="58" fillId="0" borderId="0" xfId="0" applyFont="1" applyAlignment="1">
      <alignment horizontal="center"/>
    </xf>
    <xf numFmtId="0" fontId="61" fillId="0" borderId="30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9" fillId="0" borderId="51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61" fillId="0" borderId="51" xfId="0" applyFont="1" applyBorder="1" applyAlignment="1">
      <alignment horizontal="center" vertical="center"/>
    </xf>
    <xf numFmtId="0" fontId="61" fillId="0" borderId="45" xfId="0" applyFont="1" applyBorder="1" applyAlignment="1">
      <alignment horizontal="center" vertical="center"/>
    </xf>
    <xf numFmtId="0" fontId="61" fillId="0" borderId="52" xfId="0" applyFont="1" applyBorder="1" applyAlignment="1">
      <alignment horizontal="center" vertical="center"/>
    </xf>
    <xf numFmtId="0" fontId="61" fillId="0" borderId="50" xfId="0" applyFont="1" applyBorder="1" applyAlignment="1">
      <alignment horizontal="center" vertical="center"/>
    </xf>
    <xf numFmtId="0" fontId="61" fillId="0" borderId="46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165" fontId="61" fillId="0" borderId="34" xfId="0" applyNumberFormat="1" applyFont="1" applyBorder="1" applyAlignment="1">
      <alignment horizontal="center"/>
    </xf>
    <xf numFmtId="165" fontId="61" fillId="0" borderId="47" xfId="0" applyNumberFormat="1" applyFont="1" applyBorder="1" applyAlignment="1">
      <alignment horizontal="center"/>
    </xf>
    <xf numFmtId="165" fontId="61" fillId="0" borderId="21" xfId="0" applyNumberFormat="1" applyFont="1" applyBorder="1" applyAlignment="1">
      <alignment horizontal="center"/>
    </xf>
    <xf numFmtId="165" fontId="59" fillId="18" borderId="34" xfId="0" applyNumberFormat="1" applyFont="1" applyFill="1" applyBorder="1" applyAlignment="1">
      <alignment horizontal="center"/>
    </xf>
    <xf numFmtId="165" fontId="59" fillId="18" borderId="47" xfId="0" applyNumberFormat="1" applyFont="1" applyFill="1" applyBorder="1" applyAlignment="1">
      <alignment horizontal="center"/>
    </xf>
    <xf numFmtId="165" fontId="59" fillId="18" borderId="21" xfId="0" applyNumberFormat="1" applyFont="1" applyFill="1" applyBorder="1" applyAlignment="1">
      <alignment horizontal="center"/>
    </xf>
    <xf numFmtId="0" fontId="59" fillId="0" borderId="30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61" fillId="0" borderId="46" xfId="0" applyFont="1" applyBorder="1" applyAlignment="1">
      <alignment horizontal="right"/>
    </xf>
    <xf numFmtId="0" fontId="63" fillId="0" borderId="34" xfId="0" applyFont="1" applyBorder="1" applyAlignment="1">
      <alignment horizontal="left" vertical="center" wrapText="1"/>
    </xf>
    <xf numFmtId="0" fontId="63" fillId="0" borderId="47" xfId="0" applyFont="1" applyBorder="1" applyAlignment="1">
      <alignment horizontal="left" vertical="center" wrapText="1"/>
    </xf>
    <xf numFmtId="0" fontId="63" fillId="0" borderId="21" xfId="0" applyFont="1" applyBorder="1" applyAlignment="1">
      <alignment horizontal="left" vertical="center" wrapText="1"/>
    </xf>
    <xf numFmtId="0" fontId="59" fillId="18" borderId="34" xfId="0" applyFont="1" applyFill="1" applyBorder="1" applyAlignment="1">
      <alignment horizontal="left" vertical="center" wrapText="1"/>
    </xf>
    <xf numFmtId="0" fontId="59" fillId="18" borderId="47" xfId="0" applyFont="1" applyFill="1" applyBorder="1" applyAlignment="1">
      <alignment horizontal="left" vertical="center" wrapText="1"/>
    </xf>
    <xf numFmtId="0" fontId="59" fillId="18" borderId="21" xfId="0" applyFont="1" applyFill="1" applyBorder="1" applyAlignment="1">
      <alignment horizontal="left" vertical="center" wrapText="1"/>
    </xf>
    <xf numFmtId="0" fontId="14" fillId="0" borderId="30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179" fontId="48" fillId="0" borderId="0" xfId="60" applyNumberFormat="1" applyFont="1" applyFill="1" applyAlignment="1">
      <alignment horizontal="center" vertical="center" wrapText="1"/>
      <protection/>
    </xf>
    <xf numFmtId="179" fontId="43" fillId="0" borderId="0" xfId="60" applyNumberFormat="1" applyFont="1" applyFill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2" fillId="0" borderId="4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47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/>
    </xf>
    <xf numFmtId="0" fontId="8" fillId="0" borderId="47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183" fontId="6" fillId="0" borderId="0" xfId="40" applyNumberFormat="1" applyFont="1" applyBorder="1" applyAlignment="1">
      <alignment horizontal="center"/>
    </xf>
    <xf numFmtId="183" fontId="6" fillId="0" borderId="55" xfId="40" applyNumberFormat="1" applyFont="1" applyBorder="1" applyAlignment="1">
      <alignment horizontal="center"/>
    </xf>
    <xf numFmtId="183" fontId="6" fillId="0" borderId="0" xfId="40" applyNumberFormat="1" applyFont="1" applyBorder="1" applyAlignment="1">
      <alignment horizontal="center" vertical="center" wrapText="1"/>
    </xf>
    <xf numFmtId="183" fontId="6" fillId="0" borderId="55" xfId="40" applyNumberFormat="1" applyFont="1" applyBorder="1" applyAlignment="1">
      <alignment horizontal="center" vertical="center" wrapText="1"/>
    </xf>
    <xf numFmtId="0" fontId="48" fillId="0" borderId="0" xfId="60" applyFont="1" applyFill="1" applyAlignment="1">
      <alignment horizontal="center" vertical="center" wrapText="1"/>
      <protection/>
    </xf>
    <xf numFmtId="0" fontId="41" fillId="0" borderId="71" xfId="60" applyFont="1" applyFill="1" applyBorder="1" applyAlignment="1">
      <alignment horizontal="justify" vertical="center" wrapText="1"/>
      <protection/>
    </xf>
    <xf numFmtId="0" fontId="43" fillId="0" borderId="0" xfId="60" applyFont="1" applyFill="1" applyAlignment="1">
      <alignment horizontal="center" vertical="center" wrapText="1"/>
      <protection/>
    </xf>
    <xf numFmtId="179" fontId="36" fillId="0" borderId="37" xfId="60" applyNumberFormat="1" applyFont="1" applyFill="1" applyBorder="1" applyAlignment="1">
      <alignment horizontal="left" vertical="center" wrapText="1" indent="2"/>
      <protection/>
    </xf>
    <xf numFmtId="179" fontId="36" fillId="0" borderId="73" xfId="60" applyNumberFormat="1" applyFont="1" applyFill="1" applyBorder="1" applyAlignment="1">
      <alignment horizontal="left" vertical="center" wrapText="1" indent="2"/>
      <protection/>
    </xf>
    <xf numFmtId="0" fontId="48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179" fontId="36" fillId="0" borderId="74" xfId="60" applyNumberFormat="1" applyFont="1" applyFill="1" applyBorder="1" applyAlignment="1">
      <alignment horizontal="center" vertical="center" wrapText="1"/>
      <protection/>
    </xf>
    <xf numFmtId="179" fontId="36" fillId="0" borderId="54" xfId="60" applyNumberFormat="1" applyFont="1" applyFill="1" applyBorder="1" applyAlignment="1">
      <alignment horizontal="center" vertical="center" wrapText="1"/>
      <protection/>
    </xf>
    <xf numFmtId="179" fontId="36" fillId="0" borderId="74" xfId="60" applyNumberFormat="1" applyFont="1" applyFill="1" applyBorder="1" applyAlignment="1">
      <alignment horizontal="center" vertical="center"/>
      <protection/>
    </xf>
    <xf numFmtId="179" fontId="36" fillId="0" borderId="54" xfId="60" applyNumberFormat="1" applyFont="1" applyFill="1" applyBorder="1" applyAlignment="1">
      <alignment horizontal="center" vertical="center"/>
      <protection/>
    </xf>
    <xf numFmtId="179" fontId="36" fillId="0" borderId="75" xfId="60" applyNumberFormat="1" applyFont="1" applyFill="1" applyBorder="1" applyAlignment="1">
      <alignment horizontal="center" vertical="center"/>
      <protection/>
    </xf>
    <xf numFmtId="179" fontId="36" fillId="0" borderId="76" xfId="60" applyNumberFormat="1" applyFont="1" applyFill="1" applyBorder="1" applyAlignment="1">
      <alignment horizontal="center" vertical="center"/>
      <protection/>
    </xf>
    <xf numFmtId="179" fontId="36" fillId="0" borderId="77" xfId="60" applyNumberFormat="1" applyFont="1" applyFill="1" applyBorder="1" applyAlignment="1">
      <alignment horizontal="center" vertical="center"/>
      <protection/>
    </xf>
    <xf numFmtId="0" fontId="8" fillId="0" borderId="0" xfId="61" applyFont="1" applyAlignment="1">
      <alignment horizontal="center" vertical="center"/>
      <protection/>
    </xf>
    <xf numFmtId="0" fontId="5" fillId="0" borderId="0" xfId="61" applyFont="1" applyAlignment="1">
      <alignment horizontal="center" vertical="center"/>
      <protection/>
    </xf>
    <xf numFmtId="0" fontId="8" fillId="0" borderId="0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right" vertical="center"/>
      <protection/>
    </xf>
    <xf numFmtId="0" fontId="51" fillId="0" borderId="0" xfId="61" applyFont="1" applyBorder="1" applyAlignment="1">
      <alignment horizontal="right" vertical="center"/>
      <protection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_Ktgvetési rendelet mellékletek_2008_Eszteregnye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12_urlap_Mérleg_MJEL 01R_ABCDEF_2014re_nov19" xfId="57"/>
    <cellStyle name="Normál_12dmelléklet" xfId="58"/>
    <cellStyle name="Normál_Ktgvetési rendelet mellékletek_2008_Eszteregnye" xfId="59"/>
    <cellStyle name="Normál_KVIREND" xfId="60"/>
    <cellStyle name="Normál_likviditási terv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E15" sqref="E15"/>
    </sheetView>
  </sheetViews>
  <sheetFormatPr defaultColWidth="9.00390625" defaultRowHeight="12.75"/>
  <cols>
    <col min="1" max="1" width="12.125" style="3" customWidth="1"/>
    <col min="2" max="2" width="48.125" style="2" customWidth="1"/>
    <col min="3" max="3" width="28.25390625" style="2" customWidth="1"/>
    <col min="4" max="10" width="9.125" style="2" customWidth="1"/>
    <col min="11" max="16384" width="9.125" style="3" customWidth="1"/>
  </cols>
  <sheetData>
    <row r="1" spans="1:6" ht="21.75" customHeight="1">
      <c r="A1" s="486"/>
      <c r="B1" s="486"/>
      <c r="C1" s="486"/>
      <c r="D1" s="1"/>
      <c r="E1" s="1"/>
      <c r="F1" s="1"/>
    </row>
    <row r="2" spans="1:7" ht="30" customHeight="1">
      <c r="A2" s="480"/>
      <c r="B2" s="480"/>
      <c r="C2" s="480"/>
      <c r="D2" s="5"/>
      <c r="E2" s="5"/>
      <c r="F2" s="5"/>
      <c r="G2" s="5"/>
    </row>
    <row r="3" spans="2:7" ht="30" customHeight="1">
      <c r="B3" s="4"/>
      <c r="C3" s="4"/>
      <c r="D3" s="4"/>
      <c r="E3" s="5"/>
      <c r="F3" s="5"/>
      <c r="G3" s="5"/>
    </row>
    <row r="4" spans="2:7" ht="21.75" customHeight="1">
      <c r="B4" s="6"/>
      <c r="C4" s="4"/>
      <c r="D4" s="4"/>
      <c r="E4" s="4"/>
      <c r="F4" s="4"/>
      <c r="G4" s="5"/>
    </row>
    <row r="5" spans="2:3" ht="19.5" thickBot="1">
      <c r="B5" s="7"/>
      <c r="C5" s="428" t="s">
        <v>534</v>
      </c>
    </row>
    <row r="6" spans="1:3" ht="27.75" customHeight="1">
      <c r="A6" s="481" t="s">
        <v>198</v>
      </c>
      <c r="B6" s="482"/>
      <c r="C6" s="483"/>
    </row>
    <row r="7" spans="1:3" ht="18.75" customHeight="1">
      <c r="A7" s="489" t="s">
        <v>535</v>
      </c>
      <c r="B7" s="490"/>
      <c r="C7" s="491"/>
    </row>
    <row r="8" spans="1:3" ht="18.75">
      <c r="A8" s="489" t="s">
        <v>536</v>
      </c>
      <c r="B8" s="490"/>
      <c r="C8" s="491"/>
    </row>
    <row r="9" spans="1:10" s="9" customFormat="1" ht="15">
      <c r="A9" s="414" t="s">
        <v>526</v>
      </c>
      <c r="B9" s="508" t="s">
        <v>525</v>
      </c>
      <c r="C9" s="485"/>
      <c r="D9" s="416"/>
      <c r="E9" s="416"/>
      <c r="F9" s="416"/>
      <c r="G9" s="416"/>
      <c r="H9" s="416"/>
      <c r="I9" s="416"/>
      <c r="J9" s="416"/>
    </row>
    <row r="10" spans="1:7" ht="15.75">
      <c r="A10" s="414" t="s">
        <v>485</v>
      </c>
      <c r="B10" s="506" t="s">
        <v>205</v>
      </c>
      <c r="C10" s="507"/>
      <c r="D10" s="419"/>
      <c r="E10" s="419"/>
      <c r="F10" s="419"/>
      <c r="G10" s="419"/>
    </row>
    <row r="11" spans="1:23" ht="15" customHeight="1">
      <c r="A11" s="414" t="s">
        <v>527</v>
      </c>
      <c r="B11" s="504" t="s">
        <v>400</v>
      </c>
      <c r="C11" s="505"/>
      <c r="D11" s="417"/>
      <c r="E11" s="417"/>
      <c r="F11" s="417"/>
      <c r="G11" s="417"/>
      <c r="H11" s="417"/>
      <c r="I11" s="417"/>
      <c r="J11" s="417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7"/>
    </row>
    <row r="12" spans="1:35" ht="15.75">
      <c r="A12" s="414" t="s">
        <v>487</v>
      </c>
      <c r="B12" s="427" t="s">
        <v>326</v>
      </c>
      <c r="C12" s="429"/>
      <c r="D12" s="418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  <c r="T12" s="418"/>
      <c r="U12" s="418"/>
      <c r="V12" s="418"/>
      <c r="W12" s="418"/>
      <c r="X12" s="418"/>
      <c r="Y12" s="418"/>
      <c r="Z12" s="418"/>
      <c r="AA12" s="418"/>
      <c r="AB12" s="418"/>
      <c r="AC12" s="418"/>
      <c r="AD12" s="418"/>
      <c r="AE12" s="418"/>
      <c r="AF12" s="418"/>
      <c r="AG12" s="418"/>
      <c r="AH12" s="418"/>
      <c r="AI12" s="418"/>
    </row>
    <row r="13" spans="1:40" ht="15.75">
      <c r="A13" s="414" t="s">
        <v>528</v>
      </c>
      <c r="B13" s="502" t="s">
        <v>215</v>
      </c>
      <c r="C13" s="503"/>
      <c r="D13" s="420"/>
      <c r="E13" s="420"/>
      <c r="F13" s="420"/>
      <c r="G13" s="420"/>
      <c r="H13" s="420"/>
      <c r="I13" s="420"/>
      <c r="J13" s="420"/>
      <c r="K13" s="420"/>
      <c r="L13" s="420"/>
      <c r="M13" s="420"/>
      <c r="N13" s="420"/>
      <c r="O13" s="420"/>
      <c r="P13" s="420"/>
      <c r="Q13" s="420"/>
      <c r="R13" s="420"/>
      <c r="S13" s="420"/>
      <c r="T13" s="420"/>
      <c r="U13" s="420"/>
      <c r="V13" s="420"/>
      <c r="W13" s="420"/>
      <c r="X13" s="420"/>
      <c r="Y13" s="420"/>
      <c r="Z13" s="420"/>
      <c r="AA13" s="420"/>
      <c r="AB13" s="420"/>
      <c r="AC13" s="420"/>
      <c r="AD13" s="420"/>
      <c r="AE13" s="420"/>
      <c r="AF13" s="420"/>
      <c r="AG13" s="420"/>
      <c r="AH13" s="420"/>
      <c r="AI13" s="420"/>
      <c r="AJ13" s="420"/>
      <c r="AK13" s="420"/>
      <c r="AL13" s="420"/>
      <c r="AM13" s="420"/>
      <c r="AN13" s="420"/>
    </row>
    <row r="14" spans="1:38" ht="15">
      <c r="A14" s="414" t="s">
        <v>529</v>
      </c>
      <c r="B14" s="502" t="s">
        <v>242</v>
      </c>
      <c r="C14" s="503"/>
      <c r="D14" s="421"/>
      <c r="E14" s="421"/>
      <c r="F14" s="421"/>
      <c r="G14" s="421"/>
      <c r="H14" s="421"/>
      <c r="I14" s="421"/>
      <c r="J14" s="421"/>
      <c r="K14" s="421"/>
      <c r="L14" s="421"/>
      <c r="M14" s="421"/>
      <c r="N14" s="421"/>
      <c r="O14" s="421"/>
      <c r="P14" s="421"/>
      <c r="Q14" s="421"/>
      <c r="R14" s="421"/>
      <c r="S14" s="421"/>
      <c r="T14" s="421"/>
      <c r="U14" s="421"/>
      <c r="V14" s="421"/>
      <c r="W14" s="421"/>
      <c r="X14" s="421"/>
      <c r="Y14" s="421"/>
      <c r="Z14" s="421"/>
      <c r="AA14" s="421"/>
      <c r="AB14" s="421"/>
      <c r="AC14" s="421"/>
      <c r="AD14" s="421"/>
      <c r="AE14" s="421"/>
      <c r="AF14" s="421"/>
      <c r="AG14" s="421"/>
      <c r="AH14" s="421"/>
      <c r="AI14" s="421"/>
      <c r="AJ14" s="421"/>
      <c r="AK14" s="421"/>
      <c r="AL14" s="421"/>
    </row>
    <row r="15" spans="1:6" ht="15.75">
      <c r="A15" s="414" t="s">
        <v>490</v>
      </c>
      <c r="B15" s="498" t="s">
        <v>254</v>
      </c>
      <c r="C15" s="499"/>
      <c r="D15" s="422"/>
      <c r="E15" s="422"/>
      <c r="F15" s="422"/>
    </row>
    <row r="16" spans="1:8" ht="18.75">
      <c r="A16" s="414" t="s">
        <v>530</v>
      </c>
      <c r="B16" s="500" t="s">
        <v>516</v>
      </c>
      <c r="C16" s="501"/>
      <c r="D16" s="423"/>
      <c r="E16" s="423"/>
      <c r="F16" s="423"/>
      <c r="G16" s="423"/>
      <c r="H16" s="423"/>
    </row>
    <row r="17" spans="1:6" ht="15.75" customHeight="1">
      <c r="A17" s="414" t="s">
        <v>531</v>
      </c>
      <c r="B17" s="492" t="s">
        <v>134</v>
      </c>
      <c r="C17" s="493"/>
      <c r="D17" s="424"/>
      <c r="E17" s="424"/>
      <c r="F17" s="424"/>
    </row>
    <row r="18" spans="1:3" ht="15.75">
      <c r="A18" s="414" t="s">
        <v>493</v>
      </c>
      <c r="B18" s="494" t="s">
        <v>255</v>
      </c>
      <c r="C18" s="495"/>
    </row>
    <row r="19" spans="1:8" ht="18.75" customHeight="1">
      <c r="A19" s="414" t="s">
        <v>532</v>
      </c>
      <c r="B19" s="496" t="s">
        <v>258</v>
      </c>
      <c r="C19" s="497"/>
      <c r="D19" s="425"/>
      <c r="E19" s="425"/>
      <c r="F19" s="425"/>
      <c r="G19" s="425"/>
      <c r="H19" s="425"/>
    </row>
    <row r="20" spans="1:15" ht="15.75" thickBot="1">
      <c r="A20" s="430" t="s">
        <v>495</v>
      </c>
      <c r="B20" s="487" t="s">
        <v>533</v>
      </c>
      <c r="C20" s="488"/>
      <c r="D20" s="426"/>
      <c r="E20" s="426"/>
      <c r="F20" s="426"/>
      <c r="G20" s="426"/>
      <c r="H20" s="426"/>
      <c r="I20" s="426"/>
      <c r="J20" s="426"/>
      <c r="K20" s="426"/>
      <c r="L20" s="426"/>
      <c r="M20" s="426"/>
      <c r="N20" s="426"/>
      <c r="O20" s="426"/>
    </row>
    <row r="21" ht="15.75">
      <c r="A21" s="415"/>
    </row>
    <row r="22" ht="15.75">
      <c r="A22" s="415"/>
    </row>
    <row r="23" ht="15.75">
      <c r="A23" s="2"/>
    </row>
  </sheetData>
  <mergeCells count="16">
    <mergeCell ref="B11:C11"/>
    <mergeCell ref="B10:C10"/>
    <mergeCell ref="B9:C9"/>
    <mergeCell ref="A1:C1"/>
    <mergeCell ref="A2:C2"/>
    <mergeCell ref="A6:C6"/>
    <mergeCell ref="B20:C20"/>
    <mergeCell ref="A7:C7"/>
    <mergeCell ref="A8:C8"/>
    <mergeCell ref="B17:C17"/>
    <mergeCell ref="B18:C18"/>
    <mergeCell ref="B19:C19"/>
    <mergeCell ref="B15:C15"/>
    <mergeCell ref="B16:C16"/>
    <mergeCell ref="B13:C13"/>
    <mergeCell ref="B14:C14"/>
  </mergeCells>
  <printOptions horizontalCentered="1"/>
  <pageMargins left="0.75" right="0.75" top="1" bottom="1" header="0.5" footer="0.5"/>
  <pageSetup horizontalDpi="300" verticalDpi="300" orientation="landscape" paperSize="9" r:id="rId1"/>
  <headerFooter alignWithMargins="0">
    <oddHeader>&amp;R1. sz. 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22"/>
  <sheetViews>
    <sheetView zoomScaleSheetLayoutView="100" workbookViewId="0" topLeftCell="A1">
      <selection activeCell="A2" sqref="A2:E2"/>
    </sheetView>
  </sheetViews>
  <sheetFormatPr defaultColWidth="9.00390625" defaultRowHeight="12.75"/>
  <cols>
    <col min="1" max="1" width="38.125" style="30" customWidth="1"/>
    <col min="2" max="2" width="15.75390625" style="150" bestFit="1" customWidth="1"/>
    <col min="3" max="3" width="18.00390625" style="150" bestFit="1" customWidth="1"/>
    <col min="4" max="4" width="13.75390625" style="150" bestFit="1" customWidth="1"/>
    <col min="5" max="5" width="19.375" style="150" customWidth="1"/>
    <col min="6" max="7" width="9.125" style="30" customWidth="1"/>
  </cols>
  <sheetData>
    <row r="1" spans="1:5" ht="18.75">
      <c r="A1" s="746" t="s">
        <v>479</v>
      </c>
      <c r="B1" s="747"/>
      <c r="C1" s="747"/>
      <c r="D1" s="747"/>
      <c r="E1" s="748"/>
    </row>
    <row r="2" spans="1:5" ht="15.75">
      <c r="A2" s="737" t="s">
        <v>500</v>
      </c>
      <c r="B2" s="737"/>
      <c r="C2" s="737"/>
      <c r="D2" s="737"/>
      <c r="E2" s="737"/>
    </row>
    <row r="3" spans="1:5" ht="17.25" customHeight="1">
      <c r="A3" s="749" t="s">
        <v>244</v>
      </c>
      <c r="B3" s="750"/>
      <c r="C3" s="750"/>
      <c r="D3" s="750"/>
      <c r="E3" s="751"/>
    </row>
    <row r="4" spans="1:5" ht="29.25" customHeight="1">
      <c r="A4" s="743" t="s">
        <v>134</v>
      </c>
      <c r="B4" s="744"/>
      <c r="C4" s="744"/>
      <c r="D4" s="744"/>
      <c r="E4" s="745"/>
    </row>
    <row r="5" spans="1:5" ht="15.75">
      <c r="A5" s="451"/>
      <c r="B5" s="754"/>
      <c r="C5" s="754"/>
      <c r="D5" s="754"/>
      <c r="E5" s="755"/>
    </row>
    <row r="6" spans="1:5" ht="15.75">
      <c r="A6" s="452" t="s">
        <v>135</v>
      </c>
      <c r="B6" s="752"/>
      <c r="C6" s="752"/>
      <c r="D6" s="752"/>
      <c r="E6" s="753"/>
    </row>
    <row r="7" spans="1:5" ht="13.5" thickBot="1">
      <c r="A7" s="451"/>
      <c r="B7" s="453"/>
      <c r="C7" s="453"/>
      <c r="D7" s="453"/>
      <c r="E7" s="454" t="s">
        <v>492</v>
      </c>
    </row>
    <row r="8" spans="1:5" ht="16.5" thickBot="1">
      <c r="A8" s="66" t="s">
        <v>136</v>
      </c>
      <c r="B8" s="151">
        <v>2015</v>
      </c>
      <c r="C8" s="151">
        <v>2016</v>
      </c>
      <c r="D8" s="151">
        <v>2017</v>
      </c>
      <c r="E8" s="152" t="s">
        <v>52</v>
      </c>
    </row>
    <row r="9" spans="1:5" ht="15.75">
      <c r="A9" s="67" t="s">
        <v>137</v>
      </c>
      <c r="B9" s="153"/>
      <c r="C9" s="153"/>
      <c r="D9" s="153"/>
      <c r="E9" s="154">
        <f aca="true" t="shared" si="0" ref="E9:E15">SUM(B9:D9)</f>
        <v>0</v>
      </c>
    </row>
    <row r="10" spans="1:5" ht="15.75">
      <c r="A10" s="68" t="s">
        <v>138</v>
      </c>
      <c r="B10" s="155"/>
      <c r="C10" s="155"/>
      <c r="D10" s="155"/>
      <c r="E10" s="154">
        <f t="shared" si="0"/>
        <v>0</v>
      </c>
    </row>
    <row r="11" spans="1:5" ht="15.75">
      <c r="A11" s="70" t="s">
        <v>139</v>
      </c>
      <c r="B11" s="155"/>
      <c r="C11" s="155"/>
      <c r="D11" s="155"/>
      <c r="E11" s="154">
        <f t="shared" si="0"/>
        <v>0</v>
      </c>
    </row>
    <row r="12" spans="1:5" ht="15.75">
      <c r="A12" s="70" t="s">
        <v>140</v>
      </c>
      <c r="B12" s="155"/>
      <c r="C12" s="155"/>
      <c r="D12" s="155"/>
      <c r="E12" s="154">
        <f t="shared" si="0"/>
        <v>0</v>
      </c>
    </row>
    <row r="13" spans="1:5" ht="15.75">
      <c r="A13" s="70" t="s">
        <v>141</v>
      </c>
      <c r="B13" s="155"/>
      <c r="C13" s="155"/>
      <c r="D13" s="155"/>
      <c r="E13" s="154">
        <f t="shared" si="0"/>
        <v>0</v>
      </c>
    </row>
    <row r="14" spans="1:5" ht="16.5" thickBot="1">
      <c r="A14" s="71" t="s">
        <v>32</v>
      </c>
      <c r="B14" s="156"/>
      <c r="C14" s="156"/>
      <c r="D14" s="156"/>
      <c r="E14" s="157">
        <f t="shared" si="0"/>
        <v>0</v>
      </c>
    </row>
    <row r="15" spans="1:5" ht="16.5" thickBot="1">
      <c r="A15" s="66" t="s">
        <v>142</v>
      </c>
      <c r="B15" s="158">
        <f>SUM(B9:B14)</f>
        <v>0</v>
      </c>
      <c r="C15" s="158">
        <f>SUM(C9:C14)</f>
        <v>0</v>
      </c>
      <c r="D15" s="158">
        <f>SUM(D9:D14)</f>
        <v>0</v>
      </c>
      <c r="E15" s="159">
        <f t="shared" si="0"/>
        <v>0</v>
      </c>
    </row>
    <row r="16" spans="1:5" ht="16.5" thickBot="1">
      <c r="A16" s="455"/>
      <c r="B16" s="456"/>
      <c r="C16" s="456"/>
      <c r="D16" s="456"/>
      <c r="E16" s="457"/>
    </row>
    <row r="17" spans="1:5" ht="16.5" thickBot="1">
      <c r="A17" s="66" t="s">
        <v>143</v>
      </c>
      <c r="B17" s="151">
        <v>2015</v>
      </c>
      <c r="C17" s="151">
        <v>2016</v>
      </c>
      <c r="D17" s="151">
        <v>2017</v>
      </c>
      <c r="E17" s="152" t="s">
        <v>52</v>
      </c>
    </row>
    <row r="18" spans="1:5" ht="15.75">
      <c r="A18" s="67" t="s">
        <v>144</v>
      </c>
      <c r="B18" s="153"/>
      <c r="C18" s="153"/>
      <c r="D18" s="153"/>
      <c r="E18" s="154">
        <f>SUM(B18:D18)</f>
        <v>0</v>
      </c>
    </row>
    <row r="19" spans="1:5" ht="15.75">
      <c r="A19" s="70" t="s">
        <v>145</v>
      </c>
      <c r="B19" s="155"/>
      <c r="C19" s="155"/>
      <c r="D19" s="155"/>
      <c r="E19" s="154">
        <f>SUM(B19:D19)</f>
        <v>0</v>
      </c>
    </row>
    <row r="20" spans="1:5" ht="15.75">
      <c r="A20" s="70" t="s">
        <v>146</v>
      </c>
      <c r="B20" s="155"/>
      <c r="C20" s="155"/>
      <c r="D20" s="155"/>
      <c r="E20" s="154">
        <f>SUM(B20:D20)</f>
        <v>0</v>
      </c>
    </row>
    <row r="21" spans="1:5" ht="16.5" thickBot="1">
      <c r="A21" s="71" t="s">
        <v>261</v>
      </c>
      <c r="B21" s="156"/>
      <c r="C21" s="156"/>
      <c r="D21" s="156"/>
      <c r="E21" s="157">
        <f>SUM(B21:D21)</f>
        <v>0</v>
      </c>
    </row>
    <row r="22" spans="1:5" ht="16.5" thickBot="1">
      <c r="A22" s="66" t="s">
        <v>52</v>
      </c>
      <c r="B22" s="158">
        <f>SUM(B18:B21)</f>
        <v>0</v>
      </c>
      <c r="C22" s="158">
        <f>SUM(C18:C21)</f>
        <v>0</v>
      </c>
      <c r="D22" s="158">
        <f>SUM(D18:D21)</f>
        <v>0</v>
      </c>
      <c r="E22" s="159">
        <f>SUM(B22:D22)</f>
        <v>0</v>
      </c>
    </row>
  </sheetData>
  <mergeCells count="6">
    <mergeCell ref="A4:E4"/>
    <mergeCell ref="A1:E1"/>
    <mergeCell ref="A3:E3"/>
    <mergeCell ref="B6:E6"/>
    <mergeCell ref="B5:E5"/>
    <mergeCell ref="A2:E2"/>
  </mergeCells>
  <printOptions/>
  <pageMargins left="0.75" right="0.75" top="0.57" bottom="1" header="0.5" footer="0.5"/>
  <pageSetup horizontalDpi="600" verticalDpi="600" orientation="portrait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SheetLayoutView="100" workbookViewId="0" topLeftCell="A1">
      <selection activeCell="C5" sqref="C5"/>
    </sheetView>
  </sheetViews>
  <sheetFormatPr defaultColWidth="9.00390625" defaultRowHeight="12.75"/>
  <cols>
    <col min="1" max="1" width="5.00390625" style="65" customWidth="1"/>
    <col min="2" max="2" width="47.00390625" style="52" customWidth="1"/>
    <col min="3" max="4" width="15.125" style="52" customWidth="1"/>
    <col min="5" max="5" width="8.00390625" style="52" hidden="1" customWidth="1"/>
    <col min="6" max="16384" width="8.00390625" style="52" customWidth="1"/>
  </cols>
  <sheetData>
    <row r="1" spans="1:5" ht="18" customHeight="1">
      <c r="A1" s="756" t="s">
        <v>478</v>
      </c>
      <c r="B1" s="756"/>
      <c r="C1" s="756"/>
      <c r="D1" s="756"/>
      <c r="E1" s="458"/>
    </row>
    <row r="2" spans="1:5" ht="15.75">
      <c r="A2" s="749" t="s">
        <v>500</v>
      </c>
      <c r="B2" s="750"/>
      <c r="C2" s="750"/>
      <c r="D2" s="750"/>
      <c r="E2" s="459"/>
    </row>
    <row r="3" spans="1:5" ht="21" customHeight="1">
      <c r="A3" s="758" t="s">
        <v>244</v>
      </c>
      <c r="B3" s="758"/>
      <c r="C3" s="758"/>
      <c r="D3" s="758"/>
      <c r="E3" s="458"/>
    </row>
    <row r="4" spans="1:4" ht="22.5" customHeight="1">
      <c r="A4" s="758" t="s">
        <v>255</v>
      </c>
      <c r="B4" s="758"/>
      <c r="C4" s="758"/>
      <c r="D4" s="758"/>
    </row>
    <row r="5" spans="1:4" s="40" customFormat="1" ht="15.75" thickBot="1">
      <c r="A5" s="39"/>
      <c r="D5" s="460" t="s">
        <v>493</v>
      </c>
    </row>
    <row r="6" spans="1:4" s="44" customFormat="1" ht="48" customHeight="1" thickBot="1">
      <c r="A6" s="41" t="s">
        <v>206</v>
      </c>
      <c r="B6" s="42" t="s">
        <v>71</v>
      </c>
      <c r="C6" s="42" t="s">
        <v>72</v>
      </c>
      <c r="D6" s="43" t="s">
        <v>73</v>
      </c>
    </row>
    <row r="7" spans="1:4" s="44" customFormat="1" ht="13.5" customHeight="1" thickBot="1">
      <c r="A7" s="45">
        <v>1</v>
      </c>
      <c r="B7" s="46">
        <v>2</v>
      </c>
      <c r="C7" s="46">
        <v>3</v>
      </c>
      <c r="D7" s="47">
        <v>4</v>
      </c>
    </row>
    <row r="8" spans="1:4" ht="18" customHeight="1">
      <c r="A8" s="48" t="s">
        <v>30</v>
      </c>
      <c r="B8" s="49" t="s">
        <v>74</v>
      </c>
      <c r="C8" s="50"/>
      <c r="D8" s="51"/>
    </row>
    <row r="9" spans="1:4" ht="18" customHeight="1">
      <c r="A9" s="53" t="s">
        <v>54</v>
      </c>
      <c r="B9" s="54" t="s">
        <v>75</v>
      </c>
      <c r="C9" s="55"/>
      <c r="D9" s="56"/>
    </row>
    <row r="10" spans="1:4" ht="18" customHeight="1">
      <c r="A10" s="53" t="s">
        <v>55</v>
      </c>
      <c r="B10" s="54" t="s">
        <v>76</v>
      </c>
      <c r="C10" s="55"/>
      <c r="D10" s="56"/>
    </row>
    <row r="11" spans="1:4" ht="18" customHeight="1">
      <c r="A11" s="53" t="s">
        <v>56</v>
      </c>
      <c r="B11" s="54" t="s">
        <v>77</v>
      </c>
      <c r="C11" s="55"/>
      <c r="D11" s="56"/>
    </row>
    <row r="12" spans="1:4" ht="18" customHeight="1">
      <c r="A12" s="53" t="s">
        <v>58</v>
      </c>
      <c r="B12" s="54" t="s">
        <v>78</v>
      </c>
      <c r="C12" s="55"/>
      <c r="D12" s="56"/>
    </row>
    <row r="13" spans="1:4" ht="18" customHeight="1">
      <c r="A13" s="53" t="s">
        <v>59</v>
      </c>
      <c r="B13" s="54" t="s">
        <v>79</v>
      </c>
      <c r="C13" s="55"/>
      <c r="D13" s="56"/>
    </row>
    <row r="14" spans="1:4" ht="18" customHeight="1">
      <c r="A14" s="53" t="s">
        <v>60</v>
      </c>
      <c r="B14" s="57" t="s">
        <v>80</v>
      </c>
      <c r="C14" s="55"/>
      <c r="D14" s="56"/>
    </row>
    <row r="15" spans="1:4" ht="18" customHeight="1">
      <c r="A15" s="53" t="s">
        <v>62</v>
      </c>
      <c r="B15" s="57" t="s">
        <v>81</v>
      </c>
      <c r="C15" s="55"/>
      <c r="D15" s="56"/>
    </row>
    <row r="16" spans="1:4" ht="18" customHeight="1">
      <c r="A16" s="53" t="s">
        <v>63</v>
      </c>
      <c r="B16" s="57" t="s">
        <v>82</v>
      </c>
      <c r="C16" s="55">
        <v>299000</v>
      </c>
      <c r="D16" s="56">
        <v>149500</v>
      </c>
    </row>
    <row r="17" spans="1:4" ht="18" customHeight="1">
      <c r="A17" s="53" t="s">
        <v>31</v>
      </c>
      <c r="B17" s="57" t="s">
        <v>83</v>
      </c>
      <c r="C17" s="55"/>
      <c r="D17" s="56"/>
    </row>
    <row r="18" spans="1:4" ht="18" customHeight="1">
      <c r="A18" s="53" t="s">
        <v>66</v>
      </c>
      <c r="B18" s="57" t="s">
        <v>120</v>
      </c>
      <c r="C18" s="55"/>
      <c r="D18" s="56"/>
    </row>
    <row r="19" spans="1:4" ht="22.5" customHeight="1">
      <c r="A19" s="53" t="s">
        <v>68</v>
      </c>
      <c r="B19" s="57" t="s">
        <v>121</v>
      </c>
      <c r="C19" s="55"/>
      <c r="D19" s="56"/>
    </row>
    <row r="20" spans="1:4" ht="18" customHeight="1">
      <c r="A20" s="53" t="s">
        <v>122</v>
      </c>
      <c r="B20" s="54" t="s">
        <v>123</v>
      </c>
      <c r="C20" s="55"/>
      <c r="D20" s="56"/>
    </row>
    <row r="21" spans="1:4" ht="18" customHeight="1">
      <c r="A21" s="53" t="s">
        <v>124</v>
      </c>
      <c r="B21" s="54" t="s">
        <v>125</v>
      </c>
      <c r="C21" s="55"/>
      <c r="D21" s="56"/>
    </row>
    <row r="22" spans="1:4" ht="18" customHeight="1">
      <c r="A22" s="53" t="s">
        <v>126</v>
      </c>
      <c r="B22" s="54" t="s">
        <v>127</v>
      </c>
      <c r="C22" s="55"/>
      <c r="D22" s="56"/>
    </row>
    <row r="23" spans="1:4" ht="18" customHeight="1">
      <c r="A23" s="53" t="s">
        <v>128</v>
      </c>
      <c r="B23" s="54" t="s">
        <v>129</v>
      </c>
      <c r="C23" s="55"/>
      <c r="D23" s="56"/>
    </row>
    <row r="24" spans="1:4" ht="18" customHeight="1">
      <c r="A24" s="53" t="s">
        <v>130</v>
      </c>
      <c r="B24" s="54" t="s">
        <v>131</v>
      </c>
      <c r="C24" s="55"/>
      <c r="D24" s="56"/>
    </row>
    <row r="25" spans="1:4" ht="18" customHeight="1" thickBot="1">
      <c r="A25" s="53" t="s">
        <v>132</v>
      </c>
      <c r="B25" s="58"/>
      <c r="C25" s="59"/>
      <c r="D25" s="56"/>
    </row>
    <row r="26" spans="1:4" ht="18" customHeight="1" thickBot="1">
      <c r="A26" s="60" t="s">
        <v>133</v>
      </c>
      <c r="B26" s="61" t="s">
        <v>70</v>
      </c>
      <c r="C26" s="62">
        <f>SUM(C8:C25)</f>
        <v>299000</v>
      </c>
      <c r="D26" s="63">
        <f>SUM(D8:D25)</f>
        <v>149500</v>
      </c>
    </row>
    <row r="27" spans="1:4" ht="8.25" customHeight="1">
      <c r="A27" s="64"/>
      <c r="B27" s="757"/>
      <c r="C27" s="757"/>
      <c r="D27" s="757"/>
    </row>
  </sheetData>
  <sheetProtection/>
  <mergeCells count="5">
    <mergeCell ref="A1:D1"/>
    <mergeCell ref="B27:D27"/>
    <mergeCell ref="A4:D4"/>
    <mergeCell ref="A3:D3"/>
    <mergeCell ref="A2:D2"/>
  </mergeCells>
  <printOptions horizontalCentered="1"/>
  <pageMargins left="0.7874015748031497" right="0.7874015748031497" top="1.63" bottom="0.984251968503937" header="0.7874015748031497" footer="0.7874015748031497"/>
  <pageSetup horizontalDpi="300" verticalDpi="3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2"/>
  <sheetViews>
    <sheetView view="pageBreakPreview" zoomScaleSheetLayoutView="100" workbookViewId="0" topLeftCell="A1">
      <selection activeCell="B1" sqref="B1:H1"/>
    </sheetView>
  </sheetViews>
  <sheetFormatPr defaultColWidth="9.00390625" defaultRowHeight="12.75"/>
  <cols>
    <col min="1" max="1" width="5.875" style="36" customWidth="1"/>
    <col min="2" max="2" width="42.625" style="37" customWidth="1"/>
    <col min="3" max="3" width="12.125" style="37" bestFit="1" customWidth="1"/>
    <col min="4" max="7" width="11.00390625" style="37" customWidth="1"/>
    <col min="8" max="8" width="9.875" style="37" customWidth="1"/>
    <col min="9" max="9" width="12.625" style="37" customWidth="1"/>
    <col min="10" max="16384" width="8.00390625" style="37" customWidth="1"/>
  </cols>
  <sheetData>
    <row r="1" spans="1:9" ht="18.75">
      <c r="A1" s="199"/>
      <c r="B1" s="728" t="s">
        <v>279</v>
      </c>
      <c r="C1" s="761"/>
      <c r="D1" s="761"/>
      <c r="E1" s="761"/>
      <c r="F1" s="761"/>
      <c r="G1" s="761"/>
      <c r="H1" s="761"/>
      <c r="I1" s="149"/>
    </row>
    <row r="2" spans="1:9" s="149" customFormat="1" ht="18.75" customHeight="1">
      <c r="A2" s="729" t="s">
        <v>500</v>
      </c>
      <c r="B2" s="729"/>
      <c r="C2" s="729"/>
      <c r="D2" s="729"/>
      <c r="E2" s="729"/>
      <c r="F2" s="729"/>
      <c r="G2" s="729"/>
      <c r="H2" s="729"/>
      <c r="I2" s="729"/>
    </row>
    <row r="3" spans="1:8" ht="15.75">
      <c r="A3" s="199"/>
      <c r="B3" s="729" t="s">
        <v>244</v>
      </c>
      <c r="C3" s="729"/>
      <c r="D3" s="729"/>
      <c r="E3" s="729"/>
      <c r="F3" s="729"/>
      <c r="G3" s="729"/>
      <c r="H3" s="729"/>
    </row>
    <row r="4" spans="1:9" ht="15.75">
      <c r="A4" s="199"/>
      <c r="B4" s="729" t="s">
        <v>258</v>
      </c>
      <c r="C4" s="762"/>
      <c r="D4" s="762"/>
      <c r="E4" s="762"/>
      <c r="F4" s="762"/>
      <c r="G4" s="762"/>
      <c r="H4" s="762"/>
      <c r="I4" s="149"/>
    </row>
    <row r="5" spans="1:9" ht="21">
      <c r="A5" s="199"/>
      <c r="B5" s="149"/>
      <c r="C5" s="149"/>
      <c r="D5" s="149"/>
      <c r="E5" s="149"/>
      <c r="F5" s="149"/>
      <c r="G5" s="149"/>
      <c r="H5" s="149"/>
      <c r="I5" s="461" t="s">
        <v>494</v>
      </c>
    </row>
    <row r="6" spans="1:9" ht="14.25" thickBot="1">
      <c r="A6" s="199"/>
      <c r="B6" s="149"/>
      <c r="C6" s="149"/>
      <c r="D6" s="149"/>
      <c r="E6" s="149"/>
      <c r="F6" s="149"/>
      <c r="G6" s="149"/>
      <c r="H6" s="149"/>
      <c r="I6" s="200" t="s">
        <v>0</v>
      </c>
    </row>
    <row r="7" spans="1:9" ht="12.75">
      <c r="A7" s="763" t="s">
        <v>48</v>
      </c>
      <c r="B7" s="765" t="s">
        <v>49</v>
      </c>
      <c r="C7" s="763" t="s">
        <v>50</v>
      </c>
      <c r="D7" s="763" t="s">
        <v>482</v>
      </c>
      <c r="E7" s="767" t="s">
        <v>51</v>
      </c>
      <c r="F7" s="768"/>
      <c r="G7" s="768"/>
      <c r="H7" s="769"/>
      <c r="I7" s="765" t="s">
        <v>52</v>
      </c>
    </row>
    <row r="8" spans="1:9" ht="24.75" thickBot="1">
      <c r="A8" s="764"/>
      <c r="B8" s="766"/>
      <c r="C8" s="766"/>
      <c r="D8" s="764"/>
      <c r="E8" s="201" t="s">
        <v>256</v>
      </c>
      <c r="F8" s="202" t="s">
        <v>257</v>
      </c>
      <c r="G8" s="202" t="s">
        <v>483</v>
      </c>
      <c r="H8" s="203" t="s">
        <v>484</v>
      </c>
      <c r="I8" s="766"/>
    </row>
    <row r="9" spans="1:9" ht="13.5" thickBot="1">
      <c r="A9" s="204">
        <v>1</v>
      </c>
      <c r="B9" s="205">
        <v>2</v>
      </c>
      <c r="C9" s="206">
        <v>3</v>
      </c>
      <c r="D9" s="205">
        <v>4</v>
      </c>
      <c r="E9" s="204">
        <v>5</v>
      </c>
      <c r="F9" s="206">
        <v>6</v>
      </c>
      <c r="G9" s="206">
        <v>7</v>
      </c>
      <c r="H9" s="207">
        <v>8</v>
      </c>
      <c r="I9" s="208" t="s">
        <v>53</v>
      </c>
    </row>
    <row r="10" spans="1:9" ht="13.5" thickBot="1">
      <c r="A10" s="209" t="s">
        <v>30</v>
      </c>
      <c r="B10" s="210" t="s">
        <v>262</v>
      </c>
      <c r="C10" s="211"/>
      <c r="D10" s="212">
        <f>SUM(D11:D12)</f>
        <v>0</v>
      </c>
      <c r="E10" s="213"/>
      <c r="F10" s="214"/>
      <c r="G10" s="214"/>
      <c r="H10" s="215"/>
      <c r="I10" s="216"/>
    </row>
    <row r="11" spans="1:9" ht="12.75">
      <c r="A11" s="217" t="s">
        <v>54</v>
      </c>
      <c r="B11" s="218"/>
      <c r="C11" s="219"/>
      <c r="D11" s="220"/>
      <c r="E11" s="221"/>
      <c r="F11" s="222"/>
      <c r="G11" s="222"/>
      <c r="H11" s="223"/>
      <c r="I11" s="224">
        <f aca="true" t="shared" si="0" ref="I11:I22">SUM(D11:H11)</f>
        <v>0</v>
      </c>
    </row>
    <row r="12" spans="1:9" ht="13.5" thickBot="1">
      <c r="A12" s="217" t="s">
        <v>55</v>
      </c>
      <c r="B12" s="218"/>
      <c r="C12" s="219"/>
      <c r="D12" s="220"/>
      <c r="E12" s="221"/>
      <c r="F12" s="222"/>
      <c r="G12" s="222"/>
      <c r="H12" s="223"/>
      <c r="I12" s="224">
        <f t="shared" si="0"/>
        <v>0</v>
      </c>
    </row>
    <row r="13" spans="1:9" ht="13.5" thickBot="1">
      <c r="A13" s="209" t="s">
        <v>56</v>
      </c>
      <c r="B13" s="38" t="s">
        <v>57</v>
      </c>
      <c r="C13" s="225"/>
      <c r="D13" s="212">
        <f>SUM(D14:D15)</f>
        <v>0</v>
      </c>
      <c r="E13" s="213">
        <f>SUM(E14:E15)</f>
        <v>0</v>
      </c>
      <c r="F13" s="214">
        <f>SUM(F14:F15)</f>
        <v>0</v>
      </c>
      <c r="G13" s="214">
        <f>SUM(G14:G15)</f>
        <v>0</v>
      </c>
      <c r="H13" s="215">
        <f>SUM(H14:H15)</f>
        <v>0</v>
      </c>
      <c r="I13" s="216">
        <f t="shared" si="0"/>
        <v>0</v>
      </c>
    </row>
    <row r="14" spans="1:9" ht="12.75">
      <c r="A14" s="217" t="s">
        <v>58</v>
      </c>
      <c r="B14" s="218"/>
      <c r="C14" s="226"/>
      <c r="D14" s="220"/>
      <c r="E14" s="221"/>
      <c r="F14" s="222"/>
      <c r="G14" s="222"/>
      <c r="H14" s="223"/>
      <c r="I14" s="224">
        <f t="shared" si="0"/>
        <v>0</v>
      </c>
    </row>
    <row r="15" spans="1:9" ht="13.5" thickBot="1">
      <c r="A15" s="217" t="s">
        <v>59</v>
      </c>
      <c r="B15" s="218"/>
      <c r="C15" s="219"/>
      <c r="D15" s="220"/>
      <c r="E15" s="221"/>
      <c r="F15" s="222"/>
      <c r="G15" s="222"/>
      <c r="H15" s="223"/>
      <c r="I15" s="224">
        <f t="shared" si="0"/>
        <v>0</v>
      </c>
    </row>
    <row r="16" spans="1:9" ht="13.5" thickBot="1">
      <c r="A16" s="209" t="s">
        <v>60</v>
      </c>
      <c r="B16" s="38" t="s">
        <v>61</v>
      </c>
      <c r="C16" s="225"/>
      <c r="D16" s="212">
        <f>SUM(D17:D17)</f>
        <v>0</v>
      </c>
      <c r="E16" s="213"/>
      <c r="F16" s="214"/>
      <c r="G16" s="214"/>
      <c r="H16" s="215">
        <f>SUM(H17:H17)</f>
        <v>0</v>
      </c>
      <c r="I16" s="216">
        <f t="shared" si="0"/>
        <v>0</v>
      </c>
    </row>
    <row r="17" spans="1:9" ht="16.5" thickBot="1">
      <c r="A17" s="217" t="s">
        <v>62</v>
      </c>
      <c r="B17" s="73"/>
      <c r="C17" s="219"/>
      <c r="D17" s="220"/>
      <c r="E17" s="221"/>
      <c r="F17" s="222"/>
      <c r="G17" s="222"/>
      <c r="H17" s="223"/>
      <c r="I17" s="224">
        <f t="shared" si="0"/>
        <v>0</v>
      </c>
    </row>
    <row r="18" spans="1:9" ht="13.5" thickBot="1">
      <c r="A18" s="209" t="s">
        <v>63</v>
      </c>
      <c r="B18" s="38" t="s">
        <v>64</v>
      </c>
      <c r="C18" s="225"/>
      <c r="D18" s="212">
        <f>SUM(D19:D19)</f>
        <v>0</v>
      </c>
      <c r="E18" s="213">
        <f>SUM(E19:E19)</f>
        <v>0</v>
      </c>
      <c r="F18" s="214">
        <f>SUM(F19:F19)</f>
        <v>0</v>
      </c>
      <c r="G18" s="214">
        <f>SUM(G19:G19)</f>
        <v>0</v>
      </c>
      <c r="H18" s="215">
        <f>SUM(H19:H19)</f>
        <v>0</v>
      </c>
      <c r="I18" s="216">
        <f t="shared" si="0"/>
        <v>0</v>
      </c>
    </row>
    <row r="19" spans="1:9" ht="13.5" thickBot="1">
      <c r="A19" s="227" t="s">
        <v>31</v>
      </c>
      <c r="B19" s="228" t="s">
        <v>65</v>
      </c>
      <c r="C19" s="229"/>
      <c r="D19" s="230"/>
      <c r="E19" s="231"/>
      <c r="F19" s="232"/>
      <c r="G19" s="232"/>
      <c r="H19" s="233"/>
      <c r="I19" s="234">
        <f t="shared" si="0"/>
        <v>0</v>
      </c>
    </row>
    <row r="20" spans="1:9" ht="13.5" thickBot="1">
      <c r="A20" s="209" t="s">
        <v>66</v>
      </c>
      <c r="B20" s="38" t="s">
        <v>67</v>
      </c>
      <c r="C20" s="225"/>
      <c r="D20" s="235">
        <f>SUM(D21:D21)</f>
        <v>0</v>
      </c>
      <c r="E20" s="236">
        <f>SUM(E21:E21)</f>
        <v>0</v>
      </c>
      <c r="F20" s="237">
        <f>SUM(F21:F21)</f>
        <v>0</v>
      </c>
      <c r="G20" s="237">
        <f>SUM(G21:G21)</f>
        <v>0</v>
      </c>
      <c r="H20" s="238"/>
      <c r="I20" s="216">
        <f t="shared" si="0"/>
        <v>0</v>
      </c>
    </row>
    <row r="21" spans="1:9" ht="13.5" thickBot="1">
      <c r="A21" s="239" t="s">
        <v>68</v>
      </c>
      <c r="B21" s="240"/>
      <c r="C21" s="241"/>
      <c r="D21" s="242"/>
      <c r="E21" s="243"/>
      <c r="F21" s="244"/>
      <c r="G21" s="244"/>
      <c r="H21" s="245"/>
      <c r="I21" s="246">
        <f t="shared" si="0"/>
        <v>0</v>
      </c>
    </row>
    <row r="22" spans="1:9" ht="13.5" thickBot="1">
      <c r="A22" s="759" t="s">
        <v>69</v>
      </c>
      <c r="B22" s="760"/>
      <c r="C22" s="247"/>
      <c r="D22" s="212">
        <f>D10+D13+D16+D18+D20</f>
        <v>0</v>
      </c>
      <c r="E22" s="213">
        <f>E10+E13+E16+E18+E20</f>
        <v>0</v>
      </c>
      <c r="F22" s="214">
        <f>F10+F13+F16+F18+F20</f>
        <v>0</v>
      </c>
      <c r="G22" s="214">
        <f>G10+G13+G16+G18+G20</f>
        <v>0</v>
      </c>
      <c r="H22" s="215">
        <f>H10+H13+H16+H18+H20</f>
        <v>0</v>
      </c>
      <c r="I22" s="216">
        <f t="shared" si="0"/>
        <v>0</v>
      </c>
    </row>
    <row r="32" ht="12.75">
      <c r="B32" s="148"/>
    </row>
  </sheetData>
  <sheetProtection/>
  <mergeCells count="11">
    <mergeCell ref="I7:I8"/>
    <mergeCell ref="A22:B22"/>
    <mergeCell ref="B1:H1"/>
    <mergeCell ref="B3:H3"/>
    <mergeCell ref="B4:H4"/>
    <mergeCell ref="A7:A8"/>
    <mergeCell ref="B7:B8"/>
    <mergeCell ref="C7:C8"/>
    <mergeCell ref="D7:D8"/>
    <mergeCell ref="A2:I2"/>
    <mergeCell ref="E7:H7"/>
  </mergeCells>
  <printOptions horizontalCentered="1"/>
  <pageMargins left="0.7874015748031497" right="0.7874015748031497" top="1.1811023622047245" bottom="0.984251968503937" header="0.7874015748031497" footer="0.7874015748031497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6"/>
  <sheetViews>
    <sheetView view="pageBreakPreview" zoomScaleSheetLayoutView="100" workbookViewId="0" topLeftCell="A1">
      <selection activeCell="O8" sqref="O8"/>
    </sheetView>
  </sheetViews>
  <sheetFormatPr defaultColWidth="9.00390625" defaultRowHeight="12.75"/>
  <cols>
    <col min="1" max="1" width="37.375" style="26" customWidth="1"/>
    <col min="2" max="2" width="10.625" style="26" customWidth="1"/>
    <col min="3" max="3" width="10.25390625" style="26" customWidth="1"/>
    <col min="4" max="4" width="10.00390625" style="26" customWidth="1"/>
    <col min="5" max="6" width="10.25390625" style="26" customWidth="1"/>
    <col min="7" max="7" width="10.375" style="26" customWidth="1"/>
    <col min="8" max="8" width="10.00390625" style="26" customWidth="1"/>
    <col min="9" max="9" width="10.875" style="26" customWidth="1"/>
    <col min="10" max="10" width="10.625" style="26" customWidth="1"/>
    <col min="11" max="11" width="11.25390625" style="26" customWidth="1"/>
    <col min="12" max="12" width="11.125" style="26" customWidth="1"/>
    <col min="13" max="13" width="10.375" style="26" customWidth="1"/>
    <col min="14" max="14" width="12.00390625" style="26" customWidth="1"/>
    <col min="15" max="16384" width="9.125" style="21" customWidth="1"/>
  </cols>
  <sheetData>
    <row r="1" spans="1:14" ht="18.75">
      <c r="A1" s="771" t="s">
        <v>279</v>
      </c>
      <c r="B1" s="771"/>
      <c r="C1" s="771"/>
      <c r="D1" s="771"/>
      <c r="E1" s="771"/>
      <c r="F1" s="771"/>
      <c r="G1" s="771"/>
      <c r="H1" s="771"/>
      <c r="I1" s="771"/>
      <c r="J1" s="771"/>
      <c r="K1" s="771"/>
      <c r="L1" s="771"/>
      <c r="M1" s="771"/>
      <c r="N1" s="771"/>
    </row>
    <row r="2" spans="1:14" ht="15.75">
      <c r="A2" s="770" t="s">
        <v>500</v>
      </c>
      <c r="B2" s="770"/>
      <c r="C2" s="770"/>
      <c r="D2" s="770"/>
      <c r="E2" s="770"/>
      <c r="F2" s="770"/>
      <c r="G2" s="770"/>
      <c r="H2" s="770"/>
      <c r="I2" s="770"/>
      <c r="J2" s="770"/>
      <c r="K2" s="770"/>
      <c r="L2" s="770"/>
      <c r="M2" s="770"/>
      <c r="N2" s="770"/>
    </row>
    <row r="3" spans="1:14" ht="15.75">
      <c r="A3" s="772" t="s">
        <v>244</v>
      </c>
      <c r="B3" s="772"/>
      <c r="C3" s="772"/>
      <c r="D3" s="772"/>
      <c r="E3" s="772"/>
      <c r="F3" s="772"/>
      <c r="G3" s="772"/>
      <c r="H3" s="772"/>
      <c r="I3" s="772"/>
      <c r="J3" s="772"/>
      <c r="K3" s="772"/>
      <c r="L3" s="772"/>
      <c r="M3" s="772"/>
      <c r="N3" s="772"/>
    </row>
    <row r="4" spans="1:14" ht="18" customHeight="1">
      <c r="A4" s="772" t="s">
        <v>282</v>
      </c>
      <c r="B4" s="772"/>
      <c r="C4" s="772"/>
      <c r="D4" s="772"/>
      <c r="E4" s="772"/>
      <c r="F4" s="772"/>
      <c r="G4" s="772"/>
      <c r="H4" s="772"/>
      <c r="I4" s="772"/>
      <c r="J4" s="772"/>
      <c r="K4" s="772"/>
      <c r="L4" s="772"/>
      <c r="M4" s="772"/>
      <c r="N4" s="772"/>
    </row>
    <row r="5" spans="1:14" ht="12.75" customHeight="1">
      <c r="A5" s="774" t="s">
        <v>495</v>
      </c>
      <c r="B5" s="774"/>
      <c r="C5" s="774"/>
      <c r="D5" s="774"/>
      <c r="E5" s="774"/>
      <c r="F5" s="774"/>
      <c r="G5" s="774"/>
      <c r="H5" s="774"/>
      <c r="I5" s="774"/>
      <c r="J5" s="774"/>
      <c r="K5" s="774"/>
      <c r="L5" s="774"/>
      <c r="M5" s="774"/>
      <c r="N5" s="774"/>
    </row>
    <row r="6" spans="1:14" ht="19.5" customHeight="1">
      <c r="A6" s="774"/>
      <c r="B6" s="774"/>
      <c r="C6" s="774"/>
      <c r="D6" s="774"/>
      <c r="E6" s="774"/>
      <c r="F6" s="774"/>
      <c r="G6" s="774"/>
      <c r="H6" s="774"/>
      <c r="I6" s="774"/>
      <c r="J6" s="774"/>
      <c r="K6" s="774"/>
      <c r="L6" s="774"/>
      <c r="M6" s="774"/>
      <c r="N6" s="774"/>
    </row>
    <row r="7" spans="1:14" ht="16.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773"/>
      <c r="N7" s="773"/>
    </row>
    <row r="8" spans="1:14" ht="18" customHeight="1">
      <c r="A8" s="22" t="s">
        <v>192</v>
      </c>
      <c r="B8" s="23" t="s">
        <v>3</v>
      </c>
      <c r="C8" s="23" t="s">
        <v>4</v>
      </c>
      <c r="D8" s="23" t="s">
        <v>5</v>
      </c>
      <c r="E8" s="23" t="s">
        <v>6</v>
      </c>
      <c r="F8" s="23" t="s">
        <v>7</v>
      </c>
      <c r="G8" s="23" t="s">
        <v>8</v>
      </c>
      <c r="H8" s="23" t="s">
        <v>9</v>
      </c>
      <c r="I8" s="23" t="s">
        <v>10</v>
      </c>
      <c r="J8" s="23" t="s">
        <v>11</v>
      </c>
      <c r="K8" s="23" t="s">
        <v>12</v>
      </c>
      <c r="L8" s="23" t="s">
        <v>13</v>
      </c>
      <c r="M8" s="23" t="s">
        <v>14</v>
      </c>
      <c r="N8" s="22" t="s">
        <v>15</v>
      </c>
    </row>
    <row r="9" spans="1:14" ht="18" customHeight="1">
      <c r="A9" s="28" t="s">
        <v>193</v>
      </c>
      <c r="B9" s="186">
        <f>(27356000/12)</f>
        <v>2279666.6666666665</v>
      </c>
      <c r="C9" s="186">
        <f aca="true" t="shared" si="0" ref="C9:M9">(27356000/12)</f>
        <v>2279666.6666666665</v>
      </c>
      <c r="D9" s="186">
        <f t="shared" si="0"/>
        <v>2279666.6666666665</v>
      </c>
      <c r="E9" s="186">
        <f t="shared" si="0"/>
        <v>2279666.6666666665</v>
      </c>
      <c r="F9" s="186">
        <f t="shared" si="0"/>
        <v>2279666.6666666665</v>
      </c>
      <c r="G9" s="321">
        <f t="shared" si="0"/>
        <v>2279666.6666666665</v>
      </c>
      <c r="H9" s="186">
        <f t="shared" si="0"/>
        <v>2279666.6666666665</v>
      </c>
      <c r="I9" s="186">
        <f t="shared" si="0"/>
        <v>2279666.6666666665</v>
      </c>
      <c r="J9" s="186">
        <f t="shared" si="0"/>
        <v>2279666.6666666665</v>
      </c>
      <c r="K9" s="186">
        <f t="shared" si="0"/>
        <v>2279666.6666666665</v>
      </c>
      <c r="L9" s="186">
        <f t="shared" si="0"/>
        <v>2279666.6666666665</v>
      </c>
      <c r="M9" s="186">
        <f t="shared" si="0"/>
        <v>2279666.6666666665</v>
      </c>
      <c r="N9" s="187">
        <f aca="true" t="shared" si="1" ref="N9:N15">SUM(B9:M9)</f>
        <v>27356000.000000004</v>
      </c>
    </row>
    <row r="10" spans="1:14" ht="18" customHeight="1">
      <c r="A10" s="28" t="s">
        <v>16</v>
      </c>
      <c r="B10" s="186">
        <f>(7319000/12)</f>
        <v>609916.6666666666</v>
      </c>
      <c r="C10" s="186">
        <f aca="true" t="shared" si="2" ref="C10:M10">(7319000/12)</f>
        <v>609916.6666666666</v>
      </c>
      <c r="D10" s="186">
        <f t="shared" si="2"/>
        <v>609916.6666666666</v>
      </c>
      <c r="E10" s="186">
        <f t="shared" si="2"/>
        <v>609916.6666666666</v>
      </c>
      <c r="F10" s="186">
        <f t="shared" si="2"/>
        <v>609916.6666666666</v>
      </c>
      <c r="G10" s="321">
        <f t="shared" si="2"/>
        <v>609916.6666666666</v>
      </c>
      <c r="H10" s="186">
        <f t="shared" si="2"/>
        <v>609916.6666666666</v>
      </c>
      <c r="I10" s="186">
        <f t="shared" si="2"/>
        <v>609916.6666666666</v>
      </c>
      <c r="J10" s="186">
        <f t="shared" si="2"/>
        <v>609916.6666666666</v>
      </c>
      <c r="K10" s="186">
        <f t="shared" si="2"/>
        <v>609916.6666666666</v>
      </c>
      <c r="L10" s="186">
        <f t="shared" si="2"/>
        <v>609916.6666666666</v>
      </c>
      <c r="M10" s="186">
        <f t="shared" si="2"/>
        <v>609916.6666666666</v>
      </c>
      <c r="N10" s="187">
        <f t="shared" si="1"/>
        <v>7319000.000000001</v>
      </c>
    </row>
    <row r="11" spans="1:14" ht="18" customHeight="1">
      <c r="A11" s="28" t="s">
        <v>203</v>
      </c>
      <c r="B11" s="186">
        <f>(29276000/12)</f>
        <v>2439666.6666666665</v>
      </c>
      <c r="C11" s="186">
        <f aca="true" t="shared" si="3" ref="C11:L11">(29276000/12)</f>
        <v>2439666.6666666665</v>
      </c>
      <c r="D11" s="186">
        <f t="shared" si="3"/>
        <v>2439666.6666666665</v>
      </c>
      <c r="E11" s="186">
        <f t="shared" si="3"/>
        <v>2439666.6666666665</v>
      </c>
      <c r="F11" s="186">
        <f t="shared" si="3"/>
        <v>2439666.6666666665</v>
      </c>
      <c r="G11" s="186">
        <f t="shared" si="3"/>
        <v>2439666.6666666665</v>
      </c>
      <c r="H11" s="186">
        <f t="shared" si="3"/>
        <v>2439666.6666666665</v>
      </c>
      <c r="I11" s="186">
        <f t="shared" si="3"/>
        <v>2439666.6666666665</v>
      </c>
      <c r="J11" s="186">
        <f t="shared" si="3"/>
        <v>2439666.6666666665</v>
      </c>
      <c r="K11" s="186">
        <f t="shared" si="3"/>
        <v>2439666.6666666665</v>
      </c>
      <c r="L11" s="186">
        <f t="shared" si="3"/>
        <v>2439666.6666666665</v>
      </c>
      <c r="M11" s="186">
        <f>(29276000/12)</f>
        <v>2439666.6666666665</v>
      </c>
      <c r="N11" s="187">
        <f>SUM(B11:M11)</f>
        <v>29276000.000000004</v>
      </c>
    </row>
    <row r="12" spans="1:14" ht="18" customHeight="1">
      <c r="A12" s="28" t="s">
        <v>17</v>
      </c>
      <c r="B12" s="194">
        <f>(3396000/12)</f>
        <v>283000</v>
      </c>
      <c r="C12" s="194">
        <f aca="true" t="shared" si="4" ref="C12:L12">(3396000/12)</f>
        <v>283000</v>
      </c>
      <c r="D12" s="194">
        <f t="shared" si="4"/>
        <v>283000</v>
      </c>
      <c r="E12" s="194">
        <f t="shared" si="4"/>
        <v>283000</v>
      </c>
      <c r="F12" s="194">
        <f t="shared" si="4"/>
        <v>283000</v>
      </c>
      <c r="G12" s="194">
        <f t="shared" si="4"/>
        <v>283000</v>
      </c>
      <c r="H12" s="194">
        <f t="shared" si="4"/>
        <v>283000</v>
      </c>
      <c r="I12" s="194">
        <f t="shared" si="4"/>
        <v>283000</v>
      </c>
      <c r="J12" s="194">
        <f t="shared" si="4"/>
        <v>283000</v>
      </c>
      <c r="K12" s="194">
        <f t="shared" si="4"/>
        <v>283000</v>
      </c>
      <c r="L12" s="194">
        <f t="shared" si="4"/>
        <v>283000</v>
      </c>
      <c r="M12" s="194">
        <f>(3396000/12)</f>
        <v>283000</v>
      </c>
      <c r="N12" s="187">
        <f>SUM(B12:M12)</f>
        <v>3396000</v>
      </c>
    </row>
    <row r="13" spans="1:15" ht="18" customHeight="1">
      <c r="A13" s="28" t="s">
        <v>18</v>
      </c>
      <c r="B13" s="194">
        <f>(4859000/12)</f>
        <v>404916.6666666667</v>
      </c>
      <c r="C13" s="194">
        <f aca="true" t="shared" si="5" ref="C13:M13">(4859000/12)</f>
        <v>404916.6666666667</v>
      </c>
      <c r="D13" s="194">
        <f t="shared" si="5"/>
        <v>404916.6666666667</v>
      </c>
      <c r="E13" s="194">
        <f t="shared" si="5"/>
        <v>404916.6666666667</v>
      </c>
      <c r="F13" s="194">
        <f t="shared" si="5"/>
        <v>404916.6666666667</v>
      </c>
      <c r="G13" s="194">
        <f t="shared" si="5"/>
        <v>404916.6666666667</v>
      </c>
      <c r="H13" s="194">
        <f t="shared" si="5"/>
        <v>404916.6666666667</v>
      </c>
      <c r="I13" s="194">
        <f t="shared" si="5"/>
        <v>404916.6666666667</v>
      </c>
      <c r="J13" s="194">
        <f t="shared" si="5"/>
        <v>404916.6666666667</v>
      </c>
      <c r="K13" s="194">
        <f t="shared" si="5"/>
        <v>404916.6666666667</v>
      </c>
      <c r="L13" s="194">
        <f t="shared" si="5"/>
        <v>404916.6666666667</v>
      </c>
      <c r="M13" s="194">
        <f t="shared" si="5"/>
        <v>404916.6666666667</v>
      </c>
      <c r="N13" s="187">
        <f t="shared" si="1"/>
        <v>4859000</v>
      </c>
      <c r="O13" s="76"/>
    </row>
    <row r="14" spans="1:14" ht="18" customHeight="1">
      <c r="A14" s="28" t="s">
        <v>197</v>
      </c>
      <c r="B14" s="188">
        <f>5517000/12</f>
        <v>459750</v>
      </c>
      <c r="C14" s="188">
        <f aca="true" t="shared" si="6" ref="C14:M14">5517000/12</f>
        <v>459750</v>
      </c>
      <c r="D14" s="188">
        <f t="shared" si="6"/>
        <v>459750</v>
      </c>
      <c r="E14" s="188">
        <f t="shared" si="6"/>
        <v>459750</v>
      </c>
      <c r="F14" s="188">
        <f t="shared" si="6"/>
        <v>459750</v>
      </c>
      <c r="G14" s="188">
        <f t="shared" si="6"/>
        <v>459750</v>
      </c>
      <c r="H14" s="188">
        <f t="shared" si="6"/>
        <v>459750</v>
      </c>
      <c r="I14" s="188">
        <f t="shared" si="6"/>
        <v>459750</v>
      </c>
      <c r="J14" s="188">
        <f t="shared" si="6"/>
        <v>459750</v>
      </c>
      <c r="K14" s="188">
        <f t="shared" si="6"/>
        <v>459750</v>
      </c>
      <c r="L14" s="188">
        <f t="shared" si="6"/>
        <v>459750</v>
      </c>
      <c r="M14" s="188">
        <f t="shared" si="6"/>
        <v>459750</v>
      </c>
      <c r="N14" s="187">
        <f t="shared" si="1"/>
        <v>5517000</v>
      </c>
    </row>
    <row r="15" spans="1:14" ht="18" customHeight="1">
      <c r="A15" s="28" t="s">
        <v>261</v>
      </c>
      <c r="B15" s="188">
        <f>16596000/12</f>
        <v>1383000</v>
      </c>
      <c r="C15" s="188">
        <f aca="true" t="shared" si="7" ref="C15:L15">16596000/12</f>
        <v>1383000</v>
      </c>
      <c r="D15" s="188">
        <f t="shared" si="7"/>
        <v>1383000</v>
      </c>
      <c r="E15" s="188">
        <f t="shared" si="7"/>
        <v>1383000</v>
      </c>
      <c r="F15" s="188">
        <f t="shared" si="7"/>
        <v>1383000</v>
      </c>
      <c r="G15" s="188">
        <f t="shared" si="7"/>
        <v>1383000</v>
      </c>
      <c r="H15" s="188">
        <f t="shared" si="7"/>
        <v>1383000</v>
      </c>
      <c r="I15" s="188">
        <f t="shared" si="7"/>
        <v>1383000</v>
      </c>
      <c r="J15" s="188">
        <f t="shared" si="7"/>
        <v>1383000</v>
      </c>
      <c r="K15" s="188">
        <f t="shared" si="7"/>
        <v>1383000</v>
      </c>
      <c r="L15" s="188">
        <f t="shared" si="7"/>
        <v>1383000</v>
      </c>
      <c r="M15" s="188">
        <f>16596000/12</f>
        <v>1383000</v>
      </c>
      <c r="N15" s="187">
        <f t="shared" si="1"/>
        <v>16596000</v>
      </c>
    </row>
    <row r="16" spans="1:14" ht="18" customHeight="1">
      <c r="A16" s="28" t="s">
        <v>28</v>
      </c>
      <c r="B16" s="188">
        <f>23845000/12</f>
        <v>1987083.3333333333</v>
      </c>
      <c r="C16" s="188">
        <f aca="true" t="shared" si="8" ref="C16:M16">23845000/12</f>
        <v>1987083.3333333333</v>
      </c>
      <c r="D16" s="188">
        <f t="shared" si="8"/>
        <v>1987083.3333333333</v>
      </c>
      <c r="E16" s="188">
        <f t="shared" si="8"/>
        <v>1987083.3333333333</v>
      </c>
      <c r="F16" s="188">
        <f t="shared" si="8"/>
        <v>1987083.3333333333</v>
      </c>
      <c r="G16" s="188">
        <f t="shared" si="8"/>
        <v>1987083.3333333333</v>
      </c>
      <c r="H16" s="188">
        <f t="shared" si="8"/>
        <v>1987083.3333333333</v>
      </c>
      <c r="I16" s="188">
        <f t="shared" si="8"/>
        <v>1987083.3333333333</v>
      </c>
      <c r="J16" s="188">
        <f t="shared" si="8"/>
        <v>1987083.3333333333</v>
      </c>
      <c r="K16" s="188">
        <f t="shared" si="8"/>
        <v>1987083.3333333333</v>
      </c>
      <c r="L16" s="188">
        <f t="shared" si="8"/>
        <v>1987083.3333333333</v>
      </c>
      <c r="M16" s="188">
        <f t="shared" si="8"/>
        <v>1987083.3333333333</v>
      </c>
      <c r="N16" s="187">
        <f>SUM(B16:M16)</f>
        <v>23844999.999999996</v>
      </c>
    </row>
    <row r="17" spans="1:14" ht="18" customHeight="1">
      <c r="A17" s="28" t="s">
        <v>524</v>
      </c>
      <c r="B17" s="188">
        <f>39000/12</f>
        <v>3250</v>
      </c>
      <c r="C17" s="188">
        <f aca="true" t="shared" si="9" ref="C17:L17">39000/12</f>
        <v>3250</v>
      </c>
      <c r="D17" s="188">
        <f t="shared" si="9"/>
        <v>3250</v>
      </c>
      <c r="E17" s="188">
        <f t="shared" si="9"/>
        <v>3250</v>
      </c>
      <c r="F17" s="188">
        <f t="shared" si="9"/>
        <v>3250</v>
      </c>
      <c r="G17" s="188">
        <f t="shared" si="9"/>
        <v>3250</v>
      </c>
      <c r="H17" s="188">
        <f t="shared" si="9"/>
        <v>3250</v>
      </c>
      <c r="I17" s="188">
        <f t="shared" si="9"/>
        <v>3250</v>
      </c>
      <c r="J17" s="188">
        <f t="shared" si="9"/>
        <v>3250</v>
      </c>
      <c r="K17" s="188">
        <f t="shared" si="9"/>
        <v>3250</v>
      </c>
      <c r="L17" s="188">
        <f t="shared" si="9"/>
        <v>3250</v>
      </c>
      <c r="M17" s="188">
        <f>39000/12</f>
        <v>3250</v>
      </c>
      <c r="N17" s="187">
        <f>SUM(B17:M17)</f>
        <v>39000</v>
      </c>
    </row>
    <row r="18" spans="1:14" ht="18" customHeight="1">
      <c r="A18" s="29" t="s">
        <v>19</v>
      </c>
      <c r="B18" s="188">
        <f>SUM(B9:B15)</f>
        <v>7859916.666666667</v>
      </c>
      <c r="C18" s="188">
        <f aca="true" t="shared" si="10" ref="C18:M18">SUM(C9:C15)</f>
        <v>7859916.666666667</v>
      </c>
      <c r="D18" s="188">
        <f t="shared" si="10"/>
        <v>7859916.666666667</v>
      </c>
      <c r="E18" s="188">
        <f t="shared" si="10"/>
        <v>7859916.666666667</v>
      </c>
      <c r="F18" s="188">
        <f t="shared" si="10"/>
        <v>7859916.666666667</v>
      </c>
      <c r="G18" s="322">
        <f t="shared" si="10"/>
        <v>7859916.666666667</v>
      </c>
      <c r="H18" s="188">
        <f t="shared" si="10"/>
        <v>7859916.666666667</v>
      </c>
      <c r="I18" s="188">
        <f t="shared" si="10"/>
        <v>7859916.666666667</v>
      </c>
      <c r="J18" s="188">
        <f t="shared" si="10"/>
        <v>7859916.666666667</v>
      </c>
      <c r="K18" s="188">
        <f t="shared" si="10"/>
        <v>7859916.666666667</v>
      </c>
      <c r="L18" s="188">
        <f t="shared" si="10"/>
        <v>7859916.666666667</v>
      </c>
      <c r="M18" s="188">
        <f t="shared" si="10"/>
        <v>7859916.666666667</v>
      </c>
      <c r="N18" s="187">
        <f>SUM(N9:N17)</f>
        <v>118203000.00000001</v>
      </c>
    </row>
    <row r="19" spans="1:14" ht="18" customHeight="1">
      <c r="A19" s="25"/>
      <c r="B19" s="189"/>
      <c r="C19" s="189"/>
      <c r="D19" s="189"/>
      <c r="E19" s="189"/>
      <c r="F19" s="189"/>
      <c r="G19" s="323"/>
      <c r="H19" s="189"/>
      <c r="I19" s="189"/>
      <c r="J19" s="189"/>
      <c r="K19" s="189"/>
      <c r="L19" s="189"/>
      <c r="M19" s="189"/>
      <c r="N19" s="192"/>
    </row>
    <row r="20" spans="1:14" ht="18" customHeight="1">
      <c r="A20" s="28" t="s">
        <v>20</v>
      </c>
      <c r="B20" s="188">
        <f>(15714000/12)</f>
        <v>1309500</v>
      </c>
      <c r="C20" s="188">
        <f aca="true" t="shared" si="11" ref="C20:L20">(15714000/12)</f>
        <v>1309500</v>
      </c>
      <c r="D20" s="188">
        <f t="shared" si="11"/>
        <v>1309500</v>
      </c>
      <c r="E20" s="188">
        <f t="shared" si="11"/>
        <v>1309500</v>
      </c>
      <c r="F20" s="188">
        <f t="shared" si="11"/>
        <v>1309500</v>
      </c>
      <c r="G20" s="188">
        <f t="shared" si="11"/>
        <v>1309500</v>
      </c>
      <c r="H20" s="188">
        <f t="shared" si="11"/>
        <v>1309500</v>
      </c>
      <c r="I20" s="188">
        <f t="shared" si="11"/>
        <v>1309500</v>
      </c>
      <c r="J20" s="188">
        <f t="shared" si="11"/>
        <v>1309500</v>
      </c>
      <c r="K20" s="188">
        <f t="shared" si="11"/>
        <v>1309500</v>
      </c>
      <c r="L20" s="188">
        <f t="shared" si="11"/>
        <v>1309500</v>
      </c>
      <c r="M20" s="188">
        <f>(15714000/12)</f>
        <v>1309500</v>
      </c>
      <c r="N20" s="413">
        <f aca="true" t="shared" si="12" ref="N20:N26">SUM(B20:M20)</f>
        <v>15714000</v>
      </c>
    </row>
    <row r="21" spans="1:15" ht="18" customHeight="1">
      <c r="A21" s="28" t="s">
        <v>204</v>
      </c>
      <c r="B21" s="188">
        <f>(15503000/12)</f>
        <v>1291916.6666666667</v>
      </c>
      <c r="C21" s="188">
        <f aca="true" t="shared" si="13" ref="C21:M21">(15503000/12)</f>
        <v>1291916.6666666667</v>
      </c>
      <c r="D21" s="188">
        <f t="shared" si="13"/>
        <v>1291916.6666666667</v>
      </c>
      <c r="E21" s="188">
        <f t="shared" si="13"/>
        <v>1291916.6666666667</v>
      </c>
      <c r="F21" s="188">
        <f t="shared" si="13"/>
        <v>1291916.6666666667</v>
      </c>
      <c r="G21" s="322">
        <f t="shared" si="13"/>
        <v>1291916.6666666667</v>
      </c>
      <c r="H21" s="188">
        <f t="shared" si="13"/>
        <v>1291916.6666666667</v>
      </c>
      <c r="I21" s="188">
        <f t="shared" si="13"/>
        <v>1291916.6666666667</v>
      </c>
      <c r="J21" s="188">
        <f t="shared" si="13"/>
        <v>1291916.6666666667</v>
      </c>
      <c r="K21" s="188">
        <f t="shared" si="13"/>
        <v>1291916.6666666667</v>
      </c>
      <c r="L21" s="188">
        <f t="shared" si="13"/>
        <v>1291916.6666666667</v>
      </c>
      <c r="M21" s="188">
        <f t="shared" si="13"/>
        <v>1291916.6666666667</v>
      </c>
      <c r="N21" s="413">
        <f>SUM(B21:M21)</f>
        <v>15502999.999999998</v>
      </c>
      <c r="O21" s="160"/>
    </row>
    <row r="22" spans="1:15" ht="18" customHeight="1">
      <c r="A22" s="80" t="s">
        <v>154</v>
      </c>
      <c r="B22" s="188">
        <f>(56918000/12)</f>
        <v>4743166.666666667</v>
      </c>
      <c r="C22" s="188">
        <f aca="true" t="shared" si="14" ref="C22:M22">(56918000/12)</f>
        <v>4743166.666666667</v>
      </c>
      <c r="D22" s="188">
        <f t="shared" si="14"/>
        <v>4743166.666666667</v>
      </c>
      <c r="E22" s="188">
        <f t="shared" si="14"/>
        <v>4743166.666666667</v>
      </c>
      <c r="F22" s="188">
        <f t="shared" si="14"/>
        <v>4743166.666666667</v>
      </c>
      <c r="G22" s="188">
        <f t="shared" si="14"/>
        <v>4743166.666666667</v>
      </c>
      <c r="H22" s="188">
        <f t="shared" si="14"/>
        <v>4743166.666666667</v>
      </c>
      <c r="I22" s="188">
        <f t="shared" si="14"/>
        <v>4743166.666666667</v>
      </c>
      <c r="J22" s="188">
        <f t="shared" si="14"/>
        <v>4743166.666666667</v>
      </c>
      <c r="K22" s="188">
        <f t="shared" si="14"/>
        <v>4743166.666666667</v>
      </c>
      <c r="L22" s="188">
        <f t="shared" si="14"/>
        <v>4743166.666666667</v>
      </c>
      <c r="M22" s="188">
        <f t="shared" si="14"/>
        <v>4743166.666666667</v>
      </c>
      <c r="N22" s="413">
        <f t="shared" si="12"/>
        <v>56917999.99999999</v>
      </c>
      <c r="O22" s="76"/>
    </row>
    <row r="23" spans="1:16" ht="18" customHeight="1">
      <c r="A23" s="28" t="s">
        <v>29</v>
      </c>
      <c r="B23" s="188">
        <f>9525000/12</f>
        <v>793750</v>
      </c>
      <c r="C23" s="188">
        <f aca="true" t="shared" si="15" ref="C23:L23">9525000/12</f>
        <v>793750</v>
      </c>
      <c r="D23" s="188">
        <f t="shared" si="15"/>
        <v>793750</v>
      </c>
      <c r="E23" s="188">
        <f t="shared" si="15"/>
        <v>793750</v>
      </c>
      <c r="F23" s="188">
        <f t="shared" si="15"/>
        <v>793750</v>
      </c>
      <c r="G23" s="188">
        <f t="shared" si="15"/>
        <v>793750</v>
      </c>
      <c r="H23" s="188">
        <f t="shared" si="15"/>
        <v>793750</v>
      </c>
      <c r="I23" s="188">
        <f t="shared" si="15"/>
        <v>793750</v>
      </c>
      <c r="J23" s="188">
        <f t="shared" si="15"/>
        <v>793750</v>
      </c>
      <c r="K23" s="188">
        <f t="shared" si="15"/>
        <v>793750</v>
      </c>
      <c r="L23" s="188">
        <f t="shared" si="15"/>
        <v>793750</v>
      </c>
      <c r="M23" s="188">
        <f>9525000/12</f>
        <v>793750</v>
      </c>
      <c r="N23" s="413">
        <f t="shared" si="12"/>
        <v>9525000</v>
      </c>
      <c r="O23" s="76"/>
      <c r="P23" s="76"/>
    </row>
    <row r="24" spans="1:14" ht="18" customHeight="1">
      <c r="A24" s="28" t="s">
        <v>196</v>
      </c>
      <c r="B24" s="188">
        <f>(4505000/12)</f>
        <v>375416.6666666667</v>
      </c>
      <c r="C24" s="188">
        <f aca="true" t="shared" si="16" ref="C24:M24">(4505000/12)</f>
        <v>375416.6666666667</v>
      </c>
      <c r="D24" s="188">
        <f t="shared" si="16"/>
        <v>375416.6666666667</v>
      </c>
      <c r="E24" s="188">
        <f t="shared" si="16"/>
        <v>375416.6666666667</v>
      </c>
      <c r="F24" s="188">
        <f t="shared" si="16"/>
        <v>375416.6666666667</v>
      </c>
      <c r="G24" s="188">
        <f t="shared" si="16"/>
        <v>375416.6666666667</v>
      </c>
      <c r="H24" s="188">
        <f t="shared" si="16"/>
        <v>375416.6666666667</v>
      </c>
      <c r="I24" s="188">
        <f t="shared" si="16"/>
        <v>375416.6666666667</v>
      </c>
      <c r="J24" s="188">
        <f t="shared" si="16"/>
        <v>375416.6666666667</v>
      </c>
      <c r="K24" s="188">
        <f t="shared" si="16"/>
        <v>375416.6666666667</v>
      </c>
      <c r="L24" s="188">
        <f t="shared" si="16"/>
        <v>375416.6666666667</v>
      </c>
      <c r="M24" s="188">
        <f t="shared" si="16"/>
        <v>375416.6666666667</v>
      </c>
      <c r="N24" s="413">
        <f t="shared" si="12"/>
        <v>4504999.999999999</v>
      </c>
    </row>
    <row r="25" spans="1:14" ht="18" customHeight="1">
      <c r="A25" s="28" t="s">
        <v>163</v>
      </c>
      <c r="B25" s="188">
        <f>(16038000/12)</f>
        <v>1336500</v>
      </c>
      <c r="C25" s="188">
        <f aca="true" t="shared" si="17" ref="C25:M25">(16038000/12)</f>
        <v>1336500</v>
      </c>
      <c r="D25" s="188">
        <f t="shared" si="17"/>
        <v>1336500</v>
      </c>
      <c r="E25" s="188">
        <f t="shared" si="17"/>
        <v>1336500</v>
      </c>
      <c r="F25" s="188">
        <f t="shared" si="17"/>
        <v>1336500</v>
      </c>
      <c r="G25" s="322">
        <f t="shared" si="17"/>
        <v>1336500</v>
      </c>
      <c r="H25" s="188">
        <f t="shared" si="17"/>
        <v>1336500</v>
      </c>
      <c r="I25" s="188">
        <f t="shared" si="17"/>
        <v>1336500</v>
      </c>
      <c r="J25" s="188">
        <f t="shared" si="17"/>
        <v>1336500</v>
      </c>
      <c r="K25" s="188">
        <f t="shared" si="17"/>
        <v>1336500</v>
      </c>
      <c r="L25" s="188">
        <f t="shared" si="17"/>
        <v>1336500</v>
      </c>
      <c r="M25" s="188">
        <f t="shared" si="17"/>
        <v>1336500</v>
      </c>
      <c r="N25" s="413">
        <f t="shared" si="12"/>
        <v>16038000</v>
      </c>
    </row>
    <row r="26" spans="1:15" ht="18" customHeight="1">
      <c r="A26" s="24" t="s">
        <v>22</v>
      </c>
      <c r="B26" s="190">
        <f>+B20+B21+B22+B23+B24+B25</f>
        <v>9850250</v>
      </c>
      <c r="C26" s="190">
        <f>+C20+C21+C22+C23+C24+C25</f>
        <v>9850250</v>
      </c>
      <c r="D26" s="190">
        <f aca="true" t="shared" si="18" ref="D26:L26">+D20+D21+D22+D23+D24+D25</f>
        <v>9850250</v>
      </c>
      <c r="E26" s="190">
        <f t="shared" si="18"/>
        <v>9850250</v>
      </c>
      <c r="F26" s="190">
        <f t="shared" si="18"/>
        <v>9850250</v>
      </c>
      <c r="G26" s="324">
        <f t="shared" si="18"/>
        <v>9850250</v>
      </c>
      <c r="H26" s="190">
        <f t="shared" si="18"/>
        <v>9850250</v>
      </c>
      <c r="I26" s="190">
        <f t="shared" si="18"/>
        <v>9850250</v>
      </c>
      <c r="J26" s="190">
        <f t="shared" si="18"/>
        <v>9850250</v>
      </c>
      <c r="K26" s="190">
        <f t="shared" si="18"/>
        <v>9850250</v>
      </c>
      <c r="L26" s="190">
        <f t="shared" si="18"/>
        <v>9850250</v>
      </c>
      <c r="M26" s="190">
        <f>SUM(M20:M24)+M25</f>
        <v>9850250</v>
      </c>
      <c r="N26" s="187">
        <f t="shared" si="12"/>
        <v>118203000</v>
      </c>
      <c r="O26" s="76"/>
    </row>
    <row r="27" spans="1:15" ht="18" customHeight="1">
      <c r="A27" s="87"/>
      <c r="B27" s="191">
        <f>+B18-B26</f>
        <v>-1990333.333333333</v>
      </c>
      <c r="C27" s="191">
        <f aca="true" t="shared" si="19" ref="C27:I27">+C18-C26</f>
        <v>-1990333.333333333</v>
      </c>
      <c r="D27" s="191">
        <f t="shared" si="19"/>
        <v>-1990333.333333333</v>
      </c>
      <c r="E27" s="191">
        <f t="shared" si="19"/>
        <v>-1990333.333333333</v>
      </c>
      <c r="F27" s="191">
        <f t="shared" si="19"/>
        <v>-1990333.333333333</v>
      </c>
      <c r="G27" s="191">
        <f t="shared" si="19"/>
        <v>-1990333.333333333</v>
      </c>
      <c r="H27" s="191">
        <f t="shared" si="19"/>
        <v>-1990333.333333333</v>
      </c>
      <c r="I27" s="191">
        <f t="shared" si="19"/>
        <v>-1990333.333333333</v>
      </c>
      <c r="J27" s="191">
        <f>+J18-J26</f>
        <v>-1990333.333333333</v>
      </c>
      <c r="K27" s="191">
        <f>+K18-K26</f>
        <v>-1990333.333333333</v>
      </c>
      <c r="L27" s="191">
        <f>+L18-L26</f>
        <v>-1990333.333333333</v>
      </c>
      <c r="M27" s="191">
        <f>+M18-M26</f>
        <v>-1990333.333333333</v>
      </c>
      <c r="N27" s="193"/>
      <c r="O27" s="76"/>
    </row>
    <row r="28" spans="1:15" ht="18" customHeight="1">
      <c r="A28" s="87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9"/>
      <c r="O28" s="76"/>
    </row>
    <row r="29" spans="1:15" ht="18" customHeight="1">
      <c r="A29" s="87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9"/>
      <c r="O29" s="76"/>
    </row>
    <row r="30" spans="1:15" ht="18" customHeight="1">
      <c r="A30" s="87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9"/>
      <c r="O30" s="76"/>
    </row>
    <row r="31" spans="1:15" ht="18" customHeight="1">
      <c r="A31" s="87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9"/>
      <c r="O31" s="76"/>
    </row>
    <row r="32" spans="1:15" ht="18" customHeight="1">
      <c r="A32" s="87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9"/>
      <c r="O32" s="76"/>
    </row>
    <row r="33" spans="1:15" ht="18" customHeight="1">
      <c r="A33" s="87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9"/>
      <c r="O33" s="76"/>
    </row>
    <row r="34" spans="1:15" ht="18" customHeight="1">
      <c r="A34" s="87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9"/>
      <c r="O34" s="76"/>
    </row>
    <row r="35" spans="1:15" ht="18" customHeight="1">
      <c r="A35" s="87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9"/>
      <c r="O35" s="76"/>
    </row>
    <row r="36" spans="2:14" ht="15.75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</row>
    <row r="42" ht="15.75">
      <c r="A42" s="77"/>
    </row>
    <row r="43" ht="15.75">
      <c r="A43" s="77"/>
    </row>
    <row r="44" ht="15.75">
      <c r="A44" s="77"/>
    </row>
    <row r="45" ht="15.75">
      <c r="A45" s="77"/>
    </row>
    <row r="46" ht="15.75">
      <c r="A46" s="77"/>
    </row>
    <row r="47" ht="15.75">
      <c r="A47" s="77"/>
    </row>
    <row r="48" ht="15.75">
      <c r="A48" s="77"/>
    </row>
    <row r="49" ht="15.75">
      <c r="A49" s="77"/>
    </row>
    <row r="50" ht="15.75">
      <c r="A50" s="77"/>
    </row>
    <row r="51" ht="15.75">
      <c r="A51" s="77"/>
    </row>
    <row r="52" ht="15.75">
      <c r="A52" s="77"/>
    </row>
    <row r="53" spans="1:17" ht="15.75">
      <c r="A53" s="77"/>
      <c r="Q53" s="21">
        <f>+O53+O43</f>
        <v>0</v>
      </c>
    </row>
    <row r="54" ht="15.75">
      <c r="A54" s="77"/>
    </row>
    <row r="55" ht="15.75">
      <c r="A55" s="77"/>
    </row>
    <row r="56" ht="15.75">
      <c r="A56" s="77"/>
    </row>
    <row r="57" ht="15.75">
      <c r="A57" s="77"/>
    </row>
    <row r="58" ht="15.75">
      <c r="A58" s="77"/>
    </row>
    <row r="59" ht="15.75">
      <c r="A59" s="77"/>
    </row>
    <row r="60" ht="15.75">
      <c r="A60" s="77"/>
    </row>
    <row r="61" ht="15.75">
      <c r="A61" s="77"/>
    </row>
    <row r="62" ht="15.75">
      <c r="A62" s="77"/>
    </row>
    <row r="66" ht="15.75">
      <c r="L66" s="78"/>
    </row>
  </sheetData>
  <sheetProtection/>
  <mergeCells count="6">
    <mergeCell ref="A2:N2"/>
    <mergeCell ref="A1:N1"/>
    <mergeCell ref="A4:N4"/>
    <mergeCell ref="M7:N7"/>
    <mergeCell ref="A5:N6"/>
    <mergeCell ref="A3:N3"/>
  </mergeCells>
  <printOptions horizontalCentered="1"/>
  <pageMargins left="0.1968503937007874" right="0.17" top="0.71" bottom="0.6692913385826772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view="pageBreakPreview" zoomScale="75" zoomScaleNormal="75" zoomScaleSheetLayoutView="75" workbookViewId="0" topLeftCell="D1">
      <selection activeCell="K15" sqref="K15"/>
    </sheetView>
  </sheetViews>
  <sheetFormatPr defaultColWidth="9.00390625" defaultRowHeight="12.75"/>
  <cols>
    <col min="1" max="1" width="3.375" style="0" customWidth="1"/>
    <col min="2" max="2" width="6.125" style="0" customWidth="1"/>
    <col min="3" max="3" width="51.375" style="0" customWidth="1"/>
    <col min="4" max="4" width="17.875" style="0" customWidth="1"/>
    <col min="5" max="6" width="17.75390625" style="0" customWidth="1"/>
    <col min="7" max="7" width="3.125" style="0" customWidth="1"/>
    <col min="8" max="8" width="46.75390625" style="0" customWidth="1"/>
    <col min="9" max="9" width="24.00390625" style="0" customWidth="1"/>
    <col min="10" max="12" width="18.75390625" style="0" customWidth="1"/>
  </cols>
  <sheetData>
    <row r="1" spans="1:12" ht="22.5">
      <c r="A1" s="467" t="s">
        <v>281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</row>
    <row r="2" spans="1:12" ht="20.25" customHeight="1">
      <c r="A2" s="465" t="s">
        <v>500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</row>
    <row r="3" spans="1:12" ht="18.75" customHeight="1">
      <c r="A3" s="465" t="s">
        <v>244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</row>
    <row r="4" spans="1:12" ht="18.75">
      <c r="A4" s="465" t="s">
        <v>253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  <c r="L4" s="465"/>
    </row>
    <row r="5" spans="2:12" ht="15.75">
      <c r="B5" s="431"/>
      <c r="C5" s="431"/>
      <c r="D5" s="431"/>
      <c r="E5" s="431"/>
      <c r="F5" s="431"/>
      <c r="G5" s="431"/>
      <c r="H5" s="431"/>
      <c r="I5" s="431"/>
      <c r="J5" s="431"/>
      <c r="K5" s="92"/>
      <c r="L5" s="92" t="s">
        <v>526</v>
      </c>
    </row>
    <row r="6" spans="1:12" ht="16.5" thickBot="1">
      <c r="A6" s="90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</row>
    <row r="7" spans="1:12" ht="28.5" customHeight="1">
      <c r="A7" s="91"/>
      <c r="B7" s="468" t="s">
        <v>206</v>
      </c>
      <c r="C7" s="473" t="s">
        <v>192</v>
      </c>
      <c r="D7" s="473" t="s">
        <v>46</v>
      </c>
      <c r="E7" s="473" t="s">
        <v>503</v>
      </c>
      <c r="F7" s="473" t="s">
        <v>505</v>
      </c>
      <c r="G7" s="116"/>
      <c r="H7" s="470" t="s">
        <v>192</v>
      </c>
      <c r="I7" s="470"/>
      <c r="J7" s="472" t="s">
        <v>46</v>
      </c>
      <c r="K7" s="478" t="s">
        <v>503</v>
      </c>
      <c r="L7" s="473" t="s">
        <v>505</v>
      </c>
    </row>
    <row r="8" spans="1:12" ht="14.25">
      <c r="A8" s="85"/>
      <c r="B8" s="469"/>
      <c r="C8" s="539"/>
      <c r="D8" s="474"/>
      <c r="E8" s="474"/>
      <c r="F8" s="474"/>
      <c r="G8" s="106"/>
      <c r="H8" s="471"/>
      <c r="I8" s="471"/>
      <c r="J8" s="466"/>
      <c r="K8" s="479"/>
      <c r="L8" s="474"/>
    </row>
    <row r="9" spans="1:12" ht="12.75" customHeight="1">
      <c r="A9" s="85"/>
      <c r="B9" s="469"/>
      <c r="C9" s="540"/>
      <c r="D9" s="106"/>
      <c r="E9" s="106"/>
      <c r="F9" s="106"/>
      <c r="G9" s="106"/>
      <c r="H9" s="471"/>
      <c r="I9" s="471"/>
      <c r="J9" s="328"/>
      <c r="K9" s="336"/>
      <c r="L9" s="336"/>
    </row>
    <row r="10" spans="1:12" ht="15.75">
      <c r="A10" s="85"/>
      <c r="B10" s="526" t="s">
        <v>208</v>
      </c>
      <c r="C10" s="526"/>
      <c r="D10" s="108"/>
      <c r="E10" s="108"/>
      <c r="F10" s="108"/>
      <c r="G10" s="106"/>
      <c r="H10" s="471" t="s">
        <v>207</v>
      </c>
      <c r="I10" s="471"/>
      <c r="J10" s="114"/>
      <c r="K10" s="347"/>
      <c r="L10" s="347"/>
    </row>
    <row r="11" spans="1:12" ht="15.75">
      <c r="A11" s="85" t="s">
        <v>30</v>
      </c>
      <c r="B11" s="527" t="s">
        <v>156</v>
      </c>
      <c r="C11" s="527"/>
      <c r="D11" s="108">
        <v>15322000</v>
      </c>
      <c r="E11" s="108">
        <v>15714000</v>
      </c>
      <c r="F11" s="108">
        <v>7480000</v>
      </c>
      <c r="G11" s="109" t="s">
        <v>30</v>
      </c>
      <c r="H11" s="512" t="s">
        <v>193</v>
      </c>
      <c r="I11" s="512"/>
      <c r="J11" s="329">
        <v>27356000</v>
      </c>
      <c r="K11" s="108">
        <v>27356000</v>
      </c>
      <c r="L11" s="108">
        <v>13177000</v>
      </c>
    </row>
    <row r="12" spans="1:12" ht="15.75">
      <c r="A12" s="85" t="s">
        <v>54</v>
      </c>
      <c r="B12" s="527" t="s">
        <v>204</v>
      </c>
      <c r="C12" s="527"/>
      <c r="D12" s="108">
        <v>15503000</v>
      </c>
      <c r="E12" s="108">
        <v>15503000</v>
      </c>
      <c r="F12" s="108">
        <v>6168000</v>
      </c>
      <c r="G12" s="109" t="s">
        <v>54</v>
      </c>
      <c r="H12" s="512" t="s">
        <v>202</v>
      </c>
      <c r="I12" s="512"/>
      <c r="J12" s="329">
        <v>7319000</v>
      </c>
      <c r="K12" s="108">
        <v>7319000</v>
      </c>
      <c r="L12" s="108">
        <v>3182000</v>
      </c>
    </row>
    <row r="13" spans="1:12" ht="15.75">
      <c r="A13" s="85" t="s">
        <v>55</v>
      </c>
      <c r="B13" s="527" t="s">
        <v>154</v>
      </c>
      <c r="C13" s="527"/>
      <c r="D13" s="108">
        <v>56918000</v>
      </c>
      <c r="E13" s="108">
        <v>56918000</v>
      </c>
      <c r="F13" s="108">
        <v>30465000</v>
      </c>
      <c r="G13" s="109" t="s">
        <v>55</v>
      </c>
      <c r="H13" s="512" t="s">
        <v>203</v>
      </c>
      <c r="I13" s="512"/>
      <c r="J13" s="329">
        <v>28934000</v>
      </c>
      <c r="K13" s="108">
        <v>29276000</v>
      </c>
      <c r="L13" s="108">
        <v>16053000</v>
      </c>
    </row>
    <row r="14" spans="1:12" ht="15.75">
      <c r="A14" s="85" t="s">
        <v>56</v>
      </c>
      <c r="B14" s="527" t="s">
        <v>155</v>
      </c>
      <c r="C14" s="527"/>
      <c r="D14" s="108">
        <v>9525000</v>
      </c>
      <c r="E14" s="108">
        <v>9525000</v>
      </c>
      <c r="F14" s="108">
        <v>5047000</v>
      </c>
      <c r="G14" s="109" t="s">
        <v>56</v>
      </c>
      <c r="H14" s="513" t="s">
        <v>180</v>
      </c>
      <c r="I14" s="514"/>
      <c r="J14" s="329">
        <f>SUM(J15:J17)</f>
        <v>8972000</v>
      </c>
      <c r="K14" s="329">
        <f>SUM(K15:K17)</f>
        <v>8294000</v>
      </c>
      <c r="L14" s="329">
        <f>SUM(L15:L17)</f>
        <v>5287000</v>
      </c>
    </row>
    <row r="15" spans="1:12" ht="15.75">
      <c r="A15" s="117"/>
      <c r="B15" s="528"/>
      <c r="C15" s="528"/>
      <c r="D15" s="15"/>
      <c r="E15" s="15"/>
      <c r="F15" s="15"/>
      <c r="G15" s="109" t="s">
        <v>174</v>
      </c>
      <c r="H15" s="509" t="s">
        <v>480</v>
      </c>
      <c r="I15" s="510"/>
      <c r="J15" s="329">
        <v>3366000</v>
      </c>
      <c r="K15" s="108">
        <v>3396000</v>
      </c>
      <c r="L15" s="108">
        <v>1426000</v>
      </c>
    </row>
    <row r="16" spans="1:12" ht="15.75">
      <c r="A16" s="117"/>
      <c r="B16" s="528"/>
      <c r="C16" s="528"/>
      <c r="D16" s="15"/>
      <c r="E16" s="15"/>
      <c r="F16" s="15"/>
      <c r="G16" s="109" t="s">
        <v>175</v>
      </c>
      <c r="H16" s="511" t="s">
        <v>177</v>
      </c>
      <c r="I16" s="511"/>
      <c r="J16" s="184">
        <v>5606000</v>
      </c>
      <c r="K16" s="382">
        <v>4859000</v>
      </c>
      <c r="L16" s="382">
        <v>3823000</v>
      </c>
    </row>
    <row r="17" spans="1:12" ht="15.75" customHeight="1">
      <c r="A17" s="128"/>
      <c r="B17" s="484"/>
      <c r="C17" s="475"/>
      <c r="D17" s="129"/>
      <c r="E17" s="129"/>
      <c r="F17" s="129"/>
      <c r="G17" s="130" t="s">
        <v>176</v>
      </c>
      <c r="H17" s="511" t="s">
        <v>517</v>
      </c>
      <c r="I17" s="543"/>
      <c r="J17" s="371">
        <v>0</v>
      </c>
      <c r="K17" s="108">
        <v>39000</v>
      </c>
      <c r="L17" s="108">
        <v>38000</v>
      </c>
    </row>
    <row r="18" spans="1:12" ht="16.5" customHeight="1" thickBot="1">
      <c r="A18" s="128"/>
      <c r="B18" s="476"/>
      <c r="C18" s="477"/>
      <c r="D18" s="129"/>
      <c r="E18" s="129"/>
      <c r="F18" s="129"/>
      <c r="G18" s="179" t="s">
        <v>84</v>
      </c>
      <c r="H18" s="533" t="s">
        <v>269</v>
      </c>
      <c r="I18" s="534"/>
      <c r="J18" s="372">
        <v>18527000</v>
      </c>
      <c r="K18" s="108">
        <v>16596000</v>
      </c>
      <c r="L18" s="108">
        <v>0</v>
      </c>
    </row>
    <row r="19" spans="1:12" s="105" customFormat="1" ht="15.75" thickBot="1">
      <c r="A19" s="121" t="s">
        <v>179</v>
      </c>
      <c r="B19" s="531" t="s">
        <v>246</v>
      </c>
      <c r="C19" s="531"/>
      <c r="D19" s="122">
        <f>SUM(D11:D17)</f>
        <v>97268000</v>
      </c>
      <c r="E19" s="122">
        <f>SUM(E11:E17)</f>
        <v>97660000</v>
      </c>
      <c r="F19" s="122">
        <f>SUM(F11:F17)</f>
        <v>49160000</v>
      </c>
      <c r="G19" s="123" t="s">
        <v>179</v>
      </c>
      <c r="H19" s="124" t="s">
        <v>173</v>
      </c>
      <c r="I19" s="125"/>
      <c r="J19" s="373">
        <f>+J11+J12+J13+J14+J17+J18</f>
        <v>91108000</v>
      </c>
      <c r="K19" s="373">
        <f>+K11+K12+K13+K14+K18</f>
        <v>88841000</v>
      </c>
      <c r="L19" s="373">
        <f>+L11+L12+L13+L14+L18</f>
        <v>37699000</v>
      </c>
    </row>
    <row r="20" spans="1:12" s="105" customFormat="1" ht="15">
      <c r="A20" s="141" t="s">
        <v>199</v>
      </c>
      <c r="B20" s="529" t="s">
        <v>118</v>
      </c>
      <c r="C20" s="530"/>
      <c r="D20" s="137"/>
      <c r="E20" s="137"/>
      <c r="F20" s="137"/>
      <c r="G20" s="138"/>
      <c r="H20" s="139"/>
      <c r="I20" s="140"/>
      <c r="J20" s="374"/>
      <c r="K20" s="110"/>
      <c r="L20" s="110"/>
    </row>
    <row r="21" spans="1:12" ht="15.75">
      <c r="A21" s="83" t="s">
        <v>58</v>
      </c>
      <c r="B21" s="532" t="s">
        <v>196</v>
      </c>
      <c r="C21" s="532"/>
      <c r="D21" s="119">
        <f>+3!D45</f>
        <v>4500000</v>
      </c>
      <c r="E21" s="119">
        <v>4478000</v>
      </c>
      <c r="F21" s="119">
        <v>1639000</v>
      </c>
      <c r="G21" s="120" t="s">
        <v>59</v>
      </c>
      <c r="H21" s="518" t="s">
        <v>245</v>
      </c>
      <c r="I21" s="518"/>
      <c r="J21" s="375">
        <f>+3!D19</f>
        <v>4500000</v>
      </c>
      <c r="K21" s="108">
        <v>5517000</v>
      </c>
      <c r="L21" s="108">
        <v>5517000</v>
      </c>
    </row>
    <row r="22" spans="1:12" ht="15.75">
      <c r="A22" s="85" t="s">
        <v>59</v>
      </c>
      <c r="B22" s="527" t="s">
        <v>157</v>
      </c>
      <c r="C22" s="527"/>
      <c r="D22" s="108">
        <f>+3!D48</f>
        <v>0</v>
      </c>
      <c r="E22" s="108">
        <v>26000</v>
      </c>
      <c r="F22" s="108">
        <v>26000</v>
      </c>
      <c r="G22" s="109" t="s">
        <v>60</v>
      </c>
      <c r="H22" s="512" t="s">
        <v>194</v>
      </c>
      <c r="I22" s="512"/>
      <c r="J22" s="329">
        <v>0</v>
      </c>
      <c r="K22" s="108">
        <v>0</v>
      </c>
      <c r="L22" s="108">
        <v>0</v>
      </c>
    </row>
    <row r="23" spans="1:12" ht="16.5" thickBot="1">
      <c r="A23" s="84" t="s">
        <v>60</v>
      </c>
      <c r="B23" s="535" t="s">
        <v>158</v>
      </c>
      <c r="C23" s="535"/>
      <c r="D23" s="126">
        <v>0</v>
      </c>
      <c r="E23" s="126">
        <v>1000</v>
      </c>
      <c r="F23" s="126">
        <v>1000</v>
      </c>
      <c r="G23" s="118" t="s">
        <v>62</v>
      </c>
      <c r="H23" s="519" t="s">
        <v>178</v>
      </c>
      <c r="I23" s="519"/>
      <c r="J23" s="371">
        <v>0</v>
      </c>
      <c r="K23" s="108">
        <v>0</v>
      </c>
      <c r="L23" s="108">
        <v>0</v>
      </c>
    </row>
    <row r="24" spans="1:12" s="105" customFormat="1" ht="15.75" thickBot="1">
      <c r="A24" s="121" t="s">
        <v>160</v>
      </c>
      <c r="B24" s="531" t="s">
        <v>247</v>
      </c>
      <c r="C24" s="531"/>
      <c r="D24" s="122">
        <f>SUM(D21:D23)</f>
        <v>4500000</v>
      </c>
      <c r="E24" s="122">
        <f>SUM(E21:E23)</f>
        <v>4505000</v>
      </c>
      <c r="F24" s="122">
        <f>SUM(F21:F23)</f>
        <v>1666000</v>
      </c>
      <c r="G24" s="123" t="s">
        <v>160</v>
      </c>
      <c r="H24" s="520" t="s">
        <v>250</v>
      </c>
      <c r="I24" s="520"/>
      <c r="J24" s="376">
        <f>SUM(J21:J23)</f>
        <v>4500000</v>
      </c>
      <c r="K24" s="376">
        <f>SUM(K21:K23)</f>
        <v>5517000</v>
      </c>
      <c r="L24" s="376">
        <f>SUM(L21:L23)</f>
        <v>5517000</v>
      </c>
    </row>
    <row r="25" spans="1:12" s="105" customFormat="1" ht="15">
      <c r="A25" s="141" t="s">
        <v>200</v>
      </c>
      <c r="B25" s="529" t="s">
        <v>252</v>
      </c>
      <c r="C25" s="530"/>
      <c r="D25" s="137">
        <f>+J24-D24</f>
        <v>0</v>
      </c>
      <c r="E25" s="137">
        <v>0</v>
      </c>
      <c r="F25" s="137">
        <v>0</v>
      </c>
      <c r="G25" s="138"/>
      <c r="H25" s="142"/>
      <c r="I25" s="142"/>
      <c r="J25" s="377"/>
      <c r="K25" s="383"/>
      <c r="L25" s="383"/>
    </row>
    <row r="26" spans="1:12" ht="15.75">
      <c r="A26" s="83" t="s">
        <v>62</v>
      </c>
      <c r="B26" s="532" t="s">
        <v>159</v>
      </c>
      <c r="C26" s="532"/>
      <c r="D26" s="119">
        <v>0</v>
      </c>
      <c r="E26" s="119">
        <v>0</v>
      </c>
      <c r="F26" s="119">
        <v>0</v>
      </c>
      <c r="G26" s="127"/>
      <c r="H26" s="515"/>
      <c r="I26" s="515"/>
      <c r="J26" s="378"/>
      <c r="K26" s="384"/>
      <c r="L26" s="384"/>
    </row>
    <row r="27" spans="1:12" ht="15.75">
      <c r="A27" s="85" t="s">
        <v>63</v>
      </c>
      <c r="B27" s="527" t="s">
        <v>163</v>
      </c>
      <c r="C27" s="527"/>
      <c r="D27" s="108">
        <v>16038000</v>
      </c>
      <c r="E27" s="108">
        <v>16038000</v>
      </c>
      <c r="F27" s="108">
        <v>1646000</v>
      </c>
      <c r="G27" s="113"/>
      <c r="H27" s="536"/>
      <c r="I27" s="536"/>
      <c r="J27" s="378"/>
      <c r="K27" s="384"/>
      <c r="L27" s="384"/>
    </row>
    <row r="28" spans="1:12" ht="15.75">
      <c r="A28" s="85" t="s">
        <v>31</v>
      </c>
      <c r="B28" s="527" t="s">
        <v>165</v>
      </c>
      <c r="C28" s="527"/>
      <c r="D28" s="108">
        <v>0</v>
      </c>
      <c r="E28" s="108">
        <v>0</v>
      </c>
      <c r="F28" s="108">
        <v>0</v>
      </c>
      <c r="G28" s="127"/>
      <c r="H28" s="515"/>
      <c r="I28" s="515"/>
      <c r="J28" s="378"/>
      <c r="K28" s="384"/>
      <c r="L28" s="384"/>
    </row>
    <row r="29" spans="1:12" ht="15.75">
      <c r="A29" s="85" t="s">
        <v>66</v>
      </c>
      <c r="B29" s="527" t="s">
        <v>166</v>
      </c>
      <c r="C29" s="527"/>
      <c r="D29" s="108">
        <v>0</v>
      </c>
      <c r="E29" s="108">
        <v>0</v>
      </c>
      <c r="F29" s="108">
        <v>0</v>
      </c>
      <c r="G29" s="127"/>
      <c r="H29" s="541"/>
      <c r="I29" s="542"/>
      <c r="J29" s="378"/>
      <c r="K29" s="384"/>
      <c r="L29" s="384"/>
    </row>
    <row r="30" spans="1:12" ht="15.75">
      <c r="A30" s="115" t="s">
        <v>164</v>
      </c>
      <c r="B30" s="544" t="s">
        <v>248</v>
      </c>
      <c r="C30" s="544"/>
      <c r="D30" s="110">
        <f>D27</f>
        <v>16038000</v>
      </c>
      <c r="E30" s="110">
        <f>E27</f>
        <v>16038000</v>
      </c>
      <c r="F30" s="110">
        <f>F27</f>
        <v>1646000</v>
      </c>
      <c r="G30" s="107" t="s">
        <v>167</v>
      </c>
      <c r="H30" s="516" t="s">
        <v>28</v>
      </c>
      <c r="I30" s="517"/>
      <c r="J30" s="330">
        <v>22198000</v>
      </c>
      <c r="K30" s="330">
        <v>23845000</v>
      </c>
      <c r="L30" s="330">
        <v>12506000</v>
      </c>
    </row>
    <row r="31" spans="1:12" ht="18.75">
      <c r="A31" s="85"/>
      <c r="B31" s="527"/>
      <c r="C31" s="527"/>
      <c r="D31" s="112"/>
      <c r="E31" s="112"/>
      <c r="F31" s="112"/>
      <c r="G31" s="113"/>
      <c r="H31" s="522"/>
      <c r="I31" s="522"/>
      <c r="J31" s="379"/>
      <c r="K31" s="15"/>
      <c r="L31" s="15"/>
    </row>
    <row r="32" spans="1:12" ht="19.5">
      <c r="A32" s="115" t="s">
        <v>167</v>
      </c>
      <c r="B32" s="537" t="s">
        <v>249</v>
      </c>
      <c r="C32" s="537"/>
      <c r="D32" s="112">
        <f>+D19+D24+D30</f>
        <v>117806000</v>
      </c>
      <c r="E32" s="112">
        <f>+E19+E24+E30</f>
        <v>118203000</v>
      </c>
      <c r="F32" s="112">
        <f>+F19+F24+F30</f>
        <v>52472000</v>
      </c>
      <c r="G32" s="111" t="s">
        <v>168</v>
      </c>
      <c r="H32" s="523" t="s">
        <v>251</v>
      </c>
      <c r="I32" s="523"/>
      <c r="J32" s="380">
        <f>+J19+J24+J28+J30+J26</f>
        <v>117806000</v>
      </c>
      <c r="K32" s="380">
        <f>+K19+K24+K28+K30+K26</f>
        <v>118203000</v>
      </c>
      <c r="L32" s="380">
        <f>+L19+L24+L28+L30+L26</f>
        <v>55722000</v>
      </c>
    </row>
    <row r="33" spans="1:12" ht="19.5" thickBot="1">
      <c r="A33" s="86"/>
      <c r="B33" s="538" t="s">
        <v>153</v>
      </c>
      <c r="C33" s="538"/>
      <c r="D33" s="27">
        <f>+D32-J32</f>
        <v>0</v>
      </c>
      <c r="E33" s="27">
        <f>+E32-K32</f>
        <v>0</v>
      </c>
      <c r="F33" s="27">
        <f>+F32-L32</f>
        <v>-3250000</v>
      </c>
      <c r="G33" s="96"/>
      <c r="H33" s="524"/>
      <c r="I33" s="524"/>
      <c r="J33" s="381"/>
      <c r="K33" s="112"/>
      <c r="L33" s="112"/>
    </row>
    <row r="34" spans="2:12" ht="15.75">
      <c r="B34" s="100"/>
      <c r="C34" s="100"/>
      <c r="D34" s="100"/>
      <c r="E34" s="100"/>
      <c r="F34" s="100"/>
      <c r="G34" s="100"/>
      <c r="H34" s="521"/>
      <c r="I34" s="521"/>
      <c r="J34" s="101"/>
      <c r="K34" s="101"/>
      <c r="L34" s="101"/>
    </row>
    <row r="35" spans="2:12" ht="15.75">
      <c r="B35" s="100"/>
      <c r="C35" s="100"/>
      <c r="D35" s="131"/>
      <c r="E35" s="131"/>
      <c r="F35" s="131"/>
      <c r="G35" s="100"/>
      <c r="H35" s="521"/>
      <c r="I35" s="521"/>
      <c r="J35" s="101"/>
      <c r="K35" s="101"/>
      <c r="L35" s="101"/>
    </row>
    <row r="36" spans="2:12" ht="15.75">
      <c r="B36" s="100"/>
      <c r="C36" s="100"/>
      <c r="D36" s="100"/>
      <c r="E36" s="100"/>
      <c r="F36" s="100"/>
      <c r="G36" s="100"/>
      <c r="H36" s="521"/>
      <c r="I36" s="521"/>
      <c r="J36" s="101"/>
      <c r="K36" s="101"/>
      <c r="L36" s="101"/>
    </row>
    <row r="37" spans="2:12" ht="15.75">
      <c r="B37" s="100"/>
      <c r="C37" s="100"/>
      <c r="D37" s="100"/>
      <c r="E37" s="100"/>
      <c r="F37" s="100"/>
      <c r="G37" s="100"/>
      <c r="H37" s="521"/>
      <c r="I37" s="521"/>
      <c r="J37" s="101"/>
      <c r="K37" s="101"/>
      <c r="L37" s="101"/>
    </row>
    <row r="38" spans="2:12" ht="15.75">
      <c r="B38" s="100"/>
      <c r="C38" s="100"/>
      <c r="D38" s="100"/>
      <c r="E38" s="100"/>
      <c r="F38" s="100"/>
      <c r="G38" s="100"/>
      <c r="H38" s="521"/>
      <c r="I38" s="521"/>
      <c r="J38" s="101"/>
      <c r="K38" s="101"/>
      <c r="L38" s="101"/>
    </row>
    <row r="39" spans="2:12" ht="15.75">
      <c r="B39" s="100"/>
      <c r="C39" s="100"/>
      <c r="D39" s="100"/>
      <c r="E39" s="100"/>
      <c r="F39" s="100"/>
      <c r="G39" s="100"/>
      <c r="H39" s="521"/>
      <c r="I39" s="521"/>
      <c r="J39" s="101"/>
      <c r="K39" s="101"/>
      <c r="L39" s="101"/>
    </row>
    <row r="40" spans="2:12" ht="15.75">
      <c r="B40" s="100"/>
      <c r="C40" s="100"/>
      <c r="D40" s="100"/>
      <c r="E40" s="100"/>
      <c r="F40" s="100"/>
      <c r="G40" s="100"/>
      <c r="H40" s="521"/>
      <c r="I40" s="521"/>
      <c r="J40" s="101"/>
      <c r="K40" s="101"/>
      <c r="L40" s="101"/>
    </row>
    <row r="41" spans="2:12" ht="15.75">
      <c r="B41" s="100"/>
      <c r="C41" s="100"/>
      <c r="D41" s="100"/>
      <c r="E41" s="100"/>
      <c r="F41" s="100"/>
      <c r="G41" s="100"/>
      <c r="H41" s="521"/>
      <c r="I41" s="521"/>
      <c r="J41" s="101"/>
      <c r="K41" s="101"/>
      <c r="L41" s="101"/>
    </row>
    <row r="42" spans="2:12" ht="15.75">
      <c r="B42" s="100"/>
      <c r="C42" s="100"/>
      <c r="D42" s="100"/>
      <c r="E42" s="100"/>
      <c r="F42" s="100"/>
      <c r="G42" s="100"/>
      <c r="H42" s="521"/>
      <c r="I42" s="521"/>
      <c r="J42" s="101"/>
      <c r="K42" s="101"/>
      <c r="L42" s="101"/>
    </row>
    <row r="43" spans="2:12" ht="15.75">
      <c r="B43" s="100"/>
      <c r="C43" s="100"/>
      <c r="D43" s="100"/>
      <c r="E43" s="100"/>
      <c r="F43" s="100"/>
      <c r="G43" s="100"/>
      <c r="H43" s="521"/>
      <c r="I43" s="521"/>
      <c r="J43" s="101"/>
      <c r="K43" s="101"/>
      <c r="L43" s="101"/>
    </row>
    <row r="44" spans="2:12" ht="15.75">
      <c r="B44" s="100"/>
      <c r="C44" s="100"/>
      <c r="D44" s="100"/>
      <c r="E44" s="100"/>
      <c r="F44" s="100"/>
      <c r="G44" s="100"/>
      <c r="H44" s="521"/>
      <c r="I44" s="521"/>
      <c r="J44" s="101"/>
      <c r="K44" s="101"/>
      <c r="L44" s="101"/>
    </row>
    <row r="45" spans="2:12" ht="15.75">
      <c r="B45" s="100"/>
      <c r="C45" s="100"/>
      <c r="D45" s="100"/>
      <c r="E45" s="100"/>
      <c r="F45" s="100"/>
      <c r="G45" s="100"/>
      <c r="H45" s="521"/>
      <c r="I45" s="521"/>
      <c r="J45" s="101"/>
      <c r="K45" s="101"/>
      <c r="L45" s="101"/>
    </row>
    <row r="46" spans="2:12" ht="15.75">
      <c r="B46" s="100"/>
      <c r="C46" s="100"/>
      <c r="D46" s="100"/>
      <c r="E46" s="100"/>
      <c r="F46" s="100"/>
      <c r="G46" s="100"/>
      <c r="H46" s="521"/>
      <c r="I46" s="521"/>
      <c r="J46" s="101"/>
      <c r="K46" s="101"/>
      <c r="L46" s="101"/>
    </row>
    <row r="47" spans="2:12" ht="18.75">
      <c r="B47" s="100"/>
      <c r="C47" s="100"/>
      <c r="D47" s="100"/>
      <c r="E47" s="100"/>
      <c r="F47" s="100"/>
      <c r="G47" s="100"/>
      <c r="H47" s="521"/>
      <c r="I47" s="521"/>
      <c r="J47" s="102"/>
      <c r="K47" s="102"/>
      <c r="L47" s="102"/>
    </row>
    <row r="48" spans="2:12" ht="18.75">
      <c r="B48" s="103"/>
      <c r="C48" s="103"/>
      <c r="D48" s="103"/>
      <c r="E48" s="103"/>
      <c r="F48" s="103"/>
      <c r="G48" s="103"/>
      <c r="H48" s="525"/>
      <c r="I48" s="525"/>
      <c r="J48" s="102"/>
      <c r="K48" s="102"/>
      <c r="L48" s="102"/>
    </row>
    <row r="49" spans="2:12" ht="18.75">
      <c r="B49" s="100"/>
      <c r="C49" s="100"/>
      <c r="D49" s="100"/>
      <c r="E49" s="100"/>
      <c r="F49" s="100"/>
      <c r="G49" s="100"/>
      <c r="H49" s="525"/>
      <c r="I49" s="525"/>
      <c r="J49" s="104"/>
      <c r="K49" s="104"/>
      <c r="L49" s="104"/>
    </row>
  </sheetData>
  <mergeCells count="73">
    <mergeCell ref="B32:C32"/>
    <mergeCell ref="B33:C33"/>
    <mergeCell ref="C7:C9"/>
    <mergeCell ref="H29:I29"/>
    <mergeCell ref="H17:I17"/>
    <mergeCell ref="B28:C28"/>
    <mergeCell ref="B29:C29"/>
    <mergeCell ref="B30:C30"/>
    <mergeCell ref="B31:C31"/>
    <mergeCell ref="B16:C16"/>
    <mergeCell ref="B24:C24"/>
    <mergeCell ref="B26:C26"/>
    <mergeCell ref="H18:I18"/>
    <mergeCell ref="B27:C27"/>
    <mergeCell ref="B25:C25"/>
    <mergeCell ref="B23:C23"/>
    <mergeCell ref="H26:I26"/>
    <mergeCell ref="H27:I27"/>
    <mergeCell ref="B19:C19"/>
    <mergeCell ref="B21:C21"/>
    <mergeCell ref="B22:C22"/>
    <mergeCell ref="B20:C20"/>
    <mergeCell ref="H47:I47"/>
    <mergeCell ref="H48:I48"/>
    <mergeCell ref="H46:I46"/>
    <mergeCell ref="H39:I39"/>
    <mergeCell ref="H40:I40"/>
    <mergeCell ref="H41:I41"/>
    <mergeCell ref="H42:I42"/>
    <mergeCell ref="H35:I35"/>
    <mergeCell ref="H49:I49"/>
    <mergeCell ref="B10:C10"/>
    <mergeCell ref="B11:C11"/>
    <mergeCell ref="B12:C12"/>
    <mergeCell ref="B13:C13"/>
    <mergeCell ref="B14:C14"/>
    <mergeCell ref="B15:C15"/>
    <mergeCell ref="H43:I43"/>
    <mergeCell ref="H44:I44"/>
    <mergeCell ref="H45:I45"/>
    <mergeCell ref="H36:I36"/>
    <mergeCell ref="H37:I37"/>
    <mergeCell ref="H38:I38"/>
    <mergeCell ref="H31:I31"/>
    <mergeCell ref="H32:I32"/>
    <mergeCell ref="H33:I33"/>
    <mergeCell ref="H34:I34"/>
    <mergeCell ref="H28:I28"/>
    <mergeCell ref="H30:I30"/>
    <mergeCell ref="H21:I21"/>
    <mergeCell ref="H22:I22"/>
    <mergeCell ref="H23:I23"/>
    <mergeCell ref="H24:I24"/>
    <mergeCell ref="H15:I15"/>
    <mergeCell ref="H16:I16"/>
    <mergeCell ref="H11:I11"/>
    <mergeCell ref="H12:I12"/>
    <mergeCell ref="H13:I13"/>
    <mergeCell ref="H14:I14"/>
    <mergeCell ref="A1:L1"/>
    <mergeCell ref="A2:L2"/>
    <mergeCell ref="A3:L3"/>
    <mergeCell ref="A4:L4"/>
    <mergeCell ref="B17:C18"/>
    <mergeCell ref="K7:K8"/>
    <mergeCell ref="L7:L8"/>
    <mergeCell ref="D7:D8"/>
    <mergeCell ref="E7:E8"/>
    <mergeCell ref="F7:F8"/>
    <mergeCell ref="B7:B9"/>
    <mergeCell ref="H7:I9"/>
    <mergeCell ref="J7:J8"/>
    <mergeCell ref="H10:I10"/>
  </mergeCells>
  <printOptions/>
  <pageMargins left="0.16" right="0.17" top="1" bottom="1" header="0.5" footer="0.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2"/>
  <sheetViews>
    <sheetView view="pageBreakPreview" zoomScale="75" zoomScaleNormal="75" zoomScaleSheetLayoutView="75" workbookViewId="0" topLeftCell="A52">
      <selection activeCell="B16" sqref="B16:C16"/>
    </sheetView>
  </sheetViews>
  <sheetFormatPr defaultColWidth="9.00390625" defaultRowHeight="19.5" customHeight="1"/>
  <cols>
    <col min="1" max="1" width="6.00390625" style="2" customWidth="1"/>
    <col min="2" max="2" width="5.125" style="1" customWidth="1"/>
    <col min="3" max="3" width="82.625" style="1" customWidth="1"/>
    <col min="4" max="6" width="19.00390625" style="2" customWidth="1"/>
    <col min="7" max="7" width="16.75390625" style="10" bestFit="1" customWidth="1"/>
    <col min="8" max="8" width="14.875" style="10" bestFit="1" customWidth="1"/>
    <col min="9" max="16384" width="9.125" style="10" customWidth="1"/>
  </cols>
  <sheetData>
    <row r="1" spans="1:6" ht="24.75" customHeight="1">
      <c r="A1" s="467" t="s">
        <v>281</v>
      </c>
      <c r="B1" s="467"/>
      <c r="C1" s="467"/>
      <c r="D1" s="467"/>
      <c r="E1" s="467"/>
      <c r="F1" s="467"/>
    </row>
    <row r="2" spans="1:6" ht="19.5" customHeight="1">
      <c r="A2" s="486" t="s">
        <v>500</v>
      </c>
      <c r="B2" s="486"/>
      <c r="C2" s="486"/>
      <c r="D2" s="486"/>
      <c r="E2" s="486"/>
      <c r="F2" s="486"/>
    </row>
    <row r="3" spans="1:6" ht="19.5" customHeight="1">
      <c r="A3" s="465" t="s">
        <v>244</v>
      </c>
      <c r="B3" s="465"/>
      <c r="C3" s="465"/>
      <c r="D3" s="465"/>
      <c r="E3" s="465"/>
      <c r="F3" s="465"/>
    </row>
    <row r="4" spans="1:6" ht="19.5" customHeight="1">
      <c r="A4" s="486" t="s">
        <v>205</v>
      </c>
      <c r="B4" s="486"/>
      <c r="C4" s="486"/>
      <c r="D4" s="486"/>
      <c r="E4" s="486"/>
      <c r="F4" s="486"/>
    </row>
    <row r="5" spans="1:6" ht="39" customHeight="1" thickBot="1">
      <c r="A5" s="546" t="s">
        <v>485</v>
      </c>
      <c r="B5" s="546"/>
      <c r="C5" s="546"/>
      <c r="D5" s="546"/>
      <c r="E5" s="546"/>
      <c r="F5" s="546"/>
    </row>
    <row r="6" spans="1:8" ht="19.5" customHeight="1">
      <c r="A6" s="553" t="s">
        <v>206</v>
      </c>
      <c r="B6" s="470" t="s">
        <v>192</v>
      </c>
      <c r="C6" s="470"/>
      <c r="D6" s="557" t="s">
        <v>498</v>
      </c>
      <c r="E6" s="559" t="s">
        <v>499</v>
      </c>
      <c r="F6" s="559" t="s">
        <v>505</v>
      </c>
      <c r="G6" s="552"/>
      <c r="H6" s="552"/>
    </row>
    <row r="7" spans="1:8" ht="38.25" customHeight="1">
      <c r="A7" s="554"/>
      <c r="B7" s="471"/>
      <c r="C7" s="471"/>
      <c r="D7" s="558"/>
      <c r="E7" s="560"/>
      <c r="F7" s="560"/>
      <c r="G7" s="552"/>
      <c r="H7" s="552"/>
    </row>
    <row r="8" spans="1:6" ht="22.5" customHeight="1" thickBot="1">
      <c r="A8" s="555"/>
      <c r="B8" s="556"/>
      <c r="C8" s="556"/>
      <c r="D8" s="412"/>
      <c r="E8" s="412"/>
      <c r="F8" s="412"/>
    </row>
    <row r="9" spans="1:6" ht="15.75" customHeight="1" thickBot="1">
      <c r="A9" s="174"/>
      <c r="B9" s="470" t="s">
        <v>207</v>
      </c>
      <c r="C9" s="470"/>
      <c r="D9" s="409"/>
      <c r="E9" s="410"/>
      <c r="F9" s="411"/>
    </row>
    <row r="10" spans="1:8" ht="15.75" customHeight="1">
      <c r="A10" s="8">
        <v>1</v>
      </c>
      <c r="B10" s="512" t="s">
        <v>193</v>
      </c>
      <c r="C10" s="512"/>
      <c r="D10" s="325">
        <v>27356000</v>
      </c>
      <c r="E10" s="408">
        <v>27356000</v>
      </c>
      <c r="F10" s="408">
        <v>13177000</v>
      </c>
      <c r="G10" s="170"/>
      <c r="H10" s="170"/>
    </row>
    <row r="11" spans="1:8" ht="15.75" customHeight="1">
      <c r="A11" s="8">
        <v>2</v>
      </c>
      <c r="B11" s="512" t="s">
        <v>202</v>
      </c>
      <c r="C11" s="512"/>
      <c r="D11" s="325">
        <v>7319000</v>
      </c>
      <c r="E11" s="11">
        <v>7319000</v>
      </c>
      <c r="F11" s="11">
        <v>3182000</v>
      </c>
      <c r="G11" s="170"/>
      <c r="H11" s="170"/>
    </row>
    <row r="12" spans="1:8" ht="15.75" customHeight="1">
      <c r="A12" s="8">
        <v>3</v>
      </c>
      <c r="B12" s="512" t="s">
        <v>203</v>
      </c>
      <c r="C12" s="512"/>
      <c r="D12" s="325">
        <v>28934000</v>
      </c>
      <c r="E12" s="11">
        <v>29276000</v>
      </c>
      <c r="F12" s="11">
        <v>16053000</v>
      </c>
      <c r="G12" s="170"/>
      <c r="H12" s="170"/>
    </row>
    <row r="13" spans="1:8" ht="15.75" customHeight="1">
      <c r="A13" s="8" t="s">
        <v>56</v>
      </c>
      <c r="B13" s="513" t="s">
        <v>180</v>
      </c>
      <c r="C13" s="513"/>
      <c r="D13" s="364">
        <f>D14+D15+D16+D17</f>
        <v>27499000</v>
      </c>
      <c r="E13" s="364">
        <f>E14+E15+E16+E17</f>
        <v>24890000</v>
      </c>
      <c r="F13" s="364">
        <f>F14+F15+F16+F17</f>
        <v>5287000</v>
      </c>
      <c r="G13" s="170"/>
      <c r="H13" s="170"/>
    </row>
    <row r="14" spans="1:8" ht="15.75" customHeight="1">
      <c r="A14" s="8" t="s">
        <v>174</v>
      </c>
      <c r="B14" s="509" t="s">
        <v>273</v>
      </c>
      <c r="C14" s="509"/>
      <c r="D14" s="364">
        <v>3366000</v>
      </c>
      <c r="E14" s="11">
        <v>3396000</v>
      </c>
      <c r="F14" s="11">
        <v>1426000</v>
      </c>
      <c r="G14" s="170"/>
      <c r="H14" s="170"/>
    </row>
    <row r="15" spans="1:8" ht="15.75" customHeight="1">
      <c r="A15" s="8" t="s">
        <v>175</v>
      </c>
      <c r="B15" s="511" t="s">
        <v>177</v>
      </c>
      <c r="C15" s="511"/>
      <c r="D15" s="364">
        <v>5606000</v>
      </c>
      <c r="E15" s="11">
        <v>4859000</v>
      </c>
      <c r="F15" s="11">
        <v>3823000</v>
      </c>
      <c r="G15" s="170"/>
      <c r="H15" s="170"/>
    </row>
    <row r="16" spans="1:8" ht="15.75" customHeight="1">
      <c r="A16" s="8" t="s">
        <v>176</v>
      </c>
      <c r="B16" s="511" t="s">
        <v>517</v>
      </c>
      <c r="C16" s="543"/>
      <c r="D16" s="364">
        <v>0</v>
      </c>
      <c r="E16" s="11">
        <v>39000</v>
      </c>
      <c r="F16" s="11">
        <v>38000</v>
      </c>
      <c r="G16" s="170"/>
      <c r="H16" s="170"/>
    </row>
    <row r="17" spans="1:8" ht="15.75" customHeight="1">
      <c r="A17" s="8" t="s">
        <v>84</v>
      </c>
      <c r="B17" s="512" t="s">
        <v>269</v>
      </c>
      <c r="C17" s="512"/>
      <c r="D17" s="327">
        <v>18527000</v>
      </c>
      <c r="E17" s="366">
        <v>16596000</v>
      </c>
      <c r="F17" s="366">
        <v>0</v>
      </c>
      <c r="G17" s="170"/>
      <c r="H17" s="170"/>
    </row>
    <row r="18" spans="1:8" ht="15.75" customHeight="1">
      <c r="A18" s="135" t="s">
        <v>199</v>
      </c>
      <c r="B18" s="565" t="s">
        <v>520</v>
      </c>
      <c r="C18" s="566"/>
      <c r="D18" s="404">
        <f>+D10+D11+D12+D13</f>
        <v>91108000</v>
      </c>
      <c r="E18" s="404">
        <f>+E10+E11+E12+E13</f>
        <v>88841000</v>
      </c>
      <c r="F18" s="404">
        <f>+F10+F11+F12+F13</f>
        <v>37699000</v>
      </c>
      <c r="G18" s="170"/>
      <c r="H18" s="170"/>
    </row>
    <row r="19" spans="1:8" ht="15.75" customHeight="1">
      <c r="A19" s="8" t="s">
        <v>58</v>
      </c>
      <c r="B19" s="512" t="s">
        <v>195</v>
      </c>
      <c r="C19" s="512"/>
      <c r="D19" s="329">
        <v>4500000</v>
      </c>
      <c r="E19" s="108">
        <v>5517000</v>
      </c>
      <c r="F19" s="108">
        <v>5517000</v>
      </c>
      <c r="G19" s="170"/>
      <c r="H19" s="170"/>
    </row>
    <row r="20" spans="1:8" ht="15.75" customHeight="1">
      <c r="A20" s="8" t="s">
        <v>59</v>
      </c>
      <c r="B20" s="512" t="s">
        <v>194</v>
      </c>
      <c r="C20" s="512"/>
      <c r="D20" s="329">
        <v>0</v>
      </c>
      <c r="E20" s="108">
        <v>0</v>
      </c>
      <c r="F20" s="108">
        <v>0</v>
      </c>
      <c r="G20" s="170"/>
      <c r="H20" s="170"/>
    </row>
    <row r="21" spans="1:8" ht="15.75" customHeight="1">
      <c r="A21" s="8" t="s">
        <v>60</v>
      </c>
      <c r="B21" s="512" t="s">
        <v>178</v>
      </c>
      <c r="C21" s="512"/>
      <c r="D21" s="329">
        <v>0</v>
      </c>
      <c r="E21" s="108">
        <v>0</v>
      </c>
      <c r="F21" s="108">
        <v>0</v>
      </c>
      <c r="G21" s="170"/>
      <c r="H21" s="170"/>
    </row>
    <row r="22" spans="1:8" ht="15.75" customHeight="1">
      <c r="A22" s="135" t="s">
        <v>200</v>
      </c>
      <c r="B22" s="549" t="s">
        <v>521</v>
      </c>
      <c r="C22" s="549"/>
      <c r="D22" s="330">
        <f>+D19+D20+D21</f>
        <v>4500000</v>
      </c>
      <c r="E22" s="330">
        <f>+E19+E20+E21</f>
        <v>5517000</v>
      </c>
      <c r="F22" s="330">
        <f>+F19+F20+F21</f>
        <v>5517000</v>
      </c>
      <c r="G22" s="170"/>
      <c r="H22" s="170"/>
    </row>
    <row r="23" spans="1:8" ht="15.75" customHeight="1">
      <c r="A23" s="8" t="s">
        <v>63</v>
      </c>
      <c r="B23" s="563" t="s">
        <v>522</v>
      </c>
      <c r="C23" s="564"/>
      <c r="D23" s="329">
        <f>D24+D25</f>
        <v>22198000</v>
      </c>
      <c r="E23" s="329">
        <f>E24+E25</f>
        <v>23845000</v>
      </c>
      <c r="F23" s="329">
        <f>F24+F25</f>
        <v>12506000</v>
      </c>
      <c r="G23" s="170"/>
      <c r="H23" s="170"/>
    </row>
    <row r="24" spans="1:8" ht="15.75" customHeight="1">
      <c r="A24" s="8" t="s">
        <v>174</v>
      </c>
      <c r="B24" s="550" t="s">
        <v>181</v>
      </c>
      <c r="C24" s="550"/>
      <c r="D24" s="405">
        <v>22198000</v>
      </c>
      <c r="E24" s="406">
        <v>22198000</v>
      </c>
      <c r="F24" s="406">
        <v>10860000</v>
      </c>
      <c r="G24" s="170"/>
      <c r="H24" s="170"/>
    </row>
    <row r="25" spans="1:8" ht="15.75" customHeight="1">
      <c r="A25" s="8" t="s">
        <v>175</v>
      </c>
      <c r="B25" s="561" t="s">
        <v>518</v>
      </c>
      <c r="C25" s="562"/>
      <c r="D25" s="405">
        <v>0</v>
      </c>
      <c r="E25" s="406">
        <v>1647000</v>
      </c>
      <c r="F25" s="406">
        <v>1646000</v>
      </c>
      <c r="G25" s="170"/>
      <c r="H25" s="170"/>
    </row>
    <row r="26" spans="1:8" ht="15.75" customHeight="1">
      <c r="A26" s="135" t="s">
        <v>201</v>
      </c>
      <c r="B26" s="547" t="s">
        <v>519</v>
      </c>
      <c r="C26" s="548"/>
      <c r="D26" s="407">
        <f>SUM(D24:D25)</f>
        <v>22198000</v>
      </c>
      <c r="E26" s="407">
        <f>SUM(E24:E25)</f>
        <v>23845000</v>
      </c>
      <c r="F26" s="407">
        <f>SUM(F24:F25)</f>
        <v>12506000</v>
      </c>
      <c r="G26" s="170"/>
      <c r="H26" s="170"/>
    </row>
    <row r="27" spans="1:8" ht="15.75" customHeight="1">
      <c r="A27" s="74" t="s">
        <v>179</v>
      </c>
      <c r="B27" s="523" t="s">
        <v>523</v>
      </c>
      <c r="C27" s="523"/>
      <c r="D27" s="365">
        <f>D18+D22+D26</f>
        <v>117806000</v>
      </c>
      <c r="E27" s="365">
        <f>E18+E22+E26</f>
        <v>118203000</v>
      </c>
      <c r="F27" s="365">
        <f>F18+F22+F26</f>
        <v>55722000</v>
      </c>
      <c r="G27" s="170"/>
      <c r="H27" s="170"/>
    </row>
    <row r="28" spans="1:8" ht="15.75" customHeight="1">
      <c r="A28" s="14"/>
      <c r="B28" s="522"/>
      <c r="C28" s="522"/>
      <c r="D28" s="16"/>
      <c r="E28" s="326"/>
      <c r="F28" s="326"/>
      <c r="G28" s="170"/>
      <c r="H28" s="170"/>
    </row>
    <row r="29" spans="1:8" ht="15.75" customHeight="1">
      <c r="A29" s="8"/>
      <c r="B29" s="526" t="s">
        <v>208</v>
      </c>
      <c r="C29" s="526"/>
      <c r="D29" s="175"/>
      <c r="E29" s="175"/>
      <c r="F29" s="175"/>
      <c r="G29" s="170"/>
      <c r="H29" s="170"/>
    </row>
    <row r="30" spans="1:8" ht="15.75" customHeight="1">
      <c r="A30" s="8" t="s">
        <v>30</v>
      </c>
      <c r="B30" s="545" t="s">
        <v>265</v>
      </c>
      <c r="C30" s="545"/>
      <c r="D30" s="176">
        <v>15322000</v>
      </c>
      <c r="E30" s="176">
        <v>15714000</v>
      </c>
      <c r="F30" s="176">
        <v>7480000</v>
      </c>
      <c r="G30" s="170"/>
      <c r="H30" s="170"/>
    </row>
    <row r="31" spans="1:8" ht="15.75" customHeight="1">
      <c r="A31" s="8" t="s">
        <v>54</v>
      </c>
      <c r="B31" s="545" t="s">
        <v>204</v>
      </c>
      <c r="C31" s="545"/>
      <c r="D31" s="176">
        <f>SUM(D32:D34)</f>
        <v>15503000</v>
      </c>
      <c r="E31" s="176">
        <f>SUM(E32:E34)</f>
        <v>15503000</v>
      </c>
      <c r="F31" s="176">
        <f>SUM(F32:F34)</f>
        <v>6168000</v>
      </c>
      <c r="G31" s="170"/>
      <c r="H31" s="170"/>
    </row>
    <row r="32" spans="1:8" ht="15.75" customHeight="1">
      <c r="A32" s="8"/>
      <c r="B32" s="133" t="s">
        <v>85</v>
      </c>
      <c r="C32" s="69" t="s">
        <v>182</v>
      </c>
      <c r="D32" s="175">
        <v>15503000</v>
      </c>
      <c r="E32" s="175">
        <v>15243000</v>
      </c>
      <c r="F32" s="175">
        <v>6040000</v>
      </c>
      <c r="G32" s="170"/>
      <c r="H32" s="170"/>
    </row>
    <row r="33" spans="1:8" ht="15.75" customHeight="1">
      <c r="A33" s="8"/>
      <c r="B33" s="133" t="s">
        <v>86</v>
      </c>
      <c r="C33" s="69" t="s">
        <v>183</v>
      </c>
      <c r="D33" s="175">
        <v>0</v>
      </c>
      <c r="E33" s="175">
        <v>0</v>
      </c>
      <c r="F33" s="175">
        <v>0</v>
      </c>
      <c r="G33" s="170"/>
      <c r="H33" s="170"/>
    </row>
    <row r="34" spans="1:8" ht="15.75" customHeight="1">
      <c r="A34" s="8"/>
      <c r="B34" s="133" t="s">
        <v>87</v>
      </c>
      <c r="C34" s="69" t="s">
        <v>184</v>
      </c>
      <c r="D34" s="175">
        <v>0</v>
      </c>
      <c r="E34" s="175">
        <v>260000</v>
      </c>
      <c r="F34" s="175">
        <v>128000</v>
      </c>
      <c r="G34" s="170"/>
      <c r="H34" s="170"/>
    </row>
    <row r="35" spans="1:8" ht="15.75" customHeight="1">
      <c r="A35" s="8" t="s">
        <v>55</v>
      </c>
      <c r="B35" s="545" t="s">
        <v>154</v>
      </c>
      <c r="C35" s="545"/>
      <c r="D35" s="176">
        <f>D36+D37</f>
        <v>56918000</v>
      </c>
      <c r="E35" s="176">
        <f>E36+E37+E38</f>
        <v>56918000</v>
      </c>
      <c r="F35" s="176">
        <f>F36+F37+F38</f>
        <v>30465000</v>
      </c>
      <c r="G35" s="170"/>
      <c r="H35" s="170"/>
    </row>
    <row r="36" spans="1:8" ht="15.75" customHeight="1">
      <c r="A36" s="8"/>
      <c r="B36" s="134" t="s">
        <v>88</v>
      </c>
      <c r="C36" s="132" t="s">
        <v>270</v>
      </c>
      <c r="D36" s="175">
        <v>50503000</v>
      </c>
      <c r="E36" s="175">
        <v>13032000</v>
      </c>
      <c r="F36" s="175">
        <v>6826000</v>
      </c>
      <c r="G36" s="170"/>
      <c r="H36" s="170"/>
    </row>
    <row r="37" spans="1:8" ht="15.75" customHeight="1">
      <c r="A37" s="8"/>
      <c r="B37" s="134" t="s">
        <v>89</v>
      </c>
      <c r="C37" s="132" t="s">
        <v>91</v>
      </c>
      <c r="D37" s="175">
        <v>6415000</v>
      </c>
      <c r="E37" s="175">
        <v>41696000</v>
      </c>
      <c r="F37" s="175">
        <v>23385000</v>
      </c>
      <c r="G37" s="170"/>
      <c r="H37" s="170"/>
    </row>
    <row r="38" spans="1:8" ht="15.75" customHeight="1">
      <c r="A38" s="8"/>
      <c r="B38" s="134" t="s">
        <v>90</v>
      </c>
      <c r="C38" s="132" t="s">
        <v>272</v>
      </c>
      <c r="D38" s="175">
        <v>0</v>
      </c>
      <c r="E38" s="175">
        <v>2190000</v>
      </c>
      <c r="F38" s="175">
        <v>254000</v>
      </c>
      <c r="G38" s="170"/>
      <c r="H38" s="170"/>
    </row>
    <row r="39" spans="1:8" ht="15.75" customHeight="1">
      <c r="A39" s="8" t="s">
        <v>56</v>
      </c>
      <c r="B39" s="545" t="s">
        <v>155</v>
      </c>
      <c r="C39" s="545"/>
      <c r="D39" s="176">
        <f>SUM(D40:D43)</f>
        <v>9525000</v>
      </c>
      <c r="E39" s="176">
        <f>SUM(E40:E43)</f>
        <v>9525000</v>
      </c>
      <c r="F39" s="176">
        <f>SUM(F40:F43)</f>
        <v>5047000</v>
      </c>
      <c r="G39" s="170"/>
      <c r="H39" s="170"/>
    </row>
    <row r="40" spans="1:8" ht="15.75" customHeight="1">
      <c r="A40" s="8"/>
      <c r="B40" s="134" t="s">
        <v>92</v>
      </c>
      <c r="C40" s="132" t="s">
        <v>96</v>
      </c>
      <c r="D40" s="175">
        <v>9525000</v>
      </c>
      <c r="E40" s="175">
        <v>9525000</v>
      </c>
      <c r="F40" s="175">
        <v>5047000</v>
      </c>
      <c r="G40" s="170"/>
      <c r="H40" s="170"/>
    </row>
    <row r="41" spans="1:8" ht="15.75" customHeight="1">
      <c r="A41" s="8"/>
      <c r="B41" s="134" t="s">
        <v>93</v>
      </c>
      <c r="C41" s="132" t="s">
        <v>97</v>
      </c>
      <c r="D41" s="175">
        <v>0</v>
      </c>
      <c r="E41" s="175">
        <v>0</v>
      </c>
      <c r="F41" s="175">
        <v>0</v>
      </c>
      <c r="G41" s="170"/>
      <c r="H41" s="170"/>
    </row>
    <row r="42" spans="1:8" ht="15.75" customHeight="1">
      <c r="A42" s="8"/>
      <c r="B42" s="134" t="s">
        <v>94</v>
      </c>
      <c r="C42" s="132" t="s">
        <v>98</v>
      </c>
      <c r="D42" s="175">
        <v>0</v>
      </c>
      <c r="E42" s="175">
        <v>0</v>
      </c>
      <c r="F42" s="175">
        <v>0</v>
      </c>
      <c r="G42" s="170"/>
      <c r="H42" s="170"/>
    </row>
    <row r="43" spans="1:8" ht="15.75" customHeight="1">
      <c r="A43" s="8"/>
      <c r="B43" s="134" t="s">
        <v>95</v>
      </c>
      <c r="C43" s="132" t="s">
        <v>99</v>
      </c>
      <c r="D43" s="175">
        <v>0</v>
      </c>
      <c r="E43" s="175">
        <v>0</v>
      </c>
      <c r="F43" s="175">
        <v>0</v>
      </c>
      <c r="G43" s="170"/>
      <c r="H43" s="170"/>
    </row>
    <row r="44" spans="1:8" s="136" customFormat="1" ht="15.75" customHeight="1">
      <c r="A44" s="135" t="s">
        <v>199</v>
      </c>
      <c r="B44" s="545" t="s">
        <v>100</v>
      </c>
      <c r="C44" s="545"/>
      <c r="D44" s="176">
        <f>+D30+D31+D35+D39</f>
        <v>97268000</v>
      </c>
      <c r="E44" s="176">
        <f>+E30+E31+E35+E39</f>
        <v>97660000</v>
      </c>
      <c r="F44" s="176">
        <f>+F30+F31+F35+F39</f>
        <v>49160000</v>
      </c>
      <c r="G44" s="171"/>
      <c r="H44" s="171"/>
    </row>
    <row r="45" spans="1:8" ht="15.75" customHeight="1">
      <c r="A45" s="8" t="s">
        <v>58</v>
      </c>
      <c r="B45" s="545" t="s">
        <v>196</v>
      </c>
      <c r="C45" s="545"/>
      <c r="D45" s="176">
        <f>SUM(D46:D47)</f>
        <v>4500000</v>
      </c>
      <c r="E45" s="176">
        <f>SUM(E46:E47)</f>
        <v>4479000</v>
      </c>
      <c r="F45" s="176">
        <f>SUM(F46:F47)</f>
        <v>1640000</v>
      </c>
      <c r="G45" s="170"/>
      <c r="H45" s="170"/>
    </row>
    <row r="46" spans="1:8" ht="15.75" customHeight="1">
      <c r="A46" s="8"/>
      <c r="B46" s="134" t="s">
        <v>101</v>
      </c>
      <c r="C46" s="132" t="s">
        <v>103</v>
      </c>
      <c r="D46" s="175">
        <v>0</v>
      </c>
      <c r="E46" s="175">
        <v>1000</v>
      </c>
      <c r="F46" s="175">
        <v>1000</v>
      </c>
      <c r="G46" s="170"/>
      <c r="H46" s="170"/>
    </row>
    <row r="47" spans="1:8" ht="15.75" customHeight="1">
      <c r="A47" s="8"/>
      <c r="B47" s="134" t="s">
        <v>102</v>
      </c>
      <c r="C47" s="132" t="s">
        <v>1</v>
      </c>
      <c r="D47" s="175">
        <v>4500000</v>
      </c>
      <c r="E47" s="175">
        <v>4478000</v>
      </c>
      <c r="F47" s="175">
        <v>1639000</v>
      </c>
      <c r="G47" s="170"/>
      <c r="H47" s="170"/>
    </row>
    <row r="48" spans="1:8" ht="15.75" customHeight="1">
      <c r="A48" s="8" t="s">
        <v>59</v>
      </c>
      <c r="B48" s="545" t="s">
        <v>157</v>
      </c>
      <c r="C48" s="545"/>
      <c r="D48" s="176">
        <f>D49+D50</f>
        <v>0</v>
      </c>
      <c r="E48" s="176">
        <f>E49+E50</f>
        <v>26000</v>
      </c>
      <c r="F48" s="176">
        <f>F49+F50</f>
        <v>26000</v>
      </c>
      <c r="G48" s="170"/>
      <c r="H48" s="170"/>
    </row>
    <row r="49" spans="1:8" ht="15.75" customHeight="1">
      <c r="A49" s="8"/>
      <c r="B49" s="134" t="s">
        <v>104</v>
      </c>
      <c r="C49" s="132" t="s">
        <v>106</v>
      </c>
      <c r="D49" s="175">
        <v>0</v>
      </c>
      <c r="E49" s="175">
        <v>0</v>
      </c>
      <c r="F49" s="175">
        <v>0</v>
      </c>
      <c r="G49" s="170"/>
      <c r="H49" s="170"/>
    </row>
    <row r="50" spans="1:8" ht="15.75" customHeight="1">
      <c r="A50" s="8"/>
      <c r="B50" s="134" t="s">
        <v>105</v>
      </c>
      <c r="C50" s="132" t="s">
        <v>107</v>
      </c>
      <c r="D50" s="175">
        <v>0</v>
      </c>
      <c r="E50" s="175">
        <v>26000</v>
      </c>
      <c r="F50" s="175">
        <v>26000</v>
      </c>
      <c r="G50" s="170"/>
      <c r="H50" s="170"/>
    </row>
    <row r="51" spans="1:8" ht="15.75" customHeight="1">
      <c r="A51" s="8" t="s">
        <v>60</v>
      </c>
      <c r="B51" s="527" t="s">
        <v>158</v>
      </c>
      <c r="C51" s="527"/>
      <c r="D51" s="175">
        <v>0</v>
      </c>
      <c r="E51" s="175">
        <v>0</v>
      </c>
      <c r="F51" s="175">
        <v>0</v>
      </c>
      <c r="G51" s="170"/>
      <c r="H51" s="170"/>
    </row>
    <row r="52" spans="1:8" ht="15.75" customHeight="1">
      <c r="A52" s="8"/>
      <c r="B52" s="134" t="s">
        <v>108</v>
      </c>
      <c r="C52" s="132" t="s">
        <v>111</v>
      </c>
      <c r="D52" s="175">
        <v>0</v>
      </c>
      <c r="E52" s="175">
        <v>0</v>
      </c>
      <c r="F52" s="175">
        <v>0</v>
      </c>
      <c r="G52" s="170"/>
      <c r="H52" s="170"/>
    </row>
    <row r="53" spans="1:8" ht="15.75" customHeight="1">
      <c r="A53" s="8"/>
      <c r="B53" s="134" t="s">
        <v>109</v>
      </c>
      <c r="C53" s="132" t="s">
        <v>2</v>
      </c>
      <c r="D53" s="175">
        <v>0</v>
      </c>
      <c r="E53" s="175">
        <v>0</v>
      </c>
      <c r="F53" s="175">
        <v>0</v>
      </c>
      <c r="G53" s="170"/>
      <c r="H53" s="170"/>
    </row>
    <row r="54" spans="1:8" ht="15.75" customHeight="1">
      <c r="A54" s="8"/>
      <c r="B54" s="134" t="s">
        <v>110</v>
      </c>
      <c r="C54" s="132" t="s">
        <v>112</v>
      </c>
      <c r="D54" s="175">
        <v>0</v>
      </c>
      <c r="E54" s="175">
        <v>0</v>
      </c>
      <c r="F54" s="175">
        <v>0</v>
      </c>
      <c r="G54" s="170"/>
      <c r="H54" s="170"/>
    </row>
    <row r="55" spans="1:8" s="136" customFormat="1" ht="15.75" customHeight="1">
      <c r="A55" s="135" t="s">
        <v>200</v>
      </c>
      <c r="B55" s="545" t="s">
        <v>247</v>
      </c>
      <c r="C55" s="545"/>
      <c r="D55" s="176">
        <f>+D45+D48+D51</f>
        <v>4500000</v>
      </c>
      <c r="E55" s="176">
        <f>+E45+E48+E51</f>
        <v>4505000</v>
      </c>
      <c r="F55" s="176">
        <f>+F45+F48+F51</f>
        <v>1666000</v>
      </c>
      <c r="G55" s="171"/>
      <c r="H55" s="171"/>
    </row>
    <row r="56" spans="1:8" s="136" customFormat="1" ht="15.75" customHeight="1">
      <c r="A56" s="135" t="s">
        <v>201</v>
      </c>
      <c r="B56" s="545" t="s">
        <v>159</v>
      </c>
      <c r="C56" s="545"/>
      <c r="D56" s="176">
        <v>0</v>
      </c>
      <c r="E56" s="176">
        <v>0</v>
      </c>
      <c r="F56" s="176">
        <v>0</v>
      </c>
      <c r="G56" s="171"/>
      <c r="H56" s="171"/>
    </row>
    <row r="57" spans="1:8" s="136" customFormat="1" ht="15.75" customHeight="1">
      <c r="A57" s="135" t="s">
        <v>186</v>
      </c>
      <c r="B57" s="545" t="s">
        <v>21</v>
      </c>
      <c r="C57" s="545"/>
      <c r="D57" s="176">
        <v>0</v>
      </c>
      <c r="E57" s="176">
        <v>0</v>
      </c>
      <c r="F57" s="176">
        <v>0</v>
      </c>
      <c r="G57" s="171"/>
      <c r="H57" s="171"/>
    </row>
    <row r="58" spans="1:8" s="75" customFormat="1" ht="15.75" customHeight="1">
      <c r="A58" s="74" t="s">
        <v>160</v>
      </c>
      <c r="B58" s="537" t="s">
        <v>161</v>
      </c>
      <c r="C58" s="537"/>
      <c r="D58" s="177">
        <f>+D44+D55+D56+D57</f>
        <v>101768000</v>
      </c>
      <c r="E58" s="177">
        <f>+E44+E55+E56+E57</f>
        <v>102165000</v>
      </c>
      <c r="F58" s="177">
        <f>+F44+F55+F56+F57</f>
        <v>50826000</v>
      </c>
      <c r="G58" s="171"/>
      <c r="H58" s="172"/>
    </row>
    <row r="59" spans="1:8" s="75" customFormat="1" ht="15.75" customHeight="1">
      <c r="A59" s="74"/>
      <c r="B59" s="537" t="s">
        <v>162</v>
      </c>
      <c r="C59" s="537"/>
      <c r="D59" s="177">
        <f>+D27-D58</f>
        <v>16038000</v>
      </c>
      <c r="E59" s="177">
        <f>+E27-E58</f>
        <v>16038000</v>
      </c>
      <c r="F59" s="177">
        <f>+F27-F58</f>
        <v>4896000</v>
      </c>
      <c r="G59" s="172"/>
      <c r="H59" s="172"/>
    </row>
    <row r="60" spans="1:8" ht="15.75" customHeight="1">
      <c r="A60" s="135" t="s">
        <v>187</v>
      </c>
      <c r="B60" s="545" t="s">
        <v>163</v>
      </c>
      <c r="C60" s="545"/>
      <c r="D60" s="175">
        <f>D61+D62</f>
        <v>16038000</v>
      </c>
      <c r="E60" s="175">
        <f>E61+E62</f>
        <v>16038000</v>
      </c>
      <c r="F60" s="175">
        <f>F61+F62</f>
        <v>1646000</v>
      </c>
      <c r="G60" s="170"/>
      <c r="H60" s="170"/>
    </row>
    <row r="61" spans="1:8" s="75" customFormat="1" ht="15.75" customHeight="1">
      <c r="A61" s="74"/>
      <c r="B61" s="173" t="s">
        <v>30</v>
      </c>
      <c r="C61" s="132" t="s">
        <v>113</v>
      </c>
      <c r="D61" s="175">
        <v>0</v>
      </c>
      <c r="E61" s="175">
        <v>0</v>
      </c>
      <c r="F61" s="175">
        <v>0</v>
      </c>
      <c r="G61" s="172"/>
      <c r="H61" s="172"/>
    </row>
    <row r="62" spans="1:8" s="75" customFormat="1" ht="15.75" customHeight="1">
      <c r="A62" s="74"/>
      <c r="B62" s="173" t="s">
        <v>54</v>
      </c>
      <c r="C62" s="132" t="s">
        <v>114</v>
      </c>
      <c r="D62" s="175">
        <v>16038000</v>
      </c>
      <c r="E62" s="175">
        <v>16038000</v>
      </c>
      <c r="F62" s="175">
        <v>1646000</v>
      </c>
      <c r="G62" s="172"/>
      <c r="H62" s="172"/>
    </row>
    <row r="63" spans="1:8" s="75" customFormat="1" ht="15.75" customHeight="1">
      <c r="A63" s="135" t="s">
        <v>188</v>
      </c>
      <c r="B63" s="545" t="s">
        <v>274</v>
      </c>
      <c r="C63" s="545"/>
      <c r="D63" s="178">
        <v>0</v>
      </c>
      <c r="E63" s="178">
        <v>0</v>
      </c>
      <c r="F63" s="178">
        <v>0</v>
      </c>
      <c r="G63" s="172"/>
      <c r="H63" s="172"/>
    </row>
    <row r="64" spans="1:8" s="75" customFormat="1" ht="18.75">
      <c r="A64" s="74" t="s">
        <v>164</v>
      </c>
      <c r="B64" s="523" t="s">
        <v>275</v>
      </c>
      <c r="C64" s="523"/>
      <c r="D64" s="177">
        <f>D60+D63</f>
        <v>16038000</v>
      </c>
      <c r="E64" s="177">
        <f>E60+E63</f>
        <v>16038000</v>
      </c>
      <c r="F64" s="177">
        <f>F60+F63</f>
        <v>1646000</v>
      </c>
      <c r="G64" s="172"/>
      <c r="H64" s="172"/>
    </row>
    <row r="65" spans="1:8" s="75" customFormat="1" ht="15.75" customHeight="1">
      <c r="A65" s="8" t="s">
        <v>189</v>
      </c>
      <c r="B65" s="527" t="s">
        <v>165</v>
      </c>
      <c r="C65" s="527"/>
      <c r="D65" s="177">
        <v>0</v>
      </c>
      <c r="E65" s="177">
        <v>0</v>
      </c>
      <c r="F65" s="177">
        <v>0</v>
      </c>
      <c r="G65" s="172"/>
      <c r="H65" s="172"/>
    </row>
    <row r="66" spans="1:8" s="75" customFormat="1" ht="15.75" customHeight="1">
      <c r="A66" s="8" t="s">
        <v>190</v>
      </c>
      <c r="B66" s="527" t="s">
        <v>166</v>
      </c>
      <c r="C66" s="527"/>
      <c r="D66" s="177">
        <f>SUM(D67:D70)</f>
        <v>0</v>
      </c>
      <c r="E66" s="177">
        <f>SUM(E67:E70)</f>
        <v>0</v>
      </c>
      <c r="F66" s="177">
        <f>SUM(F67:F70)</f>
        <v>0</v>
      </c>
      <c r="G66" s="172"/>
      <c r="H66" s="172"/>
    </row>
    <row r="67" spans="1:8" s="75" customFormat="1" ht="15.75" customHeight="1">
      <c r="A67" s="8"/>
      <c r="B67" s="134" t="s">
        <v>30</v>
      </c>
      <c r="C67" s="132" t="s">
        <v>115</v>
      </c>
      <c r="D67" s="178">
        <v>0</v>
      </c>
      <c r="E67" s="178">
        <v>0</v>
      </c>
      <c r="F67" s="178">
        <v>0</v>
      </c>
      <c r="G67" s="172"/>
      <c r="H67" s="172"/>
    </row>
    <row r="68" spans="1:8" s="75" customFormat="1" ht="15.75" customHeight="1">
      <c r="A68" s="8"/>
      <c r="B68" s="134" t="s">
        <v>54</v>
      </c>
      <c r="C68" s="132" t="s">
        <v>116</v>
      </c>
      <c r="D68" s="177">
        <v>0</v>
      </c>
      <c r="E68" s="177">
        <v>0</v>
      </c>
      <c r="F68" s="177">
        <v>0</v>
      </c>
      <c r="G68" s="172"/>
      <c r="H68" s="172"/>
    </row>
    <row r="69" spans="1:8" s="75" customFormat="1" ht="15.75" customHeight="1">
      <c r="A69" s="8"/>
      <c r="B69" s="134" t="s">
        <v>55</v>
      </c>
      <c r="C69" s="132" t="s">
        <v>263</v>
      </c>
      <c r="D69" s="178">
        <v>0</v>
      </c>
      <c r="E69" s="178">
        <v>0</v>
      </c>
      <c r="F69" s="178">
        <v>0</v>
      </c>
      <c r="G69" s="172"/>
      <c r="H69" s="172"/>
    </row>
    <row r="70" spans="1:8" s="75" customFormat="1" ht="15.75" customHeight="1">
      <c r="A70" s="8"/>
      <c r="B70" s="134" t="s">
        <v>56</v>
      </c>
      <c r="C70" s="132" t="s">
        <v>264</v>
      </c>
      <c r="D70" s="178">
        <v>0</v>
      </c>
      <c r="E70" s="178">
        <v>0</v>
      </c>
      <c r="F70" s="178">
        <v>0</v>
      </c>
      <c r="G70" s="172"/>
      <c r="H70" s="172"/>
    </row>
    <row r="71" spans="1:8" s="75" customFormat="1" ht="33" customHeight="1">
      <c r="A71" s="74" t="s">
        <v>167</v>
      </c>
      <c r="B71" s="551" t="s">
        <v>277</v>
      </c>
      <c r="C71" s="551"/>
      <c r="D71" s="177">
        <f>+D65+D66</f>
        <v>0</v>
      </c>
      <c r="E71" s="177">
        <f>+E65+E66</f>
        <v>0</v>
      </c>
      <c r="F71" s="177">
        <f>+F65+F66</f>
        <v>0</v>
      </c>
      <c r="G71" s="172"/>
      <c r="H71" s="172"/>
    </row>
    <row r="72" spans="1:8" s="75" customFormat="1" ht="15.75" customHeight="1">
      <c r="A72" s="74" t="s">
        <v>168</v>
      </c>
      <c r="B72" s="537" t="s">
        <v>169</v>
      </c>
      <c r="C72" s="537"/>
      <c r="D72" s="177">
        <f>+D64+D71</f>
        <v>16038000</v>
      </c>
      <c r="E72" s="177">
        <f>+E64+E71</f>
        <v>16038000</v>
      </c>
      <c r="F72" s="177">
        <f>+F64+F71</f>
        <v>1646000</v>
      </c>
      <c r="G72" s="172"/>
      <c r="H72" s="172"/>
    </row>
    <row r="73" spans="1:8" s="75" customFormat="1" ht="15.75" customHeight="1">
      <c r="A73" s="8" t="s">
        <v>191</v>
      </c>
      <c r="B73" s="527" t="s">
        <v>170</v>
      </c>
      <c r="C73" s="527"/>
      <c r="D73" s="177">
        <v>0</v>
      </c>
      <c r="E73" s="177">
        <v>0</v>
      </c>
      <c r="F73" s="177">
        <v>0</v>
      </c>
      <c r="G73" s="172"/>
      <c r="H73" s="172"/>
    </row>
    <row r="74" spans="1:8" s="75" customFormat="1" ht="15.75" customHeight="1">
      <c r="A74" s="8" t="s">
        <v>276</v>
      </c>
      <c r="B74" s="527" t="s">
        <v>171</v>
      </c>
      <c r="C74" s="527"/>
      <c r="D74" s="178">
        <f>SUM(D75:D77)</f>
        <v>0</v>
      </c>
      <c r="E74" s="178">
        <f>SUM(E75:E77)</f>
        <v>0</v>
      </c>
      <c r="F74" s="178">
        <f>SUM(F75:F77)</f>
        <v>0</v>
      </c>
      <c r="G74" s="172"/>
      <c r="H74" s="172"/>
    </row>
    <row r="75" spans="1:8" s="75" customFormat="1" ht="15.75" customHeight="1">
      <c r="A75" s="8"/>
      <c r="B75" s="134" t="s">
        <v>30</v>
      </c>
      <c r="C75" s="132" t="s">
        <v>260</v>
      </c>
      <c r="D75" s="178">
        <v>0</v>
      </c>
      <c r="E75" s="178">
        <v>0</v>
      </c>
      <c r="F75" s="178">
        <v>0</v>
      </c>
      <c r="G75" s="172"/>
      <c r="H75" s="172"/>
    </row>
    <row r="76" spans="1:8" s="75" customFormat="1" ht="15.75" customHeight="1">
      <c r="A76" s="8"/>
      <c r="B76" s="134" t="s">
        <v>54</v>
      </c>
      <c r="C76" s="132" t="s">
        <v>259</v>
      </c>
      <c r="D76" s="178">
        <v>0</v>
      </c>
      <c r="E76" s="178">
        <v>0</v>
      </c>
      <c r="F76" s="178">
        <v>0</v>
      </c>
      <c r="G76" s="172"/>
      <c r="H76" s="172"/>
    </row>
    <row r="77" spans="1:8" s="75" customFormat="1" ht="15.75" customHeight="1">
      <c r="A77" s="8"/>
      <c r="B77" s="134" t="s">
        <v>55</v>
      </c>
      <c r="C77" s="132" t="s">
        <v>117</v>
      </c>
      <c r="D77" s="178">
        <v>0</v>
      </c>
      <c r="E77" s="178">
        <v>0</v>
      </c>
      <c r="F77" s="178">
        <v>0</v>
      </c>
      <c r="G77" s="172"/>
      <c r="H77" s="172"/>
    </row>
    <row r="78" spans="1:8" s="75" customFormat="1" ht="15.75" customHeight="1">
      <c r="A78" s="74" t="s">
        <v>172</v>
      </c>
      <c r="B78" s="537" t="s">
        <v>278</v>
      </c>
      <c r="C78" s="537"/>
      <c r="D78" s="177">
        <f>+D73+D74</f>
        <v>0</v>
      </c>
      <c r="E78" s="177">
        <f>+E73+E74</f>
        <v>0</v>
      </c>
      <c r="F78" s="177">
        <f>+F73+F74</f>
        <v>0</v>
      </c>
      <c r="G78" s="172"/>
      <c r="H78" s="172"/>
    </row>
    <row r="79" spans="1:8" s="75" customFormat="1" ht="15.75" customHeight="1">
      <c r="A79" s="74" t="s">
        <v>211</v>
      </c>
      <c r="B79" s="537" t="s">
        <v>213</v>
      </c>
      <c r="C79" s="537"/>
      <c r="D79" s="93">
        <f>+D27+D78</f>
        <v>117806000</v>
      </c>
      <c r="E79" s="93">
        <f>+E27+E78</f>
        <v>118203000</v>
      </c>
      <c r="F79" s="93">
        <f>+F27+F78</f>
        <v>55722000</v>
      </c>
      <c r="G79" s="172"/>
      <c r="H79" s="172"/>
    </row>
    <row r="80" spans="1:8" s="75" customFormat="1" ht="15.75" customHeight="1" thickBot="1">
      <c r="A80" s="94" t="s">
        <v>212</v>
      </c>
      <c r="B80" s="95" t="s">
        <v>214</v>
      </c>
      <c r="C80" s="95"/>
      <c r="D80" s="97">
        <f>+D58+D72</f>
        <v>117806000</v>
      </c>
      <c r="E80" s="97">
        <f>+E58+E72</f>
        <v>118203000</v>
      </c>
      <c r="F80" s="97">
        <f>+F58+F72</f>
        <v>52472000</v>
      </c>
      <c r="G80" s="172"/>
      <c r="H80" s="172"/>
    </row>
    <row r="81" spans="2:6" ht="19.5" customHeight="1">
      <c r="B81" s="12"/>
      <c r="C81" s="12"/>
      <c r="D81" s="13"/>
      <c r="E81" s="13"/>
      <c r="F81" s="13"/>
    </row>
    <row r="82" spans="2:7" ht="19.5" customHeight="1">
      <c r="B82" s="12"/>
      <c r="C82" s="12"/>
      <c r="D82" s="99"/>
      <c r="E82" s="99"/>
      <c r="F82" s="99"/>
      <c r="G82" s="82"/>
    </row>
    <row r="83" spans="2:6" ht="19.5" customHeight="1">
      <c r="B83" s="12"/>
      <c r="C83" s="12"/>
      <c r="D83" s="13"/>
      <c r="E83" s="13"/>
      <c r="F83" s="13"/>
    </row>
    <row r="84" spans="2:6" ht="19.5" customHeight="1">
      <c r="B84" s="12"/>
      <c r="C84" s="12"/>
      <c r="D84" s="13"/>
      <c r="E84" s="13"/>
      <c r="F84" s="13"/>
    </row>
    <row r="85" spans="2:6" ht="19.5" customHeight="1">
      <c r="B85" s="12"/>
      <c r="C85" s="12"/>
      <c r="D85" s="13"/>
      <c r="E85" s="13"/>
      <c r="F85" s="13"/>
    </row>
    <row r="86" spans="2:6" ht="19.5" customHeight="1">
      <c r="B86" s="12"/>
      <c r="C86" s="12"/>
      <c r="D86" s="13"/>
      <c r="E86" s="13"/>
      <c r="F86" s="13"/>
    </row>
    <row r="87" spans="2:6" ht="19.5" customHeight="1">
      <c r="B87" s="12"/>
      <c r="C87" s="12"/>
      <c r="D87" s="13"/>
      <c r="E87" s="13"/>
      <c r="F87" s="13"/>
    </row>
    <row r="88" spans="2:6" ht="19.5" customHeight="1">
      <c r="B88" s="12"/>
      <c r="C88" s="12"/>
      <c r="D88" s="13"/>
      <c r="E88" s="13"/>
      <c r="F88" s="13"/>
    </row>
    <row r="89" spans="2:6" ht="19.5" customHeight="1">
      <c r="B89" s="12"/>
      <c r="C89" s="12"/>
      <c r="D89" s="13"/>
      <c r="E89" s="13"/>
      <c r="F89" s="13"/>
    </row>
    <row r="90" spans="2:6" ht="19.5" customHeight="1">
      <c r="B90" s="12"/>
      <c r="C90" s="12"/>
      <c r="D90" s="13"/>
      <c r="E90" s="13"/>
      <c r="F90" s="13"/>
    </row>
    <row r="91" spans="2:6" ht="19.5" customHeight="1">
      <c r="B91" s="12"/>
      <c r="C91" s="12"/>
      <c r="D91" s="13"/>
      <c r="E91" s="13"/>
      <c r="F91" s="13"/>
    </row>
    <row r="92" spans="2:6" ht="19.5" customHeight="1">
      <c r="B92" s="12"/>
      <c r="C92" s="12"/>
      <c r="D92" s="13"/>
      <c r="E92" s="13"/>
      <c r="F92" s="13"/>
    </row>
    <row r="93" spans="2:6" ht="19.5" customHeight="1">
      <c r="B93" s="12"/>
      <c r="C93" s="12"/>
      <c r="D93" s="13"/>
      <c r="E93" s="13"/>
      <c r="F93" s="13"/>
    </row>
    <row r="94" spans="2:6" ht="19.5" customHeight="1">
      <c r="B94" s="12"/>
      <c r="C94" s="12"/>
      <c r="D94" s="13"/>
      <c r="E94" s="13"/>
      <c r="F94" s="13"/>
    </row>
    <row r="95" spans="2:6" ht="19.5" customHeight="1">
      <c r="B95" s="12"/>
      <c r="C95" s="12"/>
      <c r="D95" s="13"/>
      <c r="E95" s="13"/>
      <c r="F95" s="13"/>
    </row>
    <row r="96" spans="2:6" ht="19.5" customHeight="1">
      <c r="B96" s="12"/>
      <c r="C96" s="12"/>
      <c r="D96" s="13"/>
      <c r="E96" s="13"/>
      <c r="F96" s="13"/>
    </row>
    <row r="97" spans="2:6" ht="19.5" customHeight="1">
      <c r="B97" s="12"/>
      <c r="C97" s="12"/>
      <c r="D97" s="13"/>
      <c r="E97" s="13"/>
      <c r="F97" s="13"/>
    </row>
    <row r="98" spans="2:6" ht="19.5" customHeight="1">
      <c r="B98" s="12"/>
      <c r="C98" s="12"/>
      <c r="D98" s="13"/>
      <c r="E98" s="13"/>
      <c r="F98" s="13"/>
    </row>
    <row r="99" spans="2:6" ht="19.5" customHeight="1">
      <c r="B99" s="12"/>
      <c r="C99" s="12"/>
      <c r="D99" s="13"/>
      <c r="E99" s="13"/>
      <c r="F99" s="13"/>
    </row>
    <row r="100" spans="2:6" ht="19.5" customHeight="1">
      <c r="B100" s="12"/>
      <c r="C100" s="12"/>
      <c r="D100" s="13"/>
      <c r="E100" s="13"/>
      <c r="F100" s="13"/>
    </row>
    <row r="101" spans="2:6" ht="19.5" customHeight="1">
      <c r="B101" s="12"/>
      <c r="C101" s="12"/>
      <c r="D101" s="13"/>
      <c r="E101" s="13"/>
      <c r="F101" s="13"/>
    </row>
    <row r="102" spans="2:6" ht="19.5" customHeight="1">
      <c r="B102" s="12"/>
      <c r="C102" s="12"/>
      <c r="D102" s="13"/>
      <c r="E102" s="13"/>
      <c r="F102" s="13"/>
    </row>
  </sheetData>
  <mergeCells count="57">
    <mergeCell ref="B25:C25"/>
    <mergeCell ref="B23:C23"/>
    <mergeCell ref="B18:C18"/>
    <mergeCell ref="B19:C19"/>
    <mergeCell ref="B20:C20"/>
    <mergeCell ref="H6:H7"/>
    <mergeCell ref="A6:A8"/>
    <mergeCell ref="B6:C8"/>
    <mergeCell ref="G6:G7"/>
    <mergeCell ref="D6:D7"/>
    <mergeCell ref="F6:F7"/>
    <mergeCell ref="E6:E7"/>
    <mergeCell ref="B14:C14"/>
    <mergeCell ref="B13:C13"/>
    <mergeCell ref="B16:C16"/>
    <mergeCell ref="B9:C9"/>
    <mergeCell ref="B10:C10"/>
    <mergeCell ref="B79:C79"/>
    <mergeCell ref="B28:C28"/>
    <mergeCell ref="B30:C30"/>
    <mergeCell ref="B45:C45"/>
    <mergeCell ref="B66:C66"/>
    <mergeCell ref="B71:C71"/>
    <mergeCell ref="B29:C29"/>
    <mergeCell ref="B56:C56"/>
    <mergeCell ref="B55:C55"/>
    <mergeCell ref="B78:C78"/>
    <mergeCell ref="B59:C59"/>
    <mergeCell ref="B27:C27"/>
    <mergeCell ref="B21:C21"/>
    <mergeCell ref="B22:C22"/>
    <mergeCell ref="B44:C44"/>
    <mergeCell ref="B51:C51"/>
    <mergeCell ref="B48:C48"/>
    <mergeCell ref="B35:C35"/>
    <mergeCell ref="B58:C58"/>
    <mergeCell ref="B24:C24"/>
    <mergeCell ref="A1:F1"/>
    <mergeCell ref="A5:F5"/>
    <mergeCell ref="B60:C60"/>
    <mergeCell ref="B74:C74"/>
    <mergeCell ref="B64:C64"/>
    <mergeCell ref="B65:C65"/>
    <mergeCell ref="B72:C72"/>
    <mergeCell ref="B73:C73"/>
    <mergeCell ref="B63:C63"/>
    <mergeCell ref="B26:C26"/>
    <mergeCell ref="B57:C57"/>
    <mergeCell ref="B31:C31"/>
    <mergeCell ref="B39:C39"/>
    <mergeCell ref="A2:F2"/>
    <mergeCell ref="A3:F3"/>
    <mergeCell ref="A4:F4"/>
    <mergeCell ref="B17:C17"/>
    <mergeCell ref="B15:C15"/>
    <mergeCell ref="B11:C11"/>
    <mergeCell ref="B12:C12"/>
  </mergeCells>
  <printOptions horizontalCentered="1"/>
  <pageMargins left="0.18" right="0.16" top="0.23" bottom="0.17" header="0.16" footer="0.15748031496062992"/>
  <pageSetup horizontalDpi="300" verticalDpi="300" orientation="portrait" paperSize="9" scale="58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H36"/>
  <sheetViews>
    <sheetView workbookViewId="0" topLeftCell="A4">
      <selection activeCell="AF5" sqref="AF5"/>
    </sheetView>
  </sheetViews>
  <sheetFormatPr defaultColWidth="9.00390625" defaultRowHeight="12.75"/>
  <cols>
    <col min="1" max="1" width="5.375" style="0" customWidth="1"/>
    <col min="2" max="2" width="0.12890625" style="0" hidden="1" customWidth="1"/>
    <col min="12" max="12" width="2.25390625" style="0" customWidth="1"/>
    <col min="13" max="13" width="9.125" style="0" hidden="1" customWidth="1"/>
    <col min="14" max="14" width="3.75390625" style="0" hidden="1" customWidth="1"/>
    <col min="15" max="20" width="9.125" style="0" hidden="1" customWidth="1"/>
    <col min="21" max="21" width="1.25" style="0" customWidth="1"/>
    <col min="22" max="22" width="6.00390625" style="0" customWidth="1"/>
    <col min="23" max="24" width="9.125" style="0" hidden="1" customWidth="1"/>
    <col min="26" max="26" width="6.125" style="0" customWidth="1"/>
    <col min="27" max="30" width="9.125" style="0" hidden="1" customWidth="1"/>
    <col min="31" max="32" width="13.375" style="0" customWidth="1"/>
  </cols>
  <sheetData>
    <row r="1" spans="1:31" ht="18.75" customHeight="1">
      <c r="A1" s="569" t="s">
        <v>279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569"/>
      <c r="O1" s="569"/>
      <c r="P1" s="569"/>
      <c r="Q1" s="569"/>
      <c r="R1" s="569"/>
      <c r="S1" s="569"/>
      <c r="T1" s="569"/>
      <c r="U1" s="569"/>
      <c r="V1" s="569"/>
      <c r="W1" s="569"/>
      <c r="X1" s="569"/>
      <c r="Y1" s="569"/>
      <c r="Z1" s="569"/>
      <c r="AA1" s="569"/>
      <c r="AB1" s="569"/>
      <c r="AC1" s="569"/>
      <c r="AD1" s="569"/>
      <c r="AE1" s="569"/>
    </row>
    <row r="2" spans="1:31" ht="18.75" customHeight="1">
      <c r="A2" s="568" t="s">
        <v>500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  <c r="R2" s="568"/>
      <c r="S2" s="568"/>
      <c r="T2" s="568"/>
      <c r="U2" s="568"/>
      <c r="V2" s="568"/>
      <c r="W2" s="568"/>
      <c r="X2" s="568"/>
      <c r="Y2" s="568"/>
      <c r="Z2" s="568"/>
      <c r="AA2" s="568"/>
      <c r="AB2" s="568"/>
      <c r="AC2" s="568"/>
      <c r="AD2" s="568"/>
      <c r="AE2" s="568"/>
    </row>
    <row r="3" spans="1:31" ht="18.75" customHeight="1">
      <c r="A3" s="568" t="s">
        <v>244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568"/>
      <c r="S3" s="568"/>
      <c r="T3" s="568"/>
      <c r="U3" s="568"/>
      <c r="V3" s="568"/>
      <c r="W3" s="568"/>
      <c r="X3" s="568"/>
      <c r="Y3" s="568"/>
      <c r="Z3" s="568"/>
      <c r="AA3" s="568"/>
      <c r="AB3" s="568"/>
      <c r="AC3" s="568"/>
      <c r="AD3" s="568"/>
      <c r="AE3" s="568"/>
    </row>
    <row r="4" spans="1:33" ht="18.75" customHeight="1">
      <c r="A4" s="567" t="s">
        <v>400</v>
      </c>
      <c r="B4" s="567"/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  <c r="N4" s="567"/>
      <c r="O4" s="567"/>
      <c r="P4" s="567"/>
      <c r="Q4" s="567"/>
      <c r="R4" s="567"/>
      <c r="S4" s="567"/>
      <c r="T4" s="567"/>
      <c r="U4" s="567"/>
      <c r="V4" s="567"/>
      <c r="W4" s="567"/>
      <c r="X4" s="567"/>
      <c r="Y4" s="567"/>
      <c r="Z4" s="567"/>
      <c r="AA4" s="567"/>
      <c r="AB4" s="567"/>
      <c r="AC4" s="567"/>
      <c r="AD4" s="567"/>
      <c r="AE4" s="567"/>
      <c r="AF4" s="432" t="s">
        <v>486</v>
      </c>
      <c r="AG4" s="197"/>
    </row>
    <row r="5" spans="1:32" ht="12.75">
      <c r="A5" s="596" t="s">
        <v>206</v>
      </c>
      <c r="B5" s="596"/>
      <c r="C5" s="597" t="s">
        <v>351</v>
      </c>
      <c r="D5" s="597"/>
      <c r="E5" s="597"/>
      <c r="F5" s="597"/>
      <c r="G5" s="597"/>
      <c r="H5" s="597"/>
      <c r="I5" s="597"/>
      <c r="J5" s="597"/>
      <c r="K5" s="597"/>
      <c r="L5" s="597"/>
      <c r="M5" s="597"/>
      <c r="N5" s="597"/>
      <c r="O5" s="597"/>
      <c r="P5" s="597"/>
      <c r="Q5" s="597"/>
      <c r="R5" s="597"/>
      <c r="S5" s="597"/>
      <c r="T5" s="597"/>
      <c r="U5" s="597"/>
      <c r="V5" s="596" t="s">
        <v>352</v>
      </c>
      <c r="W5" s="596"/>
      <c r="X5" s="596"/>
      <c r="Y5" s="597" t="s">
        <v>353</v>
      </c>
      <c r="Z5" s="597"/>
      <c r="AA5" s="597"/>
      <c r="AB5" s="597"/>
      <c r="AC5" s="598"/>
      <c r="AD5" s="599"/>
      <c r="AE5" s="331" t="s">
        <v>501</v>
      </c>
      <c r="AF5" s="331" t="s">
        <v>217</v>
      </c>
    </row>
    <row r="6" spans="1:32" ht="12.75" customHeight="1">
      <c r="A6" s="596"/>
      <c r="B6" s="596"/>
      <c r="C6" s="597"/>
      <c r="D6" s="597"/>
      <c r="E6" s="597"/>
      <c r="F6" s="597"/>
      <c r="G6" s="597"/>
      <c r="H6" s="597"/>
      <c r="I6" s="597"/>
      <c r="J6" s="597"/>
      <c r="K6" s="597"/>
      <c r="L6" s="597"/>
      <c r="M6" s="597"/>
      <c r="N6" s="597"/>
      <c r="O6" s="597"/>
      <c r="P6" s="597"/>
      <c r="Q6" s="597"/>
      <c r="R6" s="597"/>
      <c r="S6" s="597"/>
      <c r="T6" s="597"/>
      <c r="U6" s="597"/>
      <c r="V6" s="596"/>
      <c r="W6" s="596"/>
      <c r="X6" s="596"/>
      <c r="Y6" s="597" t="s">
        <v>354</v>
      </c>
      <c r="Z6" s="597"/>
      <c r="AA6" s="597"/>
      <c r="AB6" s="597"/>
      <c r="AC6" s="597"/>
      <c r="AD6" s="600"/>
      <c r="AE6" s="332">
        <v>42185</v>
      </c>
      <c r="AF6" s="332">
        <v>42185</v>
      </c>
    </row>
    <row r="7" spans="1:32" ht="12.75">
      <c r="A7" s="594"/>
      <c r="B7" s="595"/>
      <c r="C7" s="594"/>
      <c r="D7" s="605"/>
      <c r="E7" s="605"/>
      <c r="F7" s="605"/>
      <c r="G7" s="605"/>
      <c r="H7" s="605"/>
      <c r="I7" s="605"/>
      <c r="J7" s="605"/>
      <c r="K7" s="605"/>
      <c r="L7" s="605"/>
      <c r="M7" s="605"/>
      <c r="N7" s="605"/>
      <c r="O7" s="605"/>
      <c r="P7" s="605"/>
      <c r="Q7" s="605"/>
      <c r="R7" s="605"/>
      <c r="S7" s="605"/>
      <c r="T7" s="605"/>
      <c r="U7" s="595"/>
      <c r="V7" s="594"/>
      <c r="W7" s="605"/>
      <c r="X7" s="595"/>
      <c r="Y7" s="594"/>
      <c r="Z7" s="605"/>
      <c r="AA7" s="605"/>
      <c r="AB7" s="595"/>
      <c r="AC7" s="594"/>
      <c r="AD7" s="595"/>
      <c r="AE7" s="337"/>
      <c r="AF7" s="337"/>
    </row>
    <row r="8" spans="1:32" ht="12.75" customHeight="1">
      <c r="A8" s="570" t="s">
        <v>210</v>
      </c>
      <c r="B8" s="570"/>
      <c r="C8" s="571" t="s">
        <v>355</v>
      </c>
      <c r="D8" s="571"/>
      <c r="E8" s="571"/>
      <c r="F8" s="571"/>
      <c r="G8" s="571"/>
      <c r="H8" s="571"/>
      <c r="I8" s="571"/>
      <c r="J8" s="571"/>
      <c r="K8" s="571"/>
      <c r="L8" s="571"/>
      <c r="M8" s="571"/>
      <c r="N8" s="571"/>
      <c r="O8" s="571"/>
      <c r="P8" s="571"/>
      <c r="Q8" s="571"/>
      <c r="R8" s="571"/>
      <c r="S8" s="571"/>
      <c r="T8" s="571"/>
      <c r="U8" s="571"/>
      <c r="V8" s="572" t="s">
        <v>356</v>
      </c>
      <c r="W8" s="572"/>
      <c r="X8" s="572"/>
      <c r="Y8" s="593">
        <v>19022000</v>
      </c>
      <c r="Z8" s="593"/>
      <c r="AA8" s="338"/>
      <c r="AB8" s="338">
        <f>SUM(Y8:AA8)</f>
        <v>19022000</v>
      </c>
      <c r="AC8" s="577"/>
      <c r="AD8" s="578"/>
      <c r="AE8" s="339">
        <v>19022000</v>
      </c>
      <c r="AF8" s="339">
        <v>9363000</v>
      </c>
    </row>
    <row r="9" spans="1:32" ht="12.75" customHeight="1">
      <c r="A9" s="570" t="s">
        <v>307</v>
      </c>
      <c r="B9" s="570"/>
      <c r="C9" s="571" t="s">
        <v>358</v>
      </c>
      <c r="D9" s="571"/>
      <c r="E9" s="571"/>
      <c r="F9" s="571"/>
      <c r="G9" s="571"/>
      <c r="H9" s="571"/>
      <c r="I9" s="571"/>
      <c r="J9" s="571"/>
      <c r="K9" s="571"/>
      <c r="L9" s="571"/>
      <c r="M9" s="571"/>
      <c r="N9" s="571"/>
      <c r="O9" s="571"/>
      <c r="P9" s="571"/>
      <c r="Q9" s="571"/>
      <c r="R9" s="571"/>
      <c r="S9" s="571"/>
      <c r="T9" s="571"/>
      <c r="U9" s="571"/>
      <c r="V9" s="572" t="s">
        <v>359</v>
      </c>
      <c r="W9" s="572"/>
      <c r="X9" s="572"/>
      <c r="Y9" s="577">
        <v>0</v>
      </c>
      <c r="Z9" s="577"/>
      <c r="AA9" s="338"/>
      <c r="AB9" s="338"/>
      <c r="AC9" s="577"/>
      <c r="AD9" s="578"/>
      <c r="AE9" s="339">
        <v>0</v>
      </c>
      <c r="AF9" s="339">
        <v>0</v>
      </c>
    </row>
    <row r="10" spans="1:32" ht="12.75" customHeight="1">
      <c r="A10" s="570" t="s">
        <v>308</v>
      </c>
      <c r="B10" s="570"/>
      <c r="C10" s="571" t="s">
        <v>360</v>
      </c>
      <c r="D10" s="571"/>
      <c r="E10" s="571"/>
      <c r="F10" s="571"/>
      <c r="G10" s="571"/>
      <c r="H10" s="571"/>
      <c r="I10" s="571"/>
      <c r="J10" s="571"/>
      <c r="K10" s="571"/>
      <c r="L10" s="571"/>
      <c r="M10" s="571"/>
      <c r="N10" s="571"/>
      <c r="O10" s="571"/>
      <c r="P10" s="571"/>
      <c r="Q10" s="571"/>
      <c r="R10" s="571"/>
      <c r="S10" s="571"/>
      <c r="T10" s="571"/>
      <c r="U10" s="571"/>
      <c r="V10" s="572" t="s">
        <v>361</v>
      </c>
      <c r="W10" s="572"/>
      <c r="X10" s="572"/>
      <c r="Y10" s="577">
        <v>0</v>
      </c>
      <c r="Z10" s="577"/>
      <c r="AA10" s="338"/>
      <c r="AB10" s="338"/>
      <c r="AC10" s="577"/>
      <c r="AD10" s="578"/>
      <c r="AE10" s="339">
        <v>0</v>
      </c>
      <c r="AF10" s="339">
        <v>0</v>
      </c>
    </row>
    <row r="11" spans="1:32" ht="12.75" customHeight="1">
      <c r="A11" s="570" t="s">
        <v>309</v>
      </c>
      <c r="B11" s="570"/>
      <c r="C11" s="571" t="s">
        <v>317</v>
      </c>
      <c r="D11" s="571"/>
      <c r="E11" s="571"/>
      <c r="F11" s="571"/>
      <c r="G11" s="571"/>
      <c r="H11" s="571"/>
      <c r="I11" s="571"/>
      <c r="J11" s="571"/>
      <c r="K11" s="571"/>
      <c r="L11" s="571"/>
      <c r="M11" s="571"/>
      <c r="N11" s="571"/>
      <c r="O11" s="571"/>
      <c r="P11" s="571"/>
      <c r="Q11" s="571"/>
      <c r="R11" s="571"/>
      <c r="S11" s="571"/>
      <c r="T11" s="571"/>
      <c r="U11" s="571"/>
      <c r="V11" s="572" t="s">
        <v>362</v>
      </c>
      <c r="W11" s="572"/>
      <c r="X11" s="572"/>
      <c r="Y11" s="577">
        <v>0</v>
      </c>
      <c r="Z11" s="577"/>
      <c r="AA11" s="338"/>
      <c r="AB11" s="338"/>
      <c r="AC11" s="577"/>
      <c r="AD11" s="578"/>
      <c r="AE11" s="339">
        <v>0</v>
      </c>
      <c r="AF11" s="339">
        <v>0</v>
      </c>
    </row>
    <row r="12" spans="1:32" ht="12.75" customHeight="1">
      <c r="A12" s="570" t="s">
        <v>310</v>
      </c>
      <c r="B12" s="570"/>
      <c r="C12" s="571" t="s">
        <v>323</v>
      </c>
      <c r="D12" s="571"/>
      <c r="E12" s="571"/>
      <c r="F12" s="571"/>
      <c r="G12" s="571"/>
      <c r="H12" s="571"/>
      <c r="I12" s="571"/>
      <c r="J12" s="571"/>
      <c r="K12" s="571"/>
      <c r="L12" s="571"/>
      <c r="M12" s="571"/>
      <c r="N12" s="571"/>
      <c r="O12" s="571"/>
      <c r="P12" s="571"/>
      <c r="Q12" s="571"/>
      <c r="R12" s="571"/>
      <c r="S12" s="571"/>
      <c r="T12" s="571"/>
      <c r="U12" s="571"/>
      <c r="V12" s="572" t="s">
        <v>363</v>
      </c>
      <c r="W12" s="572"/>
      <c r="X12" s="572"/>
      <c r="Y12" s="577">
        <v>0</v>
      </c>
      <c r="Z12" s="577"/>
      <c r="AA12" s="338"/>
      <c r="AB12" s="338"/>
      <c r="AC12" s="577"/>
      <c r="AD12" s="578"/>
      <c r="AE12" s="339">
        <v>0</v>
      </c>
      <c r="AF12" s="339">
        <v>0</v>
      </c>
    </row>
    <row r="13" spans="1:32" ht="12.75" customHeight="1">
      <c r="A13" s="570" t="s">
        <v>311</v>
      </c>
      <c r="B13" s="570"/>
      <c r="C13" s="571" t="s">
        <v>324</v>
      </c>
      <c r="D13" s="571"/>
      <c r="E13" s="571"/>
      <c r="F13" s="571"/>
      <c r="G13" s="571"/>
      <c r="H13" s="571"/>
      <c r="I13" s="571"/>
      <c r="J13" s="571"/>
      <c r="K13" s="571"/>
      <c r="L13" s="571"/>
      <c r="M13" s="571"/>
      <c r="N13" s="571"/>
      <c r="O13" s="571"/>
      <c r="P13" s="571"/>
      <c r="Q13" s="571"/>
      <c r="R13" s="571"/>
      <c r="S13" s="571"/>
      <c r="T13" s="571"/>
      <c r="U13" s="571"/>
      <c r="V13" s="572" t="s">
        <v>364</v>
      </c>
      <c r="W13" s="572"/>
      <c r="X13" s="572"/>
      <c r="Y13" s="577">
        <v>389000</v>
      </c>
      <c r="Z13" s="577"/>
      <c r="AA13" s="338"/>
      <c r="AB13" s="338">
        <f>SUM(Y13:AA13)</f>
        <v>389000</v>
      </c>
      <c r="AC13" s="577"/>
      <c r="AD13" s="578"/>
      <c r="AE13" s="339">
        <v>389000</v>
      </c>
      <c r="AF13" s="339">
        <v>389000</v>
      </c>
    </row>
    <row r="14" spans="1:32" ht="12.75" customHeight="1">
      <c r="A14" s="570" t="s">
        <v>312</v>
      </c>
      <c r="B14" s="570"/>
      <c r="C14" s="571" t="s">
        <v>365</v>
      </c>
      <c r="D14" s="571"/>
      <c r="E14" s="571"/>
      <c r="F14" s="571"/>
      <c r="G14" s="571"/>
      <c r="H14" s="571"/>
      <c r="I14" s="571"/>
      <c r="J14" s="571"/>
      <c r="K14" s="571"/>
      <c r="L14" s="571"/>
      <c r="M14" s="571"/>
      <c r="N14" s="571"/>
      <c r="O14" s="571"/>
      <c r="P14" s="571"/>
      <c r="Q14" s="571"/>
      <c r="R14" s="571"/>
      <c r="S14" s="571"/>
      <c r="T14" s="571"/>
      <c r="U14" s="571"/>
      <c r="V14" s="572" t="s">
        <v>366</v>
      </c>
      <c r="W14" s="572"/>
      <c r="X14" s="572"/>
      <c r="Y14" s="591">
        <v>0</v>
      </c>
      <c r="Z14" s="592"/>
      <c r="AA14" s="339">
        <v>0</v>
      </c>
      <c r="AB14" s="339">
        <v>0</v>
      </c>
      <c r="AC14" s="339">
        <v>0</v>
      </c>
      <c r="AD14" s="339">
        <v>0</v>
      </c>
      <c r="AE14" s="339">
        <v>0</v>
      </c>
      <c r="AF14" s="339">
        <v>0</v>
      </c>
    </row>
    <row r="15" spans="1:32" ht="12.75" customHeight="1">
      <c r="A15" s="570" t="s">
        <v>313</v>
      </c>
      <c r="B15" s="570"/>
      <c r="C15" s="571" t="s">
        <v>367</v>
      </c>
      <c r="D15" s="571"/>
      <c r="E15" s="571"/>
      <c r="F15" s="571"/>
      <c r="G15" s="571"/>
      <c r="H15" s="571"/>
      <c r="I15" s="571"/>
      <c r="J15" s="571"/>
      <c r="K15" s="571"/>
      <c r="L15" s="571"/>
      <c r="M15" s="571"/>
      <c r="N15" s="571"/>
      <c r="O15" s="571"/>
      <c r="P15" s="571"/>
      <c r="Q15" s="571"/>
      <c r="R15" s="571"/>
      <c r="S15" s="571"/>
      <c r="T15" s="571"/>
      <c r="U15" s="571"/>
      <c r="V15" s="572" t="s">
        <v>368</v>
      </c>
      <c r="W15" s="572"/>
      <c r="X15" s="572"/>
      <c r="Y15" s="591">
        <v>0</v>
      </c>
      <c r="Z15" s="592"/>
      <c r="AA15" s="339">
        <v>0</v>
      </c>
      <c r="AB15" s="339">
        <v>0</v>
      </c>
      <c r="AC15" s="339">
        <v>0</v>
      </c>
      <c r="AD15" s="339">
        <v>0</v>
      </c>
      <c r="AE15" s="339">
        <v>0</v>
      </c>
      <c r="AF15" s="339">
        <v>0</v>
      </c>
    </row>
    <row r="16" spans="1:32" ht="12.75" customHeight="1">
      <c r="A16" s="570" t="s">
        <v>314</v>
      </c>
      <c r="B16" s="570"/>
      <c r="C16" s="571" t="s">
        <v>325</v>
      </c>
      <c r="D16" s="571"/>
      <c r="E16" s="571"/>
      <c r="F16" s="571"/>
      <c r="G16" s="571"/>
      <c r="H16" s="571"/>
      <c r="I16" s="571"/>
      <c r="J16" s="571"/>
      <c r="K16" s="571"/>
      <c r="L16" s="571"/>
      <c r="M16" s="571"/>
      <c r="N16" s="571"/>
      <c r="O16" s="571"/>
      <c r="P16" s="571"/>
      <c r="Q16" s="571"/>
      <c r="R16" s="571"/>
      <c r="S16" s="571"/>
      <c r="T16" s="571"/>
      <c r="U16" s="571"/>
      <c r="V16" s="572" t="s">
        <v>369</v>
      </c>
      <c r="W16" s="572"/>
      <c r="X16" s="572"/>
      <c r="Y16" s="577">
        <v>147000</v>
      </c>
      <c r="Z16" s="577"/>
      <c r="AA16" s="338"/>
      <c r="AB16" s="338">
        <f>SUM(Y16:AA16)</f>
        <v>147000</v>
      </c>
      <c r="AC16" s="577"/>
      <c r="AD16" s="578"/>
      <c r="AE16" s="339">
        <v>147000</v>
      </c>
      <c r="AF16" s="339">
        <v>64000</v>
      </c>
    </row>
    <row r="17" spans="1:32" ht="12.75" customHeight="1">
      <c r="A17" s="570" t="s">
        <v>315</v>
      </c>
      <c r="B17" s="570"/>
      <c r="C17" s="571" t="s">
        <v>370</v>
      </c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  <c r="P17" s="571"/>
      <c r="Q17" s="571"/>
      <c r="R17" s="571"/>
      <c r="S17" s="571"/>
      <c r="T17" s="571"/>
      <c r="U17" s="571"/>
      <c r="V17" s="572" t="s">
        <v>371</v>
      </c>
      <c r="W17" s="572"/>
      <c r="X17" s="572"/>
      <c r="Y17" s="577">
        <v>1350000</v>
      </c>
      <c r="Z17" s="577"/>
      <c r="AA17" s="338"/>
      <c r="AB17" s="338">
        <f>SUM(Y17:AA17)</f>
        <v>1350000</v>
      </c>
      <c r="AC17" s="577"/>
      <c r="AD17" s="578"/>
      <c r="AE17" s="339">
        <v>1350000</v>
      </c>
      <c r="AF17" s="339">
        <v>418000</v>
      </c>
    </row>
    <row r="18" spans="1:32" ht="12.75" customHeight="1">
      <c r="A18" s="570" t="s">
        <v>316</v>
      </c>
      <c r="B18" s="570"/>
      <c r="C18" s="571" t="s">
        <v>372</v>
      </c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  <c r="P18" s="571"/>
      <c r="Q18" s="571"/>
      <c r="R18" s="571"/>
      <c r="S18" s="571"/>
      <c r="T18" s="571"/>
      <c r="U18" s="571"/>
      <c r="V18" s="572" t="s">
        <v>373</v>
      </c>
      <c r="W18" s="572"/>
      <c r="X18" s="572"/>
      <c r="Y18" s="591">
        <v>0</v>
      </c>
      <c r="Z18" s="592"/>
      <c r="AA18" s="339">
        <v>0</v>
      </c>
      <c r="AB18" s="339">
        <v>0</v>
      </c>
      <c r="AC18" s="339">
        <v>0</v>
      </c>
      <c r="AD18" s="339">
        <v>0</v>
      </c>
      <c r="AE18" s="339">
        <v>0</v>
      </c>
      <c r="AF18" s="339">
        <v>0</v>
      </c>
    </row>
    <row r="19" spans="1:32" ht="12.75" customHeight="1">
      <c r="A19" s="570" t="s">
        <v>318</v>
      </c>
      <c r="B19" s="570"/>
      <c r="C19" s="571" t="s">
        <v>374</v>
      </c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  <c r="P19" s="571"/>
      <c r="Q19" s="571"/>
      <c r="R19" s="571"/>
      <c r="S19" s="571"/>
      <c r="T19" s="571"/>
      <c r="U19" s="571"/>
      <c r="V19" s="572" t="s">
        <v>375</v>
      </c>
      <c r="W19" s="572"/>
      <c r="X19" s="572"/>
      <c r="Y19" s="591">
        <v>0</v>
      </c>
      <c r="Z19" s="592"/>
      <c r="AA19" s="339">
        <v>0</v>
      </c>
      <c r="AB19" s="339">
        <v>0</v>
      </c>
      <c r="AC19" s="339">
        <v>0</v>
      </c>
      <c r="AD19" s="339">
        <v>0</v>
      </c>
      <c r="AE19" s="339">
        <v>0</v>
      </c>
      <c r="AF19" s="339">
        <v>0</v>
      </c>
    </row>
    <row r="20" spans="1:32" ht="12.75" customHeight="1">
      <c r="A20" s="570" t="s">
        <v>319</v>
      </c>
      <c r="B20" s="570"/>
      <c r="C20" s="571" t="s">
        <v>376</v>
      </c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  <c r="P20" s="571"/>
      <c r="Q20" s="571"/>
      <c r="R20" s="571"/>
      <c r="S20" s="571"/>
      <c r="T20" s="571"/>
      <c r="U20" s="571"/>
      <c r="V20" s="572" t="s">
        <v>377</v>
      </c>
      <c r="W20" s="572"/>
      <c r="X20" s="572"/>
      <c r="Y20" s="591">
        <v>0</v>
      </c>
      <c r="Z20" s="592"/>
      <c r="AA20" s="339">
        <v>0</v>
      </c>
      <c r="AB20" s="339">
        <v>0</v>
      </c>
      <c r="AC20" s="339">
        <v>0</v>
      </c>
      <c r="AD20" s="339">
        <v>0</v>
      </c>
      <c r="AE20" s="339">
        <v>0</v>
      </c>
      <c r="AF20" s="339">
        <v>0</v>
      </c>
    </row>
    <row r="21" spans="1:32" ht="12.75">
      <c r="A21" s="570" t="s">
        <v>320</v>
      </c>
      <c r="B21" s="570"/>
      <c r="C21" s="575" t="s">
        <v>378</v>
      </c>
      <c r="D21" s="575"/>
      <c r="E21" s="575"/>
      <c r="F21" s="575"/>
      <c r="G21" s="575"/>
      <c r="H21" s="575"/>
      <c r="I21" s="575"/>
      <c r="J21" s="575"/>
      <c r="K21" s="575"/>
      <c r="L21" s="575"/>
      <c r="M21" s="575"/>
      <c r="N21" s="575"/>
      <c r="O21" s="575"/>
      <c r="P21" s="575"/>
      <c r="Q21" s="575"/>
      <c r="R21" s="575"/>
      <c r="S21" s="575"/>
      <c r="T21" s="575"/>
      <c r="U21" s="575"/>
      <c r="V21" s="572" t="s">
        <v>377</v>
      </c>
      <c r="W21" s="572"/>
      <c r="X21" s="572"/>
      <c r="Y21" s="591">
        <v>0</v>
      </c>
      <c r="Z21" s="592"/>
      <c r="AA21" s="339">
        <v>0</v>
      </c>
      <c r="AB21" s="339">
        <v>0</v>
      </c>
      <c r="AC21" s="339">
        <v>0</v>
      </c>
      <c r="AD21" s="339">
        <v>0</v>
      </c>
      <c r="AE21" s="339">
        <v>0</v>
      </c>
      <c r="AF21" s="339">
        <v>0</v>
      </c>
    </row>
    <row r="22" spans="1:32" ht="12.75">
      <c r="A22" s="579" t="s">
        <v>321</v>
      </c>
      <c r="B22" s="579"/>
      <c r="C22" s="580" t="s">
        <v>379</v>
      </c>
      <c r="D22" s="580"/>
      <c r="E22" s="580"/>
      <c r="F22" s="580"/>
      <c r="G22" s="580"/>
      <c r="H22" s="580"/>
      <c r="I22" s="580"/>
      <c r="J22" s="580"/>
      <c r="K22" s="580"/>
      <c r="L22" s="580"/>
      <c r="M22" s="580"/>
      <c r="N22" s="580"/>
      <c r="O22" s="580"/>
      <c r="P22" s="580"/>
      <c r="Q22" s="580"/>
      <c r="R22" s="580"/>
      <c r="S22" s="580"/>
      <c r="T22" s="580"/>
      <c r="U22" s="580"/>
      <c r="V22" s="581" t="s">
        <v>380</v>
      </c>
      <c r="W22" s="581"/>
      <c r="X22" s="581"/>
      <c r="Y22" s="582">
        <f>SUM(Y8:Z21)</f>
        <v>20908000</v>
      </c>
      <c r="Z22" s="583"/>
      <c r="AA22" s="583"/>
      <c r="AB22" s="583"/>
      <c r="AC22" s="584"/>
      <c r="AD22" s="585"/>
      <c r="AE22" s="340">
        <f>SUM(AE8:AE21)</f>
        <v>20908000</v>
      </c>
      <c r="AF22" s="340">
        <f>SUM(AF8:AF21)</f>
        <v>10234000</v>
      </c>
    </row>
    <row r="23" spans="1:32" ht="12.75" customHeight="1">
      <c r="A23" s="570" t="s">
        <v>322</v>
      </c>
      <c r="B23" s="570"/>
      <c r="C23" s="571" t="s">
        <v>381</v>
      </c>
      <c r="D23" s="571"/>
      <c r="E23" s="571"/>
      <c r="F23" s="571"/>
      <c r="G23" s="571"/>
      <c r="H23" s="571"/>
      <c r="I23" s="571"/>
      <c r="J23" s="571"/>
      <c r="K23" s="571"/>
      <c r="L23" s="571"/>
      <c r="M23" s="571"/>
      <c r="N23" s="571"/>
      <c r="O23" s="571"/>
      <c r="P23" s="571"/>
      <c r="Q23" s="571"/>
      <c r="R23" s="571"/>
      <c r="S23" s="571"/>
      <c r="T23" s="571"/>
      <c r="U23" s="571"/>
      <c r="V23" s="572" t="s">
        <v>382</v>
      </c>
      <c r="W23" s="572"/>
      <c r="X23" s="572"/>
      <c r="Y23" s="590">
        <v>5688000</v>
      </c>
      <c r="Z23" s="590"/>
      <c r="AA23" s="341"/>
      <c r="AB23" s="341">
        <f>SUM(Y23:AA23)</f>
        <v>5688000</v>
      </c>
      <c r="AC23" s="577"/>
      <c r="AD23" s="578"/>
      <c r="AE23" s="339">
        <v>5688000</v>
      </c>
      <c r="AF23" s="339">
        <v>2444000</v>
      </c>
    </row>
    <row r="24" spans="1:32" ht="12.75" customHeight="1">
      <c r="A24" s="570" t="s">
        <v>328</v>
      </c>
      <c r="B24" s="570"/>
      <c r="C24" s="571" t="s">
        <v>383</v>
      </c>
      <c r="D24" s="571"/>
      <c r="E24" s="571"/>
      <c r="F24" s="571"/>
      <c r="G24" s="571"/>
      <c r="H24" s="571"/>
      <c r="I24" s="571"/>
      <c r="J24" s="571"/>
      <c r="K24" s="571"/>
      <c r="L24" s="571"/>
      <c r="M24" s="571"/>
      <c r="N24" s="571"/>
      <c r="O24" s="571"/>
      <c r="P24" s="571"/>
      <c r="Q24" s="571"/>
      <c r="R24" s="571"/>
      <c r="S24" s="571"/>
      <c r="T24" s="571"/>
      <c r="U24" s="571"/>
      <c r="V24" s="572" t="s">
        <v>384</v>
      </c>
      <c r="W24" s="572"/>
      <c r="X24" s="572"/>
      <c r="Y24" s="589">
        <v>0</v>
      </c>
      <c r="Z24" s="589"/>
      <c r="AA24" s="341"/>
      <c r="AB24" s="341"/>
      <c r="AC24" s="577"/>
      <c r="AD24" s="578"/>
      <c r="AE24" s="339">
        <v>0</v>
      </c>
      <c r="AF24" s="339">
        <v>0</v>
      </c>
    </row>
    <row r="25" spans="1:32" ht="12.75" customHeight="1">
      <c r="A25" s="570" t="s">
        <v>330</v>
      </c>
      <c r="B25" s="570"/>
      <c r="C25" s="571" t="s">
        <v>385</v>
      </c>
      <c r="D25" s="571"/>
      <c r="E25" s="571"/>
      <c r="F25" s="571"/>
      <c r="G25" s="571"/>
      <c r="H25" s="571"/>
      <c r="I25" s="571"/>
      <c r="J25" s="571"/>
      <c r="K25" s="571"/>
      <c r="L25" s="571"/>
      <c r="M25" s="571"/>
      <c r="N25" s="571"/>
      <c r="O25" s="571"/>
      <c r="P25" s="571"/>
      <c r="Q25" s="571"/>
      <c r="R25" s="571"/>
      <c r="S25" s="571"/>
      <c r="T25" s="571"/>
      <c r="U25" s="571"/>
      <c r="V25" s="572" t="s">
        <v>386</v>
      </c>
      <c r="W25" s="572"/>
      <c r="X25" s="572"/>
      <c r="Y25" s="587">
        <v>760000</v>
      </c>
      <c r="Z25" s="588"/>
      <c r="AA25" s="341"/>
      <c r="AB25" s="341">
        <f>SUM(Y25:AA25)</f>
        <v>760000</v>
      </c>
      <c r="AC25" s="577"/>
      <c r="AD25" s="578"/>
      <c r="AE25" s="339">
        <v>760000</v>
      </c>
      <c r="AF25" s="339">
        <v>499000</v>
      </c>
    </row>
    <row r="26" spans="1:32" ht="12.75">
      <c r="A26" s="579" t="s">
        <v>331</v>
      </c>
      <c r="B26" s="579"/>
      <c r="C26" s="580" t="s">
        <v>387</v>
      </c>
      <c r="D26" s="580"/>
      <c r="E26" s="580"/>
      <c r="F26" s="580"/>
      <c r="G26" s="580"/>
      <c r="H26" s="580"/>
      <c r="I26" s="580"/>
      <c r="J26" s="580"/>
      <c r="K26" s="580"/>
      <c r="L26" s="580"/>
      <c r="M26" s="580"/>
      <c r="N26" s="580"/>
      <c r="O26" s="580"/>
      <c r="P26" s="580"/>
      <c r="Q26" s="580"/>
      <c r="R26" s="580"/>
      <c r="S26" s="580"/>
      <c r="T26" s="580"/>
      <c r="U26" s="580"/>
      <c r="V26" s="581" t="s">
        <v>388</v>
      </c>
      <c r="W26" s="581"/>
      <c r="X26" s="581"/>
      <c r="Y26" s="582">
        <f>SUM(Y23:Y25)</f>
        <v>6448000</v>
      </c>
      <c r="Z26" s="583"/>
      <c r="AA26" s="583"/>
      <c r="AB26" s="583"/>
      <c r="AC26" s="584"/>
      <c r="AD26" s="585"/>
      <c r="AE26" s="342">
        <f>SUM(AE23:AE25)</f>
        <v>6448000</v>
      </c>
      <c r="AF26" s="342">
        <f>SUM(AF23:AF25)</f>
        <v>2943000</v>
      </c>
    </row>
    <row r="27" spans="1:34" ht="12.75">
      <c r="A27" s="579" t="s">
        <v>333</v>
      </c>
      <c r="B27" s="579"/>
      <c r="C27" s="580" t="s">
        <v>389</v>
      </c>
      <c r="D27" s="580"/>
      <c r="E27" s="580"/>
      <c r="F27" s="580"/>
      <c r="G27" s="580"/>
      <c r="H27" s="580"/>
      <c r="I27" s="580"/>
      <c r="J27" s="580"/>
      <c r="K27" s="580"/>
      <c r="L27" s="580"/>
      <c r="M27" s="580"/>
      <c r="N27" s="580"/>
      <c r="O27" s="580"/>
      <c r="P27" s="580"/>
      <c r="Q27" s="580"/>
      <c r="R27" s="580"/>
      <c r="S27" s="580"/>
      <c r="T27" s="580"/>
      <c r="U27" s="580"/>
      <c r="V27" s="581" t="s">
        <v>390</v>
      </c>
      <c r="W27" s="581"/>
      <c r="X27" s="581"/>
      <c r="Y27" s="582">
        <f>Y22+Y26</f>
        <v>27356000</v>
      </c>
      <c r="Z27" s="583"/>
      <c r="AA27" s="583"/>
      <c r="AB27" s="583"/>
      <c r="AC27" s="584"/>
      <c r="AD27" s="585"/>
      <c r="AE27" s="343">
        <f>AE22+AE26</f>
        <v>27356000</v>
      </c>
      <c r="AF27" s="343">
        <f>AF22+AF26</f>
        <v>13177000</v>
      </c>
      <c r="AG27" s="197"/>
      <c r="AH27" s="197"/>
    </row>
    <row r="28" spans="1:32" ht="12.75" customHeight="1">
      <c r="A28" s="579">
        <v>21</v>
      </c>
      <c r="B28" s="579"/>
      <c r="C28" s="580" t="s">
        <v>391</v>
      </c>
      <c r="D28" s="580"/>
      <c r="E28" s="580"/>
      <c r="F28" s="580"/>
      <c r="G28" s="580"/>
      <c r="H28" s="580"/>
      <c r="I28" s="580"/>
      <c r="J28" s="580"/>
      <c r="K28" s="580"/>
      <c r="L28" s="580"/>
      <c r="M28" s="580"/>
      <c r="N28" s="580"/>
      <c r="O28" s="580"/>
      <c r="P28" s="580"/>
      <c r="Q28" s="580"/>
      <c r="R28" s="580"/>
      <c r="S28" s="580"/>
      <c r="T28" s="580"/>
      <c r="U28" s="580"/>
      <c r="V28" s="581" t="s">
        <v>392</v>
      </c>
      <c r="W28" s="581"/>
      <c r="X28" s="581"/>
      <c r="Y28" s="583">
        <f>Y29+Y32+Y35</f>
        <v>7319000</v>
      </c>
      <c r="Z28" s="586"/>
      <c r="AA28" s="586"/>
      <c r="AB28" s="586"/>
      <c r="AC28" s="577"/>
      <c r="AD28" s="578"/>
      <c r="AE28" s="344">
        <f>AE29+AE32+AE35+AE34</f>
        <v>7319000</v>
      </c>
      <c r="AF28" s="344">
        <f>AF29+AF32+AF35+AF34</f>
        <v>3182000</v>
      </c>
    </row>
    <row r="29" spans="1:32" ht="12.75">
      <c r="A29" s="570">
        <v>22</v>
      </c>
      <c r="B29" s="570"/>
      <c r="C29" s="575" t="s">
        <v>393</v>
      </c>
      <c r="D29" s="575"/>
      <c r="E29" s="575"/>
      <c r="F29" s="575"/>
      <c r="G29" s="575"/>
      <c r="H29" s="575"/>
      <c r="I29" s="575"/>
      <c r="J29" s="575"/>
      <c r="K29" s="575"/>
      <c r="L29" s="575"/>
      <c r="M29" s="575"/>
      <c r="N29" s="575"/>
      <c r="O29" s="575"/>
      <c r="P29" s="575"/>
      <c r="Q29" s="575"/>
      <c r="R29" s="575"/>
      <c r="S29" s="575"/>
      <c r="T29" s="575"/>
      <c r="U29" s="575"/>
      <c r="V29" s="572" t="s">
        <v>392</v>
      </c>
      <c r="W29" s="572"/>
      <c r="X29" s="572"/>
      <c r="Y29" s="576">
        <v>6837000</v>
      </c>
      <c r="Z29" s="576"/>
      <c r="AA29" s="576"/>
      <c r="AB29" s="576"/>
      <c r="AC29" s="573"/>
      <c r="AD29" s="574"/>
      <c r="AE29" s="339">
        <v>6837000</v>
      </c>
      <c r="AF29" s="339">
        <v>3002000</v>
      </c>
    </row>
    <row r="30" spans="1:32" ht="12.75">
      <c r="A30" s="570">
        <v>23</v>
      </c>
      <c r="B30" s="570"/>
      <c r="C30" s="575" t="s">
        <v>394</v>
      </c>
      <c r="D30" s="575"/>
      <c r="E30" s="575"/>
      <c r="F30" s="575"/>
      <c r="G30" s="575"/>
      <c r="H30" s="575"/>
      <c r="I30" s="575"/>
      <c r="J30" s="575"/>
      <c r="K30" s="575"/>
      <c r="L30" s="575"/>
      <c r="M30" s="575"/>
      <c r="N30" s="575"/>
      <c r="O30" s="575"/>
      <c r="P30" s="575"/>
      <c r="Q30" s="575"/>
      <c r="R30" s="575"/>
      <c r="S30" s="575"/>
      <c r="T30" s="575"/>
      <c r="U30" s="575"/>
      <c r="V30" s="572" t="s">
        <v>392</v>
      </c>
      <c r="W30" s="572"/>
      <c r="X30" s="572"/>
      <c r="Y30" s="576">
        <v>0</v>
      </c>
      <c r="Z30" s="576"/>
      <c r="AA30" s="576"/>
      <c r="AB30" s="576"/>
      <c r="AC30" s="573"/>
      <c r="AD30" s="574"/>
      <c r="AE30" s="339">
        <v>0</v>
      </c>
      <c r="AF30" s="339">
        <v>0</v>
      </c>
    </row>
    <row r="31" spans="1:32" ht="12.75">
      <c r="A31" s="570">
        <v>24</v>
      </c>
      <c r="B31" s="570"/>
      <c r="C31" s="575" t="s">
        <v>395</v>
      </c>
      <c r="D31" s="575"/>
      <c r="E31" s="575"/>
      <c r="F31" s="575"/>
      <c r="G31" s="575"/>
      <c r="H31" s="575"/>
      <c r="I31" s="575"/>
      <c r="J31" s="575"/>
      <c r="K31" s="575"/>
      <c r="L31" s="575"/>
      <c r="M31" s="575"/>
      <c r="N31" s="575"/>
      <c r="O31" s="575"/>
      <c r="P31" s="575"/>
      <c r="Q31" s="575"/>
      <c r="R31" s="575"/>
      <c r="S31" s="575"/>
      <c r="T31" s="575"/>
      <c r="U31" s="575"/>
      <c r="V31" s="572" t="s">
        <v>392</v>
      </c>
      <c r="W31" s="572"/>
      <c r="X31" s="572"/>
      <c r="Y31" s="576">
        <v>0</v>
      </c>
      <c r="Z31" s="576"/>
      <c r="AA31" s="576"/>
      <c r="AB31" s="576"/>
      <c r="AC31" s="573"/>
      <c r="AD31" s="574"/>
      <c r="AE31" s="339">
        <v>0</v>
      </c>
      <c r="AF31" s="339">
        <v>0</v>
      </c>
    </row>
    <row r="32" spans="1:32" ht="12.75">
      <c r="A32" s="570">
        <v>25</v>
      </c>
      <c r="B32" s="570"/>
      <c r="C32" s="575" t="s">
        <v>396</v>
      </c>
      <c r="D32" s="575"/>
      <c r="E32" s="575"/>
      <c r="F32" s="575"/>
      <c r="G32" s="575"/>
      <c r="H32" s="575"/>
      <c r="I32" s="575"/>
      <c r="J32" s="575"/>
      <c r="K32" s="575"/>
      <c r="L32" s="575"/>
      <c r="M32" s="575"/>
      <c r="N32" s="575"/>
      <c r="O32" s="575"/>
      <c r="P32" s="575"/>
      <c r="Q32" s="575"/>
      <c r="R32" s="575"/>
      <c r="S32" s="575"/>
      <c r="T32" s="575"/>
      <c r="U32" s="575"/>
      <c r="V32" s="572" t="s">
        <v>392</v>
      </c>
      <c r="W32" s="572"/>
      <c r="X32" s="572"/>
      <c r="Y32" s="576">
        <v>225000</v>
      </c>
      <c r="Z32" s="576"/>
      <c r="AA32" s="576"/>
      <c r="AB32" s="576"/>
      <c r="AC32" s="573"/>
      <c r="AD32" s="574"/>
      <c r="AE32" s="339">
        <v>220000</v>
      </c>
      <c r="AF32" s="339">
        <v>72000</v>
      </c>
    </row>
    <row r="33" spans="1:32" ht="12.75">
      <c r="A33" s="570">
        <v>26</v>
      </c>
      <c r="B33" s="570"/>
      <c r="C33" s="575" t="s">
        <v>397</v>
      </c>
      <c r="D33" s="575"/>
      <c r="E33" s="575"/>
      <c r="F33" s="575"/>
      <c r="G33" s="575"/>
      <c r="H33" s="575"/>
      <c r="I33" s="575"/>
      <c r="J33" s="575"/>
      <c r="K33" s="575"/>
      <c r="L33" s="575"/>
      <c r="M33" s="575"/>
      <c r="N33" s="575"/>
      <c r="O33" s="575"/>
      <c r="P33" s="575"/>
      <c r="Q33" s="575"/>
      <c r="R33" s="575"/>
      <c r="S33" s="575"/>
      <c r="T33" s="575"/>
      <c r="U33" s="575"/>
      <c r="V33" s="572" t="s">
        <v>392</v>
      </c>
      <c r="W33" s="572"/>
      <c r="X33" s="572"/>
      <c r="Y33" s="576">
        <v>0</v>
      </c>
      <c r="Z33" s="576"/>
      <c r="AA33" s="576"/>
      <c r="AB33" s="576"/>
      <c r="AC33" s="573"/>
      <c r="AD33" s="574"/>
      <c r="AE33" s="339">
        <v>0</v>
      </c>
      <c r="AF33" s="339">
        <v>0</v>
      </c>
    </row>
    <row r="34" spans="1:32" ht="12.75">
      <c r="A34" s="570">
        <v>27</v>
      </c>
      <c r="B34" s="570"/>
      <c r="C34" s="575" t="s">
        <v>398</v>
      </c>
      <c r="D34" s="575"/>
      <c r="E34" s="575"/>
      <c r="F34" s="575"/>
      <c r="G34" s="575"/>
      <c r="H34" s="575"/>
      <c r="I34" s="575"/>
      <c r="J34" s="575"/>
      <c r="K34" s="575"/>
      <c r="L34" s="575"/>
      <c r="M34" s="575"/>
      <c r="N34" s="575"/>
      <c r="O34" s="575"/>
      <c r="P34" s="575"/>
      <c r="Q34" s="575"/>
      <c r="R34" s="575"/>
      <c r="S34" s="575"/>
      <c r="T34" s="575"/>
      <c r="U34" s="575"/>
      <c r="V34" s="572" t="s">
        <v>392</v>
      </c>
      <c r="W34" s="572"/>
      <c r="X34" s="572"/>
      <c r="Y34" s="576">
        <v>0</v>
      </c>
      <c r="Z34" s="576"/>
      <c r="AA34" s="576"/>
      <c r="AB34" s="576"/>
      <c r="AC34" s="573"/>
      <c r="AD34" s="574"/>
      <c r="AE34" s="339">
        <v>5000</v>
      </c>
      <c r="AF34" s="339">
        <v>5000</v>
      </c>
    </row>
    <row r="35" spans="1:32" ht="12.75">
      <c r="A35" s="570">
        <v>28</v>
      </c>
      <c r="B35" s="570"/>
      <c r="C35" s="575" t="s">
        <v>399</v>
      </c>
      <c r="D35" s="575"/>
      <c r="E35" s="575"/>
      <c r="F35" s="575"/>
      <c r="G35" s="575"/>
      <c r="H35" s="575"/>
      <c r="I35" s="575"/>
      <c r="J35" s="575"/>
      <c r="K35" s="575"/>
      <c r="L35" s="575"/>
      <c r="M35" s="575"/>
      <c r="N35" s="575"/>
      <c r="O35" s="575"/>
      <c r="P35" s="575"/>
      <c r="Q35" s="575"/>
      <c r="R35" s="575"/>
      <c r="S35" s="575"/>
      <c r="T35" s="575"/>
      <c r="U35" s="575"/>
      <c r="V35" s="572" t="s">
        <v>392</v>
      </c>
      <c r="W35" s="572"/>
      <c r="X35" s="572"/>
      <c r="Y35" s="576">
        <v>257000</v>
      </c>
      <c r="Z35" s="576"/>
      <c r="AA35" s="576"/>
      <c r="AB35" s="576"/>
      <c r="AC35" s="573"/>
      <c r="AD35" s="574"/>
      <c r="AE35" s="339">
        <v>257000</v>
      </c>
      <c r="AF35" s="339">
        <v>103000</v>
      </c>
    </row>
    <row r="36" spans="1:32" ht="12.75">
      <c r="A36" s="198"/>
      <c r="B36" s="198"/>
      <c r="C36" s="601" t="s">
        <v>52</v>
      </c>
      <c r="D36" s="602"/>
      <c r="E36" s="602"/>
      <c r="F36" s="602"/>
      <c r="G36" s="602"/>
      <c r="H36" s="602"/>
      <c r="I36" s="602"/>
      <c r="J36" s="602"/>
      <c r="K36" s="602"/>
      <c r="L36" s="602"/>
      <c r="M36" s="602"/>
      <c r="N36" s="602"/>
      <c r="O36" s="602"/>
      <c r="P36" s="602"/>
      <c r="Q36" s="602"/>
      <c r="R36" s="602"/>
      <c r="S36" s="602"/>
      <c r="T36" s="602"/>
      <c r="U36" s="603"/>
      <c r="V36" s="333"/>
      <c r="W36" s="198"/>
      <c r="X36" s="198"/>
      <c r="Y36" s="604">
        <f>Y22+Y26+Y28</f>
        <v>34675000</v>
      </c>
      <c r="Z36" s="604"/>
      <c r="AA36" s="345"/>
      <c r="AB36" s="345"/>
      <c r="AC36" s="345"/>
      <c r="AD36" s="345"/>
      <c r="AE36" s="346">
        <f>AE27+AE28</f>
        <v>34675000</v>
      </c>
      <c r="AF36" s="346">
        <f>AF27+AF28</f>
        <v>16359000</v>
      </c>
    </row>
  </sheetData>
  <mergeCells count="151">
    <mergeCell ref="C36:U36"/>
    <mergeCell ref="Y36:Z36"/>
    <mergeCell ref="V7:X7"/>
    <mergeCell ref="Y7:AB7"/>
    <mergeCell ref="C8:U8"/>
    <mergeCell ref="V8:X8"/>
    <mergeCell ref="C7:U7"/>
    <mergeCell ref="C10:U10"/>
    <mergeCell ref="V10:X10"/>
    <mergeCell ref="Y15:Z15"/>
    <mergeCell ref="AC7:AD7"/>
    <mergeCell ref="A5:B6"/>
    <mergeCell ref="C5:U6"/>
    <mergeCell ref="V5:X6"/>
    <mergeCell ref="Y5:AD5"/>
    <mergeCell ref="Y6:AB6"/>
    <mergeCell ref="AC6:AD6"/>
    <mergeCell ref="A7:B7"/>
    <mergeCell ref="AC8:AD8"/>
    <mergeCell ref="Y8:Z8"/>
    <mergeCell ref="A9:B9"/>
    <mergeCell ref="C9:U9"/>
    <mergeCell ref="V9:X9"/>
    <mergeCell ref="AC9:AD9"/>
    <mergeCell ref="Y9:Z9"/>
    <mergeCell ref="A8:B8"/>
    <mergeCell ref="AC10:AD10"/>
    <mergeCell ref="Y10:Z10"/>
    <mergeCell ref="A11:B11"/>
    <mergeCell ref="C11:U11"/>
    <mergeCell ref="V11:X11"/>
    <mergeCell ref="AC11:AD11"/>
    <mergeCell ref="Y11:Z11"/>
    <mergeCell ref="A10:B10"/>
    <mergeCell ref="Y14:Z14"/>
    <mergeCell ref="AC13:AD13"/>
    <mergeCell ref="Y13:Z13"/>
    <mergeCell ref="A12:B12"/>
    <mergeCell ref="C12:U12"/>
    <mergeCell ref="V12:X12"/>
    <mergeCell ref="AC12:AD12"/>
    <mergeCell ref="Y12:Z12"/>
    <mergeCell ref="AC17:AD17"/>
    <mergeCell ref="A16:B16"/>
    <mergeCell ref="C16:U16"/>
    <mergeCell ref="V16:X16"/>
    <mergeCell ref="AC16:AD16"/>
    <mergeCell ref="Y16:Z16"/>
    <mergeCell ref="Y17:Z17"/>
    <mergeCell ref="A17:B17"/>
    <mergeCell ref="C17:U17"/>
    <mergeCell ref="V17:X17"/>
    <mergeCell ref="A18:B18"/>
    <mergeCell ref="C18:U18"/>
    <mergeCell ref="V18:X18"/>
    <mergeCell ref="Y18:Z18"/>
    <mergeCell ref="A19:B19"/>
    <mergeCell ref="C19:U19"/>
    <mergeCell ref="V19:X19"/>
    <mergeCell ref="Y19:Z19"/>
    <mergeCell ref="A20:B20"/>
    <mergeCell ref="C20:U20"/>
    <mergeCell ref="V20:X20"/>
    <mergeCell ref="Y20:Z20"/>
    <mergeCell ref="AC22:AD22"/>
    <mergeCell ref="A21:B21"/>
    <mergeCell ref="C21:U21"/>
    <mergeCell ref="V21:X21"/>
    <mergeCell ref="A22:B22"/>
    <mergeCell ref="C22:U22"/>
    <mergeCell ref="V22:X22"/>
    <mergeCell ref="Y22:AB22"/>
    <mergeCell ref="Y21:Z21"/>
    <mergeCell ref="A23:B23"/>
    <mergeCell ref="C23:U23"/>
    <mergeCell ref="V23:X23"/>
    <mergeCell ref="AC23:AD23"/>
    <mergeCell ref="Y23:Z23"/>
    <mergeCell ref="A24:B24"/>
    <mergeCell ref="C24:U24"/>
    <mergeCell ref="V24:X24"/>
    <mergeCell ref="AC24:AD24"/>
    <mergeCell ref="Y24:Z24"/>
    <mergeCell ref="AC26:AD26"/>
    <mergeCell ref="A25:B25"/>
    <mergeCell ref="C25:U25"/>
    <mergeCell ref="V25:X25"/>
    <mergeCell ref="AC25:AD25"/>
    <mergeCell ref="A26:B26"/>
    <mergeCell ref="C26:U26"/>
    <mergeCell ref="V26:X26"/>
    <mergeCell ref="Y26:AB26"/>
    <mergeCell ref="Y25:Z25"/>
    <mergeCell ref="AC28:AD28"/>
    <mergeCell ref="A27:B27"/>
    <mergeCell ref="C27:U27"/>
    <mergeCell ref="V27:X27"/>
    <mergeCell ref="Y27:AB27"/>
    <mergeCell ref="AC27:AD27"/>
    <mergeCell ref="A28:B28"/>
    <mergeCell ref="C28:U28"/>
    <mergeCell ref="V28:X28"/>
    <mergeCell ref="Y28:AB28"/>
    <mergeCell ref="AC30:AD30"/>
    <mergeCell ref="A29:B29"/>
    <mergeCell ref="C29:U29"/>
    <mergeCell ref="V29:X29"/>
    <mergeCell ref="Y29:AB29"/>
    <mergeCell ref="AC29:AD29"/>
    <mergeCell ref="A30:B30"/>
    <mergeCell ref="C30:U30"/>
    <mergeCell ref="V30:X30"/>
    <mergeCell ref="Y30:AB30"/>
    <mergeCell ref="AC32:AD32"/>
    <mergeCell ref="AC31:AD31"/>
    <mergeCell ref="A31:B31"/>
    <mergeCell ref="C31:U31"/>
    <mergeCell ref="V31:X31"/>
    <mergeCell ref="Y31:AB31"/>
    <mergeCell ref="A32:B32"/>
    <mergeCell ref="C32:U32"/>
    <mergeCell ref="V32:X32"/>
    <mergeCell ref="Y32:AB32"/>
    <mergeCell ref="AC34:AD34"/>
    <mergeCell ref="AC33:AD33"/>
    <mergeCell ref="A33:B33"/>
    <mergeCell ref="C33:U33"/>
    <mergeCell ref="V33:X33"/>
    <mergeCell ref="Y33:AB33"/>
    <mergeCell ref="A34:B34"/>
    <mergeCell ref="C34:U34"/>
    <mergeCell ref="V34:X34"/>
    <mergeCell ref="Y34:AB34"/>
    <mergeCell ref="AC35:AD35"/>
    <mergeCell ref="A35:B35"/>
    <mergeCell ref="C35:U35"/>
    <mergeCell ref="V35:X35"/>
    <mergeCell ref="Y35:AB35"/>
    <mergeCell ref="A15:B15"/>
    <mergeCell ref="C15:U15"/>
    <mergeCell ref="V15:X15"/>
    <mergeCell ref="A13:B13"/>
    <mergeCell ref="C13:U13"/>
    <mergeCell ref="V13:X13"/>
    <mergeCell ref="A14:B14"/>
    <mergeCell ref="C14:U14"/>
    <mergeCell ref="V14:X14"/>
    <mergeCell ref="A4:AE4"/>
    <mergeCell ref="A3:AE3"/>
    <mergeCell ref="A2:AE2"/>
    <mergeCell ref="A1:AE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74"/>
  <sheetViews>
    <sheetView workbookViewId="0" topLeftCell="A10">
      <selection activeCell="AI5" sqref="AI5:AI6"/>
    </sheetView>
  </sheetViews>
  <sheetFormatPr defaultColWidth="9.00390625" defaultRowHeight="12.75"/>
  <cols>
    <col min="1" max="1" width="8.375" style="0" customWidth="1"/>
    <col min="2" max="2" width="9.125" style="0" hidden="1" customWidth="1"/>
    <col min="8" max="8" width="3.125" style="0" customWidth="1"/>
    <col min="9" max="10" width="9.125" style="0" hidden="1" customWidth="1"/>
    <col min="11" max="11" width="1.75390625" style="0" hidden="1" customWidth="1"/>
    <col min="12" max="19" width="9.125" style="0" hidden="1" customWidth="1"/>
    <col min="20" max="20" width="8.375" style="0" customWidth="1"/>
    <col min="21" max="21" width="9.125" style="0" hidden="1" customWidth="1"/>
    <col min="22" max="22" width="7.125" style="0" customWidth="1"/>
    <col min="23" max="23" width="3.625" style="0" hidden="1" customWidth="1"/>
    <col min="24" max="24" width="1.25" style="0" hidden="1" customWidth="1"/>
    <col min="25" max="26" width="9.125" style="0" hidden="1" customWidth="1"/>
    <col min="27" max="27" width="10.375" style="0" customWidth="1"/>
    <col min="28" max="33" width="9.125" style="0" hidden="1" customWidth="1"/>
    <col min="34" max="34" width="12.75390625" style="0" customWidth="1"/>
    <col min="35" max="35" width="11.375" style="0" customWidth="1"/>
  </cols>
  <sheetData>
    <row r="1" spans="1:35" ht="18.75">
      <c r="A1" s="641" t="s">
        <v>306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  <c r="Q1" s="642"/>
      <c r="R1" s="642"/>
      <c r="S1" s="642"/>
      <c r="T1" s="642"/>
      <c r="U1" s="642"/>
      <c r="V1" s="642"/>
      <c r="W1" s="642"/>
      <c r="X1" s="642"/>
      <c r="Y1" s="642"/>
      <c r="Z1" s="642"/>
      <c r="AA1" s="642"/>
      <c r="AB1" s="642"/>
      <c r="AC1" s="642"/>
      <c r="AD1" s="642"/>
      <c r="AE1" s="642"/>
      <c r="AF1" s="642"/>
      <c r="AG1" s="642"/>
      <c r="AH1" s="642"/>
      <c r="AI1" s="643"/>
    </row>
    <row r="2" spans="1:35" ht="15.75">
      <c r="A2" s="644" t="s">
        <v>500</v>
      </c>
      <c r="B2" s="645"/>
      <c r="C2" s="645"/>
      <c r="D2" s="645"/>
      <c r="E2" s="645"/>
      <c r="F2" s="645"/>
      <c r="G2" s="645"/>
      <c r="H2" s="645"/>
      <c r="I2" s="645"/>
      <c r="J2" s="645"/>
      <c r="K2" s="645"/>
      <c r="L2" s="645"/>
      <c r="M2" s="645"/>
      <c r="N2" s="645"/>
      <c r="O2" s="645"/>
      <c r="P2" s="645"/>
      <c r="Q2" s="645"/>
      <c r="R2" s="645"/>
      <c r="S2" s="645"/>
      <c r="T2" s="645"/>
      <c r="U2" s="645"/>
      <c r="V2" s="645"/>
      <c r="W2" s="645"/>
      <c r="X2" s="645"/>
      <c r="Y2" s="645"/>
      <c r="Z2" s="645"/>
      <c r="AA2" s="645"/>
      <c r="AB2" s="645"/>
      <c r="AC2" s="645"/>
      <c r="AD2" s="645"/>
      <c r="AE2" s="645"/>
      <c r="AF2" s="645"/>
      <c r="AG2" s="645"/>
      <c r="AH2" s="645"/>
      <c r="AI2" s="646"/>
    </row>
    <row r="3" spans="1:35" ht="15.75">
      <c r="A3" s="644" t="s">
        <v>244</v>
      </c>
      <c r="B3" s="645"/>
      <c r="C3" s="645"/>
      <c r="D3" s="645"/>
      <c r="E3" s="645"/>
      <c r="F3" s="645"/>
      <c r="G3" s="645"/>
      <c r="H3" s="645"/>
      <c r="I3" s="645"/>
      <c r="J3" s="645"/>
      <c r="K3" s="645"/>
      <c r="L3" s="645"/>
      <c r="M3" s="645"/>
      <c r="N3" s="645"/>
      <c r="O3" s="645"/>
      <c r="P3" s="645"/>
      <c r="Q3" s="645"/>
      <c r="R3" s="645"/>
      <c r="S3" s="645"/>
      <c r="T3" s="645"/>
      <c r="U3" s="645"/>
      <c r="V3" s="645"/>
      <c r="W3" s="645"/>
      <c r="X3" s="645"/>
      <c r="Y3" s="645"/>
      <c r="Z3" s="645"/>
      <c r="AA3" s="645"/>
      <c r="AB3" s="645"/>
      <c r="AC3" s="645"/>
      <c r="AD3" s="645"/>
      <c r="AE3" s="645"/>
      <c r="AF3" s="645"/>
      <c r="AG3" s="645"/>
      <c r="AH3" s="645"/>
      <c r="AI3" s="646"/>
    </row>
    <row r="4" spans="1:35" ht="15.75" customHeight="1">
      <c r="A4" s="647" t="s">
        <v>326</v>
      </c>
      <c r="B4" s="648"/>
      <c r="C4" s="648"/>
      <c r="D4" s="648"/>
      <c r="E4" s="648"/>
      <c r="F4" s="648"/>
      <c r="G4" s="648"/>
      <c r="H4" s="648"/>
      <c r="I4" s="648"/>
      <c r="J4" s="648"/>
      <c r="K4" s="648"/>
      <c r="L4" s="648"/>
      <c r="M4" s="648"/>
      <c r="N4" s="648"/>
      <c r="O4" s="648"/>
      <c r="P4" s="648"/>
      <c r="Q4" s="648"/>
      <c r="R4" s="648"/>
      <c r="S4" s="648"/>
      <c r="T4" s="648"/>
      <c r="U4" s="648"/>
      <c r="V4" s="648"/>
      <c r="W4" s="648"/>
      <c r="X4" s="648"/>
      <c r="Y4" s="648"/>
      <c r="Z4" s="648"/>
      <c r="AA4" s="648"/>
      <c r="AB4" s="648"/>
      <c r="AC4" s="648"/>
      <c r="AD4" s="648"/>
      <c r="AE4" s="648"/>
      <c r="AF4" s="648"/>
      <c r="AG4" s="648"/>
      <c r="AH4" s="648"/>
      <c r="AI4" s="433" t="s">
        <v>487</v>
      </c>
    </row>
    <row r="5" spans="1:35" ht="12.75">
      <c r="A5" s="606" t="s">
        <v>206</v>
      </c>
      <c r="B5" s="248"/>
      <c r="C5" s="625" t="s">
        <v>351</v>
      </c>
      <c r="D5" s="625"/>
      <c r="E5" s="625"/>
      <c r="F5" s="625"/>
      <c r="G5" s="625"/>
      <c r="H5" s="625"/>
      <c r="I5" s="625"/>
      <c r="J5" s="625"/>
      <c r="K5" s="625"/>
      <c r="L5" s="625"/>
      <c r="M5" s="625"/>
      <c r="N5" s="625"/>
      <c r="O5" s="625"/>
      <c r="P5" s="625"/>
      <c r="Q5" s="625"/>
      <c r="R5" s="625"/>
      <c r="S5" s="625"/>
      <c r="T5" s="625"/>
      <c r="U5" s="248"/>
      <c r="V5" s="249" t="s">
        <v>472</v>
      </c>
      <c r="W5" s="250"/>
      <c r="X5" s="250"/>
      <c r="Y5" s="250"/>
      <c r="Z5" s="250"/>
      <c r="AA5" s="251" t="s">
        <v>353</v>
      </c>
      <c r="AB5" s="434"/>
      <c r="AC5" s="434"/>
      <c r="AD5" s="434"/>
      <c r="AE5" s="434"/>
      <c r="AF5" s="434"/>
      <c r="AG5" s="434"/>
      <c r="AH5" s="251" t="s">
        <v>502</v>
      </c>
      <c r="AI5" s="435" t="s">
        <v>217</v>
      </c>
    </row>
    <row r="6" spans="1:35" ht="12.75">
      <c r="A6" s="607"/>
      <c r="B6" s="252"/>
      <c r="C6" s="625"/>
      <c r="D6" s="625"/>
      <c r="E6" s="625"/>
      <c r="F6" s="625"/>
      <c r="G6" s="625"/>
      <c r="H6" s="625"/>
      <c r="I6" s="625"/>
      <c r="J6" s="625"/>
      <c r="K6" s="625"/>
      <c r="L6" s="625"/>
      <c r="M6" s="625"/>
      <c r="N6" s="625"/>
      <c r="O6" s="625"/>
      <c r="P6" s="625"/>
      <c r="Q6" s="625"/>
      <c r="R6" s="625"/>
      <c r="S6" s="625"/>
      <c r="T6" s="625"/>
      <c r="U6" s="253"/>
      <c r="V6" s="254" t="s">
        <v>473</v>
      </c>
      <c r="W6" s="255"/>
      <c r="X6" s="256"/>
      <c r="Y6" s="256"/>
      <c r="Z6" s="256"/>
      <c r="AA6" s="257" t="s">
        <v>354</v>
      </c>
      <c r="AB6" s="434"/>
      <c r="AC6" s="434"/>
      <c r="AD6" s="434"/>
      <c r="AE6" s="434"/>
      <c r="AF6" s="434"/>
      <c r="AG6" s="434"/>
      <c r="AH6" s="334">
        <v>42185</v>
      </c>
      <c r="AI6" s="436">
        <v>42185</v>
      </c>
    </row>
    <row r="7" spans="1:35" ht="12.75" customHeight="1">
      <c r="A7" s="611" t="s">
        <v>334</v>
      </c>
      <c r="B7" s="612"/>
      <c r="C7" s="613" t="s">
        <v>327</v>
      </c>
      <c r="D7" s="613"/>
      <c r="E7" s="613"/>
      <c r="F7" s="613"/>
      <c r="G7" s="613"/>
      <c r="H7" s="613"/>
      <c r="I7" s="613"/>
      <c r="J7" s="613"/>
      <c r="K7" s="613"/>
      <c r="L7" s="613"/>
      <c r="M7" s="613"/>
      <c r="N7" s="613"/>
      <c r="O7" s="613"/>
      <c r="P7" s="613"/>
      <c r="Q7" s="613"/>
      <c r="R7" s="613"/>
      <c r="S7" s="613"/>
      <c r="T7" s="613"/>
      <c r="U7" s="613"/>
      <c r="V7" s="624" t="s">
        <v>401</v>
      </c>
      <c r="W7" s="624"/>
      <c r="X7" s="624"/>
      <c r="Y7" s="258" t="s">
        <v>357</v>
      </c>
      <c r="Z7" s="259"/>
      <c r="AA7" s="385">
        <v>50000</v>
      </c>
      <c r="AB7" s="386"/>
      <c r="AC7" s="622" t="s">
        <v>402</v>
      </c>
      <c r="AD7" s="622"/>
      <c r="AE7" s="622"/>
      <c r="AF7" s="622"/>
      <c r="AG7" s="622"/>
      <c r="AH7" s="387">
        <v>50000</v>
      </c>
      <c r="AI7" s="437">
        <v>30000</v>
      </c>
    </row>
    <row r="8" spans="1:35" ht="12.75" customHeight="1">
      <c r="A8" s="611" t="s">
        <v>335</v>
      </c>
      <c r="B8" s="612"/>
      <c r="C8" s="613" t="s">
        <v>403</v>
      </c>
      <c r="D8" s="613"/>
      <c r="E8" s="613"/>
      <c r="F8" s="613"/>
      <c r="G8" s="613"/>
      <c r="H8" s="613"/>
      <c r="I8" s="613"/>
      <c r="J8" s="613"/>
      <c r="K8" s="613"/>
      <c r="L8" s="613"/>
      <c r="M8" s="613"/>
      <c r="N8" s="613"/>
      <c r="O8" s="613"/>
      <c r="P8" s="613"/>
      <c r="Q8" s="613"/>
      <c r="R8" s="613"/>
      <c r="S8" s="613"/>
      <c r="T8" s="613"/>
      <c r="U8" s="613"/>
      <c r="V8" s="624" t="s">
        <v>404</v>
      </c>
      <c r="W8" s="624"/>
      <c r="X8" s="624"/>
      <c r="Y8" s="260"/>
      <c r="Z8" s="260"/>
      <c r="AA8" s="388">
        <v>8651000</v>
      </c>
      <c r="AB8" s="389"/>
      <c r="AC8" s="622" t="s">
        <v>405</v>
      </c>
      <c r="AD8" s="622"/>
      <c r="AE8" s="622"/>
      <c r="AF8" s="622"/>
      <c r="AG8" s="622"/>
      <c r="AH8" s="387">
        <v>8651000</v>
      </c>
      <c r="AI8" s="437">
        <v>6011000</v>
      </c>
    </row>
    <row r="9" spans="1:35" ht="12.75" customHeight="1">
      <c r="A9" s="611" t="s">
        <v>336</v>
      </c>
      <c r="B9" s="612"/>
      <c r="C9" s="613" t="s">
        <v>406</v>
      </c>
      <c r="D9" s="613"/>
      <c r="E9" s="613"/>
      <c r="F9" s="613"/>
      <c r="G9" s="613"/>
      <c r="H9" s="613"/>
      <c r="I9" s="613"/>
      <c r="J9" s="613"/>
      <c r="K9" s="613"/>
      <c r="L9" s="613"/>
      <c r="M9" s="613"/>
      <c r="N9" s="613"/>
      <c r="O9" s="613"/>
      <c r="P9" s="613"/>
      <c r="Q9" s="613"/>
      <c r="R9" s="613"/>
      <c r="S9" s="613"/>
      <c r="T9" s="613"/>
      <c r="U9" s="613"/>
      <c r="V9" s="624" t="s">
        <v>407</v>
      </c>
      <c r="W9" s="624"/>
      <c r="X9" s="624"/>
      <c r="Y9" s="260"/>
      <c r="Z9" s="260"/>
      <c r="AA9" s="390">
        <v>0</v>
      </c>
      <c r="AB9" s="389"/>
      <c r="AC9" s="622" t="s">
        <v>408</v>
      </c>
      <c r="AD9" s="622"/>
      <c r="AE9" s="622"/>
      <c r="AF9" s="622"/>
      <c r="AG9" s="622"/>
      <c r="AH9" s="387">
        <v>24000</v>
      </c>
      <c r="AI9" s="437">
        <v>24000</v>
      </c>
    </row>
    <row r="10" spans="1:35" ht="15.75" customHeight="1">
      <c r="A10" s="617" t="s">
        <v>337</v>
      </c>
      <c r="B10" s="618"/>
      <c r="C10" s="619" t="s">
        <v>409</v>
      </c>
      <c r="D10" s="619"/>
      <c r="E10" s="619"/>
      <c r="F10" s="619"/>
      <c r="G10" s="619"/>
      <c r="H10" s="619"/>
      <c r="I10" s="619"/>
      <c r="J10" s="619"/>
      <c r="K10" s="619"/>
      <c r="L10" s="619"/>
      <c r="M10" s="619"/>
      <c r="N10" s="619"/>
      <c r="O10" s="619"/>
      <c r="P10" s="619"/>
      <c r="Q10" s="619"/>
      <c r="R10" s="619"/>
      <c r="S10" s="619"/>
      <c r="T10" s="619"/>
      <c r="U10" s="619"/>
      <c r="V10" s="261" t="s">
        <v>410</v>
      </c>
      <c r="W10" s="262"/>
      <c r="X10" s="263"/>
      <c r="Y10" s="264"/>
      <c r="Z10" s="265"/>
      <c r="AA10" s="391">
        <f>SUM(AA7:AA9)</f>
        <v>8701000</v>
      </c>
      <c r="AB10" s="392"/>
      <c r="AC10" s="620"/>
      <c r="AD10" s="621"/>
      <c r="AE10" s="621"/>
      <c r="AF10" s="621"/>
      <c r="AG10" s="621"/>
      <c r="AH10" s="391">
        <f>SUM(AH7:AH9)</f>
        <v>8725000</v>
      </c>
      <c r="AI10" s="438">
        <f>SUM(AI7:AI9)</f>
        <v>6065000</v>
      </c>
    </row>
    <row r="11" spans="1:35" ht="12.75" customHeight="1">
      <c r="A11" s="611" t="s">
        <v>338</v>
      </c>
      <c r="B11" s="612"/>
      <c r="C11" s="613" t="s">
        <v>411</v>
      </c>
      <c r="D11" s="613"/>
      <c r="E11" s="613"/>
      <c r="F11" s="613"/>
      <c r="G11" s="613"/>
      <c r="H11" s="613"/>
      <c r="I11" s="613"/>
      <c r="J11" s="613"/>
      <c r="K11" s="613"/>
      <c r="L11" s="613"/>
      <c r="M11" s="613"/>
      <c r="N11" s="613"/>
      <c r="O11" s="613"/>
      <c r="P11" s="613"/>
      <c r="Q11" s="613"/>
      <c r="R11" s="613"/>
      <c r="S11" s="613"/>
      <c r="T11" s="613"/>
      <c r="U11" s="613"/>
      <c r="V11" s="624" t="s">
        <v>412</v>
      </c>
      <c r="W11" s="624"/>
      <c r="X11" s="624"/>
      <c r="Y11" s="266" t="s">
        <v>357</v>
      </c>
      <c r="Z11" s="260"/>
      <c r="AA11" s="390">
        <v>0</v>
      </c>
      <c r="AB11" s="389"/>
      <c r="AC11" s="622" t="s">
        <v>413</v>
      </c>
      <c r="AD11" s="622"/>
      <c r="AE11" s="622"/>
      <c r="AF11" s="622"/>
      <c r="AG11" s="622"/>
      <c r="AH11" s="390">
        <v>0</v>
      </c>
      <c r="AI11" s="439">
        <v>0</v>
      </c>
    </row>
    <row r="12" spans="1:35" ht="12.75" customHeight="1">
      <c r="A12" s="611" t="s">
        <v>339</v>
      </c>
      <c r="B12" s="612"/>
      <c r="C12" s="613" t="s">
        <v>329</v>
      </c>
      <c r="D12" s="613"/>
      <c r="E12" s="613"/>
      <c r="F12" s="613"/>
      <c r="G12" s="613"/>
      <c r="H12" s="613"/>
      <c r="I12" s="613"/>
      <c r="J12" s="613"/>
      <c r="K12" s="613"/>
      <c r="L12" s="613"/>
      <c r="M12" s="613"/>
      <c r="N12" s="613"/>
      <c r="O12" s="613"/>
      <c r="P12" s="613"/>
      <c r="Q12" s="613"/>
      <c r="R12" s="613"/>
      <c r="S12" s="613"/>
      <c r="T12" s="613"/>
      <c r="U12" s="613"/>
      <c r="V12" s="624" t="s">
        <v>414</v>
      </c>
      <c r="W12" s="624"/>
      <c r="X12" s="624"/>
      <c r="Y12" s="260"/>
      <c r="Z12" s="260"/>
      <c r="AA12" s="388">
        <v>475000</v>
      </c>
      <c r="AB12" s="389"/>
      <c r="AC12" s="622" t="s">
        <v>415</v>
      </c>
      <c r="AD12" s="622"/>
      <c r="AE12" s="622"/>
      <c r="AF12" s="622"/>
      <c r="AG12" s="622"/>
      <c r="AH12" s="387">
        <v>475000</v>
      </c>
      <c r="AI12" s="437">
        <v>414000</v>
      </c>
    </row>
    <row r="13" spans="1:35" ht="15" customHeight="1">
      <c r="A13" s="617" t="s">
        <v>340</v>
      </c>
      <c r="B13" s="618"/>
      <c r="C13" s="619" t="s">
        <v>416</v>
      </c>
      <c r="D13" s="619"/>
      <c r="E13" s="619"/>
      <c r="F13" s="619"/>
      <c r="G13" s="619"/>
      <c r="H13" s="619"/>
      <c r="I13" s="619"/>
      <c r="J13" s="619"/>
      <c r="K13" s="619"/>
      <c r="L13" s="619"/>
      <c r="M13" s="619"/>
      <c r="N13" s="619"/>
      <c r="O13" s="619"/>
      <c r="P13" s="619"/>
      <c r="Q13" s="619"/>
      <c r="R13" s="619"/>
      <c r="S13" s="619"/>
      <c r="T13" s="619"/>
      <c r="U13" s="619"/>
      <c r="V13" s="261" t="s">
        <v>417</v>
      </c>
      <c r="W13" s="262"/>
      <c r="X13" s="263"/>
      <c r="Y13" s="264"/>
      <c r="Z13" s="265"/>
      <c r="AA13" s="391">
        <f>SUM(AA11:AA12)</f>
        <v>475000</v>
      </c>
      <c r="AB13" s="392"/>
      <c r="AC13" s="620"/>
      <c r="AD13" s="621"/>
      <c r="AE13" s="621"/>
      <c r="AF13" s="621"/>
      <c r="AG13" s="621"/>
      <c r="AH13" s="391">
        <f>SUM(AH11:AH12)</f>
        <v>475000</v>
      </c>
      <c r="AI13" s="438">
        <f>SUM(AI11:AI12)</f>
        <v>414000</v>
      </c>
    </row>
    <row r="14" spans="1:35" ht="12.75" customHeight="1">
      <c r="A14" s="611" t="s">
        <v>341</v>
      </c>
      <c r="B14" s="612"/>
      <c r="C14" s="613" t="s">
        <v>418</v>
      </c>
      <c r="D14" s="613"/>
      <c r="E14" s="613"/>
      <c r="F14" s="613"/>
      <c r="G14" s="613"/>
      <c r="H14" s="613"/>
      <c r="I14" s="613"/>
      <c r="J14" s="613"/>
      <c r="K14" s="613"/>
      <c r="L14" s="613"/>
      <c r="M14" s="613"/>
      <c r="N14" s="613"/>
      <c r="O14" s="613"/>
      <c r="P14" s="613"/>
      <c r="Q14" s="613"/>
      <c r="R14" s="613"/>
      <c r="S14" s="613"/>
      <c r="T14" s="613"/>
      <c r="U14" s="613"/>
      <c r="V14" s="624" t="s">
        <v>419</v>
      </c>
      <c r="W14" s="624"/>
      <c r="X14" s="624"/>
      <c r="Y14" s="266" t="s">
        <v>357</v>
      </c>
      <c r="Z14" s="260"/>
      <c r="AA14" s="388">
        <v>5033000</v>
      </c>
      <c r="AB14" s="389"/>
      <c r="AC14" s="622" t="s">
        <v>420</v>
      </c>
      <c r="AD14" s="622"/>
      <c r="AE14" s="622"/>
      <c r="AF14" s="622"/>
      <c r="AG14" s="622"/>
      <c r="AH14" s="387">
        <v>5033000</v>
      </c>
      <c r="AI14" s="437">
        <v>1247000</v>
      </c>
    </row>
    <row r="15" spans="1:35" ht="12.75" customHeight="1">
      <c r="A15" s="611" t="s">
        <v>342</v>
      </c>
      <c r="B15" s="612"/>
      <c r="C15" s="613" t="s">
        <v>332</v>
      </c>
      <c r="D15" s="613"/>
      <c r="E15" s="613"/>
      <c r="F15" s="613"/>
      <c r="G15" s="613"/>
      <c r="H15" s="613"/>
      <c r="I15" s="613"/>
      <c r="J15" s="613"/>
      <c r="K15" s="613"/>
      <c r="L15" s="613"/>
      <c r="M15" s="613"/>
      <c r="N15" s="613"/>
      <c r="O15" s="613"/>
      <c r="P15" s="613"/>
      <c r="Q15" s="613"/>
      <c r="R15" s="613"/>
      <c r="S15" s="613"/>
      <c r="T15" s="613"/>
      <c r="U15" s="613"/>
      <c r="V15" s="624" t="s">
        <v>421</v>
      </c>
      <c r="W15" s="624"/>
      <c r="X15" s="624"/>
      <c r="Y15" s="260"/>
      <c r="Z15" s="260"/>
      <c r="AA15" s="390">
        <v>0</v>
      </c>
      <c r="AB15" s="389"/>
      <c r="AC15" s="622" t="s">
        <v>422</v>
      </c>
      <c r="AD15" s="622"/>
      <c r="AE15" s="622"/>
      <c r="AF15" s="622"/>
      <c r="AG15" s="622"/>
      <c r="AH15" s="390">
        <v>0</v>
      </c>
      <c r="AI15" s="439">
        <v>0</v>
      </c>
    </row>
    <row r="16" spans="1:35" ht="12.75" customHeight="1">
      <c r="A16" s="611" t="s">
        <v>343</v>
      </c>
      <c r="B16" s="612"/>
      <c r="C16" s="613" t="s">
        <v>423</v>
      </c>
      <c r="D16" s="613"/>
      <c r="E16" s="613"/>
      <c r="F16" s="613"/>
      <c r="G16" s="613"/>
      <c r="H16" s="613"/>
      <c r="I16" s="613"/>
      <c r="J16" s="613"/>
      <c r="K16" s="613"/>
      <c r="L16" s="613"/>
      <c r="M16" s="613"/>
      <c r="N16" s="613"/>
      <c r="O16" s="613"/>
      <c r="P16" s="613"/>
      <c r="Q16" s="613"/>
      <c r="R16" s="613"/>
      <c r="S16" s="613"/>
      <c r="T16" s="613"/>
      <c r="U16" s="613"/>
      <c r="V16" s="624" t="s">
        <v>424</v>
      </c>
      <c r="W16" s="624"/>
      <c r="X16" s="624"/>
      <c r="Y16" s="260"/>
      <c r="Z16" s="260"/>
      <c r="AA16" s="390">
        <v>0</v>
      </c>
      <c r="AB16" s="389"/>
      <c r="AC16" s="622" t="s">
        <v>425</v>
      </c>
      <c r="AD16" s="622"/>
      <c r="AE16" s="622"/>
      <c r="AF16" s="622"/>
      <c r="AG16" s="622"/>
      <c r="AH16" s="387">
        <v>100000</v>
      </c>
      <c r="AI16" s="437">
        <v>100000</v>
      </c>
    </row>
    <row r="17" spans="1:35" ht="12.75" customHeight="1">
      <c r="A17" s="611" t="s">
        <v>344</v>
      </c>
      <c r="B17" s="612"/>
      <c r="C17" s="614" t="s">
        <v>426</v>
      </c>
      <c r="D17" s="614"/>
      <c r="E17" s="614"/>
      <c r="F17" s="614"/>
      <c r="G17" s="614"/>
      <c r="H17" s="614"/>
      <c r="I17" s="614"/>
      <c r="J17" s="614"/>
      <c r="K17" s="614"/>
      <c r="L17" s="614"/>
      <c r="M17" s="614"/>
      <c r="N17" s="614"/>
      <c r="O17" s="614"/>
      <c r="P17" s="614"/>
      <c r="Q17" s="614"/>
      <c r="R17" s="614"/>
      <c r="S17" s="614"/>
      <c r="T17" s="614"/>
      <c r="U17" s="614"/>
      <c r="V17" s="267" t="s">
        <v>424</v>
      </c>
      <c r="W17" s="268"/>
      <c r="X17" s="269"/>
      <c r="Y17" s="270"/>
      <c r="Z17" s="271"/>
      <c r="AA17" s="393">
        <v>0</v>
      </c>
      <c r="AB17" s="393"/>
      <c r="AC17" s="623"/>
      <c r="AD17" s="623"/>
      <c r="AE17" s="623"/>
      <c r="AF17" s="623"/>
      <c r="AG17" s="623"/>
      <c r="AH17" s="390">
        <v>0</v>
      </c>
      <c r="AI17" s="439">
        <v>0</v>
      </c>
    </row>
    <row r="18" spans="1:35" ht="12.75" customHeight="1">
      <c r="A18" s="611" t="s">
        <v>345</v>
      </c>
      <c r="B18" s="612"/>
      <c r="C18" s="613" t="s">
        <v>427</v>
      </c>
      <c r="D18" s="613"/>
      <c r="E18" s="613"/>
      <c r="F18" s="613"/>
      <c r="G18" s="613"/>
      <c r="H18" s="613"/>
      <c r="I18" s="613"/>
      <c r="J18" s="613"/>
      <c r="K18" s="613"/>
      <c r="L18" s="613"/>
      <c r="M18" s="613"/>
      <c r="N18" s="613"/>
      <c r="O18" s="613"/>
      <c r="P18" s="613"/>
      <c r="Q18" s="613"/>
      <c r="R18" s="613"/>
      <c r="S18" s="613"/>
      <c r="T18" s="613"/>
      <c r="U18" s="613"/>
      <c r="V18" s="624" t="s">
        <v>428</v>
      </c>
      <c r="W18" s="624"/>
      <c r="X18" s="624"/>
      <c r="Y18" s="266" t="s">
        <v>357</v>
      </c>
      <c r="Z18" s="260"/>
      <c r="AA18" s="388">
        <v>1823000</v>
      </c>
      <c r="AB18" s="389"/>
      <c r="AC18" s="622" t="s">
        <v>429</v>
      </c>
      <c r="AD18" s="622"/>
      <c r="AE18" s="622"/>
      <c r="AF18" s="622"/>
      <c r="AG18" s="622"/>
      <c r="AH18" s="387">
        <v>1823000</v>
      </c>
      <c r="AI18" s="437">
        <v>158000</v>
      </c>
    </row>
    <row r="19" spans="1:35" ht="12.75" customHeight="1">
      <c r="A19" s="611" t="s">
        <v>346</v>
      </c>
      <c r="B19" s="612"/>
      <c r="C19" s="626" t="s">
        <v>430</v>
      </c>
      <c r="D19" s="626"/>
      <c r="E19" s="626"/>
      <c r="F19" s="626"/>
      <c r="G19" s="626"/>
      <c r="H19" s="626"/>
      <c r="I19" s="626"/>
      <c r="J19" s="626"/>
      <c r="K19" s="626"/>
      <c r="L19" s="626"/>
      <c r="M19" s="626"/>
      <c r="N19" s="626"/>
      <c r="O19" s="626"/>
      <c r="P19" s="626"/>
      <c r="Q19" s="626"/>
      <c r="R19" s="626"/>
      <c r="S19" s="626"/>
      <c r="T19" s="626"/>
      <c r="U19" s="626"/>
      <c r="V19" s="624" t="s">
        <v>431</v>
      </c>
      <c r="W19" s="624"/>
      <c r="X19" s="624"/>
      <c r="Y19" s="260"/>
      <c r="Z19" s="260"/>
      <c r="AA19" s="388">
        <v>0</v>
      </c>
      <c r="AB19" s="389"/>
      <c r="AC19" s="622" t="s">
        <v>432</v>
      </c>
      <c r="AD19" s="622"/>
      <c r="AE19" s="622"/>
      <c r="AF19" s="622"/>
      <c r="AG19" s="622"/>
      <c r="AH19" s="387">
        <v>208000</v>
      </c>
      <c r="AI19" s="437">
        <v>208000</v>
      </c>
    </row>
    <row r="20" spans="1:35" ht="12.75" customHeight="1">
      <c r="A20" s="611" t="s">
        <v>347</v>
      </c>
      <c r="B20" s="612"/>
      <c r="C20" s="614" t="s">
        <v>433</v>
      </c>
      <c r="D20" s="614"/>
      <c r="E20" s="614"/>
      <c r="F20" s="614"/>
      <c r="G20" s="614"/>
      <c r="H20" s="614"/>
      <c r="I20" s="614"/>
      <c r="J20" s="614"/>
      <c r="K20" s="614"/>
      <c r="L20" s="614"/>
      <c r="M20" s="614"/>
      <c r="N20" s="614"/>
      <c r="O20" s="614"/>
      <c r="P20" s="614"/>
      <c r="Q20" s="614"/>
      <c r="R20" s="614"/>
      <c r="S20" s="614"/>
      <c r="T20" s="614"/>
      <c r="U20" s="614"/>
      <c r="V20" s="267" t="s">
        <v>431</v>
      </c>
      <c r="W20" s="268"/>
      <c r="X20" s="269"/>
      <c r="Y20" s="270"/>
      <c r="Z20" s="271"/>
      <c r="AA20" s="393">
        <v>0</v>
      </c>
      <c r="AB20" s="393"/>
      <c r="AC20" s="623"/>
      <c r="AD20" s="623"/>
      <c r="AE20" s="623"/>
      <c r="AF20" s="623"/>
      <c r="AG20" s="623"/>
      <c r="AH20" s="390">
        <v>0</v>
      </c>
      <c r="AI20" s="439">
        <v>0</v>
      </c>
    </row>
    <row r="21" spans="1:35" ht="12.75" customHeight="1">
      <c r="A21" s="611" t="s">
        <v>348</v>
      </c>
      <c r="B21" s="612"/>
      <c r="C21" s="613" t="s">
        <v>434</v>
      </c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24" t="s">
        <v>435</v>
      </c>
      <c r="W21" s="624"/>
      <c r="X21" s="624"/>
      <c r="Y21" s="266" t="s">
        <v>357</v>
      </c>
      <c r="Z21" s="260"/>
      <c r="AA21" s="388">
        <v>0</v>
      </c>
      <c r="AB21" s="389"/>
      <c r="AC21" s="622" t="s">
        <v>436</v>
      </c>
      <c r="AD21" s="622"/>
      <c r="AE21" s="622"/>
      <c r="AF21" s="622"/>
      <c r="AG21" s="622"/>
      <c r="AH21" s="390">
        <v>0</v>
      </c>
      <c r="AI21" s="439">
        <v>0</v>
      </c>
    </row>
    <row r="22" spans="1:35" ht="12.75" customHeight="1">
      <c r="A22" s="611" t="s">
        <v>349</v>
      </c>
      <c r="B22" s="612"/>
      <c r="C22" s="613" t="s">
        <v>437</v>
      </c>
      <c r="D22" s="613"/>
      <c r="E22" s="613"/>
      <c r="F22" s="613"/>
      <c r="G22" s="613"/>
      <c r="H22" s="613"/>
      <c r="I22" s="613"/>
      <c r="J22" s="613"/>
      <c r="K22" s="613"/>
      <c r="L22" s="613"/>
      <c r="M22" s="613"/>
      <c r="N22" s="613"/>
      <c r="O22" s="613"/>
      <c r="P22" s="613"/>
      <c r="Q22" s="613"/>
      <c r="R22" s="613"/>
      <c r="S22" s="613"/>
      <c r="T22" s="613"/>
      <c r="U22" s="613"/>
      <c r="V22" s="624" t="s">
        <v>438</v>
      </c>
      <c r="W22" s="624"/>
      <c r="X22" s="624"/>
      <c r="Y22" s="260"/>
      <c r="Z22" s="260"/>
      <c r="AA22" s="388">
        <v>5935000</v>
      </c>
      <c r="AB22" s="389"/>
      <c r="AC22" s="622" t="s">
        <v>439</v>
      </c>
      <c r="AD22" s="622"/>
      <c r="AE22" s="622"/>
      <c r="AF22" s="622"/>
      <c r="AG22" s="622"/>
      <c r="AH22" s="388">
        <v>5935000</v>
      </c>
      <c r="AI22" s="437">
        <v>4320000</v>
      </c>
    </row>
    <row r="23" spans="1:35" ht="15.75" customHeight="1">
      <c r="A23" s="617">
        <v>45</v>
      </c>
      <c r="B23" s="618"/>
      <c r="C23" s="619" t="s">
        <v>440</v>
      </c>
      <c r="D23" s="619"/>
      <c r="E23" s="619"/>
      <c r="F23" s="619"/>
      <c r="G23" s="619"/>
      <c r="H23" s="619"/>
      <c r="I23" s="619"/>
      <c r="J23" s="619"/>
      <c r="K23" s="619"/>
      <c r="L23" s="619"/>
      <c r="M23" s="619"/>
      <c r="N23" s="619"/>
      <c r="O23" s="619"/>
      <c r="P23" s="619"/>
      <c r="Q23" s="619"/>
      <c r="R23" s="619"/>
      <c r="S23" s="619"/>
      <c r="T23" s="619"/>
      <c r="U23" s="619"/>
      <c r="V23" s="261" t="s">
        <v>441</v>
      </c>
      <c r="W23" s="262"/>
      <c r="X23" s="263"/>
      <c r="Y23" s="264"/>
      <c r="Z23" s="265"/>
      <c r="AA23" s="391">
        <f>SUM(AA14:AA22)</f>
        <v>12791000</v>
      </c>
      <c r="AB23" s="392"/>
      <c r="AC23" s="620"/>
      <c r="AD23" s="621"/>
      <c r="AE23" s="621"/>
      <c r="AF23" s="621"/>
      <c r="AG23" s="621"/>
      <c r="AH23" s="391">
        <f>SUM(AH14:AH22)</f>
        <v>13099000</v>
      </c>
      <c r="AI23" s="438">
        <f>SUM(AI14:AI22)</f>
        <v>6033000</v>
      </c>
    </row>
    <row r="24" spans="1:35" ht="12.75" customHeight="1">
      <c r="A24" s="611">
        <v>46</v>
      </c>
      <c r="B24" s="612"/>
      <c r="C24" s="613" t="s">
        <v>442</v>
      </c>
      <c r="D24" s="613"/>
      <c r="E24" s="613"/>
      <c r="F24" s="613"/>
      <c r="G24" s="613"/>
      <c r="H24" s="613"/>
      <c r="I24" s="613"/>
      <c r="J24" s="613"/>
      <c r="K24" s="613"/>
      <c r="L24" s="613"/>
      <c r="M24" s="613"/>
      <c r="N24" s="613"/>
      <c r="O24" s="613"/>
      <c r="P24" s="613"/>
      <c r="Q24" s="613"/>
      <c r="R24" s="613"/>
      <c r="S24" s="613"/>
      <c r="T24" s="613"/>
      <c r="U24" s="613"/>
      <c r="V24" s="624" t="s">
        <v>443</v>
      </c>
      <c r="W24" s="624"/>
      <c r="X24" s="624"/>
      <c r="Y24" s="266" t="s">
        <v>357</v>
      </c>
      <c r="Z24" s="260"/>
      <c r="AA24" s="388">
        <v>420000</v>
      </c>
      <c r="AB24" s="389"/>
      <c r="AC24" s="622" t="s">
        <v>444</v>
      </c>
      <c r="AD24" s="622"/>
      <c r="AE24" s="622"/>
      <c r="AF24" s="622"/>
      <c r="AG24" s="622"/>
      <c r="AH24" s="387">
        <v>420000</v>
      </c>
      <c r="AI24" s="437">
        <v>145000</v>
      </c>
    </row>
    <row r="25" spans="1:35" ht="12.75" customHeight="1">
      <c r="A25" s="611">
        <v>47</v>
      </c>
      <c r="B25" s="612"/>
      <c r="C25" s="613" t="s">
        <v>445</v>
      </c>
      <c r="D25" s="613"/>
      <c r="E25" s="613"/>
      <c r="F25" s="613"/>
      <c r="G25" s="613"/>
      <c r="H25" s="613"/>
      <c r="I25" s="613"/>
      <c r="J25" s="613"/>
      <c r="K25" s="613"/>
      <c r="L25" s="613"/>
      <c r="M25" s="613"/>
      <c r="N25" s="613"/>
      <c r="O25" s="613"/>
      <c r="P25" s="613"/>
      <c r="Q25" s="613"/>
      <c r="R25" s="613"/>
      <c r="S25" s="613"/>
      <c r="T25" s="613"/>
      <c r="U25" s="613"/>
      <c r="V25" s="624" t="s">
        <v>446</v>
      </c>
      <c r="W25" s="624"/>
      <c r="X25" s="624"/>
      <c r="Y25" s="260"/>
      <c r="Z25" s="260"/>
      <c r="AA25" s="388">
        <v>0</v>
      </c>
      <c r="AB25" s="389"/>
      <c r="AC25" s="622" t="s">
        <v>447</v>
      </c>
      <c r="AD25" s="622"/>
      <c r="AE25" s="622"/>
      <c r="AF25" s="622"/>
      <c r="AG25" s="622"/>
      <c r="AH25" s="390">
        <v>0</v>
      </c>
      <c r="AI25" s="439">
        <v>0</v>
      </c>
    </row>
    <row r="26" spans="1:35" ht="15" customHeight="1">
      <c r="A26" s="617">
        <v>48</v>
      </c>
      <c r="B26" s="618"/>
      <c r="C26" s="619" t="s">
        <v>448</v>
      </c>
      <c r="D26" s="619"/>
      <c r="E26" s="619"/>
      <c r="F26" s="619"/>
      <c r="G26" s="619"/>
      <c r="H26" s="619"/>
      <c r="I26" s="619"/>
      <c r="J26" s="619"/>
      <c r="K26" s="619"/>
      <c r="L26" s="619"/>
      <c r="M26" s="619"/>
      <c r="N26" s="619"/>
      <c r="O26" s="619"/>
      <c r="P26" s="619"/>
      <c r="Q26" s="619"/>
      <c r="R26" s="619"/>
      <c r="S26" s="619"/>
      <c r="T26" s="619"/>
      <c r="U26" s="619"/>
      <c r="V26" s="261" t="s">
        <v>449</v>
      </c>
      <c r="W26" s="262"/>
      <c r="X26" s="263"/>
      <c r="Y26" s="264"/>
      <c r="Z26" s="265"/>
      <c r="AA26" s="391">
        <f>SUM(AA24:AA25)</f>
        <v>420000</v>
      </c>
      <c r="AB26" s="392"/>
      <c r="AC26" s="620"/>
      <c r="AD26" s="621"/>
      <c r="AE26" s="621"/>
      <c r="AF26" s="621"/>
      <c r="AG26" s="621"/>
      <c r="AH26" s="391">
        <f>SUM(AH24:AH25)</f>
        <v>420000</v>
      </c>
      <c r="AI26" s="438">
        <f>SUM(AI24:AI25)</f>
        <v>145000</v>
      </c>
    </row>
    <row r="27" spans="1:35" ht="12.75" customHeight="1">
      <c r="A27" s="611">
        <v>49</v>
      </c>
      <c r="B27" s="612"/>
      <c r="C27" s="613" t="s">
        <v>450</v>
      </c>
      <c r="D27" s="613"/>
      <c r="E27" s="613"/>
      <c r="F27" s="613"/>
      <c r="G27" s="613"/>
      <c r="H27" s="613"/>
      <c r="I27" s="613"/>
      <c r="J27" s="613"/>
      <c r="K27" s="613"/>
      <c r="L27" s="613"/>
      <c r="M27" s="613"/>
      <c r="N27" s="613"/>
      <c r="O27" s="613"/>
      <c r="P27" s="613"/>
      <c r="Q27" s="613"/>
      <c r="R27" s="613"/>
      <c r="S27" s="613"/>
      <c r="T27" s="613"/>
      <c r="U27" s="613"/>
      <c r="V27" s="624" t="s">
        <v>451</v>
      </c>
      <c r="W27" s="624"/>
      <c r="X27" s="624"/>
      <c r="Y27" s="266" t="s">
        <v>357</v>
      </c>
      <c r="Z27" s="260"/>
      <c r="AA27" s="388">
        <v>5143000</v>
      </c>
      <c r="AB27" s="389"/>
      <c r="AC27" s="622" t="s">
        <v>452</v>
      </c>
      <c r="AD27" s="622"/>
      <c r="AE27" s="622"/>
      <c r="AF27" s="622"/>
      <c r="AG27" s="622"/>
      <c r="AH27" s="387">
        <v>5143000</v>
      </c>
      <c r="AI27" s="437">
        <v>2401000</v>
      </c>
    </row>
    <row r="28" spans="1:35" ht="12.75" customHeight="1">
      <c r="A28" s="611">
        <v>50</v>
      </c>
      <c r="B28" s="612"/>
      <c r="C28" s="613" t="s">
        <v>453</v>
      </c>
      <c r="D28" s="613"/>
      <c r="E28" s="613"/>
      <c r="F28" s="613"/>
      <c r="G28" s="613"/>
      <c r="H28" s="613"/>
      <c r="I28" s="613"/>
      <c r="J28" s="613"/>
      <c r="K28" s="613"/>
      <c r="L28" s="613"/>
      <c r="M28" s="613"/>
      <c r="N28" s="613"/>
      <c r="O28" s="613"/>
      <c r="P28" s="613"/>
      <c r="Q28" s="613"/>
      <c r="R28" s="613"/>
      <c r="S28" s="613"/>
      <c r="T28" s="613"/>
      <c r="U28" s="613"/>
      <c r="V28" s="624" t="s">
        <v>454</v>
      </c>
      <c r="W28" s="624"/>
      <c r="X28" s="624"/>
      <c r="Y28" s="260"/>
      <c r="Z28" s="260"/>
      <c r="AA28" s="388">
        <v>980000</v>
      </c>
      <c r="AB28" s="389"/>
      <c r="AC28" s="622" t="s">
        <v>455</v>
      </c>
      <c r="AD28" s="622"/>
      <c r="AE28" s="622"/>
      <c r="AF28" s="622"/>
      <c r="AG28" s="622"/>
      <c r="AH28" s="387">
        <v>980000</v>
      </c>
      <c r="AI28" s="437">
        <v>980000</v>
      </c>
    </row>
    <row r="29" spans="1:35" ht="12.75" customHeight="1">
      <c r="A29" s="611">
        <v>51</v>
      </c>
      <c r="B29" s="612"/>
      <c r="C29" s="613" t="s">
        <v>456</v>
      </c>
      <c r="D29" s="613"/>
      <c r="E29" s="613"/>
      <c r="F29" s="613"/>
      <c r="G29" s="613"/>
      <c r="H29" s="613"/>
      <c r="I29" s="613"/>
      <c r="J29" s="613"/>
      <c r="K29" s="613"/>
      <c r="L29" s="613"/>
      <c r="M29" s="613"/>
      <c r="N29" s="613"/>
      <c r="O29" s="613"/>
      <c r="P29" s="613"/>
      <c r="Q29" s="613"/>
      <c r="R29" s="613"/>
      <c r="S29" s="613"/>
      <c r="T29" s="613"/>
      <c r="U29" s="613"/>
      <c r="V29" s="624" t="s">
        <v>457</v>
      </c>
      <c r="W29" s="624"/>
      <c r="X29" s="624"/>
      <c r="Y29" s="260"/>
      <c r="Z29" s="260"/>
      <c r="AA29" s="390">
        <v>0</v>
      </c>
      <c r="AB29" s="389"/>
      <c r="AC29" s="622" t="s">
        <v>458</v>
      </c>
      <c r="AD29" s="622"/>
      <c r="AE29" s="622"/>
      <c r="AF29" s="622"/>
      <c r="AG29" s="622"/>
      <c r="AH29" s="387">
        <v>10000</v>
      </c>
      <c r="AI29" s="437">
        <v>9000</v>
      </c>
    </row>
    <row r="30" spans="1:35" ht="12.75">
      <c r="A30" s="611">
        <v>52</v>
      </c>
      <c r="B30" s="612"/>
      <c r="C30" s="614" t="s">
        <v>433</v>
      </c>
      <c r="D30" s="614"/>
      <c r="E30" s="614"/>
      <c r="F30" s="614"/>
      <c r="G30" s="614"/>
      <c r="H30" s="614"/>
      <c r="I30" s="614"/>
      <c r="J30" s="614"/>
      <c r="K30" s="614"/>
      <c r="L30" s="614"/>
      <c r="M30" s="614"/>
      <c r="N30" s="614"/>
      <c r="O30" s="614"/>
      <c r="P30" s="614"/>
      <c r="Q30" s="614"/>
      <c r="R30" s="614"/>
      <c r="S30" s="614"/>
      <c r="T30" s="614"/>
      <c r="U30" s="614"/>
      <c r="V30" s="267" t="s">
        <v>457</v>
      </c>
      <c r="W30" s="268"/>
      <c r="X30" s="269"/>
      <c r="Y30" s="270"/>
      <c r="Z30" s="271"/>
      <c r="AA30" s="393">
        <v>0</v>
      </c>
      <c r="AB30" s="393"/>
      <c r="AC30" s="623"/>
      <c r="AD30" s="623"/>
      <c r="AE30" s="623"/>
      <c r="AF30" s="623"/>
      <c r="AG30" s="623"/>
      <c r="AH30" s="390">
        <v>0</v>
      </c>
      <c r="AI30" s="439">
        <v>0</v>
      </c>
    </row>
    <row r="31" spans="1:35" ht="12.75">
      <c r="A31" s="611">
        <v>53</v>
      </c>
      <c r="B31" s="612"/>
      <c r="C31" s="614" t="s">
        <v>459</v>
      </c>
      <c r="D31" s="614"/>
      <c r="E31" s="614"/>
      <c r="F31" s="614"/>
      <c r="G31" s="614"/>
      <c r="H31" s="614"/>
      <c r="I31" s="614"/>
      <c r="J31" s="614"/>
      <c r="K31" s="614"/>
      <c r="L31" s="614"/>
      <c r="M31" s="614"/>
      <c r="N31" s="614"/>
      <c r="O31" s="614"/>
      <c r="P31" s="614"/>
      <c r="Q31" s="614"/>
      <c r="R31" s="614"/>
      <c r="S31" s="614"/>
      <c r="T31" s="614"/>
      <c r="U31" s="614"/>
      <c r="V31" s="267" t="s">
        <v>457</v>
      </c>
      <c r="W31" s="268"/>
      <c r="X31" s="269"/>
      <c r="Y31" s="270"/>
      <c r="Z31" s="271"/>
      <c r="AA31" s="393">
        <v>0</v>
      </c>
      <c r="AB31" s="393"/>
      <c r="AC31" s="623"/>
      <c r="AD31" s="623"/>
      <c r="AE31" s="623"/>
      <c r="AF31" s="623"/>
      <c r="AG31" s="623"/>
      <c r="AH31" s="390">
        <v>0</v>
      </c>
      <c r="AI31" s="439">
        <v>0</v>
      </c>
    </row>
    <row r="32" spans="1:35" ht="12.75" customHeight="1">
      <c r="A32" s="611">
        <v>54</v>
      </c>
      <c r="B32" s="612"/>
      <c r="C32" s="613" t="s">
        <v>460</v>
      </c>
      <c r="D32" s="613"/>
      <c r="E32" s="613"/>
      <c r="F32" s="613"/>
      <c r="G32" s="613"/>
      <c r="H32" s="613"/>
      <c r="I32" s="613"/>
      <c r="J32" s="613"/>
      <c r="K32" s="613"/>
      <c r="L32" s="613"/>
      <c r="M32" s="613"/>
      <c r="N32" s="613"/>
      <c r="O32" s="613"/>
      <c r="P32" s="613"/>
      <c r="Q32" s="613"/>
      <c r="R32" s="613"/>
      <c r="S32" s="613"/>
      <c r="T32" s="613"/>
      <c r="U32" s="613"/>
      <c r="V32" s="267" t="s">
        <v>461</v>
      </c>
      <c r="W32" s="268"/>
      <c r="X32" s="269"/>
      <c r="Y32" s="272" t="s">
        <v>357</v>
      </c>
      <c r="Z32" s="273"/>
      <c r="AA32" s="389">
        <v>0</v>
      </c>
      <c r="AB32" s="389"/>
      <c r="AC32" s="622" t="s">
        <v>462</v>
      </c>
      <c r="AD32" s="622"/>
      <c r="AE32" s="622"/>
      <c r="AF32" s="622"/>
      <c r="AG32" s="622"/>
      <c r="AH32" s="390">
        <v>0</v>
      </c>
      <c r="AI32" s="439">
        <v>0</v>
      </c>
    </row>
    <row r="33" spans="1:35" ht="12.75">
      <c r="A33" s="611">
        <v>55</v>
      </c>
      <c r="B33" s="612"/>
      <c r="C33" s="614" t="s">
        <v>463</v>
      </c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4"/>
      <c r="Q33" s="614"/>
      <c r="R33" s="614"/>
      <c r="S33" s="614"/>
      <c r="T33" s="614"/>
      <c r="U33" s="614"/>
      <c r="V33" s="267" t="s">
        <v>461</v>
      </c>
      <c r="W33" s="268"/>
      <c r="X33" s="269"/>
      <c r="Y33" s="270"/>
      <c r="Z33" s="271"/>
      <c r="AA33" s="393">
        <f>SUM(AA30:AA32)</f>
        <v>0</v>
      </c>
      <c r="AB33" s="393"/>
      <c r="AC33" s="623"/>
      <c r="AD33" s="623"/>
      <c r="AE33" s="623"/>
      <c r="AF33" s="623"/>
      <c r="AG33" s="623"/>
      <c r="AH33" s="390">
        <v>0</v>
      </c>
      <c r="AI33" s="439">
        <v>0</v>
      </c>
    </row>
    <row r="34" spans="1:35" ht="12.75">
      <c r="A34" s="611">
        <v>56</v>
      </c>
      <c r="B34" s="612"/>
      <c r="C34" s="614" t="s">
        <v>464</v>
      </c>
      <c r="D34" s="614"/>
      <c r="E34" s="614"/>
      <c r="F34" s="614"/>
      <c r="G34" s="614"/>
      <c r="H34" s="614"/>
      <c r="I34" s="614"/>
      <c r="J34" s="614"/>
      <c r="K34" s="614"/>
      <c r="L34" s="614"/>
      <c r="M34" s="614"/>
      <c r="N34" s="614"/>
      <c r="O34" s="614"/>
      <c r="P34" s="614"/>
      <c r="Q34" s="614"/>
      <c r="R34" s="614"/>
      <c r="S34" s="614"/>
      <c r="T34" s="614"/>
      <c r="U34" s="614"/>
      <c r="V34" s="267" t="s">
        <v>461</v>
      </c>
      <c r="W34" s="268"/>
      <c r="X34" s="269"/>
      <c r="Y34" s="270"/>
      <c r="Z34" s="271"/>
      <c r="AA34" s="393">
        <f>SUM(AA31:AA33)</f>
        <v>0</v>
      </c>
      <c r="AB34" s="393"/>
      <c r="AC34" s="623"/>
      <c r="AD34" s="623"/>
      <c r="AE34" s="623"/>
      <c r="AF34" s="623"/>
      <c r="AG34" s="623"/>
      <c r="AH34" s="390">
        <v>0</v>
      </c>
      <c r="AI34" s="439">
        <v>0</v>
      </c>
    </row>
    <row r="35" spans="1:35" ht="12.75">
      <c r="A35" s="611">
        <v>57</v>
      </c>
      <c r="B35" s="612"/>
      <c r="C35" s="614" t="s">
        <v>465</v>
      </c>
      <c r="D35" s="614"/>
      <c r="E35" s="614"/>
      <c r="F35" s="614"/>
      <c r="G35" s="614"/>
      <c r="H35" s="614"/>
      <c r="I35" s="614"/>
      <c r="J35" s="614"/>
      <c r="K35" s="614"/>
      <c r="L35" s="614"/>
      <c r="M35" s="614"/>
      <c r="N35" s="614"/>
      <c r="O35" s="614"/>
      <c r="P35" s="614"/>
      <c r="Q35" s="614"/>
      <c r="R35" s="614"/>
      <c r="S35" s="614"/>
      <c r="T35" s="614"/>
      <c r="U35" s="614"/>
      <c r="V35" s="267" t="s">
        <v>461</v>
      </c>
      <c r="W35" s="268"/>
      <c r="X35" s="269"/>
      <c r="Y35" s="270"/>
      <c r="Z35" s="271"/>
      <c r="AA35" s="393">
        <f>SUM(AA32:AA34)</f>
        <v>0</v>
      </c>
      <c r="AB35" s="393"/>
      <c r="AC35" s="623"/>
      <c r="AD35" s="623"/>
      <c r="AE35" s="623"/>
      <c r="AF35" s="623"/>
      <c r="AG35" s="623"/>
      <c r="AH35" s="390">
        <v>0</v>
      </c>
      <c r="AI35" s="439">
        <v>0</v>
      </c>
    </row>
    <row r="36" spans="1:35" ht="12.75" customHeight="1">
      <c r="A36" s="611">
        <v>58</v>
      </c>
      <c r="B36" s="612"/>
      <c r="C36" s="613" t="s">
        <v>350</v>
      </c>
      <c r="D36" s="613"/>
      <c r="E36" s="613"/>
      <c r="F36" s="613"/>
      <c r="G36" s="613"/>
      <c r="H36" s="613"/>
      <c r="I36" s="613"/>
      <c r="J36" s="613"/>
      <c r="K36" s="613"/>
      <c r="L36" s="613"/>
      <c r="M36" s="613"/>
      <c r="N36" s="613"/>
      <c r="O36" s="613"/>
      <c r="P36" s="613"/>
      <c r="Q36" s="613"/>
      <c r="R36" s="613"/>
      <c r="S36" s="613"/>
      <c r="T36" s="613"/>
      <c r="U36" s="613"/>
      <c r="V36" s="267" t="s">
        <v>466</v>
      </c>
      <c r="W36" s="268"/>
      <c r="X36" s="269"/>
      <c r="Y36" s="272" t="s">
        <v>357</v>
      </c>
      <c r="Z36" s="273"/>
      <c r="AA36" s="394">
        <v>424000</v>
      </c>
      <c r="AB36" s="389"/>
      <c r="AC36" s="622" t="s">
        <v>467</v>
      </c>
      <c r="AD36" s="622"/>
      <c r="AE36" s="622"/>
      <c r="AF36" s="622"/>
      <c r="AG36" s="622"/>
      <c r="AH36" s="387">
        <v>424000</v>
      </c>
      <c r="AI36" s="437">
        <v>6000</v>
      </c>
    </row>
    <row r="37" spans="1:35" ht="24.75" customHeight="1">
      <c r="A37" s="617">
        <v>59</v>
      </c>
      <c r="B37" s="618"/>
      <c r="C37" s="619" t="s">
        <v>468</v>
      </c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619"/>
      <c r="R37" s="619"/>
      <c r="S37" s="619"/>
      <c r="T37" s="619"/>
      <c r="U37" s="619"/>
      <c r="V37" s="261" t="s">
        <v>469</v>
      </c>
      <c r="W37" s="262"/>
      <c r="X37" s="263"/>
      <c r="Y37" s="264"/>
      <c r="Z37" s="265"/>
      <c r="AA37" s="391">
        <f>SUM(AA27:AA36)</f>
        <v>6547000</v>
      </c>
      <c r="AB37" s="392"/>
      <c r="AC37" s="620"/>
      <c r="AD37" s="621"/>
      <c r="AE37" s="621"/>
      <c r="AF37" s="621"/>
      <c r="AG37" s="621"/>
      <c r="AH37" s="391">
        <f>SUM(AH27:AH36)</f>
        <v>6557000</v>
      </c>
      <c r="AI37" s="438">
        <f>SUM(AI27:AI36)</f>
        <v>3396000</v>
      </c>
    </row>
    <row r="38" spans="1:35" ht="13.5" thickBot="1">
      <c r="A38" s="608">
        <v>60</v>
      </c>
      <c r="B38" s="609"/>
      <c r="C38" s="610" t="s">
        <v>470</v>
      </c>
      <c r="D38" s="610"/>
      <c r="E38" s="610"/>
      <c r="F38" s="610"/>
      <c r="G38" s="610"/>
      <c r="H38" s="610"/>
      <c r="I38" s="610"/>
      <c r="J38" s="610"/>
      <c r="K38" s="610"/>
      <c r="L38" s="610"/>
      <c r="M38" s="610"/>
      <c r="N38" s="610"/>
      <c r="O38" s="610"/>
      <c r="P38" s="610"/>
      <c r="Q38" s="610"/>
      <c r="R38" s="610"/>
      <c r="S38" s="610"/>
      <c r="T38" s="610"/>
      <c r="U38" s="610"/>
      <c r="V38" s="440" t="s">
        <v>471</v>
      </c>
      <c r="W38" s="441"/>
      <c r="X38" s="442"/>
      <c r="Y38" s="443"/>
      <c r="Z38" s="444"/>
      <c r="AA38" s="445">
        <f>AA10+AA13+AA23+AA26+AA37</f>
        <v>28934000</v>
      </c>
      <c r="AB38" s="446"/>
      <c r="AC38" s="615"/>
      <c r="AD38" s="616"/>
      <c r="AE38" s="616"/>
      <c r="AF38" s="616"/>
      <c r="AG38" s="616"/>
      <c r="AH38" s="445">
        <f>AH10+AH13+AH23+AH26+AH37</f>
        <v>29276000</v>
      </c>
      <c r="AI38" s="447">
        <f>AI10+AI13+AI23+AI26+AI37</f>
        <v>16053000</v>
      </c>
    </row>
    <row r="39" spans="1:33" ht="12.75">
      <c r="A39" s="627"/>
      <c r="B39" s="627"/>
      <c r="C39" s="627"/>
      <c r="D39" s="627"/>
      <c r="E39" s="627"/>
      <c r="F39" s="627"/>
      <c r="G39" s="627"/>
      <c r="H39" s="627"/>
      <c r="I39" s="627"/>
      <c r="J39" s="627"/>
      <c r="K39" s="627"/>
      <c r="L39" s="627"/>
      <c r="M39" s="627"/>
      <c r="N39" s="627"/>
      <c r="O39" s="627"/>
      <c r="P39" s="627"/>
      <c r="Q39" s="627"/>
      <c r="R39" s="627"/>
      <c r="S39" s="627"/>
      <c r="T39" s="195"/>
      <c r="U39" s="196"/>
      <c r="V39" s="628"/>
      <c r="W39" s="628"/>
      <c r="X39" s="628"/>
      <c r="Y39" s="628"/>
      <c r="Z39" s="628"/>
      <c r="AA39" s="629"/>
      <c r="AB39" s="629"/>
      <c r="AC39" s="629"/>
      <c r="AD39" s="629"/>
      <c r="AE39" s="629"/>
      <c r="AF39" s="629"/>
      <c r="AG39" s="629"/>
    </row>
    <row r="40" spans="1:34" ht="12.75">
      <c r="A40" s="627"/>
      <c r="B40" s="627"/>
      <c r="C40" s="627"/>
      <c r="D40" s="627"/>
      <c r="E40" s="627"/>
      <c r="F40" s="627"/>
      <c r="G40" s="627"/>
      <c r="H40" s="627"/>
      <c r="I40" s="627"/>
      <c r="J40" s="627"/>
      <c r="K40" s="627"/>
      <c r="L40" s="627"/>
      <c r="M40" s="627"/>
      <c r="N40" s="627"/>
      <c r="O40" s="627"/>
      <c r="P40" s="627"/>
      <c r="Q40" s="627"/>
      <c r="R40" s="627"/>
      <c r="S40" s="627"/>
      <c r="T40" s="195"/>
      <c r="U40" s="196"/>
      <c r="V40" s="629"/>
      <c r="W40" s="629"/>
      <c r="X40" s="629"/>
      <c r="Y40" s="629"/>
      <c r="Z40" s="629"/>
      <c r="AA40" s="629"/>
      <c r="AB40" s="629"/>
      <c r="AC40" s="629"/>
      <c r="AD40" s="629"/>
      <c r="AE40" s="629"/>
      <c r="AF40" s="629"/>
      <c r="AG40" s="629"/>
      <c r="AH40">
        <f>AH38-AA38</f>
        <v>342000</v>
      </c>
    </row>
    <row r="41" spans="1:33" ht="12.75">
      <c r="A41" s="627"/>
      <c r="B41" s="627"/>
      <c r="C41" s="627"/>
      <c r="D41" s="627"/>
      <c r="E41" s="627"/>
      <c r="F41" s="627"/>
      <c r="G41" s="627"/>
      <c r="H41" s="627"/>
      <c r="I41" s="627"/>
      <c r="J41" s="627"/>
      <c r="K41" s="627"/>
      <c r="L41" s="627"/>
      <c r="M41" s="627"/>
      <c r="N41" s="627"/>
      <c r="O41" s="627"/>
      <c r="P41" s="627"/>
      <c r="Q41" s="627"/>
      <c r="R41" s="627"/>
      <c r="S41" s="627"/>
      <c r="T41" s="195"/>
      <c r="U41" s="196"/>
      <c r="V41" s="628"/>
      <c r="W41" s="628"/>
      <c r="X41" s="628"/>
      <c r="Y41" s="628"/>
      <c r="Z41" s="628"/>
      <c r="AA41" s="629"/>
      <c r="AB41" s="629"/>
      <c r="AC41" s="629"/>
      <c r="AD41" s="629"/>
      <c r="AE41" s="629"/>
      <c r="AF41" s="629"/>
      <c r="AG41" s="629"/>
    </row>
    <row r="42" spans="1:33" ht="12.75">
      <c r="A42" s="627"/>
      <c r="B42" s="627"/>
      <c r="C42" s="627"/>
      <c r="D42" s="627"/>
      <c r="E42" s="627"/>
      <c r="F42" s="627"/>
      <c r="G42" s="627"/>
      <c r="H42" s="627"/>
      <c r="I42" s="627"/>
      <c r="J42" s="627"/>
      <c r="K42" s="627"/>
      <c r="L42" s="627"/>
      <c r="M42" s="627"/>
      <c r="N42" s="627"/>
      <c r="O42" s="627"/>
      <c r="P42" s="627"/>
      <c r="Q42" s="627"/>
      <c r="R42" s="627"/>
      <c r="S42" s="627"/>
      <c r="T42" s="195"/>
      <c r="U42" s="196"/>
      <c r="V42" s="628"/>
      <c r="W42" s="628"/>
      <c r="X42" s="628"/>
      <c r="Y42" s="628"/>
      <c r="Z42" s="628"/>
      <c r="AA42" s="629"/>
      <c r="AB42" s="629"/>
      <c r="AC42" s="629"/>
      <c r="AD42" s="629"/>
      <c r="AE42" s="629"/>
      <c r="AF42" s="629"/>
      <c r="AG42" s="629"/>
    </row>
    <row r="43" spans="1:33" ht="12.75">
      <c r="A43" s="630"/>
      <c r="B43" s="630"/>
      <c r="C43" s="630"/>
      <c r="D43" s="630"/>
      <c r="E43" s="630"/>
      <c r="F43" s="630"/>
      <c r="G43" s="630"/>
      <c r="H43" s="630"/>
      <c r="I43" s="630"/>
      <c r="J43" s="630"/>
      <c r="K43" s="630"/>
      <c r="L43" s="630"/>
      <c r="M43" s="630"/>
      <c r="N43" s="630"/>
      <c r="O43" s="630"/>
      <c r="P43" s="630"/>
      <c r="Q43" s="630"/>
      <c r="R43" s="630"/>
      <c r="S43" s="630"/>
      <c r="T43" s="195"/>
      <c r="U43" s="196"/>
      <c r="V43" s="631"/>
      <c r="W43" s="631"/>
      <c r="X43" s="631"/>
      <c r="Y43" s="631"/>
      <c r="Z43" s="631"/>
      <c r="AA43" s="632"/>
      <c r="AB43" s="632"/>
      <c r="AC43" s="632"/>
      <c r="AD43" s="632"/>
      <c r="AE43" s="632"/>
      <c r="AF43" s="629"/>
      <c r="AG43" s="629"/>
    </row>
    <row r="44" spans="1:33" ht="12.75">
      <c r="A44" s="630"/>
      <c r="B44" s="630"/>
      <c r="C44" s="630"/>
      <c r="D44" s="630"/>
      <c r="E44" s="630"/>
      <c r="F44" s="630"/>
      <c r="G44" s="630"/>
      <c r="H44" s="630"/>
      <c r="I44" s="630"/>
      <c r="J44" s="630"/>
      <c r="K44" s="630"/>
      <c r="L44" s="630"/>
      <c r="M44" s="630"/>
      <c r="N44" s="630"/>
      <c r="O44" s="630"/>
      <c r="P44" s="630"/>
      <c r="Q44" s="630"/>
      <c r="R44" s="630"/>
      <c r="S44" s="630"/>
      <c r="T44" s="195"/>
      <c r="U44" s="196"/>
      <c r="V44" s="631"/>
      <c r="W44" s="631"/>
      <c r="X44" s="631"/>
      <c r="Y44" s="631"/>
      <c r="Z44" s="631"/>
      <c r="AA44" s="632"/>
      <c r="AB44" s="632"/>
      <c r="AC44" s="632"/>
      <c r="AD44" s="632"/>
      <c r="AE44" s="632"/>
      <c r="AF44" s="629"/>
      <c r="AG44" s="629"/>
    </row>
    <row r="45" spans="1:33" ht="12.75">
      <c r="A45" s="627"/>
      <c r="B45" s="627"/>
      <c r="C45" s="627"/>
      <c r="D45" s="627"/>
      <c r="E45" s="627"/>
      <c r="F45" s="627"/>
      <c r="G45" s="627"/>
      <c r="H45" s="627"/>
      <c r="I45" s="627"/>
      <c r="J45" s="627"/>
      <c r="K45" s="627"/>
      <c r="L45" s="627"/>
      <c r="M45" s="627"/>
      <c r="N45" s="627"/>
      <c r="O45" s="627"/>
      <c r="P45" s="627"/>
      <c r="Q45" s="627"/>
      <c r="R45" s="627"/>
      <c r="S45" s="627"/>
      <c r="T45" s="195"/>
      <c r="U45" s="196"/>
      <c r="V45" s="628"/>
      <c r="W45" s="628"/>
      <c r="X45" s="628"/>
      <c r="Y45" s="628"/>
      <c r="Z45" s="628"/>
      <c r="AA45" s="629"/>
      <c r="AB45" s="629"/>
      <c r="AC45" s="629"/>
      <c r="AD45" s="629"/>
      <c r="AE45" s="629"/>
      <c r="AF45" s="629"/>
      <c r="AG45" s="629"/>
    </row>
    <row r="46" spans="1:33" ht="12.75">
      <c r="A46" s="627"/>
      <c r="B46" s="627"/>
      <c r="C46" s="627"/>
      <c r="D46" s="627"/>
      <c r="E46" s="627"/>
      <c r="F46" s="627"/>
      <c r="G46" s="627"/>
      <c r="H46" s="627"/>
      <c r="I46" s="627"/>
      <c r="J46" s="627"/>
      <c r="K46" s="627"/>
      <c r="L46" s="627"/>
      <c r="M46" s="627"/>
      <c r="N46" s="627"/>
      <c r="O46" s="627"/>
      <c r="P46" s="627"/>
      <c r="Q46" s="627"/>
      <c r="R46" s="627"/>
      <c r="S46" s="627"/>
      <c r="T46" s="195"/>
      <c r="U46" s="196"/>
      <c r="V46" s="628"/>
      <c r="W46" s="628"/>
      <c r="X46" s="628"/>
      <c r="Y46" s="628"/>
      <c r="Z46" s="628"/>
      <c r="AA46" s="629"/>
      <c r="AB46" s="629"/>
      <c r="AC46" s="629"/>
      <c r="AD46" s="629"/>
      <c r="AE46" s="629"/>
      <c r="AF46" s="629"/>
      <c r="AG46" s="629"/>
    </row>
    <row r="47" spans="1:33" ht="12.75">
      <c r="A47" s="627"/>
      <c r="B47" s="627"/>
      <c r="C47" s="627"/>
      <c r="D47" s="627"/>
      <c r="E47" s="627"/>
      <c r="F47" s="627"/>
      <c r="G47" s="627"/>
      <c r="H47" s="627"/>
      <c r="I47" s="627"/>
      <c r="J47" s="627"/>
      <c r="K47" s="627"/>
      <c r="L47" s="627"/>
      <c r="M47" s="627"/>
      <c r="N47" s="627"/>
      <c r="O47" s="627"/>
      <c r="P47" s="627"/>
      <c r="Q47" s="627"/>
      <c r="R47" s="627"/>
      <c r="S47" s="627"/>
      <c r="T47" s="195"/>
      <c r="U47" s="196"/>
      <c r="V47" s="629"/>
      <c r="W47" s="629"/>
      <c r="X47" s="629"/>
      <c r="Y47" s="629"/>
      <c r="Z47" s="629"/>
      <c r="AA47" s="629"/>
      <c r="AB47" s="629"/>
      <c r="AC47" s="629"/>
      <c r="AD47" s="629"/>
      <c r="AE47" s="629"/>
      <c r="AF47" s="629"/>
      <c r="AG47" s="629"/>
    </row>
    <row r="48" spans="1:33" ht="12.75">
      <c r="A48" s="630"/>
      <c r="B48" s="630"/>
      <c r="C48" s="630"/>
      <c r="D48" s="630"/>
      <c r="E48" s="630"/>
      <c r="F48" s="630"/>
      <c r="G48" s="630"/>
      <c r="H48" s="630"/>
      <c r="I48" s="630"/>
      <c r="J48" s="630"/>
      <c r="K48" s="630"/>
      <c r="L48" s="630"/>
      <c r="M48" s="630"/>
      <c r="N48" s="630"/>
      <c r="O48" s="630"/>
      <c r="P48" s="630"/>
      <c r="Q48" s="630"/>
      <c r="R48" s="630"/>
      <c r="S48" s="630"/>
      <c r="T48" s="195"/>
      <c r="U48" s="196"/>
      <c r="V48" s="631"/>
      <c r="W48" s="631"/>
      <c r="X48" s="631"/>
      <c r="Y48" s="631"/>
      <c r="Z48" s="631"/>
      <c r="AA48" s="632"/>
      <c r="AB48" s="632"/>
      <c r="AC48" s="632"/>
      <c r="AD48" s="632"/>
      <c r="AE48" s="632"/>
      <c r="AF48" s="629"/>
      <c r="AG48" s="629"/>
    </row>
    <row r="49" spans="1:33" ht="12.75">
      <c r="A49" s="627"/>
      <c r="B49" s="627"/>
      <c r="C49" s="627"/>
      <c r="D49" s="627"/>
      <c r="E49" s="627"/>
      <c r="F49" s="627"/>
      <c r="G49" s="627"/>
      <c r="H49" s="627"/>
      <c r="I49" s="627"/>
      <c r="J49" s="627"/>
      <c r="K49" s="627"/>
      <c r="L49" s="627"/>
      <c r="M49" s="627"/>
      <c r="N49" s="627"/>
      <c r="O49" s="627"/>
      <c r="P49" s="627"/>
      <c r="Q49" s="627"/>
      <c r="R49" s="627"/>
      <c r="S49" s="627"/>
      <c r="T49" s="195"/>
      <c r="U49" s="196"/>
      <c r="V49" s="628"/>
      <c r="W49" s="628"/>
      <c r="X49" s="628"/>
      <c r="Y49" s="628"/>
      <c r="Z49" s="628"/>
      <c r="AA49" s="629"/>
      <c r="AB49" s="629"/>
      <c r="AC49" s="629"/>
      <c r="AD49" s="629"/>
      <c r="AE49" s="629"/>
      <c r="AF49" s="629"/>
      <c r="AG49" s="629"/>
    </row>
    <row r="50" spans="1:33" ht="12.75">
      <c r="A50" s="627"/>
      <c r="B50" s="627"/>
      <c r="C50" s="627"/>
      <c r="D50" s="627"/>
      <c r="E50" s="627"/>
      <c r="F50" s="627"/>
      <c r="G50" s="627"/>
      <c r="H50" s="627"/>
      <c r="I50" s="627"/>
      <c r="J50" s="627"/>
      <c r="K50" s="627"/>
      <c r="L50" s="627"/>
      <c r="M50" s="627"/>
      <c r="N50" s="627"/>
      <c r="O50" s="627"/>
      <c r="P50" s="627"/>
      <c r="Q50" s="627"/>
      <c r="R50" s="627"/>
      <c r="S50" s="627"/>
      <c r="T50" s="195"/>
      <c r="U50" s="196"/>
      <c r="V50" s="629"/>
      <c r="W50" s="629"/>
      <c r="X50" s="629"/>
      <c r="Y50" s="629"/>
      <c r="Z50" s="629"/>
      <c r="AA50" s="629"/>
      <c r="AB50" s="629"/>
      <c r="AC50" s="629"/>
      <c r="AD50" s="629"/>
      <c r="AE50" s="629"/>
      <c r="AF50" s="629"/>
      <c r="AG50" s="629"/>
    </row>
    <row r="51" spans="1:33" ht="12.75">
      <c r="A51" s="627"/>
      <c r="B51" s="627"/>
      <c r="C51" s="627"/>
      <c r="D51" s="627"/>
      <c r="E51" s="627"/>
      <c r="F51" s="627"/>
      <c r="G51" s="627"/>
      <c r="H51" s="627"/>
      <c r="I51" s="627"/>
      <c r="J51" s="627"/>
      <c r="K51" s="627"/>
      <c r="L51" s="627"/>
      <c r="M51" s="627"/>
      <c r="N51" s="627"/>
      <c r="O51" s="627"/>
      <c r="P51" s="627"/>
      <c r="Q51" s="627"/>
      <c r="R51" s="627"/>
      <c r="S51" s="627"/>
      <c r="T51" s="195"/>
      <c r="U51" s="196"/>
      <c r="V51" s="628"/>
      <c r="W51" s="628"/>
      <c r="X51" s="628"/>
      <c r="Y51" s="628"/>
      <c r="Z51" s="628"/>
      <c r="AA51" s="629"/>
      <c r="AB51" s="629"/>
      <c r="AC51" s="629"/>
      <c r="AD51" s="629"/>
      <c r="AE51" s="629"/>
      <c r="AF51" s="629"/>
      <c r="AG51" s="629"/>
    </row>
    <row r="52" spans="1:33" ht="12.75">
      <c r="A52" s="627"/>
      <c r="B52" s="627"/>
      <c r="C52" s="627"/>
      <c r="D52" s="627"/>
      <c r="E52" s="627"/>
      <c r="F52" s="627"/>
      <c r="G52" s="627"/>
      <c r="H52" s="627"/>
      <c r="I52" s="627"/>
      <c r="J52" s="627"/>
      <c r="K52" s="627"/>
      <c r="L52" s="627"/>
      <c r="M52" s="627"/>
      <c r="N52" s="627"/>
      <c r="O52" s="627"/>
      <c r="P52" s="627"/>
      <c r="Q52" s="627"/>
      <c r="R52" s="627"/>
      <c r="S52" s="627"/>
      <c r="T52" s="195"/>
      <c r="U52" s="196"/>
      <c r="V52" s="628"/>
      <c r="W52" s="628"/>
      <c r="X52" s="628"/>
      <c r="Y52" s="628"/>
      <c r="Z52" s="628"/>
      <c r="AA52" s="629"/>
      <c r="AB52" s="629"/>
      <c r="AC52" s="629"/>
      <c r="AD52" s="629"/>
      <c r="AE52" s="629"/>
      <c r="AF52" s="629"/>
      <c r="AG52" s="629"/>
    </row>
    <row r="53" spans="1:33" ht="12.75">
      <c r="A53" s="630"/>
      <c r="B53" s="630"/>
      <c r="C53" s="630"/>
      <c r="D53" s="630"/>
      <c r="E53" s="630"/>
      <c r="F53" s="630"/>
      <c r="G53" s="630"/>
      <c r="H53" s="630"/>
      <c r="I53" s="630"/>
      <c r="J53" s="630"/>
      <c r="K53" s="630"/>
      <c r="L53" s="630"/>
      <c r="M53" s="630"/>
      <c r="N53" s="630"/>
      <c r="O53" s="630"/>
      <c r="P53" s="630"/>
      <c r="Q53" s="630"/>
      <c r="R53" s="630"/>
      <c r="S53" s="630"/>
      <c r="T53" s="195"/>
      <c r="U53" s="196"/>
      <c r="V53" s="631"/>
      <c r="W53" s="631"/>
      <c r="X53" s="631"/>
      <c r="Y53" s="631"/>
      <c r="Z53" s="631"/>
      <c r="AA53" s="632"/>
      <c r="AB53" s="632"/>
      <c r="AC53" s="632"/>
      <c r="AD53" s="632"/>
      <c r="AE53" s="632"/>
      <c r="AF53" s="629"/>
      <c r="AG53" s="629"/>
    </row>
    <row r="54" spans="1:33" ht="12.75">
      <c r="A54" s="633"/>
      <c r="B54" s="633"/>
      <c r="C54" s="633"/>
      <c r="D54" s="633"/>
      <c r="E54" s="633"/>
      <c r="F54" s="633"/>
      <c r="G54" s="633"/>
      <c r="H54" s="633"/>
      <c r="I54" s="633"/>
      <c r="J54" s="633"/>
      <c r="K54" s="633"/>
      <c r="L54" s="633"/>
      <c r="M54" s="633"/>
      <c r="N54" s="633"/>
      <c r="O54" s="633"/>
      <c r="P54" s="633"/>
      <c r="Q54" s="633"/>
      <c r="R54" s="633"/>
      <c r="S54" s="633"/>
      <c r="T54" s="195"/>
      <c r="U54" s="196"/>
      <c r="V54" s="634"/>
      <c r="W54" s="634"/>
      <c r="X54" s="634"/>
      <c r="Y54" s="634"/>
      <c r="Z54" s="634"/>
      <c r="AA54" s="629"/>
      <c r="AB54" s="629"/>
      <c r="AC54" s="629"/>
      <c r="AD54" s="629"/>
      <c r="AE54" s="629"/>
      <c r="AF54" s="629"/>
      <c r="AG54" s="629"/>
    </row>
    <row r="55" spans="1:33" ht="12.75">
      <c r="A55" s="635"/>
      <c r="B55" s="635"/>
      <c r="C55" s="635"/>
      <c r="D55" s="635"/>
      <c r="E55" s="635"/>
      <c r="F55" s="635"/>
      <c r="G55" s="635"/>
      <c r="H55" s="635"/>
      <c r="I55" s="635"/>
      <c r="J55" s="635"/>
      <c r="K55" s="635"/>
      <c r="L55" s="635"/>
      <c r="M55" s="635"/>
      <c r="N55" s="635"/>
      <c r="O55" s="635"/>
      <c r="P55" s="635"/>
      <c r="Q55" s="635"/>
      <c r="R55" s="635"/>
      <c r="S55" s="635"/>
      <c r="T55" s="195"/>
      <c r="U55" s="196"/>
      <c r="V55" s="634"/>
      <c r="W55" s="634"/>
      <c r="X55" s="634"/>
      <c r="Y55" s="634"/>
      <c r="Z55" s="634"/>
      <c r="AA55" s="636"/>
      <c r="AB55" s="636"/>
      <c r="AC55" s="636"/>
      <c r="AD55" s="636"/>
      <c r="AE55" s="636"/>
      <c r="AF55" s="629"/>
      <c r="AG55" s="629"/>
    </row>
    <row r="56" spans="1:33" ht="12.75">
      <c r="A56" s="630"/>
      <c r="B56" s="630"/>
      <c r="C56" s="630"/>
      <c r="D56" s="630"/>
      <c r="E56" s="630"/>
      <c r="F56" s="630"/>
      <c r="G56" s="630"/>
      <c r="H56" s="630"/>
      <c r="I56" s="630"/>
      <c r="J56" s="630"/>
      <c r="K56" s="630"/>
      <c r="L56" s="630"/>
      <c r="M56" s="630"/>
      <c r="N56" s="630"/>
      <c r="O56" s="630"/>
      <c r="P56" s="630"/>
      <c r="Q56" s="630"/>
      <c r="R56" s="630"/>
      <c r="S56" s="630"/>
      <c r="T56" s="195"/>
      <c r="U56" s="196"/>
      <c r="V56" s="631"/>
      <c r="W56" s="631"/>
      <c r="X56" s="631"/>
      <c r="Y56" s="631"/>
      <c r="Z56" s="631"/>
      <c r="AA56" s="632"/>
      <c r="AB56" s="632"/>
      <c r="AC56" s="632"/>
      <c r="AD56" s="632"/>
      <c r="AE56" s="632"/>
      <c r="AF56" s="629"/>
      <c r="AG56" s="629"/>
    </row>
    <row r="57" spans="1:33" ht="12.75">
      <c r="A57" s="627"/>
      <c r="B57" s="627"/>
      <c r="C57" s="627"/>
      <c r="D57" s="627"/>
      <c r="E57" s="627"/>
      <c r="F57" s="627"/>
      <c r="G57" s="627"/>
      <c r="H57" s="627"/>
      <c r="I57" s="627"/>
      <c r="J57" s="627"/>
      <c r="K57" s="627"/>
      <c r="L57" s="627"/>
      <c r="M57" s="627"/>
      <c r="N57" s="627"/>
      <c r="O57" s="627"/>
      <c r="P57" s="627"/>
      <c r="Q57" s="627"/>
      <c r="R57" s="627"/>
      <c r="S57" s="627"/>
      <c r="T57" s="195"/>
      <c r="U57" s="196"/>
      <c r="V57" s="634"/>
      <c r="W57" s="634"/>
      <c r="X57" s="634"/>
      <c r="Y57" s="634"/>
      <c r="Z57" s="634"/>
      <c r="AA57" s="629"/>
      <c r="AB57" s="629"/>
      <c r="AC57" s="629"/>
      <c r="AD57" s="629"/>
      <c r="AE57" s="629"/>
      <c r="AF57" s="629"/>
      <c r="AG57" s="629"/>
    </row>
    <row r="58" spans="1:33" ht="12.75">
      <c r="A58" s="627"/>
      <c r="B58" s="627"/>
      <c r="C58" s="627"/>
      <c r="D58" s="627"/>
      <c r="E58" s="627"/>
      <c r="F58" s="627"/>
      <c r="G58" s="627"/>
      <c r="H58" s="627"/>
      <c r="I58" s="627"/>
      <c r="J58" s="627"/>
      <c r="K58" s="627"/>
      <c r="L58" s="627"/>
      <c r="M58" s="627"/>
      <c r="N58" s="627"/>
      <c r="O58" s="627"/>
      <c r="P58" s="627"/>
      <c r="Q58" s="627"/>
      <c r="R58" s="627"/>
      <c r="S58" s="627"/>
      <c r="T58" s="195"/>
      <c r="U58" s="196"/>
      <c r="V58" s="634"/>
      <c r="W58" s="634"/>
      <c r="X58" s="634"/>
      <c r="Y58" s="634"/>
      <c r="Z58" s="634"/>
      <c r="AA58" s="629"/>
      <c r="AB58" s="629"/>
      <c r="AC58" s="629"/>
      <c r="AD58" s="629"/>
      <c r="AE58" s="629"/>
      <c r="AF58" s="629"/>
      <c r="AG58" s="629"/>
    </row>
    <row r="59" spans="1:33" ht="12.75">
      <c r="A59" s="627"/>
      <c r="B59" s="627"/>
      <c r="C59" s="627"/>
      <c r="D59" s="627"/>
      <c r="E59" s="627"/>
      <c r="F59" s="627"/>
      <c r="G59" s="627"/>
      <c r="H59" s="627"/>
      <c r="I59" s="627"/>
      <c r="J59" s="627"/>
      <c r="K59" s="627"/>
      <c r="L59" s="627"/>
      <c r="M59" s="627"/>
      <c r="N59" s="627"/>
      <c r="O59" s="627"/>
      <c r="P59" s="627"/>
      <c r="Q59" s="627"/>
      <c r="R59" s="627"/>
      <c r="S59" s="627"/>
      <c r="T59" s="195"/>
      <c r="U59" s="196"/>
      <c r="V59" s="634"/>
      <c r="W59" s="634"/>
      <c r="X59" s="634"/>
      <c r="Y59" s="634"/>
      <c r="Z59" s="634"/>
      <c r="AA59" s="629"/>
      <c r="AB59" s="629"/>
      <c r="AC59" s="629"/>
      <c r="AD59" s="629"/>
      <c r="AE59" s="629"/>
      <c r="AF59" s="629"/>
      <c r="AG59" s="629"/>
    </row>
    <row r="60" spans="1:33" ht="12.75">
      <c r="A60" s="627"/>
      <c r="B60" s="627"/>
      <c r="C60" s="627"/>
      <c r="D60" s="627"/>
      <c r="E60" s="627"/>
      <c r="F60" s="627"/>
      <c r="G60" s="627"/>
      <c r="H60" s="627"/>
      <c r="I60" s="627"/>
      <c r="J60" s="627"/>
      <c r="K60" s="627"/>
      <c r="L60" s="627"/>
      <c r="M60" s="627"/>
      <c r="N60" s="627"/>
      <c r="O60" s="627"/>
      <c r="P60" s="627"/>
      <c r="Q60" s="627"/>
      <c r="R60" s="627"/>
      <c r="S60" s="627"/>
      <c r="T60" s="195"/>
      <c r="U60" s="196"/>
      <c r="V60" s="637"/>
      <c r="W60" s="638"/>
      <c r="X60" s="638"/>
      <c r="Y60" s="638"/>
      <c r="Z60" s="638"/>
      <c r="AA60" s="639"/>
      <c r="AB60" s="640"/>
      <c r="AC60" s="640"/>
      <c r="AD60" s="640"/>
      <c r="AE60" s="640"/>
      <c r="AF60" s="629"/>
      <c r="AG60" s="629"/>
    </row>
    <row r="61" spans="1:33" ht="12.75">
      <c r="A61" s="627"/>
      <c r="B61" s="627"/>
      <c r="C61" s="627"/>
      <c r="D61" s="627"/>
      <c r="E61" s="627"/>
      <c r="F61" s="627"/>
      <c r="G61" s="627"/>
      <c r="H61" s="627"/>
      <c r="I61" s="627"/>
      <c r="J61" s="627"/>
      <c r="K61" s="627"/>
      <c r="L61" s="627"/>
      <c r="M61" s="627"/>
      <c r="N61" s="627"/>
      <c r="O61" s="627"/>
      <c r="P61" s="627"/>
      <c r="Q61" s="627"/>
      <c r="R61" s="627"/>
      <c r="S61" s="627"/>
      <c r="T61" s="195"/>
      <c r="U61" s="196"/>
      <c r="V61" s="634"/>
      <c r="W61" s="634"/>
      <c r="X61" s="634"/>
      <c r="Y61" s="634"/>
      <c r="Z61" s="634"/>
      <c r="AA61" s="629"/>
      <c r="AB61" s="629"/>
      <c r="AC61" s="629"/>
      <c r="AD61" s="629"/>
      <c r="AE61" s="629"/>
      <c r="AF61" s="629"/>
      <c r="AG61" s="629"/>
    </row>
    <row r="62" spans="1:33" ht="12.75">
      <c r="A62" s="627"/>
      <c r="B62" s="627"/>
      <c r="C62" s="627"/>
      <c r="D62" s="627"/>
      <c r="E62" s="627"/>
      <c r="F62" s="627"/>
      <c r="G62" s="627"/>
      <c r="H62" s="627"/>
      <c r="I62" s="627"/>
      <c r="J62" s="627"/>
      <c r="K62" s="627"/>
      <c r="L62" s="627"/>
      <c r="M62" s="627"/>
      <c r="N62" s="627"/>
      <c r="O62" s="627"/>
      <c r="P62" s="627"/>
      <c r="Q62" s="627"/>
      <c r="R62" s="627"/>
      <c r="S62" s="627"/>
      <c r="T62" s="195"/>
      <c r="U62" s="196"/>
      <c r="V62" s="634"/>
      <c r="W62" s="634"/>
      <c r="X62" s="634"/>
      <c r="Y62" s="634"/>
      <c r="Z62" s="634"/>
      <c r="AA62" s="629"/>
      <c r="AB62" s="629"/>
      <c r="AC62" s="629"/>
      <c r="AD62" s="629"/>
      <c r="AE62" s="629"/>
      <c r="AF62" s="629"/>
      <c r="AG62" s="629"/>
    </row>
    <row r="63" spans="1:33" ht="12.75">
      <c r="A63" s="627"/>
      <c r="B63" s="627"/>
      <c r="C63" s="627"/>
      <c r="D63" s="627"/>
      <c r="E63" s="627"/>
      <c r="F63" s="627"/>
      <c r="G63" s="627"/>
      <c r="H63" s="627"/>
      <c r="I63" s="627"/>
      <c r="J63" s="627"/>
      <c r="K63" s="627"/>
      <c r="L63" s="627"/>
      <c r="M63" s="627"/>
      <c r="N63" s="627"/>
      <c r="O63" s="627"/>
      <c r="P63" s="627"/>
      <c r="Q63" s="627"/>
      <c r="R63" s="627"/>
      <c r="S63" s="627"/>
      <c r="T63" s="195"/>
      <c r="U63" s="196"/>
      <c r="V63" s="634"/>
      <c r="W63" s="634"/>
      <c r="X63" s="634"/>
      <c r="Y63" s="634"/>
      <c r="Z63" s="634"/>
      <c r="AA63" s="629"/>
      <c r="AB63" s="629"/>
      <c r="AC63" s="629"/>
      <c r="AD63" s="629"/>
      <c r="AE63" s="629"/>
      <c r="AF63" s="629"/>
      <c r="AG63" s="629"/>
    </row>
    <row r="64" spans="1:33" ht="12.75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195"/>
      <c r="U64" s="196"/>
      <c r="V64" s="631"/>
      <c r="W64" s="631"/>
      <c r="X64" s="631"/>
      <c r="Y64" s="631"/>
      <c r="Z64" s="631"/>
      <c r="AA64" s="632"/>
      <c r="AB64" s="632"/>
      <c r="AC64" s="632"/>
      <c r="AD64" s="632"/>
      <c r="AE64" s="632"/>
      <c r="AF64" s="629"/>
      <c r="AG64" s="629"/>
    </row>
    <row r="65" spans="1:33" ht="12.75">
      <c r="A65" s="627"/>
      <c r="B65" s="627"/>
      <c r="C65" s="627"/>
      <c r="D65" s="627"/>
      <c r="E65" s="627"/>
      <c r="F65" s="627"/>
      <c r="G65" s="627"/>
      <c r="H65" s="627"/>
      <c r="I65" s="627"/>
      <c r="J65" s="627"/>
      <c r="K65" s="627"/>
      <c r="L65" s="627"/>
      <c r="M65" s="627"/>
      <c r="N65" s="627"/>
      <c r="O65" s="627"/>
      <c r="P65" s="627"/>
      <c r="Q65" s="627"/>
      <c r="R65" s="627"/>
      <c r="S65" s="627"/>
      <c r="T65" s="195"/>
      <c r="U65" s="196"/>
      <c r="V65" s="634"/>
      <c r="W65" s="634"/>
      <c r="X65" s="634"/>
      <c r="Y65" s="634"/>
      <c r="Z65" s="634"/>
      <c r="AA65" s="629"/>
      <c r="AB65" s="629"/>
      <c r="AC65" s="629"/>
      <c r="AD65" s="629"/>
      <c r="AE65" s="629"/>
      <c r="AF65" s="629"/>
      <c r="AG65" s="629"/>
    </row>
    <row r="66" spans="1:33" ht="12.75">
      <c r="A66" s="627"/>
      <c r="B66" s="627"/>
      <c r="C66" s="627"/>
      <c r="D66" s="627"/>
      <c r="E66" s="627"/>
      <c r="F66" s="627"/>
      <c r="G66" s="627"/>
      <c r="H66" s="627"/>
      <c r="I66" s="627"/>
      <c r="J66" s="627"/>
      <c r="K66" s="627"/>
      <c r="L66" s="627"/>
      <c r="M66" s="627"/>
      <c r="N66" s="627"/>
      <c r="O66" s="627"/>
      <c r="P66" s="627"/>
      <c r="Q66" s="627"/>
      <c r="R66" s="627"/>
      <c r="S66" s="627"/>
      <c r="T66" s="195"/>
      <c r="U66" s="196"/>
      <c r="V66" s="634"/>
      <c r="W66" s="634"/>
      <c r="X66" s="634"/>
      <c r="Y66" s="634"/>
      <c r="Z66" s="634"/>
      <c r="AA66" s="629"/>
      <c r="AB66" s="629"/>
      <c r="AC66" s="629"/>
      <c r="AD66" s="629"/>
      <c r="AE66" s="629"/>
      <c r="AF66" s="629"/>
      <c r="AG66" s="629"/>
    </row>
    <row r="67" spans="1:33" ht="12.75">
      <c r="A67" s="627"/>
      <c r="B67" s="627"/>
      <c r="C67" s="627"/>
      <c r="D67" s="627"/>
      <c r="E67" s="627"/>
      <c r="F67" s="627"/>
      <c r="G67" s="627"/>
      <c r="H67" s="627"/>
      <c r="I67" s="627"/>
      <c r="J67" s="627"/>
      <c r="K67" s="627"/>
      <c r="L67" s="627"/>
      <c r="M67" s="627"/>
      <c r="N67" s="627"/>
      <c r="O67" s="627"/>
      <c r="P67" s="627"/>
      <c r="Q67" s="627"/>
      <c r="R67" s="627"/>
      <c r="S67" s="627"/>
      <c r="T67" s="195"/>
      <c r="U67" s="196"/>
      <c r="V67" s="634"/>
      <c r="W67" s="634"/>
      <c r="X67" s="634"/>
      <c r="Y67" s="634"/>
      <c r="Z67" s="634"/>
      <c r="AA67" s="629"/>
      <c r="AB67" s="629"/>
      <c r="AC67" s="629"/>
      <c r="AD67" s="629"/>
      <c r="AE67" s="629"/>
      <c r="AF67" s="629"/>
      <c r="AG67" s="629"/>
    </row>
    <row r="68" spans="1:33" ht="12.75">
      <c r="A68" s="630"/>
      <c r="B68" s="630"/>
      <c r="C68" s="630"/>
      <c r="D68" s="630"/>
      <c r="E68" s="630"/>
      <c r="F68" s="630"/>
      <c r="G68" s="630"/>
      <c r="H68" s="630"/>
      <c r="I68" s="630"/>
      <c r="J68" s="630"/>
      <c r="K68" s="630"/>
      <c r="L68" s="630"/>
      <c r="M68" s="630"/>
      <c r="N68" s="630"/>
      <c r="O68" s="630"/>
      <c r="P68" s="630"/>
      <c r="Q68" s="630"/>
      <c r="R68" s="630"/>
      <c r="S68" s="630"/>
      <c r="T68" s="195"/>
      <c r="U68" s="196"/>
      <c r="V68" s="631"/>
      <c r="W68" s="631"/>
      <c r="X68" s="631"/>
      <c r="Y68" s="631"/>
      <c r="Z68" s="631"/>
      <c r="AA68" s="632"/>
      <c r="AB68" s="632"/>
      <c r="AC68" s="632"/>
      <c r="AD68" s="632"/>
      <c r="AE68" s="632"/>
      <c r="AF68" s="629"/>
      <c r="AG68" s="629"/>
    </row>
    <row r="69" spans="1:33" ht="12.75">
      <c r="A69" s="627"/>
      <c r="B69" s="627"/>
      <c r="C69" s="627"/>
      <c r="D69" s="627"/>
      <c r="E69" s="627"/>
      <c r="F69" s="627"/>
      <c r="G69" s="627"/>
      <c r="H69" s="627"/>
      <c r="I69" s="627"/>
      <c r="J69" s="627"/>
      <c r="K69" s="627"/>
      <c r="L69" s="627"/>
      <c r="M69" s="627"/>
      <c r="N69" s="627"/>
      <c r="O69" s="627"/>
      <c r="P69" s="627"/>
      <c r="Q69" s="627"/>
      <c r="R69" s="627"/>
      <c r="S69" s="627"/>
      <c r="T69" s="195"/>
      <c r="U69" s="196"/>
      <c r="V69" s="634"/>
      <c r="W69" s="634"/>
      <c r="X69" s="634"/>
      <c r="Y69" s="634"/>
      <c r="Z69" s="634"/>
      <c r="AA69" s="629"/>
      <c r="AB69" s="629"/>
      <c r="AC69" s="629"/>
      <c r="AD69" s="629"/>
      <c r="AE69" s="629"/>
      <c r="AF69" s="629"/>
      <c r="AG69" s="629"/>
    </row>
    <row r="70" spans="1:33" ht="12.75">
      <c r="A70" s="627"/>
      <c r="B70" s="627"/>
      <c r="C70" s="627"/>
      <c r="D70" s="627"/>
      <c r="E70" s="627"/>
      <c r="F70" s="627"/>
      <c r="G70" s="627"/>
      <c r="H70" s="627"/>
      <c r="I70" s="627"/>
      <c r="J70" s="627"/>
      <c r="K70" s="627"/>
      <c r="L70" s="627"/>
      <c r="M70" s="627"/>
      <c r="N70" s="627"/>
      <c r="O70" s="627"/>
      <c r="P70" s="627"/>
      <c r="Q70" s="627"/>
      <c r="R70" s="627"/>
      <c r="S70" s="627"/>
      <c r="T70" s="195"/>
      <c r="U70" s="196"/>
      <c r="V70" s="634"/>
      <c r="W70" s="634"/>
      <c r="X70" s="634"/>
      <c r="Y70" s="634"/>
      <c r="Z70" s="634"/>
      <c r="AA70" s="629"/>
      <c r="AB70" s="629"/>
      <c r="AC70" s="629"/>
      <c r="AD70" s="629"/>
      <c r="AE70" s="629"/>
      <c r="AF70" s="629"/>
      <c r="AG70" s="629"/>
    </row>
    <row r="71" spans="1:33" ht="12.75">
      <c r="A71" s="630"/>
      <c r="B71" s="630"/>
      <c r="C71" s="630"/>
      <c r="D71" s="630"/>
      <c r="E71" s="630"/>
      <c r="F71" s="630"/>
      <c r="G71" s="630"/>
      <c r="H71" s="630"/>
      <c r="I71" s="630"/>
      <c r="J71" s="630"/>
      <c r="K71" s="630"/>
      <c r="L71" s="630"/>
      <c r="M71" s="630"/>
      <c r="N71" s="630"/>
      <c r="O71" s="630"/>
      <c r="P71" s="630"/>
      <c r="Q71" s="630"/>
      <c r="R71" s="630"/>
      <c r="S71" s="630"/>
      <c r="T71" s="195"/>
      <c r="U71" s="196"/>
      <c r="V71" s="631"/>
      <c r="W71" s="631"/>
      <c r="X71" s="631"/>
      <c r="Y71" s="631"/>
      <c r="Z71" s="631"/>
      <c r="AA71" s="632"/>
      <c r="AB71" s="632"/>
      <c r="AC71" s="632"/>
      <c r="AD71" s="632"/>
      <c r="AE71" s="632"/>
      <c r="AF71" s="629"/>
      <c r="AG71" s="629"/>
    </row>
    <row r="72" spans="1:33" ht="12.75">
      <c r="A72" s="630"/>
      <c r="B72" s="630"/>
      <c r="C72" s="630"/>
      <c r="D72" s="630"/>
      <c r="E72" s="630"/>
      <c r="F72" s="630"/>
      <c r="G72" s="630"/>
      <c r="H72" s="630"/>
      <c r="I72" s="630"/>
      <c r="J72" s="630"/>
      <c r="K72" s="630"/>
      <c r="L72" s="630"/>
      <c r="M72" s="630"/>
      <c r="N72" s="630"/>
      <c r="O72" s="630"/>
      <c r="P72" s="630"/>
      <c r="Q72" s="630"/>
      <c r="R72" s="630"/>
      <c r="S72" s="630"/>
      <c r="T72" s="195"/>
      <c r="U72" s="196"/>
      <c r="V72" s="634"/>
      <c r="W72" s="634"/>
      <c r="X72" s="634"/>
      <c r="Y72" s="634"/>
      <c r="Z72" s="634"/>
      <c r="AA72" s="629"/>
      <c r="AB72" s="629"/>
      <c r="AC72" s="629"/>
      <c r="AD72" s="629"/>
      <c r="AE72" s="629"/>
      <c r="AF72" s="629"/>
      <c r="AG72" s="629"/>
    </row>
    <row r="73" spans="1:33" ht="12.75">
      <c r="A73" s="630"/>
      <c r="B73" s="630"/>
      <c r="C73" s="630"/>
      <c r="D73" s="630"/>
      <c r="E73" s="630"/>
      <c r="F73" s="630"/>
      <c r="G73" s="630"/>
      <c r="H73" s="630"/>
      <c r="I73" s="630"/>
      <c r="J73" s="630"/>
      <c r="K73" s="630"/>
      <c r="L73" s="630"/>
      <c r="M73" s="630"/>
      <c r="N73" s="630"/>
      <c r="O73" s="630"/>
      <c r="P73" s="630"/>
      <c r="Q73" s="630"/>
      <c r="R73" s="630"/>
      <c r="S73" s="630"/>
      <c r="T73" s="195"/>
      <c r="U73" s="196"/>
      <c r="V73" s="631"/>
      <c r="W73" s="631"/>
      <c r="X73" s="631"/>
      <c r="Y73" s="631"/>
      <c r="Z73" s="631"/>
      <c r="AA73" s="632"/>
      <c r="AB73" s="632"/>
      <c r="AC73" s="632"/>
      <c r="AD73" s="632"/>
      <c r="AE73" s="632"/>
      <c r="AF73" s="629"/>
      <c r="AG73" s="629"/>
    </row>
    <row r="74" spans="1:33" ht="12.75">
      <c r="A74" s="630"/>
      <c r="B74" s="630"/>
      <c r="C74" s="630"/>
      <c r="D74" s="630"/>
      <c r="E74" s="630"/>
      <c r="F74" s="630"/>
      <c r="G74" s="630"/>
      <c r="H74" s="630"/>
      <c r="I74" s="630"/>
      <c r="J74" s="630"/>
      <c r="K74" s="630"/>
      <c r="L74" s="630"/>
      <c r="M74" s="630"/>
      <c r="N74" s="630"/>
      <c r="O74" s="630"/>
      <c r="P74" s="630"/>
      <c r="Q74" s="630"/>
      <c r="R74" s="630"/>
      <c r="S74" s="630"/>
      <c r="T74" s="195"/>
      <c r="U74" s="196"/>
      <c r="V74" s="631"/>
      <c r="W74" s="631"/>
      <c r="X74" s="631"/>
      <c r="Y74" s="631"/>
      <c r="Z74" s="631"/>
      <c r="AA74" s="632"/>
      <c r="AB74" s="632"/>
      <c r="AC74" s="632"/>
      <c r="AD74" s="632"/>
      <c r="AE74" s="632"/>
      <c r="AF74" s="629"/>
      <c r="AG74" s="629"/>
    </row>
  </sheetData>
  <mergeCells count="295">
    <mergeCell ref="A1:AI1"/>
    <mergeCell ref="A2:AI2"/>
    <mergeCell ref="A3:AI3"/>
    <mergeCell ref="A4:AH4"/>
    <mergeCell ref="A74:S74"/>
    <mergeCell ref="V74:Z74"/>
    <mergeCell ref="AA74:AE74"/>
    <mergeCell ref="AF74:AG74"/>
    <mergeCell ref="A73:S73"/>
    <mergeCell ref="V73:Z73"/>
    <mergeCell ref="AA73:AE73"/>
    <mergeCell ref="AF73:AG73"/>
    <mergeCell ref="A72:S72"/>
    <mergeCell ref="V72:Z72"/>
    <mergeCell ref="AA72:AE72"/>
    <mergeCell ref="AF72:AG72"/>
    <mergeCell ref="A71:S71"/>
    <mergeCell ref="V71:Z71"/>
    <mergeCell ref="AA71:AE71"/>
    <mergeCell ref="AF71:AG71"/>
    <mergeCell ref="A70:S70"/>
    <mergeCell ref="V70:Z70"/>
    <mergeCell ref="AA70:AE70"/>
    <mergeCell ref="AF70:AG70"/>
    <mergeCell ref="A69:S69"/>
    <mergeCell ref="V69:Z69"/>
    <mergeCell ref="AA69:AE69"/>
    <mergeCell ref="AF69:AG69"/>
    <mergeCell ref="A68:S68"/>
    <mergeCell ref="V68:Z68"/>
    <mergeCell ref="AA68:AE68"/>
    <mergeCell ref="AF68:AG68"/>
    <mergeCell ref="A67:S67"/>
    <mergeCell ref="V67:Z67"/>
    <mergeCell ref="AA67:AE67"/>
    <mergeCell ref="AF67:AG67"/>
    <mergeCell ref="A66:S66"/>
    <mergeCell ref="V66:Z66"/>
    <mergeCell ref="AA66:AE66"/>
    <mergeCell ref="AF66:AG66"/>
    <mergeCell ref="A65:S65"/>
    <mergeCell ref="V65:Z65"/>
    <mergeCell ref="AA65:AE65"/>
    <mergeCell ref="AF65:AG65"/>
    <mergeCell ref="A64:S64"/>
    <mergeCell ref="V64:Z64"/>
    <mergeCell ref="AA64:AE64"/>
    <mergeCell ref="AF64:AG64"/>
    <mergeCell ref="A63:S63"/>
    <mergeCell ref="V63:Z63"/>
    <mergeCell ref="AA63:AE63"/>
    <mergeCell ref="AF63:AG63"/>
    <mergeCell ref="A62:S62"/>
    <mergeCell ref="V62:Z62"/>
    <mergeCell ref="AA62:AE62"/>
    <mergeCell ref="AF62:AG62"/>
    <mergeCell ref="A61:S61"/>
    <mergeCell ref="V61:Z61"/>
    <mergeCell ref="AA61:AE61"/>
    <mergeCell ref="AF61:AG61"/>
    <mergeCell ref="A60:S60"/>
    <mergeCell ref="V60:Z60"/>
    <mergeCell ref="AA60:AE60"/>
    <mergeCell ref="AF60:AG60"/>
    <mergeCell ref="A59:S59"/>
    <mergeCell ref="V59:Z59"/>
    <mergeCell ref="AA59:AE59"/>
    <mergeCell ref="AF59:AG59"/>
    <mergeCell ref="A58:S58"/>
    <mergeCell ref="V58:Z58"/>
    <mergeCell ref="AA58:AE58"/>
    <mergeCell ref="AF58:AG58"/>
    <mergeCell ref="A57:S57"/>
    <mergeCell ref="V57:Z57"/>
    <mergeCell ref="AA57:AE57"/>
    <mergeCell ref="AF57:AG57"/>
    <mergeCell ref="A56:S56"/>
    <mergeCell ref="V56:Z56"/>
    <mergeCell ref="AA56:AE56"/>
    <mergeCell ref="AF56:AG56"/>
    <mergeCell ref="A55:S55"/>
    <mergeCell ref="V55:Z55"/>
    <mergeCell ref="AA55:AE55"/>
    <mergeCell ref="AF55:AG55"/>
    <mergeCell ref="A54:S54"/>
    <mergeCell ref="V54:Z54"/>
    <mergeCell ref="AA54:AE54"/>
    <mergeCell ref="AF54:AG54"/>
    <mergeCell ref="A53:S53"/>
    <mergeCell ref="V53:Z53"/>
    <mergeCell ref="AA53:AE53"/>
    <mergeCell ref="AF53:AG53"/>
    <mergeCell ref="A52:S52"/>
    <mergeCell ref="V52:Z52"/>
    <mergeCell ref="AA52:AE52"/>
    <mergeCell ref="AF52:AG52"/>
    <mergeCell ref="A51:S51"/>
    <mergeCell ref="V51:Z51"/>
    <mergeCell ref="AA51:AE51"/>
    <mergeCell ref="AF51:AG51"/>
    <mergeCell ref="A50:S50"/>
    <mergeCell ref="V50:Z50"/>
    <mergeCell ref="AA50:AE50"/>
    <mergeCell ref="AF50:AG50"/>
    <mergeCell ref="A49:S49"/>
    <mergeCell ref="V49:Z49"/>
    <mergeCell ref="AA49:AE49"/>
    <mergeCell ref="AF49:AG49"/>
    <mergeCell ref="A48:S48"/>
    <mergeCell ref="V48:Z48"/>
    <mergeCell ref="AA48:AE48"/>
    <mergeCell ref="AF48:AG48"/>
    <mergeCell ref="A47:S47"/>
    <mergeCell ref="V47:Z47"/>
    <mergeCell ref="AA47:AE47"/>
    <mergeCell ref="AF47:AG47"/>
    <mergeCell ref="A46:S46"/>
    <mergeCell ref="V46:Z46"/>
    <mergeCell ref="AA46:AE46"/>
    <mergeCell ref="AF46:AG46"/>
    <mergeCell ref="A45:S45"/>
    <mergeCell ref="V45:Z45"/>
    <mergeCell ref="AA45:AE45"/>
    <mergeCell ref="AF45:AG45"/>
    <mergeCell ref="A44:S44"/>
    <mergeCell ref="V44:Z44"/>
    <mergeCell ref="AA44:AE44"/>
    <mergeCell ref="AF44:AG44"/>
    <mergeCell ref="A43:S43"/>
    <mergeCell ref="V43:Z43"/>
    <mergeCell ref="AA43:AE43"/>
    <mergeCell ref="AF43:AG43"/>
    <mergeCell ref="A42:S42"/>
    <mergeCell ref="V42:Z42"/>
    <mergeCell ref="AA42:AE42"/>
    <mergeCell ref="AF42:AG42"/>
    <mergeCell ref="A41:S41"/>
    <mergeCell ref="V41:Z41"/>
    <mergeCell ref="AA41:AE41"/>
    <mergeCell ref="AF41:AG41"/>
    <mergeCell ref="A40:S40"/>
    <mergeCell ref="V40:Z40"/>
    <mergeCell ref="AA40:AE40"/>
    <mergeCell ref="AF40:AG40"/>
    <mergeCell ref="A39:S39"/>
    <mergeCell ref="V39:Z39"/>
    <mergeCell ref="AA39:AE39"/>
    <mergeCell ref="AF39:AG39"/>
    <mergeCell ref="A32:B32"/>
    <mergeCell ref="A35:B35"/>
    <mergeCell ref="C35:U35"/>
    <mergeCell ref="AC35:AE35"/>
    <mergeCell ref="AC33:AE33"/>
    <mergeCell ref="C32:U32"/>
    <mergeCell ref="AC32:AE32"/>
    <mergeCell ref="AF29:AG29"/>
    <mergeCell ref="A30:B30"/>
    <mergeCell ref="C30:U30"/>
    <mergeCell ref="AC30:AE30"/>
    <mergeCell ref="A29:B29"/>
    <mergeCell ref="C29:U29"/>
    <mergeCell ref="V29:X29"/>
    <mergeCell ref="AC29:AE29"/>
    <mergeCell ref="AF30:AG30"/>
    <mergeCell ref="AF27:AG27"/>
    <mergeCell ref="A28:B28"/>
    <mergeCell ref="C28:U28"/>
    <mergeCell ref="V28:X28"/>
    <mergeCell ref="AC28:AE28"/>
    <mergeCell ref="AF28:AG28"/>
    <mergeCell ref="A27:B27"/>
    <mergeCell ref="C27:U27"/>
    <mergeCell ref="V27:X27"/>
    <mergeCell ref="AC27:AE27"/>
    <mergeCell ref="A26:B26"/>
    <mergeCell ref="C26:U26"/>
    <mergeCell ref="AC26:AE26"/>
    <mergeCell ref="AF26:AG26"/>
    <mergeCell ref="AF24:AG24"/>
    <mergeCell ref="A25:B25"/>
    <mergeCell ref="C25:U25"/>
    <mergeCell ref="V25:X25"/>
    <mergeCell ref="AC25:AE25"/>
    <mergeCell ref="AF25:AG25"/>
    <mergeCell ref="A24:B24"/>
    <mergeCell ref="C24:U24"/>
    <mergeCell ref="V24:X24"/>
    <mergeCell ref="AC24:AE24"/>
    <mergeCell ref="A23:B23"/>
    <mergeCell ref="C23:U23"/>
    <mergeCell ref="AC23:AE23"/>
    <mergeCell ref="AF23:AG23"/>
    <mergeCell ref="AF21:AG21"/>
    <mergeCell ref="A22:B22"/>
    <mergeCell ref="C22:U22"/>
    <mergeCell ref="V22:X22"/>
    <mergeCell ref="AC22:AE22"/>
    <mergeCell ref="AF22:AG22"/>
    <mergeCell ref="A21:B21"/>
    <mergeCell ref="C21:U21"/>
    <mergeCell ref="V21:X21"/>
    <mergeCell ref="AC21:AE21"/>
    <mergeCell ref="A20:B20"/>
    <mergeCell ref="C20:U20"/>
    <mergeCell ref="AC20:AE20"/>
    <mergeCell ref="AF20:AG20"/>
    <mergeCell ref="AF18:AG18"/>
    <mergeCell ref="A19:B19"/>
    <mergeCell ref="C19:U19"/>
    <mergeCell ref="V19:X19"/>
    <mergeCell ref="AC19:AE19"/>
    <mergeCell ref="AF19:AG19"/>
    <mergeCell ref="A18:B18"/>
    <mergeCell ref="C18:U18"/>
    <mergeCell ref="V18:X18"/>
    <mergeCell ref="AC18:AE18"/>
    <mergeCell ref="AF16:AG16"/>
    <mergeCell ref="A17:B17"/>
    <mergeCell ref="C17:U17"/>
    <mergeCell ref="AC17:AE17"/>
    <mergeCell ref="AF17:AG17"/>
    <mergeCell ref="A16:B16"/>
    <mergeCell ref="C16:U16"/>
    <mergeCell ref="V16:X16"/>
    <mergeCell ref="AC16:AE16"/>
    <mergeCell ref="AF14:AG14"/>
    <mergeCell ref="A15:B15"/>
    <mergeCell ref="C15:U15"/>
    <mergeCell ref="V15:X15"/>
    <mergeCell ref="AC15:AE15"/>
    <mergeCell ref="AF15:AG15"/>
    <mergeCell ref="A14:B14"/>
    <mergeCell ref="C14:U14"/>
    <mergeCell ref="V14:X14"/>
    <mergeCell ref="AC14:AE14"/>
    <mergeCell ref="A13:B13"/>
    <mergeCell ref="C13:U13"/>
    <mergeCell ref="AC13:AE13"/>
    <mergeCell ref="AF13:AG13"/>
    <mergeCell ref="AF11:AG11"/>
    <mergeCell ref="A12:B12"/>
    <mergeCell ref="C12:U12"/>
    <mergeCell ref="V12:X12"/>
    <mergeCell ref="AC12:AE12"/>
    <mergeCell ref="AF12:AG12"/>
    <mergeCell ref="A11:B11"/>
    <mergeCell ref="C11:U11"/>
    <mergeCell ref="V11:X11"/>
    <mergeCell ref="AC11:AE11"/>
    <mergeCell ref="A10:B10"/>
    <mergeCell ref="C10:U10"/>
    <mergeCell ref="AC10:AE10"/>
    <mergeCell ref="AF10:AG10"/>
    <mergeCell ref="A31:B31"/>
    <mergeCell ref="C31:U31"/>
    <mergeCell ref="AC31:AE31"/>
    <mergeCell ref="AF31:AG31"/>
    <mergeCell ref="C8:U8"/>
    <mergeCell ref="AF33:AG33"/>
    <mergeCell ref="AF32:AG32"/>
    <mergeCell ref="V8:X8"/>
    <mergeCell ref="AC8:AE8"/>
    <mergeCell ref="AF8:AG8"/>
    <mergeCell ref="C9:U9"/>
    <mergeCell ref="V9:X9"/>
    <mergeCell ref="AC9:AE9"/>
    <mergeCell ref="AF9:AG9"/>
    <mergeCell ref="AF7:AG7"/>
    <mergeCell ref="C7:U7"/>
    <mergeCell ref="V7:X7"/>
    <mergeCell ref="C5:T6"/>
    <mergeCell ref="AC7:AE7"/>
    <mergeCell ref="AC36:AE36"/>
    <mergeCell ref="AF36:AG36"/>
    <mergeCell ref="A34:B34"/>
    <mergeCell ref="C34:U34"/>
    <mergeCell ref="AC34:AE34"/>
    <mergeCell ref="AF34:AG34"/>
    <mergeCell ref="AF35:AG35"/>
    <mergeCell ref="AC38:AE38"/>
    <mergeCell ref="AF38:AG38"/>
    <mergeCell ref="A37:B37"/>
    <mergeCell ref="C37:U37"/>
    <mergeCell ref="AC37:AE37"/>
    <mergeCell ref="AF37:AG37"/>
    <mergeCell ref="A5:A6"/>
    <mergeCell ref="A38:B38"/>
    <mergeCell ref="C38:U38"/>
    <mergeCell ref="A36:B36"/>
    <mergeCell ref="C36:U36"/>
    <mergeCell ref="A33:B33"/>
    <mergeCell ref="C33:U33"/>
    <mergeCell ref="A7:B7"/>
    <mergeCell ref="A9:B9"/>
    <mergeCell ref="A8:B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193"/>
  <sheetViews>
    <sheetView showGridLines="0" view="pageBreakPreview" zoomScaleSheetLayoutView="100" workbookViewId="0" topLeftCell="A1">
      <selection activeCell="W38" sqref="W38:AA38"/>
    </sheetView>
  </sheetViews>
  <sheetFormatPr defaultColWidth="9.00390625" defaultRowHeight="12.75"/>
  <cols>
    <col min="1" max="6" width="3.25390625" style="17" customWidth="1"/>
    <col min="7" max="7" width="5.125" style="17" customWidth="1"/>
    <col min="8" max="11" width="3.25390625" style="17" customWidth="1"/>
    <col min="12" max="12" width="4.25390625" style="17" customWidth="1"/>
    <col min="13" max="14" width="3.25390625" style="17" customWidth="1"/>
    <col min="15" max="15" width="4.375" style="17" customWidth="1"/>
    <col min="16" max="19" width="3.25390625" style="17" customWidth="1"/>
    <col min="20" max="20" width="2.375" style="17" customWidth="1"/>
    <col min="21" max="21" width="3.25390625" style="17" customWidth="1"/>
    <col min="22" max="22" width="0.2421875" style="17" customWidth="1"/>
    <col min="23" max="27" width="3.25390625" style="17" customWidth="1"/>
    <col min="28" max="37" width="3.25390625" style="17" hidden="1" customWidth="1"/>
    <col min="38" max="38" width="11.25390625" style="17" customWidth="1"/>
    <col min="39" max="39" width="14.375" style="17" customWidth="1"/>
    <col min="40" max="41" width="0.12890625" style="17" customWidth="1"/>
    <col min="42" max="42" width="10.00390625" style="146" customWidth="1"/>
    <col min="43" max="43" width="15.25390625" style="81" bestFit="1" customWidth="1"/>
    <col min="44" max="16384" width="9.125" style="17" customWidth="1"/>
  </cols>
  <sheetData>
    <row r="1" spans="1:43" s="19" customFormat="1" ht="22.5" customHeight="1">
      <c r="A1" s="696" t="s">
        <v>280</v>
      </c>
      <c r="B1" s="696"/>
      <c r="C1" s="696"/>
      <c r="D1" s="696"/>
      <c r="E1" s="696"/>
      <c r="F1" s="696"/>
      <c r="G1" s="696"/>
      <c r="H1" s="696"/>
      <c r="I1" s="696"/>
      <c r="J1" s="696"/>
      <c r="K1" s="696"/>
      <c r="L1" s="696"/>
      <c r="M1" s="696"/>
      <c r="N1" s="696"/>
      <c r="O1" s="696"/>
      <c r="P1" s="696"/>
      <c r="Q1" s="696"/>
      <c r="R1" s="696"/>
      <c r="S1" s="696"/>
      <c r="T1" s="696"/>
      <c r="U1" s="696"/>
      <c r="V1" s="696"/>
      <c r="W1" s="696"/>
      <c r="X1" s="696"/>
      <c r="Y1" s="696"/>
      <c r="Z1" s="696"/>
      <c r="AA1" s="696"/>
      <c r="AB1" s="696"/>
      <c r="AC1" s="696"/>
      <c r="AD1" s="696"/>
      <c r="AE1" s="696"/>
      <c r="AF1" s="696"/>
      <c r="AG1" s="696"/>
      <c r="AH1" s="696"/>
      <c r="AI1" s="696"/>
      <c r="AJ1" s="696"/>
      <c r="AK1" s="696"/>
      <c r="AL1" s="696"/>
      <c r="AM1" s="696"/>
      <c r="AN1" s="292"/>
      <c r="AO1" s="292"/>
      <c r="AP1" s="145"/>
      <c r="AQ1" s="181"/>
    </row>
    <row r="2" spans="1:43" s="19" customFormat="1" ht="15.75">
      <c r="A2" s="693" t="s">
        <v>500</v>
      </c>
      <c r="B2" s="693"/>
      <c r="C2" s="693"/>
      <c r="D2" s="693"/>
      <c r="E2" s="693"/>
      <c r="F2" s="693"/>
      <c r="G2" s="693"/>
      <c r="H2" s="693"/>
      <c r="I2" s="693"/>
      <c r="J2" s="693"/>
      <c r="K2" s="693"/>
      <c r="L2" s="693"/>
      <c r="M2" s="693"/>
      <c r="N2" s="693"/>
      <c r="O2" s="693"/>
      <c r="P2" s="693"/>
      <c r="Q2" s="693"/>
      <c r="R2" s="693"/>
      <c r="S2" s="693"/>
      <c r="T2" s="693"/>
      <c r="U2" s="693"/>
      <c r="V2" s="693"/>
      <c r="W2" s="693"/>
      <c r="X2" s="693"/>
      <c r="Y2" s="693"/>
      <c r="Z2" s="693"/>
      <c r="AA2" s="693"/>
      <c r="AB2" s="693"/>
      <c r="AC2" s="693"/>
      <c r="AD2" s="693"/>
      <c r="AE2" s="693"/>
      <c r="AF2" s="693"/>
      <c r="AG2" s="693"/>
      <c r="AH2" s="693"/>
      <c r="AI2" s="693"/>
      <c r="AJ2" s="693"/>
      <c r="AK2" s="693"/>
      <c r="AL2" s="693"/>
      <c r="AM2" s="693"/>
      <c r="AN2" s="292"/>
      <c r="AO2" s="292"/>
      <c r="AP2" s="145"/>
      <c r="AQ2" s="181"/>
    </row>
    <row r="3" spans="1:43" s="19" customFormat="1" ht="15.75">
      <c r="A3" s="693" t="s">
        <v>244</v>
      </c>
      <c r="B3" s="693"/>
      <c r="C3" s="693"/>
      <c r="D3" s="693"/>
      <c r="E3" s="693"/>
      <c r="F3" s="693"/>
      <c r="G3" s="693"/>
      <c r="H3" s="693"/>
      <c r="I3" s="693"/>
      <c r="J3" s="693"/>
      <c r="K3" s="693"/>
      <c r="L3" s="693"/>
      <c r="M3" s="693"/>
      <c r="N3" s="693"/>
      <c r="O3" s="693"/>
      <c r="P3" s="693"/>
      <c r="Q3" s="693"/>
      <c r="R3" s="693"/>
      <c r="S3" s="693"/>
      <c r="T3" s="693"/>
      <c r="U3" s="693"/>
      <c r="V3" s="693"/>
      <c r="W3" s="693"/>
      <c r="X3" s="693"/>
      <c r="Y3" s="693"/>
      <c r="Z3" s="693"/>
      <c r="AA3" s="693"/>
      <c r="AB3" s="693"/>
      <c r="AC3" s="693"/>
      <c r="AD3" s="693"/>
      <c r="AE3" s="693"/>
      <c r="AF3" s="693"/>
      <c r="AG3" s="693"/>
      <c r="AH3" s="693"/>
      <c r="AI3" s="693"/>
      <c r="AJ3" s="693"/>
      <c r="AK3" s="693"/>
      <c r="AL3" s="693"/>
      <c r="AM3" s="693"/>
      <c r="AN3" s="293"/>
      <c r="AO3" s="293"/>
      <c r="AP3" s="145"/>
      <c r="AQ3" s="181"/>
    </row>
    <row r="4" spans="1:41" ht="15.75">
      <c r="A4" s="710" t="s">
        <v>215</v>
      </c>
      <c r="B4" s="710"/>
      <c r="C4" s="710"/>
      <c r="D4" s="710"/>
      <c r="E4" s="710"/>
      <c r="F4" s="710"/>
      <c r="G4" s="710"/>
      <c r="H4" s="710"/>
      <c r="I4" s="710"/>
      <c r="J4" s="710"/>
      <c r="K4" s="710"/>
      <c r="L4" s="710"/>
      <c r="M4" s="710"/>
      <c r="N4" s="710"/>
      <c r="O4" s="710"/>
      <c r="P4" s="710"/>
      <c r="Q4" s="710"/>
      <c r="R4" s="710"/>
      <c r="S4" s="710"/>
      <c r="T4" s="710"/>
      <c r="U4" s="710"/>
      <c r="V4" s="710"/>
      <c r="W4" s="710"/>
      <c r="X4" s="710"/>
      <c r="Y4" s="710"/>
      <c r="Z4" s="710"/>
      <c r="AA4" s="710"/>
      <c r="AB4" s="710"/>
      <c r="AC4" s="710"/>
      <c r="AD4" s="710"/>
      <c r="AE4" s="710"/>
      <c r="AF4" s="710"/>
      <c r="AG4" s="710"/>
      <c r="AH4" s="710"/>
      <c r="AI4" s="710"/>
      <c r="AJ4" s="710"/>
      <c r="AK4" s="710"/>
      <c r="AL4" s="710"/>
      <c r="AM4" s="710"/>
      <c r="AN4" s="295"/>
      <c r="AO4" s="295"/>
    </row>
    <row r="5" spans="1:41" ht="15.75">
      <c r="A5" s="294"/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94"/>
      <c r="AJ5" s="294"/>
      <c r="AK5" s="294"/>
      <c r="AL5" s="294"/>
      <c r="AM5" s="295"/>
      <c r="AN5" s="295"/>
      <c r="AO5" s="295"/>
    </row>
    <row r="6" spans="1:43" ht="12.75">
      <c r="A6" s="295"/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AB6" s="295"/>
      <c r="AC6" s="295"/>
      <c r="AD6" s="295"/>
      <c r="AE6" s="295"/>
      <c r="AF6" s="295"/>
      <c r="AG6" s="295"/>
      <c r="AH6" s="296" t="s">
        <v>209</v>
      </c>
      <c r="AI6" s="295"/>
      <c r="AJ6" s="295"/>
      <c r="AK6" s="295"/>
      <c r="AL6" s="295"/>
      <c r="AM6" s="448" t="s">
        <v>488</v>
      </c>
      <c r="AN6" s="363"/>
      <c r="AO6" s="363"/>
      <c r="AP6" s="363"/>
      <c r="AQ6" s="363"/>
    </row>
    <row r="7" spans="1:44" ht="31.5" customHeight="1">
      <c r="A7" s="669" t="s">
        <v>192</v>
      </c>
      <c r="B7" s="670"/>
      <c r="C7" s="670"/>
      <c r="D7" s="670"/>
      <c r="E7" s="670"/>
      <c r="F7" s="670"/>
      <c r="G7" s="670"/>
      <c r="H7" s="670"/>
      <c r="I7" s="670"/>
      <c r="J7" s="670"/>
      <c r="K7" s="670"/>
      <c r="L7" s="670"/>
      <c r="M7" s="670"/>
      <c r="N7" s="670"/>
      <c r="O7" s="670"/>
      <c r="P7" s="670"/>
      <c r="Q7" s="670"/>
      <c r="R7" s="670"/>
      <c r="S7" s="671"/>
      <c r="T7" s="697" t="s">
        <v>206</v>
      </c>
      <c r="U7" s="698"/>
      <c r="V7" s="701" t="s">
        <v>266</v>
      </c>
      <c r="W7" s="703" t="s">
        <v>232</v>
      </c>
      <c r="X7" s="704"/>
      <c r="Y7" s="704"/>
      <c r="Z7" s="704"/>
      <c r="AA7" s="705"/>
      <c r="AB7" s="348" t="s">
        <v>216</v>
      </c>
      <c r="AC7" s="349"/>
      <c r="AD7" s="349"/>
      <c r="AE7" s="349"/>
      <c r="AF7" s="350"/>
      <c r="AG7" s="349" t="s">
        <v>217</v>
      </c>
      <c r="AH7" s="349"/>
      <c r="AI7" s="349"/>
      <c r="AJ7" s="349"/>
      <c r="AK7" s="350"/>
      <c r="AL7" s="694" t="s">
        <v>503</v>
      </c>
      <c r="AM7" s="709" t="s">
        <v>505</v>
      </c>
      <c r="AN7" s="335"/>
      <c r="AO7" s="335"/>
      <c r="AQ7" s="182" t="s">
        <v>271</v>
      </c>
      <c r="AR7" s="35"/>
    </row>
    <row r="8" spans="1:44" ht="12.75">
      <c r="A8" s="298"/>
      <c r="B8" s="299"/>
      <c r="C8" s="299"/>
      <c r="D8" s="299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299"/>
      <c r="S8" s="301"/>
      <c r="T8" s="699"/>
      <c r="U8" s="700"/>
      <c r="V8" s="702"/>
      <c r="W8" s="706"/>
      <c r="X8" s="707"/>
      <c r="Y8" s="707"/>
      <c r="Z8" s="707"/>
      <c r="AA8" s="708"/>
      <c r="AB8" s="348"/>
      <c r="AC8" s="349"/>
      <c r="AD8" s="349"/>
      <c r="AE8" s="349"/>
      <c r="AF8" s="350"/>
      <c r="AG8" s="462"/>
      <c r="AH8" s="421"/>
      <c r="AI8" s="463"/>
      <c r="AJ8" s="463"/>
      <c r="AK8" s="464"/>
      <c r="AL8" s="695"/>
      <c r="AM8" s="709"/>
      <c r="AN8" s="335"/>
      <c r="AO8" s="335"/>
      <c r="AQ8" s="182"/>
      <c r="AR8" s="35"/>
    </row>
    <row r="9" spans="1:44" ht="24.75" customHeight="1">
      <c r="A9" s="660" t="s">
        <v>33</v>
      </c>
      <c r="B9" s="661"/>
      <c r="C9" s="661"/>
      <c r="D9" s="661"/>
      <c r="E9" s="661"/>
      <c r="F9" s="661"/>
      <c r="G9" s="661"/>
      <c r="H9" s="661"/>
      <c r="I9" s="661"/>
      <c r="J9" s="661"/>
      <c r="K9" s="661"/>
      <c r="L9" s="661"/>
      <c r="M9" s="661"/>
      <c r="N9" s="661"/>
      <c r="O9" s="661"/>
      <c r="P9" s="661"/>
      <c r="Q9" s="661"/>
      <c r="R9" s="661"/>
      <c r="S9" s="662"/>
      <c r="T9" s="652" t="s">
        <v>210</v>
      </c>
      <c r="U9" s="653"/>
      <c r="V9" s="314">
        <v>5831111</v>
      </c>
      <c r="W9" s="675">
        <v>310000</v>
      </c>
      <c r="X9" s="676"/>
      <c r="Y9" s="676"/>
      <c r="Z9" s="676"/>
      <c r="AA9" s="677"/>
      <c r="AB9" s="666"/>
      <c r="AC9" s="667"/>
      <c r="AD9" s="667"/>
      <c r="AE9" s="667"/>
      <c r="AF9" s="668"/>
      <c r="AG9" s="666"/>
      <c r="AH9" s="667"/>
      <c r="AI9" s="667"/>
      <c r="AJ9" s="667"/>
      <c r="AK9" s="668"/>
      <c r="AL9" s="358">
        <v>331000</v>
      </c>
      <c r="AM9" s="360">
        <v>331000</v>
      </c>
      <c r="AN9" s="302"/>
      <c r="AO9" s="302"/>
      <c r="AP9" s="146">
        <f>90/100</f>
        <v>0.9</v>
      </c>
      <c r="AQ9" s="182">
        <f>+W9*AP9</f>
        <v>279000</v>
      </c>
      <c r="AR9" s="35">
        <v>9421221</v>
      </c>
    </row>
    <row r="10" spans="1:44" ht="24.75" customHeight="1">
      <c r="A10" s="660" t="s">
        <v>34</v>
      </c>
      <c r="B10" s="661"/>
      <c r="C10" s="661"/>
      <c r="D10" s="661"/>
      <c r="E10" s="661"/>
      <c r="F10" s="661"/>
      <c r="G10" s="661"/>
      <c r="H10" s="661"/>
      <c r="I10" s="661"/>
      <c r="J10" s="661"/>
      <c r="K10" s="661"/>
      <c r="L10" s="661"/>
      <c r="M10" s="661"/>
      <c r="N10" s="661"/>
      <c r="O10" s="661"/>
      <c r="P10" s="661"/>
      <c r="Q10" s="661"/>
      <c r="R10" s="661"/>
      <c r="S10" s="662"/>
      <c r="T10" s="652">
        <v>2</v>
      </c>
      <c r="U10" s="653"/>
      <c r="V10" s="314"/>
      <c r="W10" s="675">
        <v>0</v>
      </c>
      <c r="X10" s="676"/>
      <c r="Y10" s="676"/>
      <c r="Z10" s="676"/>
      <c r="AA10" s="677"/>
      <c r="AB10" s="666"/>
      <c r="AC10" s="667"/>
      <c r="AD10" s="667"/>
      <c r="AE10" s="667"/>
      <c r="AF10" s="668"/>
      <c r="AG10" s="666"/>
      <c r="AH10" s="667"/>
      <c r="AI10" s="667"/>
      <c r="AJ10" s="667"/>
      <c r="AK10" s="668"/>
      <c r="AL10" s="358">
        <v>0</v>
      </c>
      <c r="AM10" s="360">
        <v>0</v>
      </c>
      <c r="AN10" s="302"/>
      <c r="AO10" s="302"/>
      <c r="AQ10" s="182"/>
      <c r="AR10" s="35"/>
    </row>
    <row r="11" spans="1:44" ht="31.5" customHeight="1">
      <c r="A11" s="660" t="s">
        <v>35</v>
      </c>
      <c r="B11" s="661"/>
      <c r="C11" s="661"/>
      <c r="D11" s="661"/>
      <c r="E11" s="661"/>
      <c r="F11" s="661"/>
      <c r="G11" s="661"/>
      <c r="H11" s="661"/>
      <c r="I11" s="661"/>
      <c r="J11" s="661"/>
      <c r="K11" s="661"/>
      <c r="L11" s="661"/>
      <c r="M11" s="661"/>
      <c r="N11" s="661"/>
      <c r="O11" s="661"/>
      <c r="P11" s="661"/>
      <c r="Q11" s="661"/>
      <c r="R11" s="661"/>
      <c r="S11" s="662"/>
      <c r="T11" s="652">
        <v>3</v>
      </c>
      <c r="U11" s="653"/>
      <c r="V11" s="314">
        <v>5831113</v>
      </c>
      <c r="W11" s="675">
        <v>0</v>
      </c>
      <c r="X11" s="676"/>
      <c r="Y11" s="676"/>
      <c r="Z11" s="676"/>
      <c r="AA11" s="677"/>
      <c r="AB11" s="666"/>
      <c r="AC11" s="667"/>
      <c r="AD11" s="667"/>
      <c r="AE11" s="667"/>
      <c r="AF11" s="668"/>
      <c r="AG11" s="666"/>
      <c r="AH11" s="667"/>
      <c r="AI11" s="667"/>
      <c r="AJ11" s="667"/>
      <c r="AK11" s="668"/>
      <c r="AL11" s="358">
        <v>0</v>
      </c>
      <c r="AM11" s="360">
        <v>0</v>
      </c>
      <c r="AN11" s="302"/>
      <c r="AO11" s="302"/>
      <c r="AP11" s="146">
        <f>90/100</f>
        <v>0.9</v>
      </c>
      <c r="AQ11" s="182">
        <f>+W11*AP11</f>
        <v>0</v>
      </c>
      <c r="AR11" s="35">
        <v>9421221</v>
      </c>
    </row>
    <row r="12" spans="1:44" ht="29.25" customHeight="1">
      <c r="A12" s="660" t="s">
        <v>36</v>
      </c>
      <c r="B12" s="661"/>
      <c r="C12" s="661"/>
      <c r="D12" s="661"/>
      <c r="E12" s="661"/>
      <c r="F12" s="661"/>
      <c r="G12" s="661"/>
      <c r="H12" s="661"/>
      <c r="I12" s="661"/>
      <c r="J12" s="661"/>
      <c r="K12" s="661"/>
      <c r="L12" s="661"/>
      <c r="M12" s="661"/>
      <c r="N12" s="661"/>
      <c r="O12" s="661"/>
      <c r="P12" s="661"/>
      <c r="Q12" s="661"/>
      <c r="R12" s="661"/>
      <c r="S12" s="662"/>
      <c r="T12" s="652">
        <v>4</v>
      </c>
      <c r="U12" s="653"/>
      <c r="V12" s="314"/>
      <c r="W12" s="675">
        <v>0</v>
      </c>
      <c r="X12" s="676"/>
      <c r="Y12" s="676"/>
      <c r="Z12" s="676"/>
      <c r="AA12" s="677"/>
      <c r="AB12" s="304"/>
      <c r="AC12" s="305"/>
      <c r="AD12" s="305"/>
      <c r="AE12" s="305"/>
      <c r="AF12" s="306"/>
      <c r="AG12" s="304"/>
      <c r="AH12" s="305"/>
      <c r="AI12" s="305"/>
      <c r="AJ12" s="305"/>
      <c r="AK12" s="306"/>
      <c r="AL12" s="358">
        <v>0</v>
      </c>
      <c r="AM12" s="360">
        <v>0</v>
      </c>
      <c r="AN12" s="302"/>
      <c r="AO12" s="302"/>
      <c r="AQ12" s="182"/>
      <c r="AR12" s="35"/>
    </row>
    <row r="13" spans="1:44" ht="22.5" customHeight="1">
      <c r="A13" s="660" t="s">
        <v>47</v>
      </c>
      <c r="B13" s="661"/>
      <c r="C13" s="661"/>
      <c r="D13" s="661"/>
      <c r="E13" s="661"/>
      <c r="F13" s="661"/>
      <c r="G13" s="661"/>
      <c r="H13" s="661"/>
      <c r="I13" s="661"/>
      <c r="J13" s="661"/>
      <c r="K13" s="661"/>
      <c r="L13" s="661"/>
      <c r="M13" s="661"/>
      <c r="N13" s="661"/>
      <c r="O13" s="661"/>
      <c r="P13" s="661"/>
      <c r="Q13" s="661"/>
      <c r="R13" s="661"/>
      <c r="S13" s="662"/>
      <c r="T13" s="652">
        <v>5</v>
      </c>
      <c r="U13" s="653"/>
      <c r="V13" s="314">
        <v>5831121</v>
      </c>
      <c r="W13" s="675">
        <v>1360000</v>
      </c>
      <c r="X13" s="676"/>
      <c r="Y13" s="676"/>
      <c r="Z13" s="676"/>
      <c r="AA13" s="677"/>
      <c r="AB13" s="304"/>
      <c r="AC13" s="305"/>
      <c r="AD13" s="305"/>
      <c r="AE13" s="305"/>
      <c r="AF13" s="306"/>
      <c r="AG13" s="304"/>
      <c r="AH13" s="305"/>
      <c r="AI13" s="305"/>
      <c r="AJ13" s="305"/>
      <c r="AK13" s="306"/>
      <c r="AL13" s="358">
        <v>1386000</v>
      </c>
      <c r="AM13" s="360">
        <v>1385000</v>
      </c>
      <c r="AN13" s="302"/>
      <c r="AO13" s="302"/>
      <c r="AP13" s="146">
        <f>80/100</f>
        <v>0.8</v>
      </c>
      <c r="AQ13" s="182">
        <f>+W13*AP13</f>
        <v>1088000</v>
      </c>
      <c r="AR13" s="35">
        <v>9421221</v>
      </c>
    </row>
    <row r="14" spans="1:44" ht="22.5" customHeight="1">
      <c r="A14" s="672" t="s">
        <v>37</v>
      </c>
      <c r="B14" s="673"/>
      <c r="C14" s="673"/>
      <c r="D14" s="673"/>
      <c r="E14" s="673"/>
      <c r="F14" s="673"/>
      <c r="G14" s="673"/>
      <c r="H14" s="673"/>
      <c r="I14" s="673"/>
      <c r="J14" s="673"/>
      <c r="K14" s="673"/>
      <c r="L14" s="673"/>
      <c r="M14" s="673"/>
      <c r="N14" s="673"/>
      <c r="O14" s="673"/>
      <c r="P14" s="673"/>
      <c r="Q14" s="673"/>
      <c r="R14" s="673"/>
      <c r="S14" s="674"/>
      <c r="T14" s="652">
        <v>6</v>
      </c>
      <c r="U14" s="653"/>
      <c r="V14" s="314"/>
      <c r="W14" s="649">
        <v>0</v>
      </c>
      <c r="X14" s="650"/>
      <c r="Y14" s="650"/>
      <c r="Z14" s="650"/>
      <c r="AA14" s="651"/>
      <c r="AB14" s="304"/>
      <c r="AC14" s="305"/>
      <c r="AD14" s="305"/>
      <c r="AE14" s="305"/>
      <c r="AF14" s="306"/>
      <c r="AG14" s="304"/>
      <c r="AH14" s="305"/>
      <c r="AI14" s="305"/>
      <c r="AJ14" s="305"/>
      <c r="AK14" s="306"/>
      <c r="AL14" s="358">
        <v>0</v>
      </c>
      <c r="AM14" s="360">
        <v>0</v>
      </c>
      <c r="AN14" s="302"/>
      <c r="AO14" s="302"/>
      <c r="AQ14" s="182"/>
      <c r="AR14" s="35"/>
    </row>
    <row r="15" spans="1:44" ht="19.5" customHeight="1">
      <c r="A15" s="315" t="s">
        <v>233</v>
      </c>
      <c r="B15" s="316"/>
      <c r="C15" s="316"/>
      <c r="D15" s="316"/>
      <c r="E15" s="317"/>
      <c r="F15" s="318"/>
      <c r="G15" s="318"/>
      <c r="H15" s="318"/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9"/>
      <c r="T15" s="652">
        <v>7</v>
      </c>
      <c r="U15" s="653"/>
      <c r="V15" s="314"/>
      <c r="W15" s="649">
        <v>0</v>
      </c>
      <c r="X15" s="650"/>
      <c r="Y15" s="650"/>
      <c r="Z15" s="650"/>
      <c r="AA15" s="651"/>
      <c r="AB15" s="666"/>
      <c r="AC15" s="667"/>
      <c r="AD15" s="667"/>
      <c r="AE15" s="667"/>
      <c r="AF15" s="668"/>
      <c r="AG15" s="666"/>
      <c r="AH15" s="667"/>
      <c r="AI15" s="667"/>
      <c r="AJ15" s="667"/>
      <c r="AK15" s="668"/>
      <c r="AL15" s="358">
        <v>0</v>
      </c>
      <c r="AM15" s="360">
        <v>0</v>
      </c>
      <c r="AN15" s="302"/>
      <c r="AO15" s="302"/>
      <c r="AQ15" s="182"/>
      <c r="AR15" s="35"/>
    </row>
    <row r="16" spans="1:44" ht="19.5" customHeight="1">
      <c r="A16" s="660" t="s">
        <v>234</v>
      </c>
      <c r="B16" s="661"/>
      <c r="C16" s="661"/>
      <c r="D16" s="661"/>
      <c r="E16" s="661"/>
      <c r="F16" s="661"/>
      <c r="G16" s="661"/>
      <c r="H16" s="661"/>
      <c r="I16" s="661"/>
      <c r="J16" s="661"/>
      <c r="K16" s="661"/>
      <c r="L16" s="661"/>
      <c r="M16" s="661"/>
      <c r="N16" s="661"/>
      <c r="O16" s="661"/>
      <c r="P16" s="661"/>
      <c r="Q16" s="661"/>
      <c r="R16" s="661"/>
      <c r="S16" s="662"/>
      <c r="T16" s="652">
        <v>8</v>
      </c>
      <c r="U16" s="653"/>
      <c r="V16" s="314">
        <v>5831141</v>
      </c>
      <c r="W16" s="649">
        <v>2261000</v>
      </c>
      <c r="X16" s="650"/>
      <c r="Y16" s="650"/>
      <c r="Z16" s="650"/>
      <c r="AA16" s="651"/>
      <c r="AB16" s="666"/>
      <c r="AC16" s="667"/>
      <c r="AD16" s="667"/>
      <c r="AE16" s="667"/>
      <c r="AF16" s="668"/>
      <c r="AG16" s="666"/>
      <c r="AH16" s="667"/>
      <c r="AI16" s="667"/>
      <c r="AJ16" s="667"/>
      <c r="AK16" s="668"/>
      <c r="AL16" s="358">
        <v>1354000</v>
      </c>
      <c r="AM16" s="360">
        <v>965000</v>
      </c>
      <c r="AN16" s="302"/>
      <c r="AO16" s="302"/>
      <c r="AP16" s="146">
        <f>90/100</f>
        <v>0.9</v>
      </c>
      <c r="AQ16" s="182">
        <f>+W16*AP16</f>
        <v>2034900</v>
      </c>
      <c r="AR16" s="35">
        <v>9421221</v>
      </c>
    </row>
    <row r="17" spans="1:44" ht="24.75" customHeight="1">
      <c r="A17" s="660" t="s">
        <v>241</v>
      </c>
      <c r="B17" s="661"/>
      <c r="C17" s="661"/>
      <c r="D17" s="661"/>
      <c r="E17" s="661"/>
      <c r="F17" s="661"/>
      <c r="G17" s="661"/>
      <c r="H17" s="661"/>
      <c r="I17" s="661"/>
      <c r="J17" s="661"/>
      <c r="K17" s="661"/>
      <c r="L17" s="661"/>
      <c r="M17" s="661"/>
      <c r="N17" s="661"/>
      <c r="O17" s="661"/>
      <c r="P17" s="661"/>
      <c r="Q17" s="661"/>
      <c r="R17" s="661"/>
      <c r="S17" s="662"/>
      <c r="T17" s="652">
        <v>9</v>
      </c>
      <c r="U17" s="653"/>
      <c r="V17" s="314"/>
      <c r="W17" s="649">
        <v>0</v>
      </c>
      <c r="X17" s="650"/>
      <c r="Y17" s="650"/>
      <c r="Z17" s="650"/>
      <c r="AA17" s="651"/>
      <c r="AB17" s="666"/>
      <c r="AC17" s="667"/>
      <c r="AD17" s="667"/>
      <c r="AE17" s="667"/>
      <c r="AF17" s="668"/>
      <c r="AG17" s="666"/>
      <c r="AH17" s="667"/>
      <c r="AI17" s="667"/>
      <c r="AJ17" s="667"/>
      <c r="AK17" s="668"/>
      <c r="AL17" s="358">
        <v>0</v>
      </c>
      <c r="AM17" s="360">
        <v>0</v>
      </c>
      <c r="AN17" s="302"/>
      <c r="AO17" s="302"/>
      <c r="AQ17" s="182"/>
      <c r="AR17" s="35"/>
    </row>
    <row r="18" spans="1:44" ht="19.5" customHeight="1">
      <c r="A18" s="660" t="s">
        <v>235</v>
      </c>
      <c r="B18" s="661"/>
      <c r="C18" s="661"/>
      <c r="D18" s="661"/>
      <c r="E18" s="661"/>
      <c r="F18" s="661"/>
      <c r="G18" s="661"/>
      <c r="H18" s="661"/>
      <c r="I18" s="661"/>
      <c r="J18" s="661"/>
      <c r="K18" s="661"/>
      <c r="L18" s="661"/>
      <c r="M18" s="661"/>
      <c r="N18" s="661"/>
      <c r="O18" s="661"/>
      <c r="P18" s="661"/>
      <c r="Q18" s="661"/>
      <c r="R18" s="661"/>
      <c r="S18" s="662"/>
      <c r="T18" s="652">
        <v>10</v>
      </c>
      <c r="U18" s="653"/>
      <c r="V18" s="314"/>
      <c r="W18" s="649">
        <v>0</v>
      </c>
      <c r="X18" s="650"/>
      <c r="Y18" s="650"/>
      <c r="Z18" s="650"/>
      <c r="AA18" s="651"/>
      <c r="AB18" s="666"/>
      <c r="AC18" s="667"/>
      <c r="AD18" s="667"/>
      <c r="AE18" s="667"/>
      <c r="AF18" s="668"/>
      <c r="AG18" s="666"/>
      <c r="AH18" s="667"/>
      <c r="AI18" s="667"/>
      <c r="AJ18" s="667"/>
      <c r="AK18" s="668"/>
      <c r="AL18" s="358">
        <v>0</v>
      </c>
      <c r="AM18" s="360">
        <v>0</v>
      </c>
      <c r="AN18" s="302"/>
      <c r="AO18" s="302"/>
      <c r="AQ18" s="182"/>
      <c r="AR18" s="35"/>
    </row>
    <row r="19" spans="1:44" ht="19.5" customHeight="1">
      <c r="A19" s="660" t="s">
        <v>236</v>
      </c>
      <c r="B19" s="661"/>
      <c r="C19" s="661"/>
      <c r="D19" s="661"/>
      <c r="E19" s="661"/>
      <c r="F19" s="661"/>
      <c r="G19" s="661"/>
      <c r="H19" s="661"/>
      <c r="I19" s="661"/>
      <c r="J19" s="661"/>
      <c r="K19" s="661"/>
      <c r="L19" s="661"/>
      <c r="M19" s="661"/>
      <c r="N19" s="661"/>
      <c r="O19" s="661"/>
      <c r="P19" s="661"/>
      <c r="Q19" s="661"/>
      <c r="R19" s="661"/>
      <c r="S19" s="662"/>
      <c r="T19" s="652">
        <v>11</v>
      </c>
      <c r="U19" s="653"/>
      <c r="V19" s="314"/>
      <c r="W19" s="649">
        <v>0</v>
      </c>
      <c r="X19" s="650"/>
      <c r="Y19" s="650"/>
      <c r="Z19" s="650"/>
      <c r="AA19" s="651"/>
      <c r="AB19" s="666"/>
      <c r="AC19" s="667"/>
      <c r="AD19" s="667"/>
      <c r="AE19" s="667"/>
      <c r="AF19" s="668"/>
      <c r="AG19" s="666"/>
      <c r="AH19" s="667"/>
      <c r="AI19" s="667"/>
      <c r="AJ19" s="667"/>
      <c r="AK19" s="668"/>
      <c r="AL19" s="358">
        <v>0</v>
      </c>
      <c r="AM19" s="360">
        <v>0</v>
      </c>
      <c r="AN19" s="302"/>
      <c r="AO19" s="302"/>
      <c r="AQ19" s="182"/>
      <c r="AR19" s="35"/>
    </row>
    <row r="20" spans="1:44" ht="19.5" customHeight="1">
      <c r="A20" s="660" t="s">
        <v>237</v>
      </c>
      <c r="B20" s="661"/>
      <c r="C20" s="661"/>
      <c r="D20" s="661"/>
      <c r="E20" s="661"/>
      <c r="F20" s="661"/>
      <c r="G20" s="661"/>
      <c r="H20" s="661"/>
      <c r="I20" s="661"/>
      <c r="J20" s="661"/>
      <c r="K20" s="661"/>
      <c r="L20" s="661"/>
      <c r="M20" s="661"/>
      <c r="N20" s="661"/>
      <c r="O20" s="661"/>
      <c r="P20" s="661"/>
      <c r="Q20" s="661"/>
      <c r="R20" s="661"/>
      <c r="S20" s="662"/>
      <c r="T20" s="652">
        <v>12</v>
      </c>
      <c r="U20" s="653"/>
      <c r="V20" s="314">
        <v>5831161</v>
      </c>
      <c r="W20" s="675">
        <v>115000</v>
      </c>
      <c r="X20" s="676"/>
      <c r="Y20" s="676"/>
      <c r="Z20" s="676"/>
      <c r="AA20" s="677"/>
      <c r="AB20" s="666"/>
      <c r="AC20" s="667"/>
      <c r="AD20" s="667"/>
      <c r="AE20" s="667"/>
      <c r="AF20" s="668"/>
      <c r="AG20" s="666"/>
      <c r="AH20" s="667"/>
      <c r="AI20" s="667"/>
      <c r="AJ20" s="667"/>
      <c r="AK20" s="668"/>
      <c r="AL20" s="358">
        <v>115000</v>
      </c>
      <c r="AM20" s="360">
        <v>29000</v>
      </c>
      <c r="AN20" s="302"/>
      <c r="AO20" s="302"/>
      <c r="AP20" s="146">
        <f>75/100</f>
        <v>0.75</v>
      </c>
      <c r="AQ20" s="182">
        <f>+W20*AP20</f>
        <v>86250</v>
      </c>
      <c r="AR20" s="35">
        <v>9421221</v>
      </c>
    </row>
    <row r="21" spans="1:44" ht="19.5" customHeight="1">
      <c r="A21" s="660" t="s">
        <v>238</v>
      </c>
      <c r="B21" s="661"/>
      <c r="C21" s="661"/>
      <c r="D21" s="661"/>
      <c r="E21" s="661"/>
      <c r="F21" s="661"/>
      <c r="G21" s="661"/>
      <c r="H21" s="661"/>
      <c r="I21" s="661"/>
      <c r="J21" s="661"/>
      <c r="K21" s="661"/>
      <c r="L21" s="661"/>
      <c r="M21" s="661"/>
      <c r="N21" s="661"/>
      <c r="O21" s="661"/>
      <c r="P21" s="661"/>
      <c r="Q21" s="661"/>
      <c r="R21" s="661"/>
      <c r="S21" s="662"/>
      <c r="T21" s="652">
        <v>13</v>
      </c>
      <c r="U21" s="653"/>
      <c r="V21" s="314"/>
      <c r="W21" s="649">
        <v>0</v>
      </c>
      <c r="X21" s="650"/>
      <c r="Y21" s="650"/>
      <c r="Z21" s="650"/>
      <c r="AA21" s="651"/>
      <c r="AB21" s="666"/>
      <c r="AC21" s="667"/>
      <c r="AD21" s="667"/>
      <c r="AE21" s="667"/>
      <c r="AF21" s="668"/>
      <c r="AG21" s="666"/>
      <c r="AH21" s="667"/>
      <c r="AI21" s="667"/>
      <c r="AJ21" s="667"/>
      <c r="AK21" s="668"/>
      <c r="AL21" s="358">
        <v>0</v>
      </c>
      <c r="AM21" s="360">
        <v>0</v>
      </c>
      <c r="AN21" s="302"/>
      <c r="AO21" s="302"/>
      <c r="AQ21" s="182"/>
      <c r="AR21" s="35"/>
    </row>
    <row r="22" spans="1:44" ht="19.5" customHeight="1">
      <c r="A22" s="660" t="s">
        <v>239</v>
      </c>
      <c r="B22" s="661"/>
      <c r="C22" s="661"/>
      <c r="D22" s="661"/>
      <c r="E22" s="661"/>
      <c r="F22" s="661"/>
      <c r="G22" s="661"/>
      <c r="H22" s="661"/>
      <c r="I22" s="661"/>
      <c r="J22" s="661"/>
      <c r="K22" s="661"/>
      <c r="L22" s="661"/>
      <c r="M22" s="661"/>
      <c r="N22" s="661"/>
      <c r="O22" s="661"/>
      <c r="P22" s="661"/>
      <c r="Q22" s="661"/>
      <c r="R22" s="661"/>
      <c r="S22" s="662"/>
      <c r="T22" s="652">
        <v>14</v>
      </c>
      <c r="U22" s="653"/>
      <c r="V22" s="314">
        <v>5831171</v>
      </c>
      <c r="W22" s="649">
        <v>0</v>
      </c>
      <c r="X22" s="650"/>
      <c r="Y22" s="650"/>
      <c r="Z22" s="650"/>
      <c r="AA22" s="651"/>
      <c r="AB22" s="666"/>
      <c r="AC22" s="667"/>
      <c r="AD22" s="667"/>
      <c r="AE22" s="667"/>
      <c r="AF22" s="668"/>
      <c r="AG22" s="666"/>
      <c r="AH22" s="667"/>
      <c r="AI22" s="667"/>
      <c r="AJ22" s="667"/>
      <c r="AK22" s="668"/>
      <c r="AL22" s="358">
        <v>0</v>
      </c>
      <c r="AM22" s="360">
        <v>0</v>
      </c>
      <c r="AN22" s="302"/>
      <c r="AO22" s="302"/>
      <c r="AQ22" s="182"/>
      <c r="AR22" s="35"/>
    </row>
    <row r="23" spans="1:44" ht="19.5" customHeight="1">
      <c r="A23" s="660" t="s">
        <v>240</v>
      </c>
      <c r="B23" s="661"/>
      <c r="C23" s="661"/>
      <c r="D23" s="661"/>
      <c r="E23" s="661"/>
      <c r="F23" s="661"/>
      <c r="G23" s="661"/>
      <c r="H23" s="661"/>
      <c r="I23" s="661"/>
      <c r="J23" s="661"/>
      <c r="K23" s="661"/>
      <c r="L23" s="661"/>
      <c r="M23" s="661"/>
      <c r="N23" s="661"/>
      <c r="O23" s="661"/>
      <c r="P23" s="661"/>
      <c r="Q23" s="661"/>
      <c r="R23" s="661"/>
      <c r="S23" s="662"/>
      <c r="T23" s="652">
        <v>15</v>
      </c>
      <c r="U23" s="653"/>
      <c r="V23" s="314">
        <v>5831172</v>
      </c>
      <c r="W23" s="649">
        <v>0</v>
      </c>
      <c r="X23" s="650"/>
      <c r="Y23" s="650"/>
      <c r="Z23" s="650"/>
      <c r="AA23" s="651"/>
      <c r="AB23" s="666"/>
      <c r="AC23" s="667"/>
      <c r="AD23" s="667"/>
      <c r="AE23" s="667"/>
      <c r="AF23" s="668"/>
      <c r="AG23" s="666"/>
      <c r="AH23" s="667"/>
      <c r="AI23" s="667"/>
      <c r="AJ23" s="667"/>
      <c r="AK23" s="668"/>
      <c r="AL23" s="358">
        <v>0</v>
      </c>
      <c r="AM23" s="360">
        <v>0</v>
      </c>
      <c r="AN23" s="302"/>
      <c r="AO23" s="302"/>
      <c r="AQ23" s="182"/>
      <c r="AR23" s="35"/>
    </row>
    <row r="24" spans="1:44" ht="24.75" customHeight="1">
      <c r="A24" s="654" t="s">
        <v>218</v>
      </c>
      <c r="B24" s="655"/>
      <c r="C24" s="655"/>
      <c r="D24" s="655"/>
      <c r="E24" s="655"/>
      <c r="F24" s="655"/>
      <c r="G24" s="655"/>
      <c r="H24" s="655"/>
      <c r="I24" s="655"/>
      <c r="J24" s="655"/>
      <c r="K24" s="655"/>
      <c r="L24" s="655"/>
      <c r="M24" s="655"/>
      <c r="N24" s="655"/>
      <c r="O24" s="655"/>
      <c r="P24" s="655"/>
      <c r="Q24" s="655"/>
      <c r="R24" s="655"/>
      <c r="S24" s="656"/>
      <c r="T24" s="652">
        <v>16</v>
      </c>
      <c r="U24" s="653"/>
      <c r="V24" s="314">
        <v>5831181</v>
      </c>
      <c r="W24" s="649">
        <v>0</v>
      </c>
      <c r="X24" s="650"/>
      <c r="Y24" s="650"/>
      <c r="Z24" s="650"/>
      <c r="AA24" s="651"/>
      <c r="AB24" s="666"/>
      <c r="AC24" s="667"/>
      <c r="AD24" s="667"/>
      <c r="AE24" s="667"/>
      <c r="AF24" s="668"/>
      <c r="AG24" s="666"/>
      <c r="AH24" s="667"/>
      <c r="AI24" s="667"/>
      <c r="AJ24" s="667"/>
      <c r="AK24" s="668"/>
      <c r="AL24" s="358">
        <v>0</v>
      </c>
      <c r="AM24" s="360">
        <v>0</v>
      </c>
      <c r="AN24" s="302"/>
      <c r="AO24" s="302"/>
      <c r="AP24" s="147">
        <v>1</v>
      </c>
      <c r="AQ24" s="182">
        <f>+W24*AP24</f>
        <v>0</v>
      </c>
      <c r="AR24" s="35">
        <v>9421221</v>
      </c>
    </row>
    <row r="25" spans="1:44" ht="24.75" customHeight="1">
      <c r="A25" s="654" t="s">
        <v>219</v>
      </c>
      <c r="B25" s="655"/>
      <c r="C25" s="655"/>
      <c r="D25" s="655"/>
      <c r="E25" s="655"/>
      <c r="F25" s="655"/>
      <c r="G25" s="655"/>
      <c r="H25" s="655"/>
      <c r="I25" s="655"/>
      <c r="J25" s="655"/>
      <c r="K25" s="655"/>
      <c r="L25" s="655"/>
      <c r="M25" s="655"/>
      <c r="N25" s="655"/>
      <c r="O25" s="655"/>
      <c r="P25" s="655"/>
      <c r="Q25" s="655"/>
      <c r="R25" s="655"/>
      <c r="S25" s="656"/>
      <c r="T25" s="652">
        <v>17</v>
      </c>
      <c r="U25" s="653"/>
      <c r="V25" s="314"/>
      <c r="W25" s="649">
        <v>0</v>
      </c>
      <c r="X25" s="650"/>
      <c r="Y25" s="650"/>
      <c r="Z25" s="650"/>
      <c r="AA25" s="651"/>
      <c r="AB25" s="666"/>
      <c r="AC25" s="667"/>
      <c r="AD25" s="667"/>
      <c r="AE25" s="667"/>
      <c r="AF25" s="668"/>
      <c r="AG25" s="666"/>
      <c r="AH25" s="667"/>
      <c r="AI25" s="667"/>
      <c r="AJ25" s="667"/>
      <c r="AK25" s="668"/>
      <c r="AL25" s="358">
        <v>0</v>
      </c>
      <c r="AM25" s="360">
        <v>0</v>
      </c>
      <c r="AN25" s="302"/>
      <c r="AO25" s="302"/>
      <c r="AQ25" s="182"/>
      <c r="AR25" s="35"/>
    </row>
    <row r="26" spans="1:44" ht="19.5" customHeight="1">
      <c r="A26" s="654" t="s">
        <v>220</v>
      </c>
      <c r="B26" s="655"/>
      <c r="C26" s="655"/>
      <c r="D26" s="655"/>
      <c r="E26" s="655"/>
      <c r="F26" s="655"/>
      <c r="G26" s="655"/>
      <c r="H26" s="655"/>
      <c r="I26" s="655"/>
      <c r="J26" s="655"/>
      <c r="K26" s="655"/>
      <c r="L26" s="655"/>
      <c r="M26" s="655"/>
      <c r="N26" s="655"/>
      <c r="O26" s="655"/>
      <c r="P26" s="655"/>
      <c r="Q26" s="655"/>
      <c r="R26" s="655"/>
      <c r="S26" s="656"/>
      <c r="T26" s="652">
        <v>18</v>
      </c>
      <c r="U26" s="653"/>
      <c r="V26" s="314"/>
      <c r="W26" s="649">
        <v>0</v>
      </c>
      <c r="X26" s="650"/>
      <c r="Y26" s="650"/>
      <c r="Z26" s="650"/>
      <c r="AA26" s="651"/>
      <c r="AB26" s="666"/>
      <c r="AC26" s="667"/>
      <c r="AD26" s="667"/>
      <c r="AE26" s="667"/>
      <c r="AF26" s="668"/>
      <c r="AG26" s="666"/>
      <c r="AH26" s="667"/>
      <c r="AI26" s="667"/>
      <c r="AJ26" s="667"/>
      <c r="AK26" s="668"/>
      <c r="AL26" s="358">
        <v>0</v>
      </c>
      <c r="AM26" s="360">
        <v>0</v>
      </c>
      <c r="AN26" s="302"/>
      <c r="AO26" s="302"/>
      <c r="AQ26" s="182"/>
      <c r="AR26" s="35"/>
    </row>
    <row r="27" spans="1:44" ht="19.5" customHeight="1">
      <c r="A27" s="657" t="s">
        <v>221</v>
      </c>
      <c r="B27" s="658"/>
      <c r="C27" s="658"/>
      <c r="D27" s="658"/>
      <c r="E27" s="658"/>
      <c r="F27" s="658"/>
      <c r="G27" s="658"/>
      <c r="H27" s="658"/>
      <c r="I27" s="658"/>
      <c r="J27" s="658"/>
      <c r="K27" s="658"/>
      <c r="L27" s="658"/>
      <c r="M27" s="658"/>
      <c r="N27" s="658"/>
      <c r="O27" s="658"/>
      <c r="P27" s="658"/>
      <c r="Q27" s="658"/>
      <c r="R27" s="658"/>
      <c r="S27" s="659"/>
      <c r="T27" s="652">
        <v>19</v>
      </c>
      <c r="U27" s="653"/>
      <c r="V27" s="314"/>
      <c r="W27" s="649">
        <v>0</v>
      </c>
      <c r="X27" s="650"/>
      <c r="Y27" s="650"/>
      <c r="Z27" s="650"/>
      <c r="AA27" s="651"/>
      <c r="AB27" s="666"/>
      <c r="AC27" s="667"/>
      <c r="AD27" s="667"/>
      <c r="AE27" s="667"/>
      <c r="AF27" s="668"/>
      <c r="AG27" s="666"/>
      <c r="AH27" s="667"/>
      <c r="AI27" s="667"/>
      <c r="AJ27" s="667"/>
      <c r="AK27" s="668"/>
      <c r="AL27" s="358">
        <f>SUM(V27:AK27)</f>
        <v>0</v>
      </c>
      <c r="AM27" s="360">
        <f>SUM(V27:AL27)</f>
        <v>0</v>
      </c>
      <c r="AN27" s="302"/>
      <c r="AO27" s="302"/>
      <c r="AQ27" s="182"/>
      <c r="AR27" s="35"/>
    </row>
    <row r="28" spans="1:44" ht="25.5" customHeight="1">
      <c r="A28" s="678" t="s">
        <v>38</v>
      </c>
      <c r="B28" s="679"/>
      <c r="C28" s="679"/>
      <c r="D28" s="679"/>
      <c r="E28" s="679"/>
      <c r="F28" s="679"/>
      <c r="G28" s="679"/>
      <c r="H28" s="679"/>
      <c r="I28" s="679"/>
      <c r="J28" s="679"/>
      <c r="K28" s="679"/>
      <c r="L28" s="679"/>
      <c r="M28" s="679"/>
      <c r="N28" s="679"/>
      <c r="O28" s="679"/>
      <c r="P28" s="679"/>
      <c r="Q28" s="679"/>
      <c r="R28" s="679"/>
      <c r="S28" s="680"/>
      <c r="T28" s="652">
        <v>20</v>
      </c>
      <c r="U28" s="653"/>
      <c r="V28" s="314"/>
      <c r="W28" s="681">
        <f>SUM(W9:AA27)</f>
        <v>4046000</v>
      </c>
      <c r="X28" s="682"/>
      <c r="Y28" s="682"/>
      <c r="Z28" s="682"/>
      <c r="AA28" s="683"/>
      <c r="AB28" s="684"/>
      <c r="AC28" s="685"/>
      <c r="AD28" s="685"/>
      <c r="AE28" s="685"/>
      <c r="AF28" s="686"/>
      <c r="AG28" s="684"/>
      <c r="AH28" s="685"/>
      <c r="AI28" s="685"/>
      <c r="AJ28" s="685"/>
      <c r="AK28" s="686"/>
      <c r="AL28" s="361">
        <f>SUM(AL9:AL27)</f>
        <v>3186000</v>
      </c>
      <c r="AM28" s="362">
        <f>SUM(AM9:AM27)</f>
        <v>2710000</v>
      </c>
      <c r="AN28" s="355"/>
      <c r="AO28" s="355"/>
      <c r="AP28" s="356"/>
      <c r="AQ28" s="182">
        <f>SUM(AQ9:AQ27)</f>
        <v>3488150</v>
      </c>
      <c r="AR28" s="35"/>
    </row>
    <row r="29" spans="1:44" ht="19.5" customHeight="1">
      <c r="A29" s="654" t="s">
        <v>222</v>
      </c>
      <c r="B29" s="655"/>
      <c r="C29" s="655"/>
      <c r="D29" s="655"/>
      <c r="E29" s="655"/>
      <c r="F29" s="655"/>
      <c r="G29" s="655"/>
      <c r="H29" s="655"/>
      <c r="I29" s="655"/>
      <c r="J29" s="655"/>
      <c r="K29" s="655"/>
      <c r="L29" s="655"/>
      <c r="M29" s="655"/>
      <c r="N29" s="655"/>
      <c r="O29" s="655"/>
      <c r="P29" s="655"/>
      <c r="Q29" s="655"/>
      <c r="R29" s="655"/>
      <c r="S29" s="656"/>
      <c r="T29" s="652">
        <v>21</v>
      </c>
      <c r="U29" s="653"/>
      <c r="V29" s="314"/>
      <c r="W29" s="649">
        <v>0</v>
      </c>
      <c r="X29" s="650"/>
      <c r="Y29" s="650"/>
      <c r="Z29" s="650"/>
      <c r="AA29" s="651"/>
      <c r="AB29" s="666"/>
      <c r="AC29" s="667"/>
      <c r="AD29" s="667"/>
      <c r="AE29" s="667"/>
      <c r="AF29" s="668"/>
      <c r="AG29" s="666"/>
      <c r="AH29" s="667"/>
      <c r="AI29" s="667"/>
      <c r="AJ29" s="667"/>
      <c r="AK29" s="668"/>
      <c r="AL29" s="358">
        <v>0</v>
      </c>
      <c r="AM29" s="360">
        <v>0</v>
      </c>
      <c r="AN29" s="302"/>
      <c r="AO29" s="302"/>
      <c r="AQ29" s="182"/>
      <c r="AR29" s="35"/>
    </row>
    <row r="30" spans="1:44" ht="19.5" customHeight="1">
      <c r="A30" s="654" t="s">
        <v>223</v>
      </c>
      <c r="B30" s="655"/>
      <c r="C30" s="655"/>
      <c r="D30" s="655"/>
      <c r="E30" s="655"/>
      <c r="F30" s="655"/>
      <c r="G30" s="655"/>
      <c r="H30" s="655"/>
      <c r="I30" s="655"/>
      <c r="J30" s="655"/>
      <c r="K30" s="655"/>
      <c r="L30" s="655"/>
      <c r="M30" s="655"/>
      <c r="N30" s="655"/>
      <c r="O30" s="655"/>
      <c r="P30" s="655"/>
      <c r="Q30" s="655"/>
      <c r="R30" s="655"/>
      <c r="S30" s="656"/>
      <c r="T30" s="652">
        <v>22</v>
      </c>
      <c r="U30" s="653"/>
      <c r="V30" s="314"/>
      <c r="W30" s="649">
        <v>0</v>
      </c>
      <c r="X30" s="650"/>
      <c r="Y30" s="650"/>
      <c r="Z30" s="650"/>
      <c r="AA30" s="651"/>
      <c r="AB30" s="304"/>
      <c r="AC30" s="305"/>
      <c r="AD30" s="305"/>
      <c r="AE30" s="305"/>
      <c r="AF30" s="306"/>
      <c r="AG30" s="304"/>
      <c r="AH30" s="305"/>
      <c r="AI30" s="305"/>
      <c r="AJ30" s="305"/>
      <c r="AK30" s="306"/>
      <c r="AL30" s="358">
        <v>0</v>
      </c>
      <c r="AM30" s="360">
        <v>0</v>
      </c>
      <c r="AN30" s="302"/>
      <c r="AO30" s="302"/>
      <c r="AQ30" s="182"/>
      <c r="AR30" s="35"/>
    </row>
    <row r="31" spans="1:44" ht="24.75" customHeight="1">
      <c r="A31" s="654" t="s">
        <v>224</v>
      </c>
      <c r="B31" s="655"/>
      <c r="C31" s="655"/>
      <c r="D31" s="655"/>
      <c r="E31" s="655"/>
      <c r="F31" s="655"/>
      <c r="G31" s="655"/>
      <c r="H31" s="655"/>
      <c r="I31" s="655"/>
      <c r="J31" s="655"/>
      <c r="K31" s="655"/>
      <c r="L31" s="655"/>
      <c r="M31" s="655"/>
      <c r="N31" s="655"/>
      <c r="O31" s="655"/>
      <c r="P31" s="655"/>
      <c r="Q31" s="655"/>
      <c r="R31" s="655"/>
      <c r="S31" s="656"/>
      <c r="T31" s="652">
        <v>23</v>
      </c>
      <c r="U31" s="653"/>
      <c r="V31" s="314"/>
      <c r="W31" s="649">
        <v>0</v>
      </c>
      <c r="X31" s="650"/>
      <c r="Y31" s="650"/>
      <c r="Z31" s="650"/>
      <c r="AA31" s="651"/>
      <c r="AB31" s="666"/>
      <c r="AC31" s="667"/>
      <c r="AD31" s="667"/>
      <c r="AE31" s="667"/>
      <c r="AF31" s="668"/>
      <c r="AG31" s="666"/>
      <c r="AH31" s="667"/>
      <c r="AI31" s="667"/>
      <c r="AJ31" s="667"/>
      <c r="AK31" s="668"/>
      <c r="AL31" s="358">
        <v>0</v>
      </c>
      <c r="AM31" s="360">
        <v>0</v>
      </c>
      <c r="AN31" s="302"/>
      <c r="AO31" s="302"/>
      <c r="AQ31" s="182"/>
      <c r="AR31" s="35"/>
    </row>
    <row r="32" spans="1:44" ht="19.5" customHeight="1">
      <c r="A32" s="654" t="s">
        <v>508</v>
      </c>
      <c r="B32" s="655"/>
      <c r="C32" s="655"/>
      <c r="D32" s="655"/>
      <c r="E32" s="655"/>
      <c r="F32" s="655"/>
      <c r="G32" s="655"/>
      <c r="H32" s="655"/>
      <c r="I32" s="655"/>
      <c r="J32" s="655"/>
      <c r="K32" s="655"/>
      <c r="L32" s="655"/>
      <c r="M32" s="655"/>
      <c r="N32" s="655"/>
      <c r="O32" s="655"/>
      <c r="P32" s="655"/>
      <c r="Q32" s="655"/>
      <c r="R32" s="655"/>
      <c r="S32" s="656"/>
      <c r="T32" s="652">
        <v>24</v>
      </c>
      <c r="U32" s="653"/>
      <c r="V32" s="314">
        <v>5831223</v>
      </c>
      <c r="W32" s="649">
        <v>1000000</v>
      </c>
      <c r="X32" s="650"/>
      <c r="Y32" s="650"/>
      <c r="Z32" s="650"/>
      <c r="AA32" s="651"/>
      <c r="AB32" s="666"/>
      <c r="AC32" s="667"/>
      <c r="AD32" s="667"/>
      <c r="AE32" s="667"/>
      <c r="AF32" s="668"/>
      <c r="AG32" s="666"/>
      <c r="AH32" s="667"/>
      <c r="AI32" s="667"/>
      <c r="AJ32" s="667"/>
      <c r="AK32" s="668"/>
      <c r="AL32" s="358">
        <v>238000</v>
      </c>
      <c r="AM32" s="360">
        <v>238000</v>
      </c>
      <c r="AN32" s="302"/>
      <c r="AO32" s="302"/>
      <c r="AQ32" s="182"/>
      <c r="AR32" s="35"/>
    </row>
    <row r="33" spans="1:44" ht="19.5" customHeight="1">
      <c r="A33" s="654" t="s">
        <v>225</v>
      </c>
      <c r="B33" s="655"/>
      <c r="C33" s="655"/>
      <c r="D33" s="655"/>
      <c r="E33" s="655"/>
      <c r="F33" s="655"/>
      <c r="G33" s="655"/>
      <c r="H33" s="655"/>
      <c r="I33" s="655"/>
      <c r="J33" s="655"/>
      <c r="K33" s="655"/>
      <c r="L33" s="655"/>
      <c r="M33" s="655"/>
      <c r="N33" s="655"/>
      <c r="O33" s="655"/>
      <c r="P33" s="655"/>
      <c r="Q33" s="655"/>
      <c r="R33" s="655"/>
      <c r="S33" s="656"/>
      <c r="T33" s="652">
        <v>25</v>
      </c>
      <c r="U33" s="653"/>
      <c r="V33" s="314"/>
      <c r="W33" s="649">
        <v>0</v>
      </c>
      <c r="X33" s="650"/>
      <c r="Y33" s="650"/>
      <c r="Z33" s="650"/>
      <c r="AA33" s="651"/>
      <c r="AB33" s="666"/>
      <c r="AC33" s="667"/>
      <c r="AD33" s="667"/>
      <c r="AE33" s="667"/>
      <c r="AF33" s="668"/>
      <c r="AG33" s="666"/>
      <c r="AH33" s="667"/>
      <c r="AI33" s="667"/>
      <c r="AJ33" s="667"/>
      <c r="AK33" s="668"/>
      <c r="AL33" s="358">
        <v>0</v>
      </c>
      <c r="AM33" s="360">
        <v>0</v>
      </c>
      <c r="AN33" s="302"/>
      <c r="AO33" s="302"/>
      <c r="AQ33" s="182"/>
      <c r="AR33" s="35"/>
    </row>
    <row r="34" spans="1:44" ht="19.5" customHeight="1">
      <c r="A34" s="654" t="s">
        <v>226</v>
      </c>
      <c r="B34" s="655"/>
      <c r="C34" s="655"/>
      <c r="D34" s="655"/>
      <c r="E34" s="655"/>
      <c r="F34" s="655"/>
      <c r="G34" s="655"/>
      <c r="H34" s="655"/>
      <c r="I34" s="655"/>
      <c r="J34" s="655"/>
      <c r="K34" s="655"/>
      <c r="L34" s="655"/>
      <c r="M34" s="655"/>
      <c r="N34" s="655"/>
      <c r="O34" s="655"/>
      <c r="P34" s="655"/>
      <c r="Q34" s="655"/>
      <c r="R34" s="655"/>
      <c r="S34" s="656"/>
      <c r="T34" s="652">
        <v>26</v>
      </c>
      <c r="U34" s="653"/>
      <c r="V34" s="314">
        <v>5831225</v>
      </c>
      <c r="W34" s="649">
        <v>0</v>
      </c>
      <c r="X34" s="650"/>
      <c r="Y34" s="650"/>
      <c r="Z34" s="650"/>
      <c r="AA34" s="651"/>
      <c r="AB34" s="666"/>
      <c r="AC34" s="667"/>
      <c r="AD34" s="667"/>
      <c r="AE34" s="667"/>
      <c r="AF34" s="668"/>
      <c r="AG34" s="666"/>
      <c r="AH34" s="667"/>
      <c r="AI34" s="667"/>
      <c r="AJ34" s="667"/>
      <c r="AK34" s="668"/>
      <c r="AL34" s="358">
        <v>0</v>
      </c>
      <c r="AM34" s="360">
        <v>0</v>
      </c>
      <c r="AN34" s="302"/>
      <c r="AO34" s="302"/>
      <c r="AQ34" s="182"/>
      <c r="AR34" s="35"/>
    </row>
    <row r="35" spans="1:44" ht="19.5" customHeight="1">
      <c r="A35" s="654" t="s">
        <v>227</v>
      </c>
      <c r="B35" s="655"/>
      <c r="C35" s="655"/>
      <c r="D35" s="655"/>
      <c r="E35" s="655"/>
      <c r="F35" s="655"/>
      <c r="G35" s="655"/>
      <c r="H35" s="655"/>
      <c r="I35" s="655"/>
      <c r="J35" s="655"/>
      <c r="K35" s="655"/>
      <c r="L35" s="655"/>
      <c r="M35" s="655"/>
      <c r="N35" s="655"/>
      <c r="O35" s="655"/>
      <c r="P35" s="655"/>
      <c r="Q35" s="655"/>
      <c r="R35" s="655"/>
      <c r="S35" s="656"/>
      <c r="T35" s="652">
        <v>27</v>
      </c>
      <c r="U35" s="653"/>
      <c r="V35" s="314">
        <v>583123</v>
      </c>
      <c r="W35" s="649">
        <v>0</v>
      </c>
      <c r="X35" s="650"/>
      <c r="Y35" s="650"/>
      <c r="Z35" s="650"/>
      <c r="AA35" s="651"/>
      <c r="AB35" s="666"/>
      <c r="AC35" s="667"/>
      <c r="AD35" s="667"/>
      <c r="AE35" s="667"/>
      <c r="AF35" s="668"/>
      <c r="AG35" s="666"/>
      <c r="AH35" s="667"/>
      <c r="AI35" s="667"/>
      <c r="AJ35" s="667"/>
      <c r="AK35" s="668"/>
      <c r="AL35" s="358">
        <v>0</v>
      </c>
      <c r="AM35" s="360">
        <v>0</v>
      </c>
      <c r="AN35" s="302"/>
      <c r="AO35" s="302"/>
      <c r="AQ35" s="182"/>
      <c r="AR35" s="35"/>
    </row>
    <row r="36" spans="1:44" ht="24.75" customHeight="1">
      <c r="A36" s="654" t="s">
        <v>228</v>
      </c>
      <c r="B36" s="655"/>
      <c r="C36" s="655"/>
      <c r="D36" s="655"/>
      <c r="E36" s="655"/>
      <c r="F36" s="655"/>
      <c r="G36" s="655"/>
      <c r="H36" s="655"/>
      <c r="I36" s="655"/>
      <c r="J36" s="655"/>
      <c r="K36" s="655"/>
      <c r="L36" s="655"/>
      <c r="M36" s="655"/>
      <c r="N36" s="655"/>
      <c r="O36" s="655"/>
      <c r="P36" s="655"/>
      <c r="Q36" s="655"/>
      <c r="R36" s="655"/>
      <c r="S36" s="656"/>
      <c r="T36" s="652">
        <v>28</v>
      </c>
      <c r="U36" s="653"/>
      <c r="V36" s="314"/>
      <c r="W36" s="649">
        <v>0</v>
      </c>
      <c r="X36" s="650"/>
      <c r="Y36" s="650"/>
      <c r="Z36" s="650"/>
      <c r="AA36" s="651"/>
      <c r="AB36" s="666"/>
      <c r="AC36" s="667"/>
      <c r="AD36" s="667"/>
      <c r="AE36" s="667"/>
      <c r="AF36" s="668"/>
      <c r="AG36" s="666"/>
      <c r="AH36" s="667"/>
      <c r="AI36" s="667"/>
      <c r="AJ36" s="667"/>
      <c r="AK36" s="668"/>
      <c r="AL36" s="358">
        <v>0</v>
      </c>
      <c r="AM36" s="360">
        <v>0</v>
      </c>
      <c r="AN36" s="302"/>
      <c r="AO36" s="302"/>
      <c r="AQ36" s="182"/>
      <c r="AR36" s="35"/>
    </row>
    <row r="37" spans="1:44" ht="19.5" customHeight="1">
      <c r="A37" s="654" t="s">
        <v>229</v>
      </c>
      <c r="B37" s="655"/>
      <c r="C37" s="655"/>
      <c r="D37" s="655"/>
      <c r="E37" s="655"/>
      <c r="F37" s="655"/>
      <c r="G37" s="655"/>
      <c r="H37" s="655"/>
      <c r="I37" s="655"/>
      <c r="J37" s="655"/>
      <c r="K37" s="655"/>
      <c r="L37" s="655"/>
      <c r="M37" s="655"/>
      <c r="N37" s="655"/>
      <c r="O37" s="655"/>
      <c r="P37" s="655"/>
      <c r="Q37" s="655"/>
      <c r="R37" s="655"/>
      <c r="S37" s="656"/>
      <c r="T37" s="652">
        <v>29</v>
      </c>
      <c r="U37" s="653"/>
      <c r="V37" s="314"/>
      <c r="W37" s="649">
        <v>0</v>
      </c>
      <c r="X37" s="650"/>
      <c r="Y37" s="650"/>
      <c r="Z37" s="650"/>
      <c r="AA37" s="651"/>
      <c r="AB37" s="666"/>
      <c r="AC37" s="667"/>
      <c r="AD37" s="667"/>
      <c r="AE37" s="667"/>
      <c r="AF37" s="668"/>
      <c r="AG37" s="666"/>
      <c r="AH37" s="667"/>
      <c r="AI37" s="667"/>
      <c r="AJ37" s="667"/>
      <c r="AK37" s="668"/>
      <c r="AL37" s="358">
        <v>0</v>
      </c>
      <c r="AM37" s="360">
        <v>0</v>
      </c>
      <c r="AN37" s="302"/>
      <c r="AO37" s="302"/>
      <c r="AQ37" s="182"/>
      <c r="AR37" s="35"/>
    </row>
    <row r="38" spans="1:44" ht="19.5" customHeight="1">
      <c r="A38" s="654" t="s">
        <v>230</v>
      </c>
      <c r="B38" s="655"/>
      <c r="C38" s="655"/>
      <c r="D38" s="655"/>
      <c r="E38" s="655"/>
      <c r="F38" s="655"/>
      <c r="G38" s="655"/>
      <c r="H38" s="655"/>
      <c r="I38" s="655"/>
      <c r="J38" s="655"/>
      <c r="K38" s="655"/>
      <c r="L38" s="655"/>
      <c r="M38" s="655"/>
      <c r="N38" s="655"/>
      <c r="O38" s="655"/>
      <c r="P38" s="655"/>
      <c r="Q38" s="655"/>
      <c r="R38" s="655"/>
      <c r="S38" s="656"/>
      <c r="T38" s="652">
        <v>30</v>
      </c>
      <c r="U38" s="653"/>
      <c r="V38" s="314"/>
      <c r="W38" s="649">
        <v>0</v>
      </c>
      <c r="X38" s="650"/>
      <c r="Y38" s="650"/>
      <c r="Z38" s="650"/>
      <c r="AA38" s="651"/>
      <c r="AB38" s="666"/>
      <c r="AC38" s="667"/>
      <c r="AD38" s="667"/>
      <c r="AE38" s="667"/>
      <c r="AF38" s="668"/>
      <c r="AG38" s="666"/>
      <c r="AH38" s="667"/>
      <c r="AI38" s="667"/>
      <c r="AJ38" s="667"/>
      <c r="AK38" s="668"/>
      <c r="AL38" s="358">
        <v>0</v>
      </c>
      <c r="AM38" s="360">
        <v>0</v>
      </c>
      <c r="AN38" s="302"/>
      <c r="AO38" s="302"/>
      <c r="AQ38" s="182"/>
      <c r="AR38" s="35"/>
    </row>
    <row r="39" spans="1:44" ht="19.5" customHeight="1">
      <c r="A39" s="654" t="s">
        <v>231</v>
      </c>
      <c r="B39" s="655"/>
      <c r="C39" s="655"/>
      <c r="D39" s="655"/>
      <c r="E39" s="655"/>
      <c r="F39" s="655"/>
      <c r="G39" s="655"/>
      <c r="H39" s="655"/>
      <c r="I39" s="655"/>
      <c r="J39" s="655"/>
      <c r="K39" s="655"/>
      <c r="L39" s="655"/>
      <c r="M39" s="655"/>
      <c r="N39" s="655"/>
      <c r="O39" s="655"/>
      <c r="P39" s="655"/>
      <c r="Q39" s="655"/>
      <c r="R39" s="655"/>
      <c r="S39" s="656"/>
      <c r="T39" s="652">
        <v>31</v>
      </c>
      <c r="U39" s="653"/>
      <c r="V39" s="314"/>
      <c r="W39" s="649">
        <v>560000</v>
      </c>
      <c r="X39" s="650"/>
      <c r="Y39" s="650"/>
      <c r="Z39" s="650"/>
      <c r="AA39" s="651"/>
      <c r="AB39" s="666"/>
      <c r="AC39" s="667"/>
      <c r="AD39" s="667"/>
      <c r="AE39" s="667"/>
      <c r="AF39" s="668"/>
      <c r="AG39" s="666"/>
      <c r="AH39" s="667"/>
      <c r="AI39" s="667"/>
      <c r="AJ39" s="667"/>
      <c r="AK39" s="668"/>
      <c r="AL39" s="358">
        <v>560000</v>
      </c>
      <c r="AM39" s="360">
        <v>0</v>
      </c>
      <c r="AN39" s="302"/>
      <c r="AO39" s="302"/>
      <c r="AQ39" s="182"/>
      <c r="AR39" s="35"/>
    </row>
    <row r="40" spans="1:44" ht="19.5" customHeight="1">
      <c r="A40" s="663" t="s">
        <v>39</v>
      </c>
      <c r="B40" s="664"/>
      <c r="C40" s="664"/>
      <c r="D40" s="664"/>
      <c r="E40" s="664"/>
      <c r="F40" s="664"/>
      <c r="G40" s="664"/>
      <c r="H40" s="664"/>
      <c r="I40" s="664"/>
      <c r="J40" s="664"/>
      <c r="K40" s="664"/>
      <c r="L40" s="664"/>
      <c r="M40" s="664"/>
      <c r="N40" s="664"/>
      <c r="O40" s="664"/>
      <c r="P40" s="664"/>
      <c r="Q40" s="664"/>
      <c r="R40" s="664"/>
      <c r="S40" s="665"/>
      <c r="T40" s="652">
        <v>32</v>
      </c>
      <c r="U40" s="653"/>
      <c r="V40" s="314"/>
      <c r="W40" s="681">
        <f>SUM(W29:AA39)</f>
        <v>1560000</v>
      </c>
      <c r="X40" s="682"/>
      <c r="Y40" s="682"/>
      <c r="Z40" s="682"/>
      <c r="AA40" s="683"/>
      <c r="AB40" s="684"/>
      <c r="AC40" s="685"/>
      <c r="AD40" s="685"/>
      <c r="AE40" s="685"/>
      <c r="AF40" s="686"/>
      <c r="AG40" s="684"/>
      <c r="AH40" s="685"/>
      <c r="AI40" s="685"/>
      <c r="AJ40" s="685"/>
      <c r="AK40" s="686"/>
      <c r="AL40" s="362">
        <f>SUM(AL29:AL39)</f>
        <v>798000</v>
      </c>
      <c r="AM40" s="362">
        <f>SUM(AM29:AQ39)</f>
        <v>238000</v>
      </c>
      <c r="AN40" s="355"/>
      <c r="AO40" s="355"/>
      <c r="AP40" s="356"/>
      <c r="AQ40" s="182"/>
      <c r="AR40" s="35"/>
    </row>
    <row r="41" spans="1:44" ht="26.25" customHeight="1">
      <c r="A41" s="663" t="s">
        <v>40</v>
      </c>
      <c r="B41" s="664"/>
      <c r="C41" s="664"/>
      <c r="D41" s="664"/>
      <c r="E41" s="664"/>
      <c r="F41" s="664"/>
      <c r="G41" s="664"/>
      <c r="H41" s="664"/>
      <c r="I41" s="664"/>
      <c r="J41" s="664"/>
      <c r="K41" s="664"/>
      <c r="L41" s="664"/>
      <c r="M41" s="664"/>
      <c r="N41" s="664"/>
      <c r="O41" s="664"/>
      <c r="P41" s="664"/>
      <c r="Q41" s="664"/>
      <c r="R41" s="664"/>
      <c r="S41" s="665"/>
      <c r="T41" s="652">
        <v>33</v>
      </c>
      <c r="U41" s="653"/>
      <c r="V41" s="314"/>
      <c r="W41" s="681">
        <f>W28+W40</f>
        <v>5606000</v>
      </c>
      <c r="X41" s="682"/>
      <c r="Y41" s="682"/>
      <c r="Z41" s="682"/>
      <c r="AA41" s="683"/>
      <c r="AB41" s="684"/>
      <c r="AC41" s="685"/>
      <c r="AD41" s="685"/>
      <c r="AE41" s="685"/>
      <c r="AF41" s="686"/>
      <c r="AG41" s="684"/>
      <c r="AH41" s="685"/>
      <c r="AI41" s="685"/>
      <c r="AJ41" s="685"/>
      <c r="AK41" s="686"/>
      <c r="AL41" s="362">
        <f>AL28+AL40</f>
        <v>3984000</v>
      </c>
      <c r="AM41" s="362">
        <f>AM28+AM40</f>
        <v>2948000</v>
      </c>
      <c r="AN41" s="355"/>
      <c r="AO41" s="355"/>
      <c r="AP41" s="356"/>
      <c r="AQ41" s="182"/>
      <c r="AR41" s="35"/>
    </row>
    <row r="42" spans="1:44" ht="27" customHeight="1">
      <c r="A42" s="660" t="s">
        <v>510</v>
      </c>
      <c r="B42" s="661"/>
      <c r="C42" s="661"/>
      <c r="D42" s="661"/>
      <c r="E42" s="661"/>
      <c r="F42" s="661"/>
      <c r="G42" s="661"/>
      <c r="H42" s="661"/>
      <c r="I42" s="661"/>
      <c r="J42" s="661"/>
      <c r="K42" s="661"/>
      <c r="L42" s="661"/>
      <c r="M42" s="661"/>
      <c r="N42" s="661"/>
      <c r="O42" s="661"/>
      <c r="P42" s="661"/>
      <c r="Q42" s="661"/>
      <c r="R42" s="661"/>
      <c r="S42" s="662"/>
      <c r="T42" s="652">
        <v>34</v>
      </c>
      <c r="U42" s="653"/>
      <c r="V42" s="314"/>
      <c r="W42" s="687">
        <v>0</v>
      </c>
      <c r="X42" s="688"/>
      <c r="Y42" s="688"/>
      <c r="Z42" s="688"/>
      <c r="AA42" s="689"/>
      <c r="AB42" s="690"/>
      <c r="AC42" s="691"/>
      <c r="AD42" s="691"/>
      <c r="AE42" s="691"/>
      <c r="AF42" s="692"/>
      <c r="AG42" s="690"/>
      <c r="AH42" s="691"/>
      <c r="AI42" s="691"/>
      <c r="AJ42" s="691"/>
      <c r="AK42" s="692"/>
      <c r="AL42" s="359">
        <v>75000</v>
      </c>
      <c r="AM42" s="360">
        <v>75000</v>
      </c>
      <c r="AN42" s="302"/>
      <c r="AO42" s="302"/>
      <c r="AQ42" s="182"/>
      <c r="AR42" s="35"/>
    </row>
    <row r="43" spans="1:44" ht="27" customHeight="1">
      <c r="A43" s="660" t="s">
        <v>509</v>
      </c>
      <c r="B43" s="661"/>
      <c r="C43" s="661"/>
      <c r="D43" s="661"/>
      <c r="E43" s="661"/>
      <c r="F43" s="661"/>
      <c r="G43" s="661"/>
      <c r="H43" s="661"/>
      <c r="I43" s="661"/>
      <c r="J43" s="661"/>
      <c r="K43" s="661"/>
      <c r="L43" s="661"/>
      <c r="M43" s="661"/>
      <c r="N43" s="661"/>
      <c r="O43" s="661"/>
      <c r="P43" s="661"/>
      <c r="Q43" s="661"/>
      <c r="R43" s="661"/>
      <c r="S43" s="662"/>
      <c r="T43" s="652">
        <v>35</v>
      </c>
      <c r="U43" s="653"/>
      <c r="V43" s="314">
        <v>58314</v>
      </c>
      <c r="W43" s="687">
        <v>0</v>
      </c>
      <c r="X43" s="688"/>
      <c r="Y43" s="688"/>
      <c r="Z43" s="688"/>
      <c r="AA43" s="689"/>
      <c r="AB43" s="690"/>
      <c r="AC43" s="691"/>
      <c r="AD43" s="691"/>
      <c r="AE43" s="691"/>
      <c r="AF43" s="692"/>
      <c r="AG43" s="690"/>
      <c r="AH43" s="691"/>
      <c r="AI43" s="691"/>
      <c r="AJ43" s="691"/>
      <c r="AK43" s="692"/>
      <c r="AL43" s="359">
        <v>800000</v>
      </c>
      <c r="AM43" s="360">
        <v>800000</v>
      </c>
      <c r="AN43" s="302"/>
      <c r="AO43" s="302"/>
      <c r="AQ43" s="182"/>
      <c r="AR43" s="35"/>
    </row>
    <row r="44" spans="1:44" ht="20.25" customHeight="1">
      <c r="A44" s="663" t="s">
        <v>41</v>
      </c>
      <c r="B44" s="664"/>
      <c r="C44" s="664"/>
      <c r="D44" s="664"/>
      <c r="E44" s="664"/>
      <c r="F44" s="664"/>
      <c r="G44" s="664"/>
      <c r="H44" s="664"/>
      <c r="I44" s="664"/>
      <c r="J44" s="664"/>
      <c r="K44" s="664"/>
      <c r="L44" s="664"/>
      <c r="M44" s="664"/>
      <c r="N44" s="664"/>
      <c r="O44" s="664"/>
      <c r="P44" s="664"/>
      <c r="Q44" s="664"/>
      <c r="R44" s="664"/>
      <c r="S44" s="665"/>
      <c r="T44" s="652">
        <v>36</v>
      </c>
      <c r="U44" s="653"/>
      <c r="V44" s="314"/>
      <c r="W44" s="681">
        <f>SUM(W41+W42+W43)</f>
        <v>5606000</v>
      </c>
      <c r="X44" s="682"/>
      <c r="Y44" s="682"/>
      <c r="Z44" s="682"/>
      <c r="AA44" s="683"/>
      <c r="AB44" s="684"/>
      <c r="AC44" s="685"/>
      <c r="AD44" s="685"/>
      <c r="AE44" s="685"/>
      <c r="AF44" s="686"/>
      <c r="AG44" s="684"/>
      <c r="AH44" s="685"/>
      <c r="AI44" s="685"/>
      <c r="AJ44" s="685"/>
      <c r="AK44" s="686"/>
      <c r="AL44" s="362">
        <f>SUM(AL41+AL42+AL43)</f>
        <v>4859000</v>
      </c>
      <c r="AM44" s="362">
        <f>SUM(AM41+AM42+AM43)</f>
        <v>3823000</v>
      </c>
      <c r="AN44" s="357"/>
      <c r="AO44" s="357"/>
      <c r="AP44" s="357"/>
      <c r="AQ44" s="182"/>
      <c r="AR44" s="35"/>
    </row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spans="1:4" ht="21.75" customHeight="1">
      <c r="A111" s="18"/>
      <c r="B111" s="18"/>
      <c r="C111" s="18"/>
      <c r="D111" s="18"/>
    </row>
    <row r="112" spans="1:4" ht="21.75" customHeight="1">
      <c r="A112" s="18"/>
      <c r="B112" s="18"/>
      <c r="C112" s="18"/>
      <c r="D112" s="18"/>
    </row>
    <row r="113" spans="1:4" ht="21.75" customHeight="1">
      <c r="A113" s="18"/>
      <c r="B113" s="18"/>
      <c r="C113" s="18"/>
      <c r="D113" s="18"/>
    </row>
    <row r="114" spans="1:4" ht="21.75" customHeight="1">
      <c r="A114" s="18"/>
      <c r="B114" s="18"/>
      <c r="C114" s="18"/>
      <c r="D114" s="18"/>
    </row>
    <row r="115" spans="1:4" ht="21.75" customHeight="1">
      <c r="A115" s="18"/>
      <c r="B115" s="18"/>
      <c r="C115" s="18"/>
      <c r="D115" s="18"/>
    </row>
    <row r="116" spans="1:4" ht="21.75" customHeight="1">
      <c r="A116" s="18"/>
      <c r="B116" s="18"/>
      <c r="C116" s="18"/>
      <c r="D116" s="18"/>
    </row>
    <row r="117" spans="1:4" ht="21.75" customHeight="1">
      <c r="A117" s="18"/>
      <c r="B117" s="18"/>
      <c r="C117" s="18"/>
      <c r="D117" s="18"/>
    </row>
    <row r="118" spans="1:4" ht="21.75" customHeight="1">
      <c r="A118" s="18"/>
      <c r="B118" s="18"/>
      <c r="C118" s="18"/>
      <c r="D118" s="18"/>
    </row>
    <row r="119" spans="1:4" ht="21.75" customHeight="1">
      <c r="A119" s="18"/>
      <c r="B119" s="18"/>
      <c r="C119" s="18"/>
      <c r="D119" s="18"/>
    </row>
    <row r="120" spans="1:4" ht="21.75" customHeight="1">
      <c r="A120" s="18"/>
      <c r="B120" s="18"/>
      <c r="C120" s="18"/>
      <c r="D120" s="18"/>
    </row>
    <row r="121" spans="1:4" ht="21.75" customHeight="1">
      <c r="A121" s="18"/>
      <c r="B121" s="18"/>
      <c r="C121" s="18"/>
      <c r="D121" s="18"/>
    </row>
    <row r="122" spans="1:4" ht="21.75" customHeight="1">
      <c r="A122" s="18"/>
      <c r="B122" s="18"/>
      <c r="C122" s="18"/>
      <c r="D122" s="18"/>
    </row>
    <row r="123" spans="1:4" ht="21.75" customHeight="1">
      <c r="A123" s="18"/>
      <c r="B123" s="18"/>
      <c r="C123" s="18"/>
      <c r="D123" s="18"/>
    </row>
    <row r="124" spans="1:4" ht="21.75" customHeight="1">
      <c r="A124" s="18"/>
      <c r="B124" s="18"/>
      <c r="C124" s="18"/>
      <c r="D124" s="18"/>
    </row>
    <row r="125" spans="1:4" ht="21.75" customHeight="1">
      <c r="A125" s="18"/>
      <c r="B125" s="18"/>
      <c r="C125" s="18"/>
      <c r="D125" s="18"/>
    </row>
    <row r="126" spans="1:4" ht="21.75" customHeight="1">
      <c r="A126" s="18"/>
      <c r="B126" s="18"/>
      <c r="C126" s="18"/>
      <c r="D126" s="18"/>
    </row>
    <row r="127" spans="1:4" ht="21.75" customHeight="1">
      <c r="A127" s="18"/>
      <c r="B127" s="18"/>
      <c r="C127" s="18"/>
      <c r="D127" s="18"/>
    </row>
    <row r="128" spans="1:4" ht="21.75" customHeight="1">
      <c r="A128" s="18"/>
      <c r="B128" s="18"/>
      <c r="C128" s="18"/>
      <c r="D128" s="18"/>
    </row>
    <row r="129" spans="1:4" ht="21.75" customHeight="1">
      <c r="A129" s="18"/>
      <c r="B129" s="18"/>
      <c r="C129" s="18"/>
      <c r="D129" s="18"/>
    </row>
    <row r="130" spans="1:4" ht="21.75" customHeight="1">
      <c r="A130" s="18"/>
      <c r="B130" s="18"/>
      <c r="C130" s="18"/>
      <c r="D130" s="18"/>
    </row>
    <row r="131" spans="1:4" ht="21.75" customHeight="1">
      <c r="A131" s="18"/>
      <c r="B131" s="18"/>
      <c r="C131" s="18"/>
      <c r="D131" s="18"/>
    </row>
    <row r="132" spans="1:4" ht="21.75" customHeight="1">
      <c r="A132" s="18"/>
      <c r="B132" s="18"/>
      <c r="C132" s="18"/>
      <c r="D132" s="18"/>
    </row>
    <row r="133" spans="1:4" ht="21.75" customHeight="1">
      <c r="A133" s="18"/>
      <c r="B133" s="18"/>
      <c r="C133" s="18"/>
      <c r="D133" s="18"/>
    </row>
    <row r="134" spans="1:4" ht="21.75" customHeight="1">
      <c r="A134" s="18"/>
      <c r="B134" s="18"/>
      <c r="C134" s="18"/>
      <c r="D134" s="18"/>
    </row>
    <row r="135" spans="1:4" ht="21.75" customHeight="1">
      <c r="A135" s="18"/>
      <c r="B135" s="18"/>
      <c r="C135" s="18"/>
      <c r="D135" s="18"/>
    </row>
    <row r="136" spans="1:4" ht="21.75" customHeight="1">
      <c r="A136" s="18"/>
      <c r="B136" s="18"/>
      <c r="C136" s="18"/>
      <c r="D136" s="18"/>
    </row>
    <row r="137" spans="1:4" ht="21.75" customHeight="1">
      <c r="A137" s="18"/>
      <c r="B137" s="18"/>
      <c r="C137" s="18"/>
      <c r="D137" s="18"/>
    </row>
    <row r="138" spans="1:4" ht="21.75" customHeight="1">
      <c r="A138" s="18"/>
      <c r="B138" s="18"/>
      <c r="C138" s="18"/>
      <c r="D138" s="18"/>
    </row>
    <row r="139" spans="1:4" ht="21.75" customHeight="1">
      <c r="A139" s="18"/>
      <c r="B139" s="18"/>
      <c r="C139" s="18"/>
      <c r="D139" s="18"/>
    </row>
    <row r="140" spans="1:4" ht="21.75" customHeight="1">
      <c r="A140" s="18"/>
      <c r="B140" s="18"/>
      <c r="C140" s="18"/>
      <c r="D140" s="18"/>
    </row>
    <row r="141" spans="1:4" ht="21.75" customHeight="1">
      <c r="A141" s="18"/>
      <c r="B141" s="18"/>
      <c r="C141" s="18"/>
      <c r="D141" s="18"/>
    </row>
    <row r="142" spans="1:4" ht="21.75" customHeight="1">
      <c r="A142" s="18"/>
      <c r="B142" s="18"/>
      <c r="C142" s="18"/>
      <c r="D142" s="18"/>
    </row>
    <row r="143" spans="1:4" ht="21.75" customHeight="1">
      <c r="A143" s="18"/>
      <c r="B143" s="18"/>
      <c r="C143" s="18"/>
      <c r="D143" s="18"/>
    </row>
    <row r="144" spans="1:4" ht="21.75" customHeight="1">
      <c r="A144" s="18"/>
      <c r="B144" s="18"/>
      <c r="C144" s="18"/>
      <c r="D144" s="18"/>
    </row>
    <row r="145" spans="1:4" ht="21.75" customHeight="1">
      <c r="A145" s="18"/>
      <c r="B145" s="18"/>
      <c r="C145" s="18"/>
      <c r="D145" s="18"/>
    </row>
    <row r="146" spans="1:4" ht="21.75" customHeight="1">
      <c r="A146" s="18"/>
      <c r="B146" s="18"/>
      <c r="C146" s="18"/>
      <c r="D146" s="18"/>
    </row>
    <row r="147" spans="1:4" ht="21.75" customHeight="1">
      <c r="A147" s="18"/>
      <c r="B147" s="18"/>
      <c r="C147" s="18"/>
      <c r="D147" s="18"/>
    </row>
    <row r="148" spans="1:4" ht="21.75" customHeight="1">
      <c r="A148" s="18"/>
      <c r="B148" s="18"/>
      <c r="C148" s="18"/>
      <c r="D148" s="18"/>
    </row>
    <row r="149" spans="1:4" ht="21.75" customHeight="1">
      <c r="A149" s="18"/>
      <c r="B149" s="18"/>
      <c r="C149" s="18"/>
      <c r="D149" s="18"/>
    </row>
    <row r="150" spans="1:4" ht="21.75" customHeight="1">
      <c r="A150" s="18"/>
      <c r="B150" s="18"/>
      <c r="C150" s="18"/>
      <c r="D150" s="18"/>
    </row>
    <row r="151" spans="1:4" ht="21.75" customHeight="1">
      <c r="A151" s="18"/>
      <c r="B151" s="18"/>
      <c r="C151" s="18"/>
      <c r="D151" s="18"/>
    </row>
    <row r="152" spans="1:4" ht="21.75" customHeight="1">
      <c r="A152" s="18"/>
      <c r="B152" s="18"/>
      <c r="C152" s="18"/>
      <c r="D152" s="18"/>
    </row>
    <row r="153" spans="1:4" ht="21.75" customHeight="1">
      <c r="A153" s="18"/>
      <c r="B153" s="18"/>
      <c r="C153" s="18"/>
      <c r="D153" s="18"/>
    </row>
    <row r="154" spans="1:4" ht="21.75" customHeight="1">
      <c r="A154" s="18"/>
      <c r="B154" s="18"/>
      <c r="C154" s="18"/>
      <c r="D154" s="18"/>
    </row>
    <row r="155" spans="1:4" ht="21.75" customHeight="1">
      <c r="A155" s="18"/>
      <c r="B155" s="18"/>
      <c r="C155" s="18"/>
      <c r="D155" s="18"/>
    </row>
    <row r="156" spans="1:4" ht="21.75" customHeight="1">
      <c r="A156" s="18"/>
      <c r="B156" s="18"/>
      <c r="C156" s="18"/>
      <c r="D156" s="18"/>
    </row>
    <row r="157" spans="1:4" ht="21.75" customHeight="1">
      <c r="A157" s="18"/>
      <c r="B157" s="18"/>
      <c r="C157" s="18"/>
      <c r="D157" s="18"/>
    </row>
    <row r="158" spans="1:4" ht="21.75" customHeight="1">
      <c r="A158" s="18"/>
      <c r="B158" s="18"/>
      <c r="C158" s="18"/>
      <c r="D158" s="18"/>
    </row>
    <row r="159" spans="1:4" ht="21.75" customHeight="1">
      <c r="A159" s="18"/>
      <c r="B159" s="18"/>
      <c r="C159" s="18"/>
      <c r="D159" s="18"/>
    </row>
    <row r="160" spans="1:4" ht="21.75" customHeight="1">
      <c r="A160" s="18"/>
      <c r="B160" s="18"/>
      <c r="C160" s="18"/>
      <c r="D160" s="18"/>
    </row>
    <row r="161" spans="1:4" ht="21.75" customHeight="1">
      <c r="A161" s="18"/>
      <c r="B161" s="18"/>
      <c r="C161" s="18"/>
      <c r="D161" s="18"/>
    </row>
    <row r="162" spans="1:4" ht="21.75" customHeight="1">
      <c r="A162" s="18"/>
      <c r="B162" s="18"/>
      <c r="C162" s="18"/>
      <c r="D162" s="18"/>
    </row>
    <row r="163" spans="1:4" ht="21.75" customHeight="1">
      <c r="A163" s="18"/>
      <c r="B163" s="18"/>
      <c r="C163" s="18"/>
      <c r="D163" s="18"/>
    </row>
    <row r="164" spans="1:4" ht="21.75" customHeight="1">
      <c r="A164" s="18"/>
      <c r="B164" s="18"/>
      <c r="C164" s="18"/>
      <c r="D164" s="18"/>
    </row>
    <row r="165" spans="1:4" ht="21.75" customHeight="1">
      <c r="A165" s="18"/>
      <c r="B165" s="18"/>
      <c r="C165" s="18"/>
      <c r="D165" s="18"/>
    </row>
    <row r="166" spans="1:4" ht="21.75" customHeight="1">
      <c r="A166" s="18"/>
      <c r="B166" s="18"/>
      <c r="C166" s="18"/>
      <c r="D166" s="18"/>
    </row>
    <row r="167" spans="1:4" ht="21.75" customHeight="1">
      <c r="A167" s="18"/>
      <c r="B167" s="18"/>
      <c r="C167" s="18"/>
      <c r="D167" s="18"/>
    </row>
    <row r="168" spans="1:4" ht="21.75" customHeight="1">
      <c r="A168" s="18"/>
      <c r="B168" s="18"/>
      <c r="C168" s="18"/>
      <c r="D168" s="18"/>
    </row>
    <row r="169" spans="1:4" ht="21.75" customHeight="1">
      <c r="A169" s="18"/>
      <c r="B169" s="18"/>
      <c r="C169" s="18"/>
      <c r="D169" s="18"/>
    </row>
    <row r="170" spans="1:4" ht="21.75" customHeight="1">
      <c r="A170" s="18"/>
      <c r="B170" s="18"/>
      <c r="C170" s="18"/>
      <c r="D170" s="18"/>
    </row>
    <row r="171" spans="1:4" ht="21.75" customHeight="1">
      <c r="A171" s="18"/>
      <c r="B171" s="18"/>
      <c r="C171" s="18"/>
      <c r="D171" s="18"/>
    </row>
    <row r="172" spans="1:4" ht="21.75" customHeight="1">
      <c r="A172" s="18"/>
      <c r="B172" s="18"/>
      <c r="C172" s="18"/>
      <c r="D172" s="18"/>
    </row>
    <row r="173" spans="1:4" ht="21.75" customHeight="1">
      <c r="A173" s="18"/>
      <c r="B173" s="18"/>
      <c r="C173" s="18"/>
      <c r="D173" s="18"/>
    </row>
    <row r="174" spans="1:4" ht="21.75" customHeight="1">
      <c r="A174" s="18"/>
      <c r="B174" s="18"/>
      <c r="C174" s="18"/>
      <c r="D174" s="18"/>
    </row>
    <row r="175" spans="1:4" ht="21.75" customHeight="1">
      <c r="A175" s="18"/>
      <c r="B175" s="18"/>
      <c r="C175" s="18"/>
      <c r="D175" s="18"/>
    </row>
    <row r="176" spans="1:4" ht="21.75" customHeight="1">
      <c r="A176" s="18"/>
      <c r="B176" s="18"/>
      <c r="C176" s="18"/>
      <c r="D176" s="18"/>
    </row>
    <row r="177" spans="1:4" ht="21.75" customHeight="1">
      <c r="A177" s="18"/>
      <c r="B177" s="18"/>
      <c r="C177" s="18"/>
      <c r="D177" s="18"/>
    </row>
    <row r="178" spans="1:4" ht="21.75" customHeight="1">
      <c r="A178" s="18"/>
      <c r="B178" s="18"/>
      <c r="C178" s="18"/>
      <c r="D178" s="18"/>
    </row>
    <row r="179" spans="1:4" ht="21.75" customHeight="1">
      <c r="A179" s="18"/>
      <c r="B179" s="18"/>
      <c r="C179" s="18"/>
      <c r="D179" s="18"/>
    </row>
    <row r="180" spans="1:4" ht="21.75" customHeight="1">
      <c r="A180" s="18"/>
      <c r="B180" s="18"/>
      <c r="C180" s="18"/>
      <c r="D180" s="18"/>
    </row>
    <row r="181" spans="1:4" ht="21.75" customHeight="1">
      <c r="A181" s="18"/>
      <c r="B181" s="18"/>
      <c r="C181" s="18"/>
      <c r="D181" s="18"/>
    </row>
    <row r="182" spans="1:4" ht="21.75" customHeight="1">
      <c r="A182" s="18"/>
      <c r="B182" s="18"/>
      <c r="C182" s="18"/>
      <c r="D182" s="18"/>
    </row>
    <row r="183" spans="1:4" ht="21.75" customHeight="1">
      <c r="A183" s="18"/>
      <c r="B183" s="18"/>
      <c r="C183" s="18"/>
      <c r="D183" s="18"/>
    </row>
    <row r="184" spans="1:4" ht="21.75" customHeight="1">
      <c r="A184" s="18"/>
      <c r="B184" s="18"/>
      <c r="C184" s="18"/>
      <c r="D184" s="18"/>
    </row>
    <row r="185" spans="1:4" ht="21.75" customHeight="1">
      <c r="A185" s="18"/>
      <c r="B185" s="18"/>
      <c r="C185" s="18"/>
      <c r="D185" s="18"/>
    </row>
    <row r="186" spans="1:4" ht="21.75" customHeight="1">
      <c r="A186" s="18"/>
      <c r="B186" s="18"/>
      <c r="C186" s="18"/>
      <c r="D186" s="18"/>
    </row>
    <row r="187" spans="1:4" ht="12.75">
      <c r="A187" s="18"/>
      <c r="B187" s="18"/>
      <c r="C187" s="18"/>
      <c r="D187" s="18"/>
    </row>
    <row r="188" spans="1:4" ht="12.75">
      <c r="A188" s="18"/>
      <c r="B188" s="18"/>
      <c r="C188" s="18"/>
      <c r="D188" s="18"/>
    </row>
    <row r="189" spans="1:4" ht="12.75">
      <c r="A189" s="18"/>
      <c r="B189" s="18"/>
      <c r="C189" s="18"/>
      <c r="D189" s="18"/>
    </row>
    <row r="190" spans="1:4" ht="12.75">
      <c r="A190" s="18"/>
      <c r="B190" s="18"/>
      <c r="C190" s="18"/>
      <c r="D190" s="18"/>
    </row>
    <row r="191" spans="1:4" ht="12.75">
      <c r="A191" s="18"/>
      <c r="B191" s="18"/>
      <c r="C191" s="18"/>
      <c r="D191" s="18"/>
    </row>
    <row r="192" spans="1:4" ht="12.75">
      <c r="A192" s="18"/>
      <c r="B192" s="18"/>
      <c r="C192" s="18"/>
      <c r="D192" s="18"/>
    </row>
    <row r="193" spans="1:4" ht="12.75">
      <c r="A193" s="18"/>
      <c r="B193" s="18"/>
      <c r="C193" s="18"/>
      <c r="D193" s="18"/>
    </row>
  </sheetData>
  <mergeCells count="181">
    <mergeCell ref="A2:AM2"/>
    <mergeCell ref="AL7:AL8"/>
    <mergeCell ref="A1:AM1"/>
    <mergeCell ref="T7:U8"/>
    <mergeCell ref="V7:V8"/>
    <mergeCell ref="W7:AA8"/>
    <mergeCell ref="AM7:AM8"/>
    <mergeCell ref="A4:AM4"/>
    <mergeCell ref="A3:AM3"/>
    <mergeCell ref="AB42:AF42"/>
    <mergeCell ref="AG42:AK42"/>
    <mergeCell ref="W40:AA40"/>
    <mergeCell ref="AB40:AF40"/>
    <mergeCell ref="AG40:AK40"/>
    <mergeCell ref="W39:AA39"/>
    <mergeCell ref="AB39:AF39"/>
    <mergeCell ref="AG39:AK39"/>
    <mergeCell ref="A41:S41"/>
    <mergeCell ref="A40:S40"/>
    <mergeCell ref="T40:U40"/>
    <mergeCell ref="A42:S42"/>
    <mergeCell ref="A43:S43"/>
    <mergeCell ref="T41:U41"/>
    <mergeCell ref="T42:U42"/>
    <mergeCell ref="T43:U43"/>
    <mergeCell ref="W44:AA44"/>
    <mergeCell ref="AB44:AF44"/>
    <mergeCell ref="AG44:AK44"/>
    <mergeCell ref="W41:AA41"/>
    <mergeCell ref="AB41:AF41"/>
    <mergeCell ref="AG41:AK41"/>
    <mergeCell ref="W42:AA42"/>
    <mergeCell ref="W43:AA43"/>
    <mergeCell ref="AB43:AF43"/>
    <mergeCell ref="AG43:AK43"/>
    <mergeCell ref="W28:AA28"/>
    <mergeCell ref="AB28:AF28"/>
    <mergeCell ref="AG28:AK28"/>
    <mergeCell ref="W37:AA37"/>
    <mergeCell ref="AB37:AF37"/>
    <mergeCell ref="AG37:AK37"/>
    <mergeCell ref="AB33:AF33"/>
    <mergeCell ref="AG33:AK33"/>
    <mergeCell ref="W34:AA34"/>
    <mergeCell ref="AB34:AF34"/>
    <mergeCell ref="W38:AA38"/>
    <mergeCell ref="AG38:AK38"/>
    <mergeCell ref="W35:AA35"/>
    <mergeCell ref="AB35:AF35"/>
    <mergeCell ref="AG35:AK35"/>
    <mergeCell ref="AG36:AK36"/>
    <mergeCell ref="AB36:AF36"/>
    <mergeCell ref="W36:AA36"/>
    <mergeCell ref="AB38:AF38"/>
    <mergeCell ref="AG34:AK34"/>
    <mergeCell ref="W33:AA33"/>
    <mergeCell ref="AG31:AK31"/>
    <mergeCell ref="W32:AA32"/>
    <mergeCell ref="AB32:AF32"/>
    <mergeCell ref="AG32:AK32"/>
    <mergeCell ref="W31:AA31"/>
    <mergeCell ref="AB31:AF31"/>
    <mergeCell ref="AB9:AF9"/>
    <mergeCell ref="AG9:AK9"/>
    <mergeCell ref="W29:AA29"/>
    <mergeCell ref="AB29:AF29"/>
    <mergeCell ref="AG29:AK29"/>
    <mergeCell ref="W26:AA26"/>
    <mergeCell ref="AB26:AF26"/>
    <mergeCell ref="AG26:AK26"/>
    <mergeCell ref="W27:AA27"/>
    <mergeCell ref="AB27:AF27"/>
    <mergeCell ref="AB22:AF22"/>
    <mergeCell ref="AG22:AK22"/>
    <mergeCell ref="AG27:AK27"/>
    <mergeCell ref="W24:AA24"/>
    <mergeCell ref="AB24:AF24"/>
    <mergeCell ref="AG24:AK24"/>
    <mergeCell ref="W25:AA25"/>
    <mergeCell ref="AB25:AF25"/>
    <mergeCell ref="AG25:AK25"/>
    <mergeCell ref="W20:AA20"/>
    <mergeCell ref="AB20:AF20"/>
    <mergeCell ref="AG20:AK20"/>
    <mergeCell ref="W23:AA23"/>
    <mergeCell ref="AB23:AF23"/>
    <mergeCell ref="AG23:AK23"/>
    <mergeCell ref="W21:AA21"/>
    <mergeCell ref="AB21:AF21"/>
    <mergeCell ref="AG21:AK21"/>
    <mergeCell ref="W22:AA22"/>
    <mergeCell ref="AG18:AK18"/>
    <mergeCell ref="W19:AA19"/>
    <mergeCell ref="AB19:AF19"/>
    <mergeCell ref="AG19:AK19"/>
    <mergeCell ref="T9:U9"/>
    <mergeCell ref="T10:U10"/>
    <mergeCell ref="T11:U11"/>
    <mergeCell ref="T12:U12"/>
    <mergeCell ref="W9:AA9"/>
    <mergeCell ref="W10:AA10"/>
    <mergeCell ref="W17:AA17"/>
    <mergeCell ref="A28:S28"/>
    <mergeCell ref="W16:AA16"/>
    <mergeCell ref="T24:U24"/>
    <mergeCell ref="A23:S23"/>
    <mergeCell ref="A26:S26"/>
    <mergeCell ref="A21:S21"/>
    <mergeCell ref="T15:U15"/>
    <mergeCell ref="T23:U23"/>
    <mergeCell ref="T16:U16"/>
    <mergeCell ref="T17:U17"/>
    <mergeCell ref="T18:U18"/>
    <mergeCell ref="W11:AA11"/>
    <mergeCell ref="AB16:AF16"/>
    <mergeCell ref="AG16:AK16"/>
    <mergeCell ref="T22:U22"/>
    <mergeCell ref="AB17:AF17"/>
    <mergeCell ref="AG17:AK17"/>
    <mergeCell ref="W18:AA18"/>
    <mergeCell ref="T13:U13"/>
    <mergeCell ref="T14:U14"/>
    <mergeCell ref="AB18:AF18"/>
    <mergeCell ref="W15:AA15"/>
    <mergeCell ref="AB15:AF15"/>
    <mergeCell ref="W12:AA12"/>
    <mergeCell ref="W13:AA13"/>
    <mergeCell ref="W14:AA14"/>
    <mergeCell ref="A25:S25"/>
    <mergeCell ref="A12:S12"/>
    <mergeCell ref="A7:S7"/>
    <mergeCell ref="A19:S19"/>
    <mergeCell ref="A20:S20"/>
    <mergeCell ref="A22:S22"/>
    <mergeCell ref="A9:S9"/>
    <mergeCell ref="A18:S18"/>
    <mergeCell ref="A14:S14"/>
    <mergeCell ref="AG10:AK10"/>
    <mergeCell ref="AG11:AK11"/>
    <mergeCell ref="AG15:AK15"/>
    <mergeCell ref="AB10:AF10"/>
    <mergeCell ref="AB11:AF11"/>
    <mergeCell ref="A44:S44"/>
    <mergeCell ref="A36:S36"/>
    <mergeCell ref="T44:U44"/>
    <mergeCell ref="A39:S39"/>
    <mergeCell ref="T36:U36"/>
    <mergeCell ref="T39:U39"/>
    <mergeCell ref="A37:S37"/>
    <mergeCell ref="A38:S38"/>
    <mergeCell ref="T38:U38"/>
    <mergeCell ref="T37:U37"/>
    <mergeCell ref="A33:S33"/>
    <mergeCell ref="A34:S34"/>
    <mergeCell ref="A31:S31"/>
    <mergeCell ref="A30:S30"/>
    <mergeCell ref="A35:S35"/>
    <mergeCell ref="A27:S27"/>
    <mergeCell ref="A24:S24"/>
    <mergeCell ref="A10:S10"/>
    <mergeCell ref="A11:S11"/>
    <mergeCell ref="A17:S17"/>
    <mergeCell ref="A16:S16"/>
    <mergeCell ref="A29:S29"/>
    <mergeCell ref="A13:S13"/>
    <mergeCell ref="A32:S32"/>
    <mergeCell ref="T32:U32"/>
    <mergeCell ref="T33:U33"/>
    <mergeCell ref="T27:U27"/>
    <mergeCell ref="T28:U28"/>
    <mergeCell ref="T29:U29"/>
    <mergeCell ref="W30:AA30"/>
    <mergeCell ref="T35:U35"/>
    <mergeCell ref="T19:U19"/>
    <mergeCell ref="T20:U20"/>
    <mergeCell ref="T21:U21"/>
    <mergeCell ref="T30:U30"/>
    <mergeCell ref="T34:U34"/>
    <mergeCell ref="T25:U25"/>
    <mergeCell ref="T26:U26"/>
    <mergeCell ref="T31:U31"/>
  </mergeCells>
  <printOptions horizontalCentered="1"/>
  <pageMargins left="0.16" right="0.1968503937007874" top="0.28" bottom="0.35" header="0.18" footer="0.3"/>
  <pageSetup fitToHeight="0" horizontalDpi="360" verticalDpi="36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83"/>
  <sheetViews>
    <sheetView showGridLines="0" view="pageBreakPreview" zoomScaleSheetLayoutView="100" workbookViewId="0" topLeftCell="A19">
      <selection activeCell="V20" sqref="V20:AL20"/>
    </sheetView>
  </sheetViews>
  <sheetFormatPr defaultColWidth="9.00390625" defaultRowHeight="12.75"/>
  <cols>
    <col min="1" max="1" width="5.25390625" style="17" customWidth="1"/>
    <col min="2" max="7" width="3.25390625" style="17" customWidth="1"/>
    <col min="8" max="8" width="5.125" style="17" customWidth="1"/>
    <col min="9" max="12" width="3.25390625" style="17" customWidth="1"/>
    <col min="13" max="13" width="4.25390625" style="17" customWidth="1"/>
    <col min="14" max="15" width="3.25390625" style="17" customWidth="1"/>
    <col min="16" max="16" width="4.375" style="17" customWidth="1"/>
    <col min="17" max="20" width="3.25390625" style="17" customWidth="1"/>
    <col min="21" max="21" width="0.37109375" style="17" customWidth="1"/>
    <col min="22" max="25" width="3.25390625" style="17" customWidth="1"/>
    <col min="26" max="26" width="4.375" style="17" customWidth="1"/>
    <col min="27" max="36" width="3.25390625" style="17" hidden="1" customWidth="1"/>
    <col min="37" max="37" width="16.25390625" style="17" customWidth="1"/>
    <col min="38" max="38" width="13.00390625" style="17" customWidth="1"/>
    <col min="39" max="40" width="8.00390625" style="17" customWidth="1"/>
    <col min="41" max="16384" width="9.125" style="17" customWidth="1"/>
  </cols>
  <sheetData>
    <row r="1" spans="1:39" s="19" customFormat="1" ht="26.25" customHeight="1">
      <c r="A1" s="696" t="s">
        <v>479</v>
      </c>
      <c r="B1" s="696"/>
      <c r="C1" s="696"/>
      <c r="D1" s="696"/>
      <c r="E1" s="696"/>
      <c r="F1" s="696"/>
      <c r="G1" s="696"/>
      <c r="H1" s="696"/>
      <c r="I1" s="696"/>
      <c r="J1" s="696"/>
      <c r="K1" s="696"/>
      <c r="L1" s="696"/>
      <c r="M1" s="696"/>
      <c r="N1" s="696"/>
      <c r="O1" s="696"/>
      <c r="P1" s="696"/>
      <c r="Q1" s="696"/>
      <c r="R1" s="696"/>
      <c r="S1" s="696"/>
      <c r="T1" s="696"/>
      <c r="U1" s="696"/>
      <c r="V1" s="696"/>
      <c r="W1" s="696"/>
      <c r="X1" s="696"/>
      <c r="Y1" s="696"/>
      <c r="Z1" s="696"/>
      <c r="AA1" s="696"/>
      <c r="AB1" s="696"/>
      <c r="AC1" s="696"/>
      <c r="AD1" s="696"/>
      <c r="AE1" s="696"/>
      <c r="AF1" s="696"/>
      <c r="AG1" s="696"/>
      <c r="AH1" s="696"/>
      <c r="AI1" s="696"/>
      <c r="AJ1" s="696"/>
      <c r="AK1" s="696"/>
      <c r="AL1" s="696"/>
      <c r="AM1" s="449"/>
    </row>
    <row r="2" spans="1:39" s="19" customFormat="1" ht="19.5" customHeight="1">
      <c r="A2" s="693" t="s">
        <v>500</v>
      </c>
      <c r="B2" s="693"/>
      <c r="C2" s="693"/>
      <c r="D2" s="693"/>
      <c r="E2" s="693"/>
      <c r="F2" s="693"/>
      <c r="G2" s="693"/>
      <c r="H2" s="693"/>
      <c r="I2" s="693"/>
      <c r="J2" s="693"/>
      <c r="K2" s="693"/>
      <c r="L2" s="693"/>
      <c r="M2" s="693"/>
      <c r="N2" s="693"/>
      <c r="O2" s="693"/>
      <c r="P2" s="693"/>
      <c r="Q2" s="693"/>
      <c r="R2" s="693"/>
      <c r="S2" s="693"/>
      <c r="T2" s="693"/>
      <c r="U2" s="693"/>
      <c r="V2" s="693"/>
      <c r="W2" s="693"/>
      <c r="X2" s="693"/>
      <c r="Y2" s="693"/>
      <c r="Z2" s="693"/>
      <c r="AA2" s="693"/>
      <c r="AB2" s="693"/>
      <c r="AC2" s="693"/>
      <c r="AD2" s="693"/>
      <c r="AE2" s="693"/>
      <c r="AF2" s="693"/>
      <c r="AG2" s="693"/>
      <c r="AH2" s="693"/>
      <c r="AI2" s="693"/>
      <c r="AJ2" s="693"/>
      <c r="AK2" s="693"/>
      <c r="AL2" s="693"/>
      <c r="AM2" s="449"/>
    </row>
    <row r="3" spans="1:39" s="19" customFormat="1" ht="15.75">
      <c r="A3" s="693" t="s">
        <v>244</v>
      </c>
      <c r="B3" s="693"/>
      <c r="C3" s="693"/>
      <c r="D3" s="693"/>
      <c r="E3" s="693"/>
      <c r="F3" s="693"/>
      <c r="G3" s="693"/>
      <c r="H3" s="693"/>
      <c r="I3" s="693"/>
      <c r="J3" s="693"/>
      <c r="K3" s="693"/>
      <c r="L3" s="693"/>
      <c r="M3" s="693"/>
      <c r="N3" s="693"/>
      <c r="O3" s="693"/>
      <c r="P3" s="693"/>
      <c r="Q3" s="693"/>
      <c r="R3" s="693"/>
      <c r="S3" s="693"/>
      <c r="T3" s="693"/>
      <c r="U3" s="693"/>
      <c r="V3" s="693"/>
      <c r="W3" s="693"/>
      <c r="X3" s="693"/>
      <c r="Y3" s="693"/>
      <c r="Z3" s="693"/>
      <c r="AA3" s="693"/>
      <c r="AB3" s="693"/>
      <c r="AC3" s="693"/>
      <c r="AD3" s="693"/>
      <c r="AE3" s="693"/>
      <c r="AF3" s="693"/>
      <c r="AG3" s="693"/>
      <c r="AH3" s="693"/>
      <c r="AI3" s="693"/>
      <c r="AJ3" s="693"/>
      <c r="AK3" s="693"/>
      <c r="AL3" s="693"/>
      <c r="AM3" s="449"/>
    </row>
    <row r="4" spans="2:39" ht="15.75">
      <c r="B4" s="710" t="s">
        <v>242</v>
      </c>
      <c r="C4" s="710"/>
      <c r="D4" s="710"/>
      <c r="E4" s="710"/>
      <c r="F4" s="710"/>
      <c r="G4" s="710"/>
      <c r="H4" s="710"/>
      <c r="I4" s="710"/>
      <c r="J4" s="710"/>
      <c r="K4" s="710"/>
      <c r="L4" s="710"/>
      <c r="M4" s="710"/>
      <c r="N4" s="710"/>
      <c r="O4" s="710"/>
      <c r="P4" s="710"/>
      <c r="Q4" s="710"/>
      <c r="R4" s="710"/>
      <c r="S4" s="710"/>
      <c r="T4" s="710"/>
      <c r="U4" s="710"/>
      <c r="V4" s="710"/>
      <c r="W4" s="710"/>
      <c r="X4" s="710"/>
      <c r="Y4" s="710"/>
      <c r="Z4" s="710"/>
      <c r="AA4" s="710"/>
      <c r="AB4" s="710"/>
      <c r="AC4" s="710"/>
      <c r="AD4" s="710"/>
      <c r="AE4" s="710"/>
      <c r="AF4" s="710"/>
      <c r="AG4" s="710"/>
      <c r="AH4" s="710"/>
      <c r="AI4" s="710"/>
      <c r="AJ4" s="710"/>
      <c r="AK4" s="710"/>
      <c r="AL4" s="710"/>
      <c r="AM4" s="295"/>
    </row>
    <row r="5" spans="2:39" ht="15.75"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94"/>
      <c r="AJ5" s="294"/>
      <c r="AK5" s="294"/>
      <c r="AL5" s="294"/>
      <c r="AM5" s="295"/>
    </row>
    <row r="6" spans="2:39" ht="12.75">
      <c r="B6" s="719" t="s">
        <v>489</v>
      </c>
      <c r="C6" s="719"/>
      <c r="D6" s="719"/>
      <c r="E6" s="719"/>
      <c r="F6" s="719"/>
      <c r="G6" s="719"/>
      <c r="H6" s="719"/>
      <c r="I6" s="719"/>
      <c r="J6" s="719"/>
      <c r="K6" s="719"/>
      <c r="L6" s="719"/>
      <c r="M6" s="719"/>
      <c r="N6" s="719"/>
      <c r="O6" s="719"/>
      <c r="P6" s="719"/>
      <c r="Q6" s="719"/>
      <c r="R6" s="719"/>
      <c r="S6" s="719"/>
      <c r="T6" s="719"/>
      <c r="U6" s="719"/>
      <c r="V6" s="719"/>
      <c r="W6" s="719"/>
      <c r="X6" s="719"/>
      <c r="Y6" s="719"/>
      <c r="Z6" s="719"/>
      <c r="AA6" s="719"/>
      <c r="AB6" s="719"/>
      <c r="AC6" s="719"/>
      <c r="AD6" s="719"/>
      <c r="AE6" s="719"/>
      <c r="AF6" s="719"/>
      <c r="AG6" s="719"/>
      <c r="AH6" s="719"/>
      <c r="AI6" s="719"/>
      <c r="AJ6" s="719"/>
      <c r="AK6" s="719"/>
      <c r="AL6" s="719"/>
      <c r="AM6" s="295"/>
    </row>
    <row r="7" spans="1:39" ht="31.5" customHeight="1">
      <c r="A7" s="726"/>
      <c r="B7" s="669" t="s">
        <v>192</v>
      </c>
      <c r="C7" s="670"/>
      <c r="D7" s="670"/>
      <c r="E7" s="670"/>
      <c r="F7" s="670"/>
      <c r="G7" s="670"/>
      <c r="H7" s="670"/>
      <c r="I7" s="670"/>
      <c r="J7" s="670"/>
      <c r="K7" s="670"/>
      <c r="L7" s="670"/>
      <c r="M7" s="670"/>
      <c r="N7" s="670"/>
      <c r="O7" s="670"/>
      <c r="P7" s="670"/>
      <c r="Q7" s="670"/>
      <c r="R7" s="670"/>
      <c r="S7" s="670"/>
      <c r="T7" s="671"/>
      <c r="U7" s="297" t="s">
        <v>267</v>
      </c>
      <c r="V7" s="703" t="s">
        <v>232</v>
      </c>
      <c r="W7" s="704"/>
      <c r="X7" s="704"/>
      <c r="Y7" s="704"/>
      <c r="Z7" s="705"/>
      <c r="AA7" s="348" t="s">
        <v>216</v>
      </c>
      <c r="AB7" s="349"/>
      <c r="AC7" s="349"/>
      <c r="AD7" s="349"/>
      <c r="AE7" s="350"/>
      <c r="AF7" s="349" t="s">
        <v>217</v>
      </c>
      <c r="AG7" s="349"/>
      <c r="AH7" s="349"/>
      <c r="AI7" s="349"/>
      <c r="AJ7" s="350"/>
      <c r="AK7" s="694" t="s">
        <v>504</v>
      </c>
      <c r="AL7" s="694" t="s">
        <v>505</v>
      </c>
      <c r="AM7" s="717" t="s">
        <v>268</v>
      </c>
    </row>
    <row r="8" spans="1:39" ht="12.75">
      <c r="A8" s="727"/>
      <c r="B8" s="298"/>
      <c r="C8" s="299"/>
      <c r="D8" s="299"/>
      <c r="E8" s="299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299"/>
      <c r="T8" s="301"/>
      <c r="U8" s="299"/>
      <c r="V8" s="706"/>
      <c r="W8" s="707"/>
      <c r="X8" s="707"/>
      <c r="Y8" s="707"/>
      <c r="Z8" s="708"/>
      <c r="AA8" s="348"/>
      <c r="AB8" s="349"/>
      <c r="AC8" s="349"/>
      <c r="AD8" s="349"/>
      <c r="AE8" s="350"/>
      <c r="AF8" s="351"/>
      <c r="AG8" s="352"/>
      <c r="AH8" s="353"/>
      <c r="AI8" s="353"/>
      <c r="AJ8" s="354"/>
      <c r="AK8" s="695"/>
      <c r="AL8" s="695"/>
      <c r="AM8" s="718"/>
    </row>
    <row r="9" spans="1:39" ht="24.75" customHeight="1">
      <c r="A9" s="35"/>
      <c r="B9" s="720" t="s">
        <v>23</v>
      </c>
      <c r="C9" s="721"/>
      <c r="D9" s="721"/>
      <c r="E9" s="721"/>
      <c r="F9" s="721"/>
      <c r="G9" s="721"/>
      <c r="H9" s="721"/>
      <c r="I9" s="721"/>
      <c r="J9" s="721"/>
      <c r="K9" s="721"/>
      <c r="L9" s="721"/>
      <c r="M9" s="721"/>
      <c r="N9" s="721"/>
      <c r="O9" s="721"/>
      <c r="P9" s="721"/>
      <c r="Q9" s="721"/>
      <c r="R9" s="721"/>
      <c r="S9" s="721"/>
      <c r="T9" s="722"/>
      <c r="U9" s="303"/>
      <c r="V9" s="649"/>
      <c r="W9" s="650"/>
      <c r="X9" s="650"/>
      <c r="Y9" s="650"/>
      <c r="Z9" s="650"/>
      <c r="AA9" s="650"/>
      <c r="AB9" s="650"/>
      <c r="AC9" s="650"/>
      <c r="AD9" s="650"/>
      <c r="AE9" s="650"/>
      <c r="AF9" s="650"/>
      <c r="AG9" s="650"/>
      <c r="AH9" s="650"/>
      <c r="AI9" s="650"/>
      <c r="AJ9" s="650"/>
      <c r="AK9" s="650"/>
      <c r="AL9" s="651"/>
      <c r="AM9" s="307"/>
    </row>
    <row r="10" spans="1:39" ht="24.75" customHeight="1">
      <c r="A10" s="35"/>
      <c r="B10" s="660" t="s">
        <v>285</v>
      </c>
      <c r="C10" s="661"/>
      <c r="D10" s="661"/>
      <c r="E10" s="661"/>
      <c r="F10" s="661"/>
      <c r="G10" s="661"/>
      <c r="H10" s="661"/>
      <c r="I10" s="661"/>
      <c r="J10" s="661"/>
      <c r="K10" s="661"/>
      <c r="L10" s="661"/>
      <c r="M10" s="661"/>
      <c r="N10" s="661"/>
      <c r="O10" s="661"/>
      <c r="P10" s="661"/>
      <c r="Q10" s="661"/>
      <c r="R10" s="661"/>
      <c r="S10" s="661"/>
      <c r="T10" s="662"/>
      <c r="U10" s="308">
        <v>37315</v>
      </c>
      <c r="V10" s="649">
        <v>180000</v>
      </c>
      <c r="W10" s="650"/>
      <c r="X10" s="650"/>
      <c r="Y10" s="650"/>
      <c r="Z10" s="651"/>
      <c r="AA10" s="304"/>
      <c r="AB10" s="305"/>
      <c r="AC10" s="305"/>
      <c r="AD10" s="305"/>
      <c r="AE10" s="306"/>
      <c r="AF10" s="304"/>
      <c r="AG10" s="305"/>
      <c r="AH10" s="305"/>
      <c r="AI10" s="305"/>
      <c r="AJ10" s="306"/>
      <c r="AK10" s="358">
        <v>216000</v>
      </c>
      <c r="AL10" s="358">
        <v>216123</v>
      </c>
      <c r="AM10" s="307">
        <v>851011</v>
      </c>
    </row>
    <row r="11" spans="1:39" ht="23.25" customHeight="1">
      <c r="A11" s="35"/>
      <c r="B11" s="660" t="s">
        <v>283</v>
      </c>
      <c r="C11" s="661"/>
      <c r="D11" s="661"/>
      <c r="E11" s="661"/>
      <c r="F11" s="661"/>
      <c r="G11" s="661"/>
      <c r="H11" s="661"/>
      <c r="I11" s="661"/>
      <c r="J11" s="661"/>
      <c r="K11" s="661"/>
      <c r="L11" s="661"/>
      <c r="M11" s="661"/>
      <c r="N11" s="661"/>
      <c r="O11" s="661"/>
      <c r="P11" s="661"/>
      <c r="Q11" s="661"/>
      <c r="R11" s="661"/>
      <c r="S11" s="661"/>
      <c r="T11" s="662"/>
      <c r="U11" s="308">
        <v>37111</v>
      </c>
      <c r="V11" s="649">
        <v>30000</v>
      </c>
      <c r="W11" s="650"/>
      <c r="X11" s="650"/>
      <c r="Y11" s="650"/>
      <c r="Z11" s="651"/>
      <c r="AA11" s="666"/>
      <c r="AB11" s="667"/>
      <c r="AC11" s="667"/>
      <c r="AD11" s="667"/>
      <c r="AE11" s="668"/>
      <c r="AF11" s="666"/>
      <c r="AG11" s="667"/>
      <c r="AH11" s="667"/>
      <c r="AI11" s="667"/>
      <c r="AJ11" s="668"/>
      <c r="AK11" s="358">
        <v>30000</v>
      </c>
      <c r="AL11" s="358">
        <v>15000</v>
      </c>
      <c r="AM11" s="307">
        <v>841907</v>
      </c>
    </row>
    <row r="12" spans="1:39" ht="23.25" customHeight="1">
      <c r="A12" s="35"/>
      <c r="B12" s="660" t="s">
        <v>284</v>
      </c>
      <c r="C12" s="661"/>
      <c r="D12" s="661"/>
      <c r="E12" s="661"/>
      <c r="F12" s="661"/>
      <c r="G12" s="661"/>
      <c r="H12" s="661"/>
      <c r="I12" s="661"/>
      <c r="J12" s="661"/>
      <c r="K12" s="661"/>
      <c r="L12" s="661"/>
      <c r="M12" s="661"/>
      <c r="N12" s="661"/>
      <c r="O12" s="661"/>
      <c r="P12" s="661"/>
      <c r="Q12" s="661"/>
      <c r="R12" s="661"/>
      <c r="S12" s="661"/>
      <c r="T12" s="662"/>
      <c r="U12" s="308"/>
      <c r="V12" s="649">
        <v>90000</v>
      </c>
      <c r="W12" s="650"/>
      <c r="X12" s="650"/>
      <c r="Y12" s="650"/>
      <c r="Z12" s="651"/>
      <c r="AA12" s="304"/>
      <c r="AB12" s="305"/>
      <c r="AC12" s="305"/>
      <c r="AD12" s="305"/>
      <c r="AE12" s="306"/>
      <c r="AF12" s="304"/>
      <c r="AG12" s="305"/>
      <c r="AH12" s="305"/>
      <c r="AI12" s="305"/>
      <c r="AJ12" s="306"/>
      <c r="AK12" s="358">
        <v>54000</v>
      </c>
      <c r="AL12" s="358">
        <v>0</v>
      </c>
      <c r="AM12" s="307"/>
    </row>
    <row r="13" spans="1:39" ht="23.25" customHeight="1">
      <c r="A13" s="35"/>
      <c r="B13" s="660" t="s">
        <v>474</v>
      </c>
      <c r="C13" s="661"/>
      <c r="D13" s="661"/>
      <c r="E13" s="661"/>
      <c r="F13" s="661"/>
      <c r="G13" s="661"/>
      <c r="H13" s="661"/>
      <c r="I13" s="661"/>
      <c r="J13" s="661"/>
      <c r="K13" s="661"/>
      <c r="L13" s="661"/>
      <c r="M13" s="661"/>
      <c r="N13" s="661"/>
      <c r="O13" s="661"/>
      <c r="P13" s="661"/>
      <c r="Q13" s="661"/>
      <c r="R13" s="661"/>
      <c r="S13" s="661"/>
      <c r="T13" s="662"/>
      <c r="U13" s="308"/>
      <c r="V13" s="649">
        <v>53000</v>
      </c>
      <c r="W13" s="650"/>
      <c r="X13" s="650"/>
      <c r="Y13" s="650"/>
      <c r="Z13" s="651"/>
      <c r="AA13" s="304"/>
      <c r="AB13" s="305"/>
      <c r="AC13" s="305"/>
      <c r="AD13" s="305"/>
      <c r="AE13" s="306"/>
      <c r="AF13" s="304"/>
      <c r="AG13" s="305"/>
      <c r="AH13" s="305"/>
      <c r="AI13" s="305"/>
      <c r="AJ13" s="306"/>
      <c r="AK13" s="358">
        <v>53000</v>
      </c>
      <c r="AL13" s="358">
        <v>26268</v>
      </c>
      <c r="AM13" s="307"/>
    </row>
    <row r="14" spans="1:39" ht="23.25" customHeight="1">
      <c r="A14" s="35"/>
      <c r="B14" s="660" t="s">
        <v>475</v>
      </c>
      <c r="C14" s="661"/>
      <c r="D14" s="661"/>
      <c r="E14" s="661"/>
      <c r="F14" s="661"/>
      <c r="G14" s="661"/>
      <c r="H14" s="661"/>
      <c r="I14" s="661"/>
      <c r="J14" s="661"/>
      <c r="K14" s="661"/>
      <c r="L14" s="661"/>
      <c r="M14" s="661"/>
      <c r="N14" s="661"/>
      <c r="O14" s="661"/>
      <c r="P14" s="661"/>
      <c r="Q14" s="661"/>
      <c r="R14" s="661"/>
      <c r="S14" s="661"/>
      <c r="T14" s="662"/>
      <c r="U14" s="308"/>
      <c r="V14" s="649">
        <v>399000</v>
      </c>
      <c r="W14" s="650"/>
      <c r="X14" s="650"/>
      <c r="Y14" s="650"/>
      <c r="Z14" s="651"/>
      <c r="AA14" s="304"/>
      <c r="AB14" s="305"/>
      <c r="AC14" s="305"/>
      <c r="AD14" s="305"/>
      <c r="AE14" s="306"/>
      <c r="AF14" s="304"/>
      <c r="AG14" s="305"/>
      <c r="AH14" s="305"/>
      <c r="AI14" s="305"/>
      <c r="AJ14" s="306"/>
      <c r="AK14" s="358">
        <v>399000</v>
      </c>
      <c r="AL14" s="358">
        <v>199546</v>
      </c>
      <c r="AM14" s="307"/>
    </row>
    <row r="15" spans="1:39" ht="23.25" customHeight="1">
      <c r="A15" s="35"/>
      <c r="B15" s="660" t="s">
        <v>476</v>
      </c>
      <c r="C15" s="661"/>
      <c r="D15" s="661"/>
      <c r="E15" s="661"/>
      <c r="F15" s="661"/>
      <c r="G15" s="661"/>
      <c r="H15" s="661"/>
      <c r="I15" s="661"/>
      <c r="J15" s="661"/>
      <c r="K15" s="661"/>
      <c r="L15" s="661"/>
      <c r="M15" s="661"/>
      <c r="N15" s="661"/>
      <c r="O15" s="661"/>
      <c r="P15" s="661"/>
      <c r="Q15" s="661"/>
      <c r="R15" s="661"/>
      <c r="S15" s="661"/>
      <c r="T15" s="662"/>
      <c r="U15" s="308"/>
      <c r="V15" s="649">
        <v>22000</v>
      </c>
      <c r="W15" s="650"/>
      <c r="X15" s="650"/>
      <c r="Y15" s="650"/>
      <c r="Z15" s="651"/>
      <c r="AA15" s="304"/>
      <c r="AB15" s="305"/>
      <c r="AC15" s="305"/>
      <c r="AD15" s="305"/>
      <c r="AE15" s="306"/>
      <c r="AF15" s="304"/>
      <c r="AG15" s="305"/>
      <c r="AH15" s="305"/>
      <c r="AI15" s="305"/>
      <c r="AJ15" s="306"/>
      <c r="AK15" s="358">
        <v>22000</v>
      </c>
      <c r="AL15" s="358">
        <v>10762</v>
      </c>
      <c r="AM15" s="307"/>
    </row>
    <row r="16" spans="1:39" ht="23.25" customHeight="1">
      <c r="A16" s="35"/>
      <c r="B16" s="660" t="s">
        <v>477</v>
      </c>
      <c r="C16" s="661"/>
      <c r="D16" s="661"/>
      <c r="E16" s="661"/>
      <c r="F16" s="661"/>
      <c r="G16" s="661"/>
      <c r="H16" s="661"/>
      <c r="I16" s="661"/>
      <c r="J16" s="661"/>
      <c r="K16" s="661"/>
      <c r="L16" s="661"/>
      <c r="M16" s="661"/>
      <c r="N16" s="661"/>
      <c r="O16" s="661"/>
      <c r="P16" s="661"/>
      <c r="Q16" s="661"/>
      <c r="R16" s="661"/>
      <c r="S16" s="661"/>
      <c r="T16" s="662"/>
      <c r="U16" s="308"/>
      <c r="V16" s="649">
        <v>23000</v>
      </c>
      <c r="W16" s="650"/>
      <c r="X16" s="650"/>
      <c r="Y16" s="650"/>
      <c r="Z16" s="651"/>
      <c r="AA16" s="304"/>
      <c r="AB16" s="305"/>
      <c r="AC16" s="305"/>
      <c r="AD16" s="305"/>
      <c r="AE16" s="306"/>
      <c r="AF16" s="304"/>
      <c r="AG16" s="305"/>
      <c r="AH16" s="305"/>
      <c r="AI16" s="305"/>
      <c r="AJ16" s="306"/>
      <c r="AK16" s="358">
        <v>23000</v>
      </c>
      <c r="AL16" s="358">
        <v>11401</v>
      </c>
      <c r="AM16" s="307"/>
    </row>
    <row r="17" spans="1:39" ht="23.25" customHeight="1">
      <c r="A17" s="35"/>
      <c r="B17" s="660" t="s">
        <v>286</v>
      </c>
      <c r="C17" s="661"/>
      <c r="D17" s="661"/>
      <c r="E17" s="661"/>
      <c r="F17" s="661"/>
      <c r="G17" s="661"/>
      <c r="H17" s="661"/>
      <c r="I17" s="661"/>
      <c r="J17" s="661"/>
      <c r="K17" s="661"/>
      <c r="L17" s="661"/>
      <c r="M17" s="661"/>
      <c r="N17" s="661"/>
      <c r="O17" s="661"/>
      <c r="P17" s="661"/>
      <c r="Q17" s="661"/>
      <c r="R17" s="661"/>
      <c r="S17" s="661"/>
      <c r="T17" s="662"/>
      <c r="U17" s="308"/>
      <c r="V17" s="649">
        <v>5000</v>
      </c>
      <c r="W17" s="650"/>
      <c r="X17" s="650"/>
      <c r="Y17" s="650"/>
      <c r="Z17" s="651"/>
      <c r="AA17" s="304"/>
      <c r="AB17" s="305"/>
      <c r="AC17" s="305"/>
      <c r="AD17" s="305"/>
      <c r="AE17" s="306"/>
      <c r="AF17" s="304"/>
      <c r="AG17" s="305"/>
      <c r="AH17" s="305"/>
      <c r="AI17" s="305"/>
      <c r="AJ17" s="306"/>
      <c r="AK17" s="358">
        <v>5000</v>
      </c>
      <c r="AL17" s="358">
        <v>0</v>
      </c>
      <c r="AM17" s="307"/>
    </row>
    <row r="18" spans="1:39" ht="19.5" customHeight="1">
      <c r="A18" s="35"/>
      <c r="B18" s="663" t="s">
        <v>24</v>
      </c>
      <c r="C18" s="664"/>
      <c r="D18" s="664"/>
      <c r="E18" s="664"/>
      <c r="F18" s="664"/>
      <c r="G18" s="664"/>
      <c r="H18" s="664"/>
      <c r="I18" s="664"/>
      <c r="J18" s="664"/>
      <c r="K18" s="664"/>
      <c r="L18" s="664"/>
      <c r="M18" s="664"/>
      <c r="N18" s="664"/>
      <c r="O18" s="664"/>
      <c r="P18" s="664"/>
      <c r="Q18" s="664"/>
      <c r="R18" s="664"/>
      <c r="S18" s="664"/>
      <c r="T18" s="665"/>
      <c r="U18" s="309"/>
      <c r="V18" s="711">
        <f>SUM(V10:Z17)</f>
        <v>802000</v>
      </c>
      <c r="W18" s="712"/>
      <c r="X18" s="712"/>
      <c r="Y18" s="712"/>
      <c r="Z18" s="713"/>
      <c r="AA18" s="666"/>
      <c r="AB18" s="667"/>
      <c r="AC18" s="667"/>
      <c r="AD18" s="667"/>
      <c r="AE18" s="668"/>
      <c r="AF18" s="666"/>
      <c r="AG18" s="667"/>
      <c r="AH18" s="667"/>
      <c r="AI18" s="667"/>
      <c r="AJ18" s="668"/>
      <c r="AK18" s="370">
        <f>SUM(AK10:AK17)</f>
        <v>802000</v>
      </c>
      <c r="AL18" s="370">
        <f>SUM(AL10:AL17)</f>
        <v>479100</v>
      </c>
      <c r="AM18" s="307"/>
    </row>
    <row r="19" spans="1:39" ht="19.5" customHeight="1">
      <c r="A19" s="35"/>
      <c r="B19" s="723"/>
      <c r="C19" s="724"/>
      <c r="D19" s="724"/>
      <c r="E19" s="724"/>
      <c r="F19" s="724"/>
      <c r="G19" s="724"/>
      <c r="H19" s="724"/>
      <c r="I19" s="724"/>
      <c r="J19" s="724"/>
      <c r="K19" s="724"/>
      <c r="L19" s="724"/>
      <c r="M19" s="724"/>
      <c r="N19" s="724"/>
      <c r="O19" s="724"/>
      <c r="P19" s="724"/>
      <c r="Q19" s="724"/>
      <c r="R19" s="724"/>
      <c r="S19" s="724"/>
      <c r="T19" s="725"/>
      <c r="U19" s="310"/>
      <c r="V19" s="714"/>
      <c r="W19" s="715"/>
      <c r="X19" s="715"/>
      <c r="Y19" s="715"/>
      <c r="Z19" s="716"/>
      <c r="AA19" s="666"/>
      <c r="AB19" s="667"/>
      <c r="AC19" s="667"/>
      <c r="AD19" s="667"/>
      <c r="AE19" s="668"/>
      <c r="AF19" s="666"/>
      <c r="AG19" s="667"/>
      <c r="AH19" s="667"/>
      <c r="AI19" s="667"/>
      <c r="AJ19" s="668"/>
      <c r="AK19" s="369"/>
      <c r="AL19" s="369"/>
      <c r="AM19" s="311"/>
    </row>
    <row r="20" spans="1:39" ht="19.5" customHeight="1">
      <c r="A20" s="35"/>
      <c r="B20" s="720" t="s">
        <v>25</v>
      </c>
      <c r="C20" s="721"/>
      <c r="D20" s="721"/>
      <c r="E20" s="721"/>
      <c r="F20" s="721"/>
      <c r="G20" s="721"/>
      <c r="H20" s="721"/>
      <c r="I20" s="721"/>
      <c r="J20" s="721"/>
      <c r="K20" s="721"/>
      <c r="L20" s="721"/>
      <c r="M20" s="721"/>
      <c r="N20" s="721"/>
      <c r="O20" s="721"/>
      <c r="P20" s="721"/>
      <c r="Q20" s="721"/>
      <c r="R20" s="721"/>
      <c r="S20" s="721"/>
      <c r="T20" s="722"/>
      <c r="U20" s="303"/>
      <c r="V20" s="649"/>
      <c r="W20" s="650"/>
      <c r="X20" s="650"/>
      <c r="Y20" s="650"/>
      <c r="Z20" s="650"/>
      <c r="AA20" s="650"/>
      <c r="AB20" s="650"/>
      <c r="AC20" s="650"/>
      <c r="AD20" s="650"/>
      <c r="AE20" s="650"/>
      <c r="AF20" s="650"/>
      <c r="AG20" s="650"/>
      <c r="AH20" s="650"/>
      <c r="AI20" s="650"/>
      <c r="AJ20" s="650"/>
      <c r="AK20" s="650"/>
      <c r="AL20" s="651"/>
      <c r="AM20" s="307"/>
    </row>
    <row r="21" spans="1:39" ht="19.5" customHeight="1">
      <c r="A21" s="35"/>
      <c r="B21" s="657" t="s">
        <v>287</v>
      </c>
      <c r="C21" s="658"/>
      <c r="D21" s="658"/>
      <c r="E21" s="658"/>
      <c r="F21" s="658"/>
      <c r="G21" s="658"/>
      <c r="H21" s="658"/>
      <c r="I21" s="658"/>
      <c r="J21" s="658"/>
      <c r="K21" s="658"/>
      <c r="L21" s="658"/>
      <c r="M21" s="658"/>
      <c r="N21" s="658"/>
      <c r="O21" s="658"/>
      <c r="P21" s="658"/>
      <c r="Q21" s="658"/>
      <c r="R21" s="658"/>
      <c r="S21" s="658"/>
      <c r="T21" s="659"/>
      <c r="U21" s="303"/>
      <c r="V21" s="649">
        <v>20000</v>
      </c>
      <c r="W21" s="650"/>
      <c r="X21" s="650"/>
      <c r="Y21" s="650"/>
      <c r="Z21" s="651"/>
      <c r="AA21" s="304"/>
      <c r="AB21" s="305"/>
      <c r="AC21" s="305"/>
      <c r="AD21" s="305"/>
      <c r="AE21" s="306"/>
      <c r="AF21" s="304"/>
      <c r="AG21" s="305"/>
      <c r="AH21" s="305"/>
      <c r="AI21" s="305"/>
      <c r="AJ21" s="306"/>
      <c r="AK21" s="358">
        <v>20000</v>
      </c>
      <c r="AL21" s="358">
        <v>18940</v>
      </c>
      <c r="AM21" s="307"/>
    </row>
    <row r="22" spans="1:39" ht="19.5" customHeight="1">
      <c r="A22" s="35"/>
      <c r="B22" s="657" t="s">
        <v>288</v>
      </c>
      <c r="C22" s="658"/>
      <c r="D22" s="658"/>
      <c r="E22" s="658"/>
      <c r="F22" s="658"/>
      <c r="G22" s="658"/>
      <c r="H22" s="658"/>
      <c r="I22" s="658"/>
      <c r="J22" s="658"/>
      <c r="K22" s="658"/>
      <c r="L22" s="658"/>
      <c r="M22" s="658"/>
      <c r="N22" s="658"/>
      <c r="O22" s="658"/>
      <c r="P22" s="658"/>
      <c r="Q22" s="658"/>
      <c r="R22" s="658"/>
      <c r="S22" s="658"/>
      <c r="T22" s="659"/>
      <c r="U22" s="312">
        <v>38115</v>
      </c>
      <c r="V22" s="649">
        <v>45000</v>
      </c>
      <c r="W22" s="650"/>
      <c r="X22" s="650"/>
      <c r="Y22" s="650"/>
      <c r="Z22" s="651"/>
      <c r="AA22" s="666"/>
      <c r="AB22" s="667"/>
      <c r="AC22" s="667"/>
      <c r="AD22" s="667"/>
      <c r="AE22" s="668"/>
      <c r="AF22" s="666"/>
      <c r="AG22" s="667"/>
      <c r="AH22" s="667"/>
      <c r="AI22" s="667"/>
      <c r="AJ22" s="668"/>
      <c r="AK22" s="358">
        <v>0</v>
      </c>
      <c r="AL22" s="358">
        <v>0</v>
      </c>
      <c r="AM22" s="307">
        <v>931201</v>
      </c>
    </row>
    <row r="23" spans="1:39" ht="19.5" customHeight="1">
      <c r="A23" s="35"/>
      <c r="B23" s="654" t="s">
        <v>243</v>
      </c>
      <c r="C23" s="655"/>
      <c r="D23" s="655"/>
      <c r="E23" s="655"/>
      <c r="F23" s="655"/>
      <c r="G23" s="655"/>
      <c r="H23" s="655"/>
      <c r="I23" s="655"/>
      <c r="J23" s="655"/>
      <c r="K23" s="655"/>
      <c r="L23" s="655"/>
      <c r="M23" s="655"/>
      <c r="N23" s="655"/>
      <c r="O23" s="655"/>
      <c r="P23" s="655"/>
      <c r="Q23" s="655"/>
      <c r="R23" s="655"/>
      <c r="S23" s="655"/>
      <c r="T23" s="656"/>
      <c r="U23" s="313">
        <v>38115</v>
      </c>
      <c r="V23" s="649">
        <v>54000</v>
      </c>
      <c r="W23" s="650"/>
      <c r="X23" s="650"/>
      <c r="Y23" s="650"/>
      <c r="Z23" s="651"/>
      <c r="AA23" s="304"/>
      <c r="AB23" s="305"/>
      <c r="AC23" s="305"/>
      <c r="AD23" s="305"/>
      <c r="AE23" s="306"/>
      <c r="AF23" s="304"/>
      <c r="AG23" s="305"/>
      <c r="AH23" s="305"/>
      <c r="AI23" s="305"/>
      <c r="AJ23" s="306"/>
      <c r="AK23" s="358">
        <v>54000</v>
      </c>
      <c r="AL23" s="358">
        <v>7500</v>
      </c>
      <c r="AM23" s="307">
        <v>841126</v>
      </c>
    </row>
    <row r="24" spans="1:39" ht="19.5" customHeight="1">
      <c r="A24" s="35"/>
      <c r="B24" s="654" t="s">
        <v>289</v>
      </c>
      <c r="C24" s="655"/>
      <c r="D24" s="655"/>
      <c r="E24" s="655"/>
      <c r="F24" s="655"/>
      <c r="G24" s="655"/>
      <c r="H24" s="655"/>
      <c r="I24" s="655"/>
      <c r="J24" s="655"/>
      <c r="K24" s="655"/>
      <c r="L24" s="655"/>
      <c r="M24" s="655"/>
      <c r="N24" s="655"/>
      <c r="O24" s="655"/>
      <c r="P24" s="655"/>
      <c r="Q24" s="655"/>
      <c r="R24" s="655"/>
      <c r="S24" s="655"/>
      <c r="T24" s="656"/>
      <c r="U24" s="313"/>
      <c r="V24" s="649">
        <v>56820</v>
      </c>
      <c r="W24" s="650"/>
      <c r="X24" s="650"/>
      <c r="Y24" s="650"/>
      <c r="Z24" s="651"/>
      <c r="AA24" s="304"/>
      <c r="AB24" s="305"/>
      <c r="AC24" s="305"/>
      <c r="AD24" s="305"/>
      <c r="AE24" s="306"/>
      <c r="AF24" s="304"/>
      <c r="AG24" s="305"/>
      <c r="AH24" s="305"/>
      <c r="AI24" s="305"/>
      <c r="AJ24" s="306"/>
      <c r="AK24" s="358">
        <v>56820</v>
      </c>
      <c r="AL24" s="358">
        <v>28410</v>
      </c>
      <c r="AM24" s="307"/>
    </row>
    <row r="25" spans="1:39" ht="19.5" customHeight="1">
      <c r="A25" s="35"/>
      <c r="B25" s="654" t="s">
        <v>290</v>
      </c>
      <c r="C25" s="655"/>
      <c r="D25" s="655"/>
      <c r="E25" s="655"/>
      <c r="F25" s="655"/>
      <c r="G25" s="655"/>
      <c r="H25" s="655"/>
      <c r="I25" s="655"/>
      <c r="J25" s="655"/>
      <c r="K25" s="655"/>
      <c r="L25" s="655"/>
      <c r="M25" s="655"/>
      <c r="N25" s="655"/>
      <c r="O25" s="655"/>
      <c r="P25" s="655"/>
      <c r="Q25" s="655"/>
      <c r="R25" s="655"/>
      <c r="S25" s="655"/>
      <c r="T25" s="656"/>
      <c r="U25" s="313"/>
      <c r="V25" s="649">
        <v>750000</v>
      </c>
      <c r="W25" s="650"/>
      <c r="X25" s="650"/>
      <c r="Y25" s="650"/>
      <c r="Z25" s="651"/>
      <c r="AA25" s="304"/>
      <c r="AB25" s="305"/>
      <c r="AC25" s="305"/>
      <c r="AD25" s="305"/>
      <c r="AE25" s="306"/>
      <c r="AF25" s="304"/>
      <c r="AG25" s="305"/>
      <c r="AH25" s="305"/>
      <c r="AI25" s="305"/>
      <c r="AJ25" s="306"/>
      <c r="AK25" s="358">
        <v>750000</v>
      </c>
      <c r="AL25" s="358">
        <v>750000</v>
      </c>
      <c r="AM25" s="307"/>
    </row>
    <row r="26" spans="1:39" ht="19.5" customHeight="1">
      <c r="A26" s="35"/>
      <c r="B26" s="654" t="s">
        <v>291</v>
      </c>
      <c r="C26" s="655"/>
      <c r="D26" s="655"/>
      <c r="E26" s="655"/>
      <c r="F26" s="655"/>
      <c r="G26" s="655"/>
      <c r="H26" s="655"/>
      <c r="I26" s="655"/>
      <c r="J26" s="655"/>
      <c r="K26" s="655"/>
      <c r="L26" s="655"/>
      <c r="M26" s="655"/>
      <c r="N26" s="655"/>
      <c r="O26" s="655"/>
      <c r="P26" s="655"/>
      <c r="Q26" s="655"/>
      <c r="R26" s="655"/>
      <c r="S26" s="655"/>
      <c r="T26" s="656"/>
      <c r="U26" s="313"/>
      <c r="V26" s="649">
        <v>80880</v>
      </c>
      <c r="W26" s="650"/>
      <c r="X26" s="650"/>
      <c r="Y26" s="650"/>
      <c r="Z26" s="651"/>
      <c r="AA26" s="304"/>
      <c r="AB26" s="305"/>
      <c r="AC26" s="305"/>
      <c r="AD26" s="305"/>
      <c r="AE26" s="306"/>
      <c r="AF26" s="304"/>
      <c r="AG26" s="305"/>
      <c r="AH26" s="305"/>
      <c r="AI26" s="305"/>
      <c r="AJ26" s="306"/>
      <c r="AK26" s="358">
        <v>80880</v>
      </c>
      <c r="AL26" s="358">
        <v>80880</v>
      </c>
      <c r="AM26" s="307"/>
    </row>
    <row r="27" spans="1:39" ht="19.5" customHeight="1">
      <c r="A27" s="35"/>
      <c r="B27" s="654" t="s">
        <v>292</v>
      </c>
      <c r="C27" s="655"/>
      <c r="D27" s="655"/>
      <c r="E27" s="655"/>
      <c r="F27" s="655"/>
      <c r="G27" s="655"/>
      <c r="H27" s="655"/>
      <c r="I27" s="655"/>
      <c r="J27" s="655"/>
      <c r="K27" s="655"/>
      <c r="L27" s="655"/>
      <c r="M27" s="655"/>
      <c r="N27" s="655"/>
      <c r="O27" s="655"/>
      <c r="P27" s="655"/>
      <c r="Q27" s="655"/>
      <c r="R27" s="655"/>
      <c r="S27" s="655"/>
      <c r="T27" s="656"/>
      <c r="U27" s="313"/>
      <c r="V27" s="649">
        <v>12000</v>
      </c>
      <c r="W27" s="650"/>
      <c r="X27" s="650"/>
      <c r="Y27" s="650"/>
      <c r="Z27" s="651"/>
      <c r="AA27" s="304"/>
      <c r="AB27" s="305"/>
      <c r="AC27" s="305"/>
      <c r="AD27" s="305"/>
      <c r="AE27" s="306"/>
      <c r="AF27" s="304"/>
      <c r="AG27" s="305"/>
      <c r="AH27" s="305"/>
      <c r="AI27" s="305"/>
      <c r="AJ27" s="306"/>
      <c r="AK27" s="358">
        <v>12000</v>
      </c>
      <c r="AL27" s="358">
        <v>6000</v>
      </c>
      <c r="AM27" s="307"/>
    </row>
    <row r="28" spans="1:39" ht="19.5" customHeight="1">
      <c r="A28" s="35"/>
      <c r="B28" s="654" t="s">
        <v>293</v>
      </c>
      <c r="C28" s="655"/>
      <c r="D28" s="655"/>
      <c r="E28" s="655"/>
      <c r="F28" s="655"/>
      <c r="G28" s="655"/>
      <c r="H28" s="655"/>
      <c r="I28" s="655"/>
      <c r="J28" s="655"/>
      <c r="K28" s="655"/>
      <c r="L28" s="655"/>
      <c r="M28" s="655"/>
      <c r="N28" s="655"/>
      <c r="O28" s="655"/>
      <c r="P28" s="655"/>
      <c r="Q28" s="655"/>
      <c r="R28" s="655"/>
      <c r="S28" s="655"/>
      <c r="T28" s="656"/>
      <c r="U28" s="313"/>
      <c r="V28" s="649">
        <v>230000</v>
      </c>
      <c r="W28" s="650"/>
      <c r="X28" s="650"/>
      <c r="Y28" s="650"/>
      <c r="Z28" s="651"/>
      <c r="AA28" s="304"/>
      <c r="AB28" s="305"/>
      <c r="AC28" s="305"/>
      <c r="AD28" s="305"/>
      <c r="AE28" s="306"/>
      <c r="AF28" s="304"/>
      <c r="AG28" s="305"/>
      <c r="AH28" s="305"/>
      <c r="AI28" s="305"/>
      <c r="AJ28" s="306"/>
      <c r="AK28" s="358">
        <v>230000</v>
      </c>
      <c r="AL28" s="358">
        <v>0</v>
      </c>
      <c r="AM28" s="307"/>
    </row>
    <row r="29" spans="1:39" ht="19.5" customHeight="1">
      <c r="A29" s="35"/>
      <c r="B29" s="654" t="s">
        <v>481</v>
      </c>
      <c r="C29" s="655"/>
      <c r="D29" s="655"/>
      <c r="E29" s="655"/>
      <c r="F29" s="655"/>
      <c r="G29" s="655"/>
      <c r="H29" s="655"/>
      <c r="I29" s="655"/>
      <c r="J29" s="655"/>
      <c r="K29" s="655"/>
      <c r="L29" s="655"/>
      <c r="M29" s="655"/>
      <c r="N29" s="655"/>
      <c r="O29" s="655"/>
      <c r="P29" s="655"/>
      <c r="Q29" s="655"/>
      <c r="R29" s="655"/>
      <c r="S29" s="655"/>
      <c r="T29" s="656"/>
      <c r="U29" s="313"/>
      <c r="V29" s="649">
        <v>1315000</v>
      </c>
      <c r="W29" s="650"/>
      <c r="X29" s="650"/>
      <c r="Y29" s="650"/>
      <c r="Z29" s="651"/>
      <c r="AA29" s="304"/>
      <c r="AB29" s="305"/>
      <c r="AC29" s="305"/>
      <c r="AD29" s="305"/>
      <c r="AE29" s="306"/>
      <c r="AF29" s="304"/>
      <c r="AG29" s="305"/>
      <c r="AH29" s="305"/>
      <c r="AI29" s="305"/>
      <c r="AJ29" s="306"/>
      <c r="AK29" s="358">
        <v>1315000</v>
      </c>
      <c r="AL29" s="358">
        <v>0</v>
      </c>
      <c r="AM29" s="307"/>
    </row>
    <row r="30" spans="1:39" ht="19.5" customHeight="1">
      <c r="A30" s="35"/>
      <c r="B30" s="654" t="s">
        <v>506</v>
      </c>
      <c r="C30" s="655"/>
      <c r="D30" s="655"/>
      <c r="E30" s="655"/>
      <c r="F30" s="655"/>
      <c r="G30" s="655"/>
      <c r="H30" s="655"/>
      <c r="I30" s="655"/>
      <c r="J30" s="655"/>
      <c r="K30" s="655"/>
      <c r="L30" s="655"/>
      <c r="M30" s="655"/>
      <c r="N30" s="655"/>
      <c r="O30" s="655"/>
      <c r="P30" s="655"/>
      <c r="Q30" s="655"/>
      <c r="R30" s="655"/>
      <c r="S30" s="655"/>
      <c r="T30" s="656"/>
      <c r="U30" s="313"/>
      <c r="V30" s="649">
        <v>0</v>
      </c>
      <c r="W30" s="650"/>
      <c r="X30" s="650"/>
      <c r="Y30" s="650"/>
      <c r="Z30" s="651"/>
      <c r="AA30" s="304"/>
      <c r="AB30" s="305"/>
      <c r="AC30" s="305"/>
      <c r="AD30" s="305"/>
      <c r="AE30" s="306"/>
      <c r="AF30" s="304"/>
      <c r="AG30" s="305"/>
      <c r="AH30" s="305"/>
      <c r="AI30" s="305"/>
      <c r="AJ30" s="306"/>
      <c r="AK30" s="358">
        <v>20000</v>
      </c>
      <c r="AL30" s="358">
        <v>20000</v>
      </c>
      <c r="AM30" s="307"/>
    </row>
    <row r="31" spans="1:39" ht="19.5" customHeight="1">
      <c r="A31" s="35"/>
      <c r="B31" s="654" t="s">
        <v>507</v>
      </c>
      <c r="C31" s="655"/>
      <c r="D31" s="655"/>
      <c r="E31" s="655"/>
      <c r="F31" s="655"/>
      <c r="G31" s="655"/>
      <c r="H31" s="655"/>
      <c r="I31" s="655"/>
      <c r="J31" s="655"/>
      <c r="K31" s="655"/>
      <c r="L31" s="655"/>
      <c r="M31" s="655"/>
      <c r="N31" s="655"/>
      <c r="O31" s="655"/>
      <c r="P31" s="655"/>
      <c r="Q31" s="655"/>
      <c r="R31" s="655"/>
      <c r="S31" s="655"/>
      <c r="T31" s="656"/>
      <c r="U31" s="313"/>
      <c r="V31" s="649">
        <v>0</v>
      </c>
      <c r="W31" s="650"/>
      <c r="X31" s="650"/>
      <c r="Y31" s="650"/>
      <c r="Z31" s="651"/>
      <c r="AA31" s="304"/>
      <c r="AB31" s="305"/>
      <c r="AC31" s="305"/>
      <c r="AD31" s="305"/>
      <c r="AE31" s="306"/>
      <c r="AF31" s="304"/>
      <c r="AG31" s="305"/>
      <c r="AH31" s="305"/>
      <c r="AI31" s="305"/>
      <c r="AJ31" s="306"/>
      <c r="AK31" s="358">
        <v>25840</v>
      </c>
      <c r="AL31" s="358">
        <v>25840</v>
      </c>
      <c r="AM31" s="307"/>
    </row>
    <row r="32" spans="1:42" ht="19.5" customHeight="1">
      <c r="A32" s="35"/>
      <c r="B32" s="663" t="s">
        <v>26</v>
      </c>
      <c r="C32" s="664"/>
      <c r="D32" s="664"/>
      <c r="E32" s="664"/>
      <c r="F32" s="664"/>
      <c r="G32" s="664"/>
      <c r="H32" s="664"/>
      <c r="I32" s="664"/>
      <c r="J32" s="664"/>
      <c r="K32" s="664"/>
      <c r="L32" s="664"/>
      <c r="M32" s="664"/>
      <c r="N32" s="664"/>
      <c r="O32" s="664"/>
      <c r="P32" s="664"/>
      <c r="Q32" s="664"/>
      <c r="R32" s="664"/>
      <c r="S32" s="664"/>
      <c r="T32" s="665"/>
      <c r="U32" s="309"/>
      <c r="V32" s="711">
        <f>SUM(V21:Z30)</f>
        <v>2563700</v>
      </c>
      <c r="W32" s="712"/>
      <c r="X32" s="712"/>
      <c r="Y32" s="712"/>
      <c r="Z32" s="713"/>
      <c r="AA32" s="666"/>
      <c r="AB32" s="667"/>
      <c r="AC32" s="667"/>
      <c r="AD32" s="667"/>
      <c r="AE32" s="668"/>
      <c r="AF32" s="666"/>
      <c r="AG32" s="667"/>
      <c r="AH32" s="667"/>
      <c r="AI32" s="667"/>
      <c r="AJ32" s="668"/>
      <c r="AK32" s="370">
        <f>SUM(AK21:AK31)</f>
        <v>2564540</v>
      </c>
      <c r="AL32" s="370">
        <f>SUM(AL21:AL31)</f>
        <v>937570</v>
      </c>
      <c r="AM32" s="307"/>
      <c r="AP32" s="98"/>
    </row>
    <row r="33" spans="1:42" ht="19.5" customHeight="1">
      <c r="A33" s="35"/>
      <c r="B33" s="663" t="s">
        <v>511</v>
      </c>
      <c r="C33" s="664"/>
      <c r="D33" s="664"/>
      <c r="E33" s="664"/>
      <c r="F33" s="664"/>
      <c r="G33" s="664"/>
      <c r="H33" s="664"/>
      <c r="I33" s="664"/>
      <c r="J33" s="664"/>
      <c r="K33" s="664"/>
      <c r="L33" s="664"/>
      <c r="M33" s="664"/>
      <c r="N33" s="664"/>
      <c r="O33" s="664"/>
      <c r="P33" s="664"/>
      <c r="Q33" s="664"/>
      <c r="R33" s="664"/>
      <c r="S33" s="664"/>
      <c r="T33" s="665"/>
      <c r="U33" s="309"/>
      <c r="V33" s="711">
        <v>0</v>
      </c>
      <c r="W33" s="712"/>
      <c r="X33" s="712"/>
      <c r="Y33" s="712"/>
      <c r="Z33" s="713"/>
      <c r="AA33" s="304"/>
      <c r="AB33" s="305"/>
      <c r="AC33" s="305"/>
      <c r="AD33" s="305"/>
      <c r="AE33" s="306"/>
      <c r="AF33" s="304"/>
      <c r="AG33" s="305"/>
      <c r="AH33" s="305"/>
      <c r="AI33" s="305"/>
      <c r="AJ33" s="306"/>
      <c r="AK33" s="370">
        <v>30000</v>
      </c>
      <c r="AL33" s="370">
        <v>9000</v>
      </c>
      <c r="AM33" s="307"/>
      <c r="AP33" s="98"/>
    </row>
    <row r="34" spans="1:42" ht="19.5" customHeight="1">
      <c r="A34" s="35"/>
      <c r="B34" s="663" t="s">
        <v>27</v>
      </c>
      <c r="C34" s="664"/>
      <c r="D34" s="664"/>
      <c r="E34" s="664"/>
      <c r="F34" s="664"/>
      <c r="G34" s="664"/>
      <c r="H34" s="664"/>
      <c r="I34" s="664"/>
      <c r="J34" s="664"/>
      <c r="K34" s="664"/>
      <c r="L34" s="664"/>
      <c r="M34" s="664"/>
      <c r="N34" s="664"/>
      <c r="O34" s="664"/>
      <c r="P34" s="664"/>
      <c r="Q34" s="664"/>
      <c r="R34" s="664"/>
      <c r="S34" s="664"/>
      <c r="T34" s="665"/>
      <c r="U34" s="309"/>
      <c r="V34" s="711">
        <f>SUM(V32+V18)</f>
        <v>3365700</v>
      </c>
      <c r="W34" s="712"/>
      <c r="X34" s="712"/>
      <c r="Y34" s="712"/>
      <c r="Z34" s="713"/>
      <c r="AA34" s="666"/>
      <c r="AB34" s="667"/>
      <c r="AC34" s="667"/>
      <c r="AD34" s="667"/>
      <c r="AE34" s="668"/>
      <c r="AF34" s="666"/>
      <c r="AG34" s="667"/>
      <c r="AH34" s="667"/>
      <c r="AI34" s="667"/>
      <c r="AJ34" s="668"/>
      <c r="AK34" s="370">
        <f>(AK18+AK32+AK33)</f>
        <v>3396540</v>
      </c>
      <c r="AL34" s="370">
        <f>(AL18+AL32+AL33)</f>
        <v>1425670</v>
      </c>
      <c r="AM34" s="307"/>
      <c r="AP34" s="98"/>
    </row>
    <row r="35" ht="21.75" customHeight="1">
      <c r="AP35" s="98"/>
    </row>
    <row r="36" ht="21.75" customHeight="1">
      <c r="X36" s="98"/>
    </row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spans="2:5" ht="21.75" customHeight="1">
      <c r="B101" s="18"/>
      <c r="C101" s="18"/>
      <c r="D101" s="18"/>
      <c r="E101" s="18"/>
    </row>
    <row r="102" spans="2:5" ht="21.75" customHeight="1">
      <c r="B102" s="18"/>
      <c r="C102" s="18"/>
      <c r="D102" s="18"/>
      <c r="E102" s="18"/>
    </row>
    <row r="103" spans="2:5" ht="21.75" customHeight="1">
      <c r="B103" s="18"/>
      <c r="C103" s="18"/>
      <c r="D103" s="18"/>
      <c r="E103" s="18"/>
    </row>
    <row r="104" spans="2:5" ht="21.75" customHeight="1">
      <c r="B104" s="18"/>
      <c r="C104" s="18"/>
      <c r="D104" s="18"/>
      <c r="E104" s="18"/>
    </row>
    <row r="105" spans="2:5" ht="21.75" customHeight="1">
      <c r="B105" s="18"/>
      <c r="C105" s="18"/>
      <c r="D105" s="18"/>
      <c r="E105" s="18"/>
    </row>
    <row r="106" spans="2:5" ht="21.75" customHeight="1">
      <c r="B106" s="18"/>
      <c r="C106" s="18"/>
      <c r="D106" s="18"/>
      <c r="E106" s="18"/>
    </row>
    <row r="107" spans="2:5" ht="21.75" customHeight="1">
      <c r="B107" s="18"/>
      <c r="C107" s="18"/>
      <c r="D107" s="18"/>
      <c r="E107" s="18"/>
    </row>
    <row r="108" spans="2:5" ht="21.75" customHeight="1">
      <c r="B108" s="18"/>
      <c r="C108" s="18"/>
      <c r="D108" s="18"/>
      <c r="E108" s="18"/>
    </row>
    <row r="109" spans="2:5" ht="21.75" customHeight="1">
      <c r="B109" s="18"/>
      <c r="C109" s="18"/>
      <c r="D109" s="18"/>
      <c r="E109" s="18"/>
    </row>
    <row r="110" spans="2:5" ht="21.75" customHeight="1">
      <c r="B110" s="18"/>
      <c r="C110" s="18"/>
      <c r="D110" s="18"/>
      <c r="E110" s="18"/>
    </row>
    <row r="111" spans="2:5" ht="21.75" customHeight="1">
      <c r="B111" s="18"/>
      <c r="C111" s="18"/>
      <c r="D111" s="18"/>
      <c r="E111" s="18"/>
    </row>
    <row r="112" spans="2:5" ht="21.75" customHeight="1">
      <c r="B112" s="18"/>
      <c r="C112" s="18"/>
      <c r="D112" s="18"/>
      <c r="E112" s="18"/>
    </row>
    <row r="113" spans="2:5" ht="21.75" customHeight="1">
      <c r="B113" s="18"/>
      <c r="C113" s="18"/>
      <c r="D113" s="18"/>
      <c r="E113" s="18"/>
    </row>
    <row r="114" spans="2:5" ht="21.75" customHeight="1">
      <c r="B114" s="18"/>
      <c r="C114" s="18"/>
      <c r="D114" s="18"/>
      <c r="E114" s="18"/>
    </row>
    <row r="115" spans="2:5" ht="21.75" customHeight="1">
      <c r="B115" s="18"/>
      <c r="C115" s="18"/>
      <c r="D115" s="18"/>
      <c r="E115" s="18"/>
    </row>
    <row r="116" spans="2:5" ht="21.75" customHeight="1">
      <c r="B116" s="18"/>
      <c r="C116" s="18"/>
      <c r="D116" s="18"/>
      <c r="E116" s="18"/>
    </row>
    <row r="117" spans="2:5" ht="21.75" customHeight="1">
      <c r="B117" s="18"/>
      <c r="C117" s="18"/>
      <c r="D117" s="18"/>
      <c r="E117" s="18"/>
    </row>
    <row r="118" spans="2:5" ht="21.75" customHeight="1">
      <c r="B118" s="18"/>
      <c r="C118" s="18"/>
      <c r="D118" s="18"/>
      <c r="E118" s="18"/>
    </row>
    <row r="119" spans="2:5" ht="21.75" customHeight="1">
      <c r="B119" s="18"/>
      <c r="C119" s="18"/>
      <c r="D119" s="18"/>
      <c r="E119" s="18"/>
    </row>
    <row r="120" spans="2:5" ht="21.75" customHeight="1">
      <c r="B120" s="18"/>
      <c r="C120" s="18"/>
      <c r="D120" s="18"/>
      <c r="E120" s="18"/>
    </row>
    <row r="121" spans="2:5" ht="21.75" customHeight="1">
      <c r="B121" s="18"/>
      <c r="C121" s="18"/>
      <c r="D121" s="18"/>
      <c r="E121" s="18"/>
    </row>
    <row r="122" spans="2:5" ht="21.75" customHeight="1">
      <c r="B122" s="18"/>
      <c r="C122" s="18"/>
      <c r="D122" s="18"/>
      <c r="E122" s="18"/>
    </row>
    <row r="123" spans="2:5" ht="21.75" customHeight="1">
      <c r="B123" s="18"/>
      <c r="C123" s="18"/>
      <c r="D123" s="18"/>
      <c r="E123" s="18"/>
    </row>
    <row r="124" spans="2:5" ht="21.75" customHeight="1">
      <c r="B124" s="18"/>
      <c r="C124" s="18"/>
      <c r="D124" s="18"/>
      <c r="E124" s="18"/>
    </row>
    <row r="125" spans="2:5" ht="21.75" customHeight="1">
      <c r="B125" s="18"/>
      <c r="C125" s="18"/>
      <c r="D125" s="18"/>
      <c r="E125" s="18"/>
    </row>
    <row r="126" spans="2:5" ht="21.75" customHeight="1">
      <c r="B126" s="18"/>
      <c r="C126" s="18"/>
      <c r="D126" s="18"/>
      <c r="E126" s="18"/>
    </row>
    <row r="127" spans="2:5" ht="21.75" customHeight="1">
      <c r="B127" s="18"/>
      <c r="C127" s="18"/>
      <c r="D127" s="18"/>
      <c r="E127" s="18"/>
    </row>
    <row r="128" spans="2:5" ht="21.75" customHeight="1">
      <c r="B128" s="18"/>
      <c r="C128" s="18"/>
      <c r="D128" s="18"/>
      <c r="E128" s="18"/>
    </row>
    <row r="129" spans="2:5" ht="21.75" customHeight="1">
      <c r="B129" s="18"/>
      <c r="C129" s="18"/>
      <c r="D129" s="18"/>
      <c r="E129" s="18"/>
    </row>
    <row r="130" spans="2:5" ht="21.75" customHeight="1">
      <c r="B130" s="18"/>
      <c r="C130" s="18"/>
      <c r="D130" s="18"/>
      <c r="E130" s="18"/>
    </row>
    <row r="131" spans="2:5" ht="21.75" customHeight="1">
      <c r="B131" s="18"/>
      <c r="C131" s="18"/>
      <c r="D131" s="18"/>
      <c r="E131" s="18"/>
    </row>
    <row r="132" spans="2:5" ht="21.75" customHeight="1">
      <c r="B132" s="18"/>
      <c r="C132" s="18"/>
      <c r="D132" s="18"/>
      <c r="E132" s="18"/>
    </row>
    <row r="133" spans="2:5" ht="21.75" customHeight="1">
      <c r="B133" s="18"/>
      <c r="C133" s="18"/>
      <c r="D133" s="18"/>
      <c r="E133" s="18"/>
    </row>
    <row r="134" spans="2:5" ht="21.75" customHeight="1">
      <c r="B134" s="18"/>
      <c r="C134" s="18"/>
      <c r="D134" s="18"/>
      <c r="E134" s="18"/>
    </row>
    <row r="135" spans="2:5" ht="21.75" customHeight="1">
      <c r="B135" s="18"/>
      <c r="C135" s="18"/>
      <c r="D135" s="18"/>
      <c r="E135" s="18"/>
    </row>
    <row r="136" spans="2:5" ht="21.75" customHeight="1">
      <c r="B136" s="18"/>
      <c r="C136" s="18"/>
      <c r="D136" s="18"/>
      <c r="E136" s="18"/>
    </row>
    <row r="137" spans="2:5" ht="21.75" customHeight="1">
      <c r="B137" s="18"/>
      <c r="C137" s="18"/>
      <c r="D137" s="18"/>
      <c r="E137" s="18"/>
    </row>
    <row r="138" spans="2:5" ht="21.75" customHeight="1">
      <c r="B138" s="18"/>
      <c r="C138" s="18"/>
      <c r="D138" s="18"/>
      <c r="E138" s="18"/>
    </row>
    <row r="139" spans="2:5" ht="21.75" customHeight="1">
      <c r="B139" s="18"/>
      <c r="C139" s="18"/>
      <c r="D139" s="18"/>
      <c r="E139" s="18"/>
    </row>
    <row r="140" spans="2:5" ht="21.75" customHeight="1">
      <c r="B140" s="18"/>
      <c r="C140" s="18"/>
      <c r="D140" s="18"/>
      <c r="E140" s="18"/>
    </row>
    <row r="141" spans="2:5" ht="21.75" customHeight="1">
      <c r="B141" s="18"/>
      <c r="C141" s="18"/>
      <c r="D141" s="18"/>
      <c r="E141" s="18"/>
    </row>
    <row r="142" spans="2:5" ht="21.75" customHeight="1">
      <c r="B142" s="18"/>
      <c r="C142" s="18"/>
      <c r="D142" s="18"/>
      <c r="E142" s="18"/>
    </row>
    <row r="143" spans="2:5" ht="21.75" customHeight="1">
      <c r="B143" s="18"/>
      <c r="C143" s="18"/>
      <c r="D143" s="18"/>
      <c r="E143" s="18"/>
    </row>
    <row r="144" spans="2:5" ht="21.75" customHeight="1">
      <c r="B144" s="18"/>
      <c r="C144" s="18"/>
      <c r="D144" s="18"/>
      <c r="E144" s="18"/>
    </row>
    <row r="145" spans="2:5" ht="21.75" customHeight="1">
      <c r="B145" s="18"/>
      <c r="C145" s="18"/>
      <c r="D145" s="18"/>
      <c r="E145" s="18"/>
    </row>
    <row r="146" spans="2:5" ht="21.75" customHeight="1">
      <c r="B146" s="18"/>
      <c r="C146" s="18"/>
      <c r="D146" s="18"/>
      <c r="E146" s="18"/>
    </row>
    <row r="147" spans="2:5" ht="21.75" customHeight="1">
      <c r="B147" s="18"/>
      <c r="C147" s="18"/>
      <c r="D147" s="18"/>
      <c r="E147" s="18"/>
    </row>
    <row r="148" spans="2:5" ht="21.75" customHeight="1">
      <c r="B148" s="18"/>
      <c r="C148" s="18"/>
      <c r="D148" s="18"/>
      <c r="E148" s="18"/>
    </row>
    <row r="149" spans="2:5" ht="21.75" customHeight="1">
      <c r="B149" s="18"/>
      <c r="C149" s="18"/>
      <c r="D149" s="18"/>
      <c r="E149" s="18"/>
    </row>
    <row r="150" spans="2:5" ht="21.75" customHeight="1">
      <c r="B150" s="18"/>
      <c r="C150" s="18"/>
      <c r="D150" s="18"/>
      <c r="E150" s="18"/>
    </row>
    <row r="151" spans="2:5" ht="21.75" customHeight="1">
      <c r="B151" s="18"/>
      <c r="C151" s="18"/>
      <c r="D151" s="18"/>
      <c r="E151" s="18"/>
    </row>
    <row r="152" spans="2:5" ht="21.75" customHeight="1">
      <c r="B152" s="18"/>
      <c r="C152" s="18"/>
      <c r="D152" s="18"/>
      <c r="E152" s="18"/>
    </row>
    <row r="153" spans="2:5" ht="21.75" customHeight="1">
      <c r="B153" s="18"/>
      <c r="C153" s="18"/>
      <c r="D153" s="18"/>
      <c r="E153" s="18"/>
    </row>
    <row r="154" spans="2:5" ht="21.75" customHeight="1">
      <c r="B154" s="18"/>
      <c r="C154" s="18"/>
      <c r="D154" s="18"/>
      <c r="E154" s="18"/>
    </row>
    <row r="155" spans="2:5" ht="21.75" customHeight="1">
      <c r="B155" s="18"/>
      <c r="C155" s="18"/>
      <c r="D155" s="18"/>
      <c r="E155" s="18"/>
    </row>
    <row r="156" spans="2:5" ht="21.75" customHeight="1">
      <c r="B156" s="18"/>
      <c r="C156" s="18"/>
      <c r="D156" s="18"/>
      <c r="E156" s="18"/>
    </row>
    <row r="157" spans="2:5" ht="21.75" customHeight="1">
      <c r="B157" s="18"/>
      <c r="C157" s="18"/>
      <c r="D157" s="18"/>
      <c r="E157" s="18"/>
    </row>
    <row r="158" spans="2:5" ht="21.75" customHeight="1">
      <c r="B158" s="18"/>
      <c r="C158" s="18"/>
      <c r="D158" s="18"/>
      <c r="E158" s="18"/>
    </row>
    <row r="159" spans="2:5" ht="21.75" customHeight="1">
      <c r="B159" s="18"/>
      <c r="C159" s="18"/>
      <c r="D159" s="18"/>
      <c r="E159" s="18"/>
    </row>
    <row r="160" spans="2:5" ht="21.75" customHeight="1">
      <c r="B160" s="18"/>
      <c r="C160" s="18"/>
      <c r="D160" s="18"/>
      <c r="E160" s="18"/>
    </row>
    <row r="161" spans="2:5" ht="21.75" customHeight="1">
      <c r="B161" s="18"/>
      <c r="C161" s="18"/>
      <c r="D161" s="18"/>
      <c r="E161" s="18"/>
    </row>
    <row r="162" spans="2:5" ht="21.75" customHeight="1">
      <c r="B162" s="18"/>
      <c r="C162" s="18"/>
      <c r="D162" s="18"/>
      <c r="E162" s="18"/>
    </row>
    <row r="163" spans="2:5" ht="21.75" customHeight="1">
      <c r="B163" s="18"/>
      <c r="C163" s="18"/>
      <c r="D163" s="18"/>
      <c r="E163" s="18"/>
    </row>
    <row r="164" spans="2:5" ht="21.75" customHeight="1">
      <c r="B164" s="18"/>
      <c r="C164" s="18"/>
      <c r="D164" s="18"/>
      <c r="E164" s="18"/>
    </row>
    <row r="165" spans="2:5" ht="21.75" customHeight="1">
      <c r="B165" s="18"/>
      <c r="C165" s="18"/>
      <c r="D165" s="18"/>
      <c r="E165" s="18"/>
    </row>
    <row r="166" spans="2:5" ht="21.75" customHeight="1">
      <c r="B166" s="18"/>
      <c r="C166" s="18"/>
      <c r="D166" s="18"/>
      <c r="E166" s="18"/>
    </row>
    <row r="167" spans="2:5" ht="21.75" customHeight="1">
      <c r="B167" s="18"/>
      <c r="C167" s="18"/>
      <c r="D167" s="18"/>
      <c r="E167" s="18"/>
    </row>
    <row r="168" spans="2:5" ht="21.75" customHeight="1">
      <c r="B168" s="18"/>
      <c r="C168" s="18"/>
      <c r="D168" s="18"/>
      <c r="E168" s="18"/>
    </row>
    <row r="169" spans="2:5" ht="21.75" customHeight="1">
      <c r="B169" s="18"/>
      <c r="C169" s="18"/>
      <c r="D169" s="18"/>
      <c r="E169" s="18"/>
    </row>
    <row r="170" spans="2:5" ht="21.75" customHeight="1">
      <c r="B170" s="18"/>
      <c r="C170" s="18"/>
      <c r="D170" s="18"/>
      <c r="E170" s="18"/>
    </row>
    <row r="171" spans="2:5" ht="21.75" customHeight="1">
      <c r="B171" s="18"/>
      <c r="C171" s="18"/>
      <c r="D171" s="18"/>
      <c r="E171" s="18"/>
    </row>
    <row r="172" spans="2:5" ht="21.75" customHeight="1">
      <c r="B172" s="18"/>
      <c r="C172" s="18"/>
      <c r="D172" s="18"/>
      <c r="E172" s="18"/>
    </row>
    <row r="173" spans="2:5" ht="21.75" customHeight="1">
      <c r="B173" s="18"/>
      <c r="C173" s="18"/>
      <c r="D173" s="18"/>
      <c r="E173" s="18"/>
    </row>
    <row r="174" spans="2:5" ht="21.75" customHeight="1">
      <c r="B174" s="18"/>
      <c r="C174" s="18"/>
      <c r="D174" s="18"/>
      <c r="E174" s="18"/>
    </row>
    <row r="175" spans="2:5" ht="21.75" customHeight="1">
      <c r="B175" s="18"/>
      <c r="C175" s="18"/>
      <c r="D175" s="18"/>
      <c r="E175" s="18"/>
    </row>
    <row r="176" spans="2:5" ht="21.75" customHeight="1">
      <c r="B176" s="18"/>
      <c r="C176" s="18"/>
      <c r="D176" s="18"/>
      <c r="E176" s="18"/>
    </row>
    <row r="177" spans="2:5" ht="12.75">
      <c r="B177" s="18"/>
      <c r="C177" s="18"/>
      <c r="D177" s="18"/>
      <c r="E177" s="18"/>
    </row>
    <row r="178" spans="2:5" ht="12.75">
      <c r="B178" s="18"/>
      <c r="C178" s="18"/>
      <c r="D178" s="18"/>
      <c r="E178" s="18"/>
    </row>
    <row r="179" spans="2:5" ht="12.75">
      <c r="B179" s="18"/>
      <c r="C179" s="18"/>
      <c r="D179" s="18"/>
      <c r="E179" s="18"/>
    </row>
    <row r="180" spans="2:5" ht="12.75">
      <c r="B180" s="18"/>
      <c r="C180" s="18"/>
      <c r="D180" s="18"/>
      <c r="E180" s="18"/>
    </row>
    <row r="181" spans="2:5" ht="12.75">
      <c r="B181" s="18"/>
      <c r="C181" s="18"/>
      <c r="D181" s="18"/>
      <c r="E181" s="18"/>
    </row>
    <row r="182" spans="2:5" ht="12.75">
      <c r="B182" s="18"/>
      <c r="C182" s="18"/>
      <c r="D182" s="18"/>
      <c r="E182" s="18"/>
    </row>
    <row r="183" spans="2:5" ht="12.75">
      <c r="B183" s="18"/>
      <c r="C183" s="18"/>
      <c r="D183" s="18"/>
      <c r="E183" s="18"/>
    </row>
  </sheetData>
  <mergeCells count="75">
    <mergeCell ref="V20:AL20"/>
    <mergeCell ref="A7:A8"/>
    <mergeCell ref="V10:Z10"/>
    <mergeCell ref="B10:T10"/>
    <mergeCell ref="B7:T7"/>
    <mergeCell ref="B9:T9"/>
    <mergeCell ref="V7:Z8"/>
    <mergeCell ref="B15:T15"/>
    <mergeCell ref="V15:Z15"/>
    <mergeCell ref="B14:T14"/>
    <mergeCell ref="B19:T19"/>
    <mergeCell ref="B18:T18"/>
    <mergeCell ref="B11:T11"/>
    <mergeCell ref="V18:Z18"/>
    <mergeCell ref="B12:T12"/>
    <mergeCell ref="B16:T16"/>
    <mergeCell ref="B13:T13"/>
    <mergeCell ref="V13:Z13"/>
    <mergeCell ref="B17:T17"/>
    <mergeCell ref="B29:T29"/>
    <mergeCell ref="AK7:AK8"/>
    <mergeCell ref="AL7:AL8"/>
    <mergeCell ref="V21:Z21"/>
    <mergeCell ref="V16:Z16"/>
    <mergeCell ref="V12:Z12"/>
    <mergeCell ref="V14:Z14"/>
    <mergeCell ref="AA11:AE11"/>
    <mergeCell ref="V17:Z17"/>
    <mergeCell ref="V11:Z11"/>
    <mergeCell ref="V9:AL9"/>
    <mergeCell ref="B34:T34"/>
    <mergeCell ref="B23:T23"/>
    <mergeCell ref="B20:T20"/>
    <mergeCell ref="B32:T32"/>
    <mergeCell ref="B21:T21"/>
    <mergeCell ref="B22:T22"/>
    <mergeCell ref="B24:T24"/>
    <mergeCell ref="B33:T33"/>
    <mergeCell ref="B28:T28"/>
    <mergeCell ref="AM7:AM8"/>
    <mergeCell ref="A1:AL1"/>
    <mergeCell ref="A3:AL3"/>
    <mergeCell ref="A2:AL2"/>
    <mergeCell ref="B4:AL4"/>
    <mergeCell ref="B6:AL6"/>
    <mergeCell ref="AF11:AJ11"/>
    <mergeCell ref="AA18:AE18"/>
    <mergeCell ref="AF18:AJ18"/>
    <mergeCell ref="V19:Z19"/>
    <mergeCell ref="AA19:AE19"/>
    <mergeCell ref="AF19:AJ19"/>
    <mergeCell ref="AF34:AJ34"/>
    <mergeCell ref="V32:Z32"/>
    <mergeCell ref="AA22:AE22"/>
    <mergeCell ref="AF22:AJ22"/>
    <mergeCell ref="AA32:AE32"/>
    <mergeCell ref="AF32:AJ32"/>
    <mergeCell ref="V22:Z22"/>
    <mergeCell ref="V34:Z34"/>
    <mergeCell ref="V23:Z23"/>
    <mergeCell ref="V33:Z33"/>
    <mergeCell ref="V28:Z28"/>
    <mergeCell ref="V24:Z24"/>
    <mergeCell ref="V25:Z25"/>
    <mergeCell ref="AA34:AE34"/>
    <mergeCell ref="B25:T25"/>
    <mergeCell ref="B30:T30"/>
    <mergeCell ref="V30:Z30"/>
    <mergeCell ref="B31:T31"/>
    <mergeCell ref="V31:Z31"/>
    <mergeCell ref="B26:T26"/>
    <mergeCell ref="B27:T27"/>
    <mergeCell ref="V26:Z26"/>
    <mergeCell ref="V27:Z27"/>
    <mergeCell ref="V29:Z29"/>
  </mergeCells>
  <printOptions horizontalCentered="1"/>
  <pageMargins left="0.3937007874015748" right="0.1968503937007874" top="0.5905511811023623" bottom="0.5905511811023623" header="0.5" footer="0.5"/>
  <pageSetup fitToHeight="0" fitToWidth="1" horizontalDpi="360" verticalDpi="36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D5" sqref="D5"/>
    </sheetView>
  </sheetViews>
  <sheetFormatPr defaultColWidth="9.00390625" defaultRowHeight="12.75"/>
  <cols>
    <col min="1" max="1" width="52.00390625" style="36" customWidth="1"/>
    <col min="2" max="2" width="13.375" style="37" customWidth="1"/>
    <col min="3" max="3" width="14.00390625" style="37" customWidth="1"/>
    <col min="4" max="4" width="15.375" style="37" customWidth="1"/>
    <col min="5" max="6" width="14.25390625" style="37" customWidth="1"/>
    <col min="7" max="7" width="16.125" style="37" customWidth="1"/>
  </cols>
  <sheetData>
    <row r="1" spans="1:7" ht="18.75">
      <c r="A1" s="728" t="s">
        <v>279</v>
      </c>
      <c r="B1" s="728"/>
      <c r="C1" s="728"/>
      <c r="D1" s="728"/>
      <c r="E1" s="728"/>
      <c r="F1" s="728"/>
      <c r="G1" s="728"/>
    </row>
    <row r="2" spans="1:7" ht="15.75">
      <c r="A2" s="729" t="s">
        <v>500</v>
      </c>
      <c r="B2" s="729"/>
      <c r="C2" s="729"/>
      <c r="D2" s="729"/>
      <c r="E2" s="729"/>
      <c r="F2" s="729"/>
      <c r="G2" s="729"/>
    </row>
    <row r="3" spans="1:7" ht="15.75">
      <c r="A3" s="729" t="s">
        <v>244</v>
      </c>
      <c r="B3" s="729"/>
      <c r="C3" s="729"/>
      <c r="D3" s="729"/>
      <c r="E3" s="729"/>
      <c r="F3" s="729"/>
      <c r="G3" s="729"/>
    </row>
    <row r="4" spans="1:7" ht="15.75">
      <c r="A4" s="729" t="s">
        <v>254</v>
      </c>
      <c r="B4" s="729"/>
      <c r="C4" s="729"/>
      <c r="D4" s="729"/>
      <c r="E4" s="729"/>
      <c r="F4" s="729"/>
      <c r="G4" s="729"/>
    </row>
    <row r="5" spans="1:7" ht="19.5" thickBot="1">
      <c r="A5" s="143"/>
      <c r="B5" s="144"/>
      <c r="C5" s="144"/>
      <c r="D5" s="144"/>
      <c r="E5" s="144"/>
      <c r="F5" s="144"/>
      <c r="G5" s="450" t="s">
        <v>490</v>
      </c>
    </row>
    <row r="6" spans="1:7" ht="36.75" thickBot="1">
      <c r="A6" s="274" t="s">
        <v>147</v>
      </c>
      <c r="B6" s="275" t="s">
        <v>148</v>
      </c>
      <c r="C6" s="275" t="s">
        <v>149</v>
      </c>
      <c r="D6" s="275" t="s">
        <v>295</v>
      </c>
      <c r="E6" s="275" t="s">
        <v>296</v>
      </c>
      <c r="F6" s="395" t="s">
        <v>514</v>
      </c>
      <c r="G6" s="276" t="s">
        <v>297</v>
      </c>
    </row>
    <row r="7" spans="1:7" ht="13.5" thickBot="1">
      <c r="A7" s="277">
        <v>1</v>
      </c>
      <c r="B7" s="278">
        <v>2</v>
      </c>
      <c r="C7" s="278">
        <v>3</v>
      </c>
      <c r="D7" s="278">
        <v>4</v>
      </c>
      <c r="E7" s="278">
        <v>5</v>
      </c>
      <c r="F7" s="396"/>
      <c r="G7" s="279">
        <v>6</v>
      </c>
    </row>
    <row r="8" spans="1:7" ht="20.25" customHeight="1">
      <c r="A8" s="72" t="s">
        <v>150</v>
      </c>
      <c r="B8" s="280"/>
      <c r="C8" s="281"/>
      <c r="D8" s="280"/>
      <c r="E8" s="280"/>
      <c r="F8" s="397"/>
      <c r="G8" s="282">
        <f>B8-D8-E8</f>
        <v>0</v>
      </c>
    </row>
    <row r="9" spans="1:7" ht="20.25" customHeight="1">
      <c r="A9" s="73"/>
      <c r="B9" s="280"/>
      <c r="C9" s="281"/>
      <c r="D9" s="280"/>
      <c r="E9" s="280"/>
      <c r="F9" s="397"/>
      <c r="G9" s="282">
        <f>B9-D9-E9</f>
        <v>0</v>
      </c>
    </row>
    <row r="10" spans="1:7" ht="20.25" customHeight="1">
      <c r="A10" s="73"/>
      <c r="B10" s="280"/>
      <c r="C10" s="281"/>
      <c r="D10" s="280"/>
      <c r="E10" s="280"/>
      <c r="F10" s="397"/>
      <c r="G10" s="282">
        <f>B10-D10-E10</f>
        <v>0</v>
      </c>
    </row>
    <row r="11" spans="1:7" ht="20.25" customHeight="1">
      <c r="A11" s="72" t="s">
        <v>151</v>
      </c>
      <c r="B11" s="280"/>
      <c r="C11" s="281"/>
      <c r="D11" s="280"/>
      <c r="E11" s="280"/>
      <c r="F11" s="397"/>
      <c r="G11" s="282">
        <f>B11-D11-E11</f>
        <v>0</v>
      </c>
    </row>
    <row r="12" spans="1:7" ht="20.25" customHeight="1">
      <c r="A12" s="73" t="s">
        <v>294</v>
      </c>
      <c r="B12" s="280">
        <v>4500000</v>
      </c>
      <c r="C12" s="283">
        <v>2015</v>
      </c>
      <c r="D12" s="280">
        <v>4500000</v>
      </c>
      <c r="E12" s="280">
        <v>4500000</v>
      </c>
      <c r="F12" s="280">
        <v>4500000</v>
      </c>
      <c r="G12" s="282">
        <v>0</v>
      </c>
    </row>
    <row r="13" spans="1:7" ht="20.25" customHeight="1">
      <c r="A13" s="73" t="s">
        <v>512</v>
      </c>
      <c r="B13" s="280">
        <v>800800</v>
      </c>
      <c r="C13" s="283">
        <v>2015</v>
      </c>
      <c r="D13" s="280">
        <v>800800</v>
      </c>
      <c r="E13" s="280">
        <v>800800</v>
      </c>
      <c r="F13" s="280">
        <v>800800</v>
      </c>
      <c r="G13" s="282"/>
    </row>
    <row r="14" spans="1:7" ht="20.25" customHeight="1">
      <c r="A14" s="73"/>
      <c r="B14" s="280"/>
      <c r="C14" s="281"/>
      <c r="D14" s="280"/>
      <c r="E14" s="280">
        <f>+B14-D14</f>
        <v>0</v>
      </c>
      <c r="F14" s="280">
        <f>+C14-E14</f>
        <v>0</v>
      </c>
      <c r="G14" s="282">
        <v>0</v>
      </c>
    </row>
    <row r="15" spans="1:7" ht="20.25" customHeight="1" thickBot="1">
      <c r="A15" s="284" t="s">
        <v>513</v>
      </c>
      <c r="B15" s="285">
        <v>216000</v>
      </c>
      <c r="C15" s="286">
        <v>2015</v>
      </c>
      <c r="D15" s="285">
        <v>216000</v>
      </c>
      <c r="E15" s="285">
        <v>216000</v>
      </c>
      <c r="F15" s="285">
        <v>216000</v>
      </c>
      <c r="G15" s="287"/>
    </row>
    <row r="16" spans="1:7" ht="13.5" thickBot="1">
      <c r="A16" s="288" t="s">
        <v>152</v>
      </c>
      <c r="B16" s="289">
        <f>SUM(B9:B15)</f>
        <v>5516800</v>
      </c>
      <c r="C16" s="290"/>
      <c r="D16" s="289">
        <f>+D9+D12+D14+D15+D13</f>
        <v>5516800</v>
      </c>
      <c r="E16" s="289">
        <f>+E9+E12+E14+E15+E13</f>
        <v>5516800</v>
      </c>
      <c r="F16" s="289">
        <f>+F9+F12+F14+F15+F13</f>
        <v>5516800</v>
      </c>
      <c r="G16" s="291">
        <f>SUM(G8:G14)</f>
        <v>0</v>
      </c>
    </row>
    <row r="24" spans="2:4" ht="12.75">
      <c r="B24" s="149"/>
      <c r="C24" s="149"/>
      <c r="D24" s="149"/>
    </row>
    <row r="25" spans="1:4" ht="15.75">
      <c r="A25" s="162"/>
      <c r="B25" s="161"/>
      <c r="C25" s="167"/>
      <c r="D25" s="168"/>
    </row>
    <row r="26" spans="1:4" ht="15.75">
      <c r="A26" s="162"/>
      <c r="B26" s="163"/>
      <c r="C26" s="164"/>
      <c r="D26" s="168"/>
    </row>
    <row r="27" spans="1:4" ht="15.75">
      <c r="A27" s="320"/>
      <c r="B27" s="163"/>
      <c r="C27" s="164"/>
      <c r="D27" s="168"/>
    </row>
    <row r="28" spans="1:3" ht="15.75">
      <c r="A28" s="162"/>
      <c r="B28" s="163"/>
      <c r="C28" s="164"/>
    </row>
    <row r="29" spans="1:3" ht="12.75">
      <c r="A29" s="165"/>
      <c r="B29" s="163"/>
      <c r="C29" s="166"/>
    </row>
    <row r="30" spans="1:4" ht="15.75">
      <c r="A30" s="169"/>
      <c r="B30" s="163"/>
      <c r="C30" s="164"/>
      <c r="D30" s="168"/>
    </row>
    <row r="31" spans="1:4" ht="15.75">
      <c r="A31" s="169"/>
      <c r="C31" s="168"/>
      <c r="D31" s="168"/>
    </row>
    <row r="32" spans="1:4" ht="15.75">
      <c r="A32" s="169"/>
      <c r="C32" s="168"/>
      <c r="D32" s="168"/>
    </row>
  </sheetData>
  <mergeCells count="4">
    <mergeCell ref="A1:G1"/>
    <mergeCell ref="A3:G3"/>
    <mergeCell ref="A4:G4"/>
    <mergeCell ref="A2:G2"/>
  </mergeCells>
  <printOptions gridLines="1" horizontalCentered="1"/>
  <pageMargins left="0.64" right="0.15" top="1.4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7"/>
  <sheetViews>
    <sheetView tabSelected="1" view="pageBreakPreview" zoomScaleSheetLayoutView="100" workbookViewId="0" topLeftCell="A1">
      <selection activeCell="D17" sqref="D17:F17"/>
    </sheetView>
  </sheetViews>
  <sheetFormatPr defaultColWidth="9.00390625" defaultRowHeight="12.75"/>
  <cols>
    <col min="1" max="1" width="14.875" style="30" customWidth="1"/>
    <col min="2" max="2" width="31.625" style="30" customWidth="1"/>
    <col min="3" max="3" width="16.75390625" style="30" customWidth="1"/>
    <col min="4" max="4" width="7.00390625" style="30" customWidth="1"/>
    <col min="5" max="5" width="4.625" style="30" customWidth="1"/>
    <col min="6" max="6" width="10.375" style="30" customWidth="1"/>
    <col min="7" max="7" width="0.12890625" style="30" customWidth="1"/>
  </cols>
  <sheetData>
    <row r="1" spans="1:7" ht="24.75" customHeight="1">
      <c r="A1" s="733" t="s">
        <v>279</v>
      </c>
      <c r="B1" s="733"/>
      <c r="C1" s="733"/>
      <c r="D1" s="733"/>
      <c r="E1" s="733"/>
      <c r="F1" s="733"/>
      <c r="G1" s="733"/>
    </row>
    <row r="2" spans="1:6" ht="21" customHeight="1">
      <c r="A2" s="737" t="s">
        <v>500</v>
      </c>
      <c r="B2" s="737"/>
      <c r="C2" s="737"/>
      <c r="D2" s="737"/>
      <c r="E2" s="737"/>
      <c r="F2" s="737"/>
    </row>
    <row r="3" spans="1:7" ht="21" customHeight="1">
      <c r="A3" s="737" t="s">
        <v>244</v>
      </c>
      <c r="B3" s="737"/>
      <c r="C3" s="737"/>
      <c r="D3" s="737"/>
      <c r="E3" s="737"/>
      <c r="F3" s="737"/>
      <c r="G3" s="737"/>
    </row>
    <row r="4" spans="1:7" ht="21" customHeight="1">
      <c r="A4" s="737" t="s">
        <v>516</v>
      </c>
      <c r="B4" s="737"/>
      <c r="C4" s="737"/>
      <c r="D4" s="737"/>
      <c r="E4" s="737"/>
      <c r="F4" s="737"/>
      <c r="G4" s="737"/>
    </row>
    <row r="5" spans="5:7" ht="21" customHeight="1">
      <c r="E5" s="738" t="s">
        <v>491</v>
      </c>
      <c r="F5" s="738"/>
      <c r="G5" s="738"/>
    </row>
    <row r="6" spans="1:7" ht="45.75" customHeight="1">
      <c r="A6" s="31" t="s">
        <v>42</v>
      </c>
      <c r="B6" s="31" t="s">
        <v>43</v>
      </c>
      <c r="C6" s="402" t="s">
        <v>119</v>
      </c>
      <c r="D6" s="730" t="s">
        <v>515</v>
      </c>
      <c r="E6" s="730"/>
      <c r="F6" s="730"/>
      <c r="G6" s="403"/>
    </row>
    <row r="7" spans="1:7" ht="36" customHeight="1">
      <c r="A7" s="32">
        <v>8411261</v>
      </c>
      <c r="B7" s="33" t="s">
        <v>45</v>
      </c>
      <c r="C7" s="183">
        <v>1</v>
      </c>
      <c r="D7" s="736">
        <v>2</v>
      </c>
      <c r="E7" s="736"/>
      <c r="F7" s="736"/>
      <c r="G7" s="398"/>
    </row>
    <row r="8" spans="1:7" ht="36" customHeight="1">
      <c r="A8" s="32"/>
      <c r="B8" s="33" t="s">
        <v>298</v>
      </c>
      <c r="C8" s="183">
        <v>1</v>
      </c>
      <c r="D8" s="734">
        <v>1</v>
      </c>
      <c r="E8" s="734"/>
      <c r="F8" s="734"/>
      <c r="G8" s="399"/>
    </row>
    <row r="9" spans="1:7" ht="36" customHeight="1">
      <c r="A9" s="32">
        <v>841403</v>
      </c>
      <c r="B9" s="33" t="s">
        <v>299</v>
      </c>
      <c r="C9" s="368">
        <v>1</v>
      </c>
      <c r="D9" s="735">
        <v>1</v>
      </c>
      <c r="E9" s="735"/>
      <c r="F9" s="735"/>
      <c r="G9" s="400"/>
    </row>
    <row r="10" spans="1:7" ht="31.5">
      <c r="A10" s="32">
        <v>869041</v>
      </c>
      <c r="B10" s="33" t="s">
        <v>300</v>
      </c>
      <c r="C10" s="368">
        <v>1</v>
      </c>
      <c r="D10" s="735">
        <v>1</v>
      </c>
      <c r="E10" s="735"/>
      <c r="F10" s="735"/>
      <c r="G10" s="400"/>
    </row>
    <row r="11" spans="1:7" ht="32.25" customHeight="1">
      <c r="A11" s="32">
        <v>910221</v>
      </c>
      <c r="B11" s="33" t="s">
        <v>301</v>
      </c>
      <c r="C11" s="183">
        <v>1</v>
      </c>
      <c r="D11" s="736">
        <v>1</v>
      </c>
      <c r="E11" s="736"/>
      <c r="F11" s="736"/>
      <c r="G11" s="398"/>
    </row>
    <row r="12" spans="1:7" ht="32.25" customHeight="1">
      <c r="A12" s="183">
        <v>5629121</v>
      </c>
      <c r="B12" s="185" t="s">
        <v>303</v>
      </c>
      <c r="C12" s="183">
        <v>0.5</v>
      </c>
      <c r="D12" s="736">
        <v>0.5</v>
      </c>
      <c r="E12" s="736"/>
      <c r="F12" s="736"/>
      <c r="G12" s="398"/>
    </row>
    <row r="13" spans="1:7" ht="32.25" customHeight="1">
      <c r="A13" s="183">
        <v>5629131</v>
      </c>
      <c r="B13" s="185" t="s">
        <v>304</v>
      </c>
      <c r="C13" s="183">
        <v>1.5</v>
      </c>
      <c r="D13" s="736">
        <v>1.5</v>
      </c>
      <c r="E13" s="736"/>
      <c r="F13" s="736"/>
      <c r="G13" s="398"/>
    </row>
    <row r="14" spans="1:7" ht="32.25" customHeight="1">
      <c r="A14" s="183">
        <v>8899211</v>
      </c>
      <c r="B14" s="185" t="s">
        <v>305</v>
      </c>
      <c r="C14" s="183">
        <v>1</v>
      </c>
      <c r="D14" s="736">
        <v>1</v>
      </c>
      <c r="E14" s="736"/>
      <c r="F14" s="736"/>
      <c r="G14" s="398"/>
    </row>
    <row r="15" spans="1:7" ht="32.25" customHeight="1">
      <c r="A15" s="183"/>
      <c r="B15" s="185" t="s">
        <v>497</v>
      </c>
      <c r="C15" s="183">
        <v>1</v>
      </c>
      <c r="D15" s="736">
        <v>1</v>
      </c>
      <c r="E15" s="736"/>
      <c r="F15" s="736"/>
      <c r="G15" s="398"/>
    </row>
    <row r="16" spans="1:7" ht="32.25" customHeight="1">
      <c r="A16" s="183">
        <v>91110</v>
      </c>
      <c r="B16" s="185" t="s">
        <v>496</v>
      </c>
      <c r="C16" s="183">
        <v>5</v>
      </c>
      <c r="D16" s="736">
        <v>5</v>
      </c>
      <c r="E16" s="736"/>
      <c r="F16" s="736"/>
      <c r="G16" s="398"/>
    </row>
    <row r="17" spans="1:7" ht="21" customHeight="1">
      <c r="A17" s="731" t="s">
        <v>46</v>
      </c>
      <c r="B17" s="732"/>
      <c r="C17" s="367">
        <f>SUM(C7:C16)</f>
        <v>14</v>
      </c>
      <c r="D17" s="739">
        <f>SUM(D7:D16)</f>
        <v>15</v>
      </c>
      <c r="E17" s="739"/>
      <c r="F17" s="739"/>
      <c r="G17" s="401"/>
    </row>
    <row r="18" spans="1:2" ht="21" customHeight="1">
      <c r="A18" s="34"/>
      <c r="B18" s="34"/>
    </row>
    <row r="19" spans="1:7" ht="21" customHeight="1">
      <c r="A19" s="733" t="s">
        <v>185</v>
      </c>
      <c r="B19" s="733"/>
      <c r="C19" s="733"/>
      <c r="D19" s="733"/>
      <c r="E19" s="733"/>
      <c r="F19" s="733"/>
      <c r="G19" s="733"/>
    </row>
    <row r="20" ht="21" customHeight="1"/>
    <row r="21" spans="1:7" ht="46.5" customHeight="1">
      <c r="A21" s="31" t="s">
        <v>42</v>
      </c>
      <c r="B21" s="31" t="s">
        <v>43</v>
      </c>
      <c r="C21" s="402" t="s">
        <v>44</v>
      </c>
      <c r="D21" s="742" t="s">
        <v>515</v>
      </c>
      <c r="E21" s="742"/>
      <c r="F21" s="742"/>
      <c r="G21" s="403"/>
    </row>
    <row r="22" spans="1:7" ht="30.75" customHeight="1">
      <c r="A22" s="32"/>
      <c r="B22" s="33" t="s">
        <v>302</v>
      </c>
      <c r="C22" s="183">
        <v>4</v>
      </c>
      <c r="D22" s="740">
        <v>7</v>
      </c>
      <c r="E22" s="740"/>
      <c r="F22" s="740"/>
      <c r="G22" s="398"/>
    </row>
    <row r="23" spans="1:7" ht="21" customHeight="1">
      <c r="A23" s="730" t="s">
        <v>46</v>
      </c>
      <c r="B23" s="730"/>
      <c r="C23" s="367">
        <f>SUM(C22)</f>
        <v>4</v>
      </c>
      <c r="D23" s="741">
        <v>7</v>
      </c>
      <c r="E23" s="741"/>
      <c r="F23" s="741"/>
      <c r="G23" s="401"/>
    </row>
    <row r="24" ht="21" customHeight="1"/>
    <row r="27" ht="12.75">
      <c r="D27" s="180"/>
    </row>
  </sheetData>
  <mergeCells count="23">
    <mergeCell ref="D17:F17"/>
    <mergeCell ref="D22:F22"/>
    <mergeCell ref="D23:F23"/>
    <mergeCell ref="D21:F21"/>
    <mergeCell ref="A1:G1"/>
    <mergeCell ref="A3:G3"/>
    <mergeCell ref="A4:G4"/>
    <mergeCell ref="D13:F13"/>
    <mergeCell ref="D12:F12"/>
    <mergeCell ref="A2:F2"/>
    <mergeCell ref="E5:G5"/>
    <mergeCell ref="D6:F6"/>
    <mergeCell ref="D7:F7"/>
    <mergeCell ref="A23:B23"/>
    <mergeCell ref="A17:B17"/>
    <mergeCell ref="A19:G19"/>
    <mergeCell ref="D8:F8"/>
    <mergeCell ref="D9:F9"/>
    <mergeCell ref="D10:F10"/>
    <mergeCell ref="D11:F11"/>
    <mergeCell ref="D14:F14"/>
    <mergeCell ref="D15:F15"/>
    <mergeCell ref="D16:F16"/>
  </mergeCells>
  <printOptions/>
  <pageMargins left="0.86" right="0.16" top="0.43" bottom="0.54" header="0.16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TC</cp:lastModifiedBy>
  <cp:lastPrinted>2015-09-24T09:23:18Z</cp:lastPrinted>
  <dcterms:created xsi:type="dcterms:W3CDTF">1997-01-17T14:02:09Z</dcterms:created>
  <dcterms:modified xsi:type="dcterms:W3CDTF">2015-09-29T10:06:53Z</dcterms:modified>
  <cp:category/>
  <cp:version/>
  <cp:contentType/>
  <cp:contentStatus/>
</cp:coreProperties>
</file>