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 1. mell. bevétel kiadás  (2)" sheetId="1" r:id="rId1"/>
    <sheet name="2 mell. bevétel kiadás mérl" sheetId="2" r:id="rId2"/>
    <sheet name="3 mell műk. és felh. mérleg" sheetId="3" r:id="rId3"/>
    <sheet name="4. mell. bevételek célonké " sheetId="4" r:id="rId4"/>
    <sheet name="5. mell. Beruházás" sheetId="5" r:id="rId5"/>
    <sheet name="6 mell. eu-s pályázatok" sheetId="6" r:id="rId6"/>
    <sheet name="7. mell. közvetett támogatások" sheetId="7" r:id="rId7"/>
    <sheet name="8 mell. felhasználási ütemterv" sheetId="8" r:id="rId8"/>
    <sheet name="9 mell. gördülő mérleg" sheetId="9" r:id="rId9"/>
    <sheet name="10 mell. állami támogatások" sheetId="10" r:id="rId10"/>
    <sheet name="11 mell átengedett közp adók" sheetId="11" r:id="rId11"/>
    <sheet name="12 mell. társ. szocpol. juttatá" sheetId="12" r:id="rId12"/>
    <sheet name="13 mell.több éves döntések köt." sheetId="13" r:id="rId13"/>
    <sheet name="14. mell. pénzeszköz átadás" sheetId="14" r:id="rId14"/>
    <sheet name="15.  mell. szakfeladaton mérleg" sheetId="15" r:id="rId15"/>
    <sheet name="16. mell. létszám" sheetId="16" r:id="rId16"/>
    <sheet name="17 mell.PH bevétel kiadás mérl " sheetId="17" r:id="rId17"/>
    <sheet name="18 mell PH műk. és felh. m " sheetId="18" r:id="rId18"/>
    <sheet name="19  mell. PH szakfeladatok" sheetId="19" r:id="rId19"/>
    <sheet name="20. mell.PH létszám" sheetId="20" r:id="rId20"/>
    <sheet name="21 mell ÖNO bevétel kiad. mérl " sheetId="21" r:id="rId21"/>
    <sheet name="22. mell ÖNO műk. és felh. mérl" sheetId="22" r:id="rId22"/>
    <sheet name="23. mell. ÖNO szakfeladatok" sheetId="23" r:id="rId23"/>
    <sheet name="24. mell. ÖNO társulás" sheetId="24" r:id="rId24"/>
    <sheet name="25. mell. ÖNO létszám" sheetId="25" r:id="rId25"/>
    <sheet name="26 mell Könyvt bevétel kiad. m " sheetId="26" r:id="rId26"/>
    <sheet name="27 mell Könyv műk. és felh. m " sheetId="27" r:id="rId27"/>
    <sheet name="28. mell. Könyv létszám " sheetId="28" r:id="rId28"/>
    <sheet name="29 mell. Óvoda  bevétel kiadás" sheetId="29" r:id="rId29"/>
    <sheet name="30 mell Óvod műk. és felh. mérl" sheetId="30" r:id="rId30"/>
    <sheet name="31. mell. Óvoda mérleg" sheetId="31" r:id="rId31"/>
    <sheet name="32. mell. Óvoda létszám" sheetId="32" r:id="rId32"/>
    <sheet name="33. mell. óvoda társulás" sheetId="33" r:id="rId33"/>
    <sheet name="34 mell Vár bevétel kiad " sheetId="34" r:id="rId34"/>
    <sheet name="35 mell Vár műk. és felh. " sheetId="35" r:id="rId35"/>
    <sheet name="36. mell. Vár létszám  " sheetId="36" r:id="rId36"/>
  </sheets>
  <definedNames>
    <definedName name="_xlnm.Print_Area" localSheetId="4">'5. mell. Beruházás'!$A$1:$N$72</definedName>
    <definedName name="_xlnm.Print_Area" localSheetId="8">'9 mell. gördülő mérleg'!$A$1:$D$52</definedName>
  </definedNames>
  <calcPr fullCalcOnLoad="1"/>
</workbook>
</file>

<file path=xl/sharedStrings.xml><?xml version="1.0" encoding="utf-8"?>
<sst xmlns="http://schemas.openxmlformats.org/spreadsheetml/2006/main" count="4148" uniqueCount="954">
  <si>
    <t>B E V É T E L E K</t>
  </si>
  <si>
    <t>ezer Ft-ban</t>
  </si>
  <si>
    <t>Sor- szám</t>
  </si>
  <si>
    <t>Bevételi jogcím- csoport száma</t>
  </si>
  <si>
    <t>Bevételi jogcím</t>
  </si>
  <si>
    <t>1.</t>
  </si>
  <si>
    <t>I.</t>
  </si>
  <si>
    <t xml:space="preserve"> Működési bevételek</t>
  </si>
  <si>
    <t>2.</t>
  </si>
  <si>
    <t>1. Intézményi működési bevételek</t>
  </si>
  <si>
    <t>3.</t>
  </si>
  <si>
    <t>1.1.Hatósági jogkörhöz kötődő működési bevétel</t>
  </si>
  <si>
    <t>4.</t>
  </si>
  <si>
    <t>1.2. Egyéb saját bevétel</t>
  </si>
  <si>
    <t>5.</t>
  </si>
  <si>
    <t>1.3. ÁFA bevétel és visszatérülés</t>
  </si>
  <si>
    <t>6.</t>
  </si>
  <si>
    <t>1.4. Hozam és kamatbevétel</t>
  </si>
  <si>
    <t>7.</t>
  </si>
  <si>
    <t xml:space="preserve"> Intézményi működési bevételek összesen</t>
  </si>
  <si>
    <t>8.</t>
  </si>
  <si>
    <t>2. Önkormányzat sajátos működési bevételei</t>
  </si>
  <si>
    <t>9.</t>
  </si>
  <si>
    <t xml:space="preserve"> 2.1. Helyi adók</t>
  </si>
  <si>
    <t>10.</t>
  </si>
  <si>
    <t xml:space="preserve"> 2.2. Átengedett központi adók</t>
  </si>
  <si>
    <t>11.</t>
  </si>
  <si>
    <t xml:space="preserve"> 2.3.Bírságok, pótlékok és egyéb sajátos bevételek</t>
  </si>
  <si>
    <t>12.</t>
  </si>
  <si>
    <t>Önkormányzat sajátos működési bevételi összesen:</t>
  </si>
  <si>
    <t>13.</t>
  </si>
  <si>
    <t>Önkormányzat működési bevételei összesen:</t>
  </si>
  <si>
    <t>14.</t>
  </si>
  <si>
    <t>II.</t>
  </si>
  <si>
    <t xml:space="preserve"> Támogatások</t>
  </si>
  <si>
    <t>15.</t>
  </si>
  <si>
    <t>1. Önkormányzatok költségvetési támogatása</t>
  </si>
  <si>
    <t>16.</t>
  </si>
  <si>
    <t xml:space="preserve"> 1.1. Normatív hozzájárulások</t>
  </si>
  <si>
    <t>17.</t>
  </si>
  <si>
    <t xml:space="preserve"> 1.2. Központosított előirányzatok</t>
  </si>
  <si>
    <t>18.</t>
  </si>
  <si>
    <t xml:space="preserve"> 1.3. Normatív kötött felhasználású  támogatás</t>
  </si>
  <si>
    <t>19.</t>
  </si>
  <si>
    <t xml:space="preserve"> 1.4. Működésképtelen önkormányzatok támogatása</t>
  </si>
  <si>
    <t>20.</t>
  </si>
  <si>
    <t xml:space="preserve"> 1.5. Fejlesztési célú támogatások</t>
  </si>
  <si>
    <t>21.</t>
  </si>
  <si>
    <t>Önkormányzatok költségvetési támogatása összesen:</t>
  </si>
  <si>
    <t>22.</t>
  </si>
  <si>
    <t>III.</t>
  </si>
  <si>
    <t xml:space="preserve"> Felhalmozási és tőkejellegű bevételek</t>
  </si>
  <si>
    <t>23.</t>
  </si>
  <si>
    <t>1. Tárgyi eszközök, immateriális javak értékesítése</t>
  </si>
  <si>
    <t>24.</t>
  </si>
  <si>
    <t>2. Önkormányzatok sajátos felhalmozási és tőkebevételei</t>
  </si>
  <si>
    <t>25.</t>
  </si>
  <si>
    <t>3. Pénzügyi befektetések bevételei</t>
  </si>
  <si>
    <t>26.</t>
  </si>
  <si>
    <t>Felhalmozási és tőkejellegű bevételek összesen:</t>
  </si>
  <si>
    <t>27.</t>
  </si>
  <si>
    <t>IV.</t>
  </si>
  <si>
    <t>Támogatásértékű bevétel</t>
  </si>
  <si>
    <t>28.</t>
  </si>
  <si>
    <r>
      <t xml:space="preserve"> </t>
    </r>
    <r>
      <rPr>
        <sz val="10"/>
        <rFont val="Times New Roman CE"/>
        <family val="0"/>
      </rPr>
      <t>1. Támogatásértékű működési bevétel</t>
    </r>
  </si>
  <si>
    <t>29.</t>
  </si>
  <si>
    <r>
      <t xml:space="preserve">      </t>
    </r>
    <r>
      <rPr>
        <sz val="10"/>
        <rFont val="Times New Roman CE"/>
        <family val="0"/>
      </rPr>
      <t>ebből:társadalombiztosítási alapból átvett pénzeszköz</t>
    </r>
  </si>
  <si>
    <t>30.</t>
  </si>
  <si>
    <r>
      <t xml:space="preserve"> </t>
    </r>
    <r>
      <rPr>
        <sz val="10"/>
        <rFont val="Times New Roman CE"/>
        <family val="0"/>
      </rPr>
      <t>2. Támogatásértékű felhalmozási bevétel</t>
    </r>
  </si>
  <si>
    <t>31.</t>
  </si>
  <si>
    <t>Támogatásértékű bevétel összesen:</t>
  </si>
  <si>
    <t>32.</t>
  </si>
  <si>
    <t>V.</t>
  </si>
  <si>
    <t>Véglegesen átvett pénzeszközök</t>
  </si>
  <si>
    <t>33.</t>
  </si>
  <si>
    <t xml:space="preserve">  1. Működési célú pénzeszköz átvétel államháztartáson kívülről</t>
  </si>
  <si>
    <t>34.</t>
  </si>
  <si>
    <t xml:space="preserve">  2. Felhalmozási célú pénzeszköz átvétel államháztartáson kívülről</t>
  </si>
  <si>
    <t>35.</t>
  </si>
  <si>
    <t>Véglegesen átvett pénzeszközök összesen:</t>
  </si>
  <si>
    <t>36.</t>
  </si>
  <si>
    <t>VI.</t>
  </si>
  <si>
    <t>Támogatási kölcsönök visszatérülése</t>
  </si>
  <si>
    <t>37.</t>
  </si>
  <si>
    <t>1. Működési kölcsön visszatérülése</t>
  </si>
  <si>
    <t>38.</t>
  </si>
  <si>
    <t>2. Fejlesztési kölcsön visszatérülése</t>
  </si>
  <si>
    <t>39.</t>
  </si>
  <si>
    <t xml:space="preserve"> Támogatási kölcsönök visszatérülése öszesen:</t>
  </si>
  <si>
    <t>40.</t>
  </si>
  <si>
    <t>Költségvetési bevételek összesen:</t>
  </si>
  <si>
    <t>41.</t>
  </si>
  <si>
    <t>VII.</t>
  </si>
  <si>
    <t>Költségvetési hiány belső finanszírozására szolgáló pénzforgalom nélküli bevételek</t>
  </si>
  <si>
    <t>42.</t>
  </si>
  <si>
    <t>1. Előző évi tervezett pénzmaradvány</t>
  </si>
  <si>
    <t>43.</t>
  </si>
  <si>
    <t>1.1. Működési célra</t>
  </si>
  <si>
    <t>44.</t>
  </si>
  <si>
    <t>1.2. Felhalmozási célra</t>
  </si>
  <si>
    <t>45.</t>
  </si>
  <si>
    <t xml:space="preserve"> Előző évi tervezett pénzmaradvány összesen</t>
  </si>
  <si>
    <t>46.</t>
  </si>
  <si>
    <t>Költségvetési hiány külső finanszírozására szolgáló  bevételek</t>
  </si>
  <si>
    <t>47.</t>
  </si>
  <si>
    <t>VIII.</t>
  </si>
  <si>
    <t>Értékpapírok értékesítésének bevétele</t>
  </si>
  <si>
    <t>48.</t>
  </si>
  <si>
    <t>1. Működési célú</t>
  </si>
  <si>
    <t>49.</t>
  </si>
  <si>
    <t>2. Felhalmozási célú</t>
  </si>
  <si>
    <t>50.</t>
  </si>
  <si>
    <t>Értékpapírok értékesítésének bevétele összesen</t>
  </si>
  <si>
    <t>51.</t>
  </si>
  <si>
    <t>IX.</t>
  </si>
  <si>
    <t>Kötvények kibocsátásának bevétele</t>
  </si>
  <si>
    <t>52.</t>
  </si>
  <si>
    <t>53.</t>
  </si>
  <si>
    <t>54.</t>
  </si>
  <si>
    <t>Kötvények kibocsátásának bevétele összesen</t>
  </si>
  <si>
    <t>55.</t>
  </si>
  <si>
    <t>X.</t>
  </si>
  <si>
    <t>Hitelek</t>
  </si>
  <si>
    <t>56.</t>
  </si>
  <si>
    <r>
      <t xml:space="preserve">    </t>
    </r>
    <r>
      <rPr>
        <sz val="10"/>
        <rFont val="Times New Roman CE"/>
        <family val="0"/>
      </rPr>
      <t>1. Működési célú hitel felvétele</t>
    </r>
  </si>
  <si>
    <t>57.</t>
  </si>
  <si>
    <t>1.1. Rövid lejáratú hitel felvétele</t>
  </si>
  <si>
    <t>58.</t>
  </si>
  <si>
    <t>1.2. Hosszú lejáratú hitel felvétele</t>
  </si>
  <si>
    <t>59.</t>
  </si>
  <si>
    <t xml:space="preserve"> 2. Felhalmozási célú hitel felvétele</t>
  </si>
  <si>
    <t>60.</t>
  </si>
  <si>
    <t>2.1. Rövid lejáratú hitel felvétele</t>
  </si>
  <si>
    <t>61.</t>
  </si>
  <si>
    <t>2.2. Hosszú lejáratú hitel felvétele</t>
  </si>
  <si>
    <t>62.</t>
  </si>
  <si>
    <t>Hitelek összesen:</t>
  </si>
  <si>
    <t>63.</t>
  </si>
  <si>
    <t>64.</t>
  </si>
  <si>
    <t>BEVÉTELEK  FŐÖSSZEGE:</t>
  </si>
  <si>
    <t>K I A D Á S O K</t>
  </si>
  <si>
    <t>Sor-szám</t>
  </si>
  <si>
    <t>Kiadási jogcím- csoport száma</t>
  </si>
  <si>
    <t>Kiadási jogcímek</t>
  </si>
  <si>
    <t xml:space="preserve"> Működési kiadások</t>
  </si>
  <si>
    <t>1. Személyi  juttatások</t>
  </si>
  <si>
    <t>2. Munkaadókat terhelő járulékok</t>
  </si>
  <si>
    <t>3. Dologi  kiadások</t>
  </si>
  <si>
    <t xml:space="preserve"> 4. Egyéb folyó kiadás</t>
  </si>
  <si>
    <t xml:space="preserve"> 5. Támogatásértékű működési kiadás</t>
  </si>
  <si>
    <t>6. Működési célú pénzeszközátadás államháztartáson kívülre</t>
  </si>
  <si>
    <t>7. Társadalom- és szociálpolitikai juttatások</t>
  </si>
  <si>
    <t>Működési kiadások összesen:</t>
  </si>
  <si>
    <t>Felhalmozási és tőke jellegű kiadások</t>
  </si>
  <si>
    <t>1. Felújítás</t>
  </si>
  <si>
    <t>2. Intézményi beruházási kiadások</t>
  </si>
  <si>
    <t xml:space="preserve"> 3. Támogatásértékű felhamozási kiadás</t>
  </si>
  <si>
    <t>4. Felhalmozási célú pénzeszközátadás államháztartáson kívülre</t>
  </si>
  <si>
    <t>Felhalmozási és tőke jellegű kiadások összesen:</t>
  </si>
  <si>
    <t xml:space="preserve">Tartalékok </t>
  </si>
  <si>
    <t>1. Általános tartalék</t>
  </si>
  <si>
    <t>2.Működési céltartalék</t>
  </si>
  <si>
    <t>3. Felhalmozási céltartalék</t>
  </si>
  <si>
    <t xml:space="preserve">Tartalékok összesen: </t>
  </si>
  <si>
    <t>KÖLTSÉGVETÉSI KIADÁSOK ÖSSZESEN</t>
  </si>
  <si>
    <t>Finanszírozási műveletek kiadásai</t>
  </si>
  <si>
    <t>Kötvények beváltásának kiadásai</t>
  </si>
  <si>
    <t>Kötvények beváltásának kiadásai összesen</t>
  </si>
  <si>
    <t xml:space="preserve">   1. Működési célú hitel visszafizetése</t>
  </si>
  <si>
    <t>1.1.Rövid lejáratú hitelek visszafizetése</t>
  </si>
  <si>
    <t>1.2.Hosszú lejáratú hitelek visszafizetése</t>
  </si>
  <si>
    <t>2. Fejlesztési hitel törlesztés</t>
  </si>
  <si>
    <t>2.1.Rövid lejáratú hitelek visszafizetése</t>
  </si>
  <si>
    <t>2.2.Hosszú lejáratú hitelek visszafizetése</t>
  </si>
  <si>
    <t>Hitelek összesen</t>
  </si>
  <si>
    <t>Pénzforgalom nélküli kiadás</t>
  </si>
  <si>
    <t>Pénzmaradvány átadás</t>
  </si>
  <si>
    <t>KIADÁSOK FŐÖSSZEGE</t>
  </si>
  <si>
    <t>1.számú melléklet</t>
  </si>
  <si>
    <t>Simontornya Város Önkormányzata</t>
  </si>
  <si>
    <t>előirányzat</t>
  </si>
  <si>
    <t>Felhalmozási célú pénzeszköz átvétel államháztartáson kívülről</t>
  </si>
  <si>
    <t>Egyéb folyó kiadás</t>
  </si>
  <si>
    <t>Működési célú pénzeszköz átadás államháztartáson kívülre</t>
  </si>
  <si>
    <t>Felújítás</t>
  </si>
  <si>
    <t>Működési célú bevételek összesen:</t>
  </si>
  <si>
    <t>Támogatásértékű működési bevétel</t>
  </si>
  <si>
    <t>Működési célú kiadások összesen:</t>
  </si>
  <si>
    <t>Támogatásértékű működési kiadás</t>
  </si>
  <si>
    <t>Támogatásértékű felhalmozási bevétel</t>
  </si>
  <si>
    <t>Felhalmozási célú pénzeszköz átadás államháztartáson kívülre</t>
  </si>
  <si>
    <t>Pénzügyi befektetések bevételei</t>
  </si>
  <si>
    <t>Ellátottak pénzbeli juttatása</t>
  </si>
  <si>
    <t>Társadalom- és szociálpolitikai juttatások</t>
  </si>
  <si>
    <t>Támogatásértékű felhalmozási kiadás</t>
  </si>
  <si>
    <t>Működési célú pénzeszközátvétel államháztartáson kívülről</t>
  </si>
  <si>
    <t>Működési célú hitel törlesztés</t>
  </si>
  <si>
    <t>Előző évi pénzmaradvány</t>
  </si>
  <si>
    <t>Tárgyi eszközök, immateriális javak értékesítése</t>
  </si>
  <si>
    <t>Önkormányzatok sajátos felhalmozási és tőkebevételei</t>
  </si>
  <si>
    <t>Hosszúlejáratú fejlesztési célú kötvénykibocsátás</t>
  </si>
  <si>
    <t>Személyi juttatások</t>
  </si>
  <si>
    <t>Dologi kiadások</t>
  </si>
  <si>
    <t>Szakfeladat összesen:</t>
  </si>
  <si>
    <t>I. Működési célú (folyó) bevételek, működési célú (folyó) kiadások mérlege
(Önkormányzati szinten)</t>
  </si>
  <si>
    <t>Bevételek</t>
  </si>
  <si>
    <t>Kiadások</t>
  </si>
  <si>
    <t>Megnevezés</t>
  </si>
  <si>
    <t>Intézményi működési bevételek</t>
  </si>
  <si>
    <t>Önkormányzatok sajátos működési bevételei</t>
  </si>
  <si>
    <t>Munkaadókat terhelő járulék</t>
  </si>
  <si>
    <t>Önkormányzatok költségvetési támogatása (működési célú rész)</t>
  </si>
  <si>
    <t>Működési célú pénzeszköz átvétel államháztartáson kívülről</t>
  </si>
  <si>
    <t>Államháztartáson belüli támogatások és tám.jell.kiadások</t>
  </si>
  <si>
    <t>Támogatási kölcsönök visszatérülése (működési)</t>
  </si>
  <si>
    <t>Működési célú hitel felvétele</t>
  </si>
  <si>
    <t>Előző évi pénzmaradvány átvétel</t>
  </si>
  <si>
    <t>Hitel kamat</t>
  </si>
  <si>
    <t>Kiegészítés, visszatérülés</t>
  </si>
  <si>
    <t>Működési célú kölcsönnyújtás</t>
  </si>
  <si>
    <t>Tartalék (működési célú)</t>
  </si>
  <si>
    <t>Működési hitel törlesztés</t>
  </si>
  <si>
    <t>ÖSSZESEN:</t>
  </si>
  <si>
    <t>Hiány:</t>
  </si>
  <si>
    <t>Többlet:</t>
  </si>
  <si>
    <t>II. Tőkejellegű bevételek és kiadások mérlege
(Önkormányzati szinten)</t>
  </si>
  <si>
    <t>Intézményi beruházás</t>
  </si>
  <si>
    <t>Önkormányzatok költségvetési támogatása (fejlesztési célú rész)</t>
  </si>
  <si>
    <t>Fejlesztési célú kölcsönnyújtás</t>
  </si>
  <si>
    <t>Értékesített tágyi eszközök és immateriális javak áfa befizetése</t>
  </si>
  <si>
    <t>Értékesített tárgyi eszközök és immateriális javak áfa-ja</t>
  </si>
  <si>
    <t>Tartalék (fejlesztési célú)</t>
  </si>
  <si>
    <t>Támogatási kölcsönök visszatérülése (fejlesztési)</t>
  </si>
  <si>
    <t>Hitel kamat fejlesztési célú</t>
  </si>
  <si>
    <t>Fejlesztési hitel törlesztés</t>
  </si>
  <si>
    <t>Felhalmozási célú hitel felvétele</t>
  </si>
  <si>
    <t>Ft-ban</t>
  </si>
  <si>
    <t>Teljes költség</t>
  </si>
  <si>
    <t>Kivitelezés kezdési és befejezési éve</t>
  </si>
  <si>
    <t>várható pályázati támogatás</t>
  </si>
  <si>
    <t>Beruházás  megnevezése</t>
  </si>
  <si>
    <t>ebből európai uniós támogatás</t>
  </si>
  <si>
    <t>360000 Víztermelés,-kezelés, -ellátás</t>
  </si>
  <si>
    <t>2008-2009.</t>
  </si>
  <si>
    <t>3) Kerékpár út építése Tamási-Pári EU-os támogatással</t>
  </si>
  <si>
    <t>2602+553777</t>
  </si>
  <si>
    <t>6040+72428</t>
  </si>
  <si>
    <t>Feladat</t>
  </si>
  <si>
    <t>Összes</t>
  </si>
  <si>
    <t>Kifizetés</t>
  </si>
  <si>
    <t>kiadás</t>
  </si>
  <si>
    <t>kiadásból</t>
  </si>
  <si>
    <t xml:space="preserve">eredeti </t>
  </si>
  <si>
    <t>várható</t>
  </si>
  <si>
    <t>pályázati</t>
  </si>
  <si>
    <t>sajáterő</t>
  </si>
  <si>
    <t>XII.31-ig</t>
  </si>
  <si>
    <t>tény</t>
  </si>
  <si>
    <t>összeg</t>
  </si>
  <si>
    <t>Beruházások</t>
  </si>
  <si>
    <t>1)</t>
  </si>
  <si>
    <t>ebből: - projekt elszámolható költsége</t>
  </si>
  <si>
    <t xml:space="preserve">            - sajár erőből a támogatott projekt keretében nem elszámolható</t>
  </si>
  <si>
    <t>2)</t>
  </si>
  <si>
    <t>3)</t>
  </si>
  <si>
    <t>4)</t>
  </si>
  <si>
    <t>5)</t>
  </si>
  <si>
    <t>Összesen:</t>
  </si>
  <si>
    <t>Uniós támogatással megvalósuló programok összesen:</t>
  </si>
  <si>
    <t>Simontornyai Önkormányzat úniós támogatással megvalósuló programok, projektek előirányzatai éves bontásban</t>
  </si>
  <si>
    <t>Gépjárműadó</t>
  </si>
  <si>
    <t>Talajterhelési díj</t>
  </si>
  <si>
    <t>Sor-</t>
  </si>
  <si>
    <t>Közvetett támogatás</t>
  </si>
  <si>
    <t>Megnevezés, indoklás</t>
  </si>
  <si>
    <t>szám</t>
  </si>
  <si>
    <t>megnevezése</t>
  </si>
  <si>
    <t>(önkormányzati rendelet, határozat)</t>
  </si>
  <si>
    <t>jogcíme</t>
  </si>
  <si>
    <t>mértéke %</t>
  </si>
  <si>
    <t>összege e Ft</t>
  </si>
  <si>
    <t>Ellátottak térítési díjának, illetve kártérítésének méltányossági alapon történő elengedése</t>
  </si>
  <si>
    <t xml:space="preserve"> ------</t>
  </si>
  <si>
    <t xml:space="preserve"> ----</t>
  </si>
  <si>
    <t xml:space="preserve"> -----</t>
  </si>
  <si>
    <t>Lakosság részére lakásépítéshez, lakásfelújításhoz nyújtott kölcsönök elengedése</t>
  </si>
  <si>
    <t xml:space="preserve">Helyi adónál, gépjárműadónál biztosított kedveznény, mentesség adónemenként      </t>
  </si>
  <si>
    <t>1) Iparűzési adó</t>
  </si>
  <si>
    <t xml:space="preserve">2) Idegenforgalmi adó </t>
  </si>
  <si>
    <t xml:space="preserve">  ------</t>
  </si>
  <si>
    <t>3) Telekadó</t>
  </si>
  <si>
    <t>4) Gépjárműadó</t>
  </si>
  <si>
    <t>Helyiségek,eszközök hasznosításából származó bevételből nyújtott kedvezmény,mentesség</t>
  </si>
  <si>
    <t>Egyéb nyújtott kedvezmény vagy kölcsön elengedése</t>
  </si>
  <si>
    <t>Közvetett támogatás öszesen:</t>
  </si>
  <si>
    <t>Önkormányzat 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</si>
  <si>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</si>
  <si>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</si>
  <si>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</si>
  <si>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</si>
  <si>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</si>
  <si>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</si>
  <si>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</si>
  <si>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</si>
  <si>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</si>
  <si>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</si>
  <si>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</si>
  <si>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</si>
  <si>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</si>
  <si>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Működési bevételek</t>
  </si>
  <si>
    <t>Támogatások</t>
  </si>
  <si>
    <t>Felhalmozási és tőkejellegű bev.</t>
  </si>
  <si>
    <t>Véglegesen átvett pénzeszköz</t>
  </si>
  <si>
    <t>Támogatási kölcsönök visszatér.,értékpapírok kibocsátása</t>
  </si>
  <si>
    <t>Előzőévi pénzmaradvány</t>
  </si>
  <si>
    <t>Hitel bevételek</t>
  </si>
  <si>
    <t>Bevételi előirányzat összesen:</t>
  </si>
  <si>
    <t>Kiadási előirányzaotk</t>
  </si>
  <si>
    <t>Járulékok</t>
  </si>
  <si>
    <t>Dologi jellegű kiadások</t>
  </si>
  <si>
    <t>Támogatásértékű működési kiad.</t>
  </si>
  <si>
    <t xml:space="preserve">Támogatások </t>
  </si>
  <si>
    <t>Felhalm. és tőkejell. kiadások</t>
  </si>
  <si>
    <t>Tartalékok</t>
  </si>
  <si>
    <t>Hitelek kamatai</t>
  </si>
  <si>
    <t>Kiadási előirányzat összesen:</t>
  </si>
  <si>
    <t>A működési és fejlesztési célú bevételek és kiadások</t>
  </si>
  <si>
    <t>2012. évre</t>
  </si>
  <si>
    <t xml:space="preserve">I. Működési bevételek és kiadások </t>
  </si>
  <si>
    <t>Intézményi működési bevételek (levonva a felhalmozási áfa visszatérülések, értékesített tárgyi eszközök és immateriális javak áfá-ja, működési célú pénzeszköz átvétel államháztartáson kívülről)</t>
  </si>
  <si>
    <t xml:space="preserve">Önkormányzatok sajátos működési bevételei </t>
  </si>
  <si>
    <t>Támogatársértékű működési bevétel</t>
  </si>
  <si>
    <t>Működési célú kölcsön visszatérülése,igénybevétele</t>
  </si>
  <si>
    <t>Rövid lejáratú hitel</t>
  </si>
  <si>
    <t>Működési célú előző évi pénzmaradvány igénybevétele</t>
  </si>
  <si>
    <t xml:space="preserve">Személyi juttatások </t>
  </si>
  <si>
    <t>Munkaadókat terhelő járulékok</t>
  </si>
  <si>
    <t xml:space="preserve">Dologi kiadások és egyéb folyó kiadások(levonva az értékesített tárgyi eszközök és immateriális javak utáni áfa befizetés és kamatkifizetés) </t>
  </si>
  <si>
    <t>Működési célú pénzeszközátadás államháztartáson kívülre, egyéb támogatás</t>
  </si>
  <si>
    <t>Működési célú kölcsönök nyújtása és törlesztése</t>
  </si>
  <si>
    <t>Rövidlejáratú hitel visszafizetése</t>
  </si>
  <si>
    <t>Rövid lejáratú hitel kamata</t>
  </si>
  <si>
    <t>II. Felhalmozási célú bevételek és kiadások</t>
  </si>
  <si>
    <t>Önkormányzatok felhalmozási és tőke jellegű bevételei (levonva a felhalmozási célú pénzeszközátvétel államháztartáson kívülről)</t>
  </si>
  <si>
    <t>Ön kormányzatok sajátos felhalmozási és tőke bevételei</t>
  </si>
  <si>
    <t>Felhalmozási célú pénzeszközátvétel államháztartáson kívülről</t>
  </si>
  <si>
    <t>Értékesített tárgyi eszközök és immateriális javak áfá-ja</t>
  </si>
  <si>
    <t>Felhalmozási célú kölcsönök visszatérülése, igénybevétele</t>
  </si>
  <si>
    <t xml:space="preserve">Hosszúlejátarú hitel </t>
  </si>
  <si>
    <t>Hosszúlejáratú értékpapírok kibocsátása</t>
  </si>
  <si>
    <t>Felhalmozási célú előző évi pénzmaradvány igénybevétele</t>
  </si>
  <si>
    <t>Felhalmozási célú bevételek összesen:</t>
  </si>
  <si>
    <t>Felhalmozási kiadások (ÁFA-val együtt)</t>
  </si>
  <si>
    <t>Felújítási kiadások )ÁFÁ-val együtt)</t>
  </si>
  <si>
    <t>Értékesített tárgyi eszközök és immateriális javak utáni áfa befizetés</t>
  </si>
  <si>
    <t>Felhalmozási célú pénzeszközátadás államháztartáson kívülre</t>
  </si>
  <si>
    <t>Felhalmozási célú kölcsön nyújtása és törlesztése</t>
  </si>
  <si>
    <t>Hosszúlejáratú hitel visszafizetése</t>
  </si>
  <si>
    <t>Hosszúlejátarú hitel kamata</t>
  </si>
  <si>
    <t>Felhalmozási célú kiadások összesen:</t>
  </si>
  <si>
    <t>Önkormányzat bevételei összesen:</t>
  </si>
  <si>
    <t>Önkormányzat kiadásai összesen:</t>
  </si>
  <si>
    <t>Simontornya Önkormányzat</t>
  </si>
  <si>
    <t>önkormányzat</t>
  </si>
  <si>
    <t>Személyi jövedelemadó helyben maradó része és a megyei önkormányzatok részesedése</t>
  </si>
  <si>
    <t xml:space="preserve">Jövedelemkülönbség mérséklése  (+,-)                                                                                                                                                                     </t>
  </si>
  <si>
    <t>Luxusadó</t>
  </si>
  <si>
    <t>Termőföld bérbeadásából származó jövedelemadó</t>
  </si>
  <si>
    <t>Átengedett egyéb központi adók</t>
  </si>
  <si>
    <t xml:space="preserve">Átengedett központi adók </t>
  </si>
  <si>
    <t>Jogcím</t>
  </si>
  <si>
    <t xml:space="preserve">Összesen
</t>
  </si>
  <si>
    <t>Ft/fő</t>
  </si>
  <si>
    <t>fő (ellátott)</t>
  </si>
  <si>
    <t>Ft</t>
  </si>
  <si>
    <t>I. Normatív állami támogatás</t>
  </si>
  <si>
    <t>Normatív állami támogatás összesen:</t>
  </si>
  <si>
    <t>Állami hozzájárulások, támogatások összesen:</t>
  </si>
  <si>
    <t>mutatószám</t>
  </si>
  <si>
    <t>1.5. Átvett pénzeszközök műk. célra Áht-n kívülről</t>
  </si>
  <si>
    <t>8. Működési célú kamatkiadás</t>
  </si>
  <si>
    <t>9. Ellátottak pénzbeli juttatása</t>
  </si>
  <si>
    <t>10. Működési célú támogatási kölcsönök nyújtása</t>
  </si>
  <si>
    <t>5. Felhalmozási célú kamatkiadás</t>
  </si>
  <si>
    <t xml:space="preserve"> 6. Pénzügyi befektetések</t>
  </si>
  <si>
    <t>7. Felhalmozási célú támogatási kölcsönök nyújtása</t>
  </si>
  <si>
    <t>Szennyvíz beruházás</t>
  </si>
  <si>
    <t xml:space="preserve"> Városközpont rehabilitáció</t>
  </si>
  <si>
    <t>Urnafal építés</t>
  </si>
  <si>
    <t>960302 Köztemető fenntartás, működtetés</t>
  </si>
  <si>
    <t>422100 Folyadék szállítására szolgáló közmű építése</t>
  </si>
  <si>
    <t>412000 Lakó és nem lakóépület építése</t>
  </si>
  <si>
    <t>2013. évre</t>
  </si>
  <si>
    <t>eredeti ei.</t>
  </si>
  <si>
    <t>Rendszeres szociális segély  Szt. 37/B. (1) bek. c) pont</t>
  </si>
  <si>
    <t>Lakásfenntartási támogatás Szt. 38. § (1) bek. a) pont (normatív)</t>
  </si>
  <si>
    <t>Adósságkezelési szolgáltatásban részesülőknek kifizetett lakásfenntartási támogatás Szt. 38. § (1) bek. (b) pont</t>
  </si>
  <si>
    <t xml:space="preserve">Ápolási díj Szt.43/B. §  (helyi megállapítás) </t>
  </si>
  <si>
    <t>Átmeneti segély Szt. 45.§</t>
  </si>
  <si>
    <t>Temetési segély Szt. 46.§</t>
  </si>
  <si>
    <t xml:space="preserve">Rendszeres gyermekvédelmi kedvezményben részesülők pénzbeli támogatása (Gyvt. 20/A.§) </t>
  </si>
  <si>
    <t>Kiegészítő gyermekvédelmi támogatás és a kiegészítő gyermekvédelmi támogatás pótléka (Gyvt. 20/B.§)</t>
  </si>
  <si>
    <t>Rendkívüli gyermekvédelmi támogatás Gyvt. 21.§ (helyi megállapítás)</t>
  </si>
  <si>
    <t xml:space="preserve">Rászorultságtól függõ pénzbeli szociális, gyermekvédelmi ellátások összesen </t>
  </si>
  <si>
    <t>Természetben nyújtott lakásfenntartási támogatás Szt. 47.§ (1) bek. b) pont</t>
  </si>
  <si>
    <t>Természetben nyújtott rendszeres szociális segély (Szt. 45.§ (1) bek. a) pont)</t>
  </si>
  <si>
    <t>Adósságkezelési szolgáltatás keretében gáz-vagy áram fogyasztást mérő készülék biztosítása (Szt. 55/A. § (3) bek.)</t>
  </si>
  <si>
    <t>Temetési segély Szt. 47.§ (1) bek. d) pont</t>
  </si>
  <si>
    <t>Köztemetés Szt. 48.§</t>
  </si>
  <si>
    <t xml:space="preserve">Közgyógyellátás Szt. 49.§ </t>
  </si>
  <si>
    <t>Rászorultságtól függõ normatív kedvezmények (Gyvt. 148.§ (5) bek., Közokt. tv. 10.§ (4) bek., Tpr.tv. 8.§ (4) bek.)</t>
  </si>
  <si>
    <t>Mindenki karácsonya</t>
  </si>
  <si>
    <t>élelmiszer utalványok</t>
  </si>
  <si>
    <t>Egyéb, az önkormányzat rendeletében megállapított juttatás</t>
  </si>
  <si>
    <t xml:space="preserve">Természetben nyújtott szociális ellátások összesen </t>
  </si>
  <si>
    <t xml:space="preserve">Önkormányzatok által folyósított szociális, gyermekvédelmi 
ellátások összesen </t>
  </si>
  <si>
    <t>Családi támogatások</t>
  </si>
  <si>
    <t>Központi költségvetésből folyósított egyéb ellátások Nyári gyermekétkeztetés</t>
  </si>
  <si>
    <t>Pénzeli kártérítés, egyéb pénzbeli juttatások</t>
  </si>
  <si>
    <t>Állami gondozásban lévők pénzbeli juttatásai</t>
  </si>
  <si>
    <t>Középfokú oktatásban részt vevők pénzbeli juttatásai</t>
  </si>
  <si>
    <t>Felsőfokú oktatásban részt vevők pénzbeli juttatásai</t>
  </si>
  <si>
    <t>Felnőttoktatásban részt vevők pénzbeli juttatásai</t>
  </si>
  <si>
    <t>Ellátottak egyéb pénzbeli juttatása</t>
  </si>
  <si>
    <t xml:space="preserve">Ellátottak pénzbeli juttatásai </t>
  </si>
  <si>
    <t>Óvodáztatási támogatás</t>
  </si>
  <si>
    <t>BURSA</t>
  </si>
  <si>
    <t>Társadalom-és szociálpolitikai jutt.</t>
  </si>
  <si>
    <t>Összesen</t>
  </si>
  <si>
    <t>2010-2012</t>
  </si>
  <si>
    <t xml:space="preserve"> Ivóvíz-minőség javító program II. forduló</t>
  </si>
  <si>
    <t>önerő</t>
  </si>
  <si>
    <t>2012.évi</t>
  </si>
  <si>
    <t xml:space="preserve"> </t>
  </si>
  <si>
    <t>összesen</t>
  </si>
  <si>
    <t>Kötelezettségek megnevezése</t>
  </si>
  <si>
    <t>Köt.vállalás éve</t>
  </si>
  <si>
    <t>Tárgyév előtti kifizetés</t>
  </si>
  <si>
    <t>Beruházások összesen:</t>
  </si>
  <si>
    <t>Felújítások összesen:</t>
  </si>
  <si>
    <t>MINDÖSSZESEN:</t>
  </si>
  <si>
    <t>Támogatott szervezet, személy</t>
  </si>
  <si>
    <t>Művelődési Ház</t>
  </si>
  <si>
    <t>Tűzoltóság</t>
  </si>
  <si>
    <t>Polgárőrség</t>
  </si>
  <si>
    <t>Egyéb kötelezettségvállalások összesen</t>
  </si>
  <si>
    <t>lakossági szennyvízár-támogatás</t>
  </si>
  <si>
    <t>szippantott szennyvízár-támogatás</t>
  </si>
  <si>
    <t>A kivitelezés kezdeti és befejezési éve</t>
  </si>
  <si>
    <t>Költségvetési szervek finanszírozása</t>
  </si>
  <si>
    <t>2009-2013</t>
  </si>
  <si>
    <t>841126 Önkormányzatok és többcélú kistérségi társ. igazgatási tevékenysége</t>
  </si>
  <si>
    <t>Energia racionalizálás</t>
  </si>
  <si>
    <t>Vízvédelmi rendszerek fejlesztése</t>
  </si>
  <si>
    <t>Önkormányzat költségvetésében</t>
  </si>
  <si>
    <t>Költségvetési szervek finanszírozása összesen</t>
  </si>
  <si>
    <t xml:space="preserve">Szennyvíz beruházás KEOP-1-2-0/B-10  </t>
  </si>
  <si>
    <t>2013.évi</t>
  </si>
  <si>
    <t>2010-2013</t>
  </si>
  <si>
    <t xml:space="preserve">Ivóvíz- minőség javító program II. forduló KEOP-7.1.3.0/09-2009/-0015 </t>
  </si>
  <si>
    <t>Hiteltörlesztés</t>
  </si>
  <si>
    <t>Foglalkoztatást helyettesítő támogatás</t>
  </si>
  <si>
    <t>2014. évi kifizetés</t>
  </si>
  <si>
    <t>Jogcímcsoport (szakfeladat)</t>
  </si>
  <si>
    <t>Cím</t>
  </si>
  <si>
    <t>Alcím</t>
  </si>
  <si>
    <t>Előirányzatcsoport;kiemelt előirányzat</t>
  </si>
  <si>
    <t>Simontornya Város Polgármesteri Hivatala</t>
  </si>
  <si>
    <t>360000 Víztermelés,-kezelés,-ellátás</t>
  </si>
  <si>
    <t>Dologi kiadás</t>
  </si>
  <si>
    <t>Támogatás értékű bevétel</t>
  </si>
  <si>
    <t>Működési kiadás összesen:</t>
  </si>
  <si>
    <t>Működési célú bevétel összesen</t>
  </si>
  <si>
    <t>Beruházás</t>
  </si>
  <si>
    <t>Fejlesztési kiadások összesen:</t>
  </si>
  <si>
    <t>Szakfeladat kiadása összesen:</t>
  </si>
  <si>
    <t>370000 Szennyvíz gyűjtése, tisztítása, elhelyezése</t>
  </si>
  <si>
    <t>Fejlesztési célú bevétel összesen:</t>
  </si>
  <si>
    <t>Szakfeladat bevétele összesen:</t>
  </si>
  <si>
    <t>Települési hulladék gyűjtése</t>
  </si>
  <si>
    <t>682002 Nem lakóingatlan bérbeadása üzemeltetése</t>
  </si>
  <si>
    <t>Egyéb saját bevétel</t>
  </si>
  <si>
    <t>ÁFA bevételek, visszatérülés</t>
  </si>
  <si>
    <t>Intézményi működési bevétel összesen:</t>
  </si>
  <si>
    <t>750000 Állategészségügyi ellátás</t>
  </si>
  <si>
    <t>813000 Zöldterületkezelés</t>
  </si>
  <si>
    <t>841112 Önkormányzati jogalkotás</t>
  </si>
  <si>
    <t>Személyi juttatás</t>
  </si>
  <si>
    <t>Ebből: Képviselők tiszteletdíja</t>
  </si>
  <si>
    <t>Munkaadót terhelő járulékok</t>
  </si>
  <si>
    <t>Ebből: Képviselők tiszteletdíja utáni járulék</t>
  </si>
  <si>
    <t>841126 Önkormányzatok és többcélú kistérségi társ.igazg.tev.e</t>
  </si>
  <si>
    <t>Hatósági jogkörhöz köthető működési bevéte</t>
  </si>
  <si>
    <t>Hozam- és kamatbevételek</t>
  </si>
  <si>
    <t>Tartalék</t>
  </si>
  <si>
    <t>a) általános tartalék</t>
  </si>
  <si>
    <t>Tárgyi eszközök értékesítése</t>
  </si>
  <si>
    <t>Felhalmozási célú pénzeszköz átvétel</t>
  </si>
  <si>
    <t>Felhalmozási célú céltartalék</t>
  </si>
  <si>
    <t>841401 Önkormányzatok közbeszerzési eljárásainak lebony.szolg.</t>
  </si>
  <si>
    <t>841402 Közvilágítás</t>
  </si>
  <si>
    <t>841901 Önkormányzatok,valamint többc.kistérs.társ.elszámolásai</t>
  </si>
  <si>
    <t>Helyi adók</t>
  </si>
  <si>
    <t>Átengedett központi adók</t>
  </si>
  <si>
    <t>Birságok, pótlékok és egyéb sajátos bevételek</t>
  </si>
  <si>
    <t>Állami támogatás működési célra rész</t>
  </si>
  <si>
    <t>841906 Finanszírozási műveletek</t>
  </si>
  <si>
    <t>Működési célú kamat fizetés</t>
  </si>
  <si>
    <t>Felhalmozási célú kamat fizetés</t>
  </si>
  <si>
    <t>Fejlesztési célú hitel felvétele</t>
  </si>
  <si>
    <t>Előző évi pénzmaradvány fejlesztési célú rész</t>
  </si>
  <si>
    <t>841907 Önkormányzatok elszámolásai a költségvetési szerveikkel</t>
  </si>
  <si>
    <t>Intézmény finanszírozás</t>
  </si>
  <si>
    <t>862102 Háziorvosi ügyeleti ellátás</t>
  </si>
  <si>
    <t>862301 Fogorvosi alapellátás</t>
  </si>
  <si>
    <t>854234 Szociális ösztöndíjak</t>
  </si>
  <si>
    <t>882116 Ápolási díj méltányossági alapon</t>
  </si>
  <si>
    <t>882122 Átmeneti segély</t>
  </si>
  <si>
    <t>882123 Temetési segély</t>
  </si>
  <si>
    <t>882124 Rendkívüli gyermekvédelmi támogatás</t>
  </si>
  <si>
    <t>882203 Köztemetés</t>
  </si>
  <si>
    <t>Felhalmozási célú támogatási kölcsön</t>
  </si>
  <si>
    <t>Szakfeladat összesen</t>
  </si>
  <si>
    <t>932911 Szabadidős park, fürdő- és strandszolgáltatás</t>
  </si>
  <si>
    <t>Üzemeltetésből, koncesszióból származó bevétel</t>
  </si>
  <si>
    <t>960302 Köztemető-fenntartás és működtetés</t>
  </si>
  <si>
    <t>Szakfeladatok összesen:</t>
  </si>
  <si>
    <t>Működési célú támogatási kölcsön</t>
  </si>
  <si>
    <t xml:space="preserve">Tartalék </t>
  </si>
  <si>
    <t>b)  működési céltartalék</t>
  </si>
  <si>
    <t>Működési kölcsön visszatérülése</t>
  </si>
  <si>
    <t>Működési célú hitelfelvétel</t>
  </si>
  <si>
    <t>Előző évi pénzmaradvány (kiegészítés,visszatérülés)</t>
  </si>
  <si>
    <t>Felhalmozási céltartalék</t>
  </si>
  <si>
    <t>Felhalmozási célú hitel törlesztés</t>
  </si>
  <si>
    <t>Pénzügyi befektetés</t>
  </si>
  <si>
    <t>Állami támogatás fejlesztési célra rész</t>
  </si>
  <si>
    <t>Fejlesztési kölcsön visszatérülése</t>
  </si>
  <si>
    <t>Fejlesztési célú kiadások öszesen:</t>
  </si>
  <si>
    <t>Polgármesteri hivatal kiadásai részösszesen</t>
  </si>
  <si>
    <t>Fejlesztési célú bevételek összesen:</t>
  </si>
  <si>
    <t>Folyószámlahitel visszafizetés</t>
  </si>
  <si>
    <t>Folyószámla hitel felvétele</t>
  </si>
  <si>
    <t>Polgármesteri hivatal kiadásai összesen:</t>
  </si>
  <si>
    <t>Polgármesteri hivatal bevételei összesen:</t>
  </si>
  <si>
    <t>"Öszikék" Szociális Szolgáltató Központ</t>
  </si>
  <si>
    <t>Cigány Kisebbségi Önk.</t>
  </si>
  <si>
    <t>Önkormányzat kiadásai részösszesen</t>
  </si>
  <si>
    <t>Önkormányzat hivatal bevételei összesen:</t>
  </si>
  <si>
    <t>841126 Önkormányzatok és többcélú kistérségi társ. ig. tev. ei.</t>
  </si>
  <si>
    <t>Szakfeladat kiadása összesen</t>
  </si>
  <si>
    <t>Támogás értékű működési kiadás</t>
  </si>
  <si>
    <t>Működési célú pénzeszközátadás</t>
  </si>
  <si>
    <t>Fejlesztési célú kiadások összesen</t>
  </si>
  <si>
    <t>Működési tartalék</t>
  </si>
  <si>
    <t>Fejlesztési célú tartalék</t>
  </si>
  <si>
    <t>Működési célú kiadások összesen</t>
  </si>
  <si>
    <t>Felhalmozási célú kamatkiadás</t>
  </si>
  <si>
    <t>Működési célú kamatkiadás</t>
  </si>
  <si>
    <t>Felhalmozási célú hitel fizetés</t>
  </si>
  <si>
    <t>Polgármesteri hivatalhoz tartozó szakfeladatok</t>
  </si>
  <si>
    <t xml:space="preserve">Polgármesteri hivatal </t>
  </si>
  <si>
    <t>a) Önkormányzati jogalkotás</t>
  </si>
  <si>
    <t xml:space="preserve">  ebből: - választott tisztségviselő</t>
  </si>
  <si>
    <t>b) Önkormányzatok igazgatási tevékenysége</t>
  </si>
  <si>
    <t xml:space="preserve">            - köztisztviselő</t>
  </si>
  <si>
    <t xml:space="preserve">            - egyéb bérrendszer hatálya alá tartozók</t>
  </si>
  <si>
    <t>Város- és községgazdálkodás</t>
  </si>
  <si>
    <t>Védőnői szolgálat</t>
  </si>
  <si>
    <t>Közhasznú foglalkoztatás keretében</t>
  </si>
  <si>
    <t>Közcélú foglalkoztatás keretében</t>
  </si>
  <si>
    <t>Közfoglalkoztatottak összesen:</t>
  </si>
  <si>
    <t>Tájékoztató adat:</t>
  </si>
  <si>
    <t>Simontornya Önkormányzat Polgármesteri Hivatala</t>
  </si>
  <si>
    <t>Intézményfinanszírozás</t>
  </si>
  <si>
    <t>Önkormányzati jogalkotás</t>
  </si>
  <si>
    <t>Támogatásértékű működési bevétel ( önkormányzati)</t>
  </si>
  <si>
    <t>Működési bevételek összesen</t>
  </si>
  <si>
    <t>Simontornya Város Önkormányzati intézményeinek 2012.évi létszámkerete</t>
  </si>
  <si>
    <t>Polgármesteri Hivatal</t>
  </si>
  <si>
    <t>Önállóan működő intézmények</t>
  </si>
  <si>
    <t>889924 Családsegítés</t>
  </si>
  <si>
    <t>881011 Idősek nappali ellátása</t>
  </si>
  <si>
    <t>873011 Idősek bentlakásos szociális ellátása</t>
  </si>
  <si>
    <t>873011 Időskorúak bentlakásos szociális ellátása</t>
  </si>
  <si>
    <t>Működési célú bevételek összesen</t>
  </si>
  <si>
    <t>889921 Szociális étkezés</t>
  </si>
  <si>
    <t>889922 Házi segítségnyújtás</t>
  </si>
  <si>
    <t>889925 Támogató szolgálat</t>
  </si>
  <si>
    <t>Intézmény összesen:</t>
  </si>
  <si>
    <t>Polgármesteri hivatal kiadásai mindösszesen:</t>
  </si>
  <si>
    <t>Polgármesteri hivatal bevételei mindösszesen:</t>
  </si>
  <si>
    <t>b)működési céltartalék</t>
  </si>
  <si>
    <t>Céltartalék</t>
  </si>
  <si>
    <t>Öszikék szociális Szolgáltató Központ</t>
  </si>
  <si>
    <t>Öszikék Szociális Szolgáltató Központ  kiadásai</t>
  </si>
  <si>
    <t>Támogatás ( normatíva)</t>
  </si>
  <si>
    <t>Támogatás ( kistérség)</t>
  </si>
  <si>
    <t>Támogatás ( önkormányzat</t>
  </si>
  <si>
    <t>Szakfeladat bevétele összesen</t>
  </si>
  <si>
    <t>Támogatás (normatíva)</t>
  </si>
  <si>
    <t>Támogatás ( kistérség )</t>
  </si>
  <si>
    <t>Támogatás ( önkormányzat )</t>
  </si>
  <si>
    <t xml:space="preserve">10. </t>
  </si>
  <si>
    <t>Támogatásértékű működési bevétel ( FSZH )</t>
  </si>
  <si>
    <t>Támogatás értékű működési bevétel ( FSZH )</t>
  </si>
  <si>
    <t>Intézmény</t>
  </si>
  <si>
    <t>nyitó</t>
  </si>
  <si>
    <t>létszám</t>
  </si>
  <si>
    <t xml:space="preserve"> Önállóan működő intézmények</t>
  </si>
  <si>
    <t>"Őszikék" Szociális Szolgáltató Központ</t>
  </si>
  <si>
    <t xml:space="preserve"> - Időskorúak tartós bentlakásos szociális ellátása</t>
  </si>
  <si>
    <t xml:space="preserve"> - Idősek nappali ellátása</t>
  </si>
  <si>
    <t xml:space="preserve"> - Házi segítségnyújtás</t>
  </si>
  <si>
    <t xml:space="preserve"> - Szociális étkezés</t>
  </si>
  <si>
    <t xml:space="preserve"> - Támogató szolgálat</t>
  </si>
  <si>
    <t>Városi Könyvtár</t>
  </si>
  <si>
    <t>2012.I.1-ei</t>
  </si>
  <si>
    <t xml:space="preserve"> - Családsegítő és gyermekjóléti szolgálat</t>
  </si>
  <si>
    <t>2012.</t>
  </si>
  <si>
    <t>évi</t>
  </si>
  <si>
    <t>záró létszám</t>
  </si>
  <si>
    <t>"Öszikék Szociális Szolgáltató Központ</t>
  </si>
  <si>
    <t>" Öszikék" Szociális Szolgáltató Központ</t>
  </si>
  <si>
    <t>I. Működési célú (folyó) bevételek, működési célú (folyó) kiadások mérlege
(Öszikék Szociális Szolgáltató Központ)</t>
  </si>
  <si>
    <t>II. Tőkejellegű bevételek és kiadások mérlege
(Öszikék Szociális Szolgáltató Központ )</t>
  </si>
  <si>
    <t>I. Működési célú (folyó) bevételek, működési célú (folyó) kiadások mérlege
(Városi Könyvtár)</t>
  </si>
  <si>
    <t>II. Tőkejellegű bevételek és kiadások mérlege
(Városi Könyvtár)</t>
  </si>
  <si>
    <t>Önkormányzatok elszámolásai a költségvetési  szerveikkel</t>
  </si>
  <si>
    <t>Polgármesteri Hivatal összesen:</t>
  </si>
  <si>
    <t>Város és községgazdálkodás m.n.s. szolgáltatások</t>
  </si>
  <si>
    <t>Működési kiadások összesen</t>
  </si>
  <si>
    <t>Szakfeladat kiadásai összesen</t>
  </si>
  <si>
    <t>Szakfeladat bevételei összesen</t>
  </si>
  <si>
    <t>Család és nővédelmi eü gondozás</t>
  </si>
  <si>
    <t>Támogásértékű működési bevétel</t>
  </si>
  <si>
    <t>záró</t>
  </si>
  <si>
    <t>Jogcímcsoport (szakfeladat)                                                                                                                            Előirányzat csoport, kiemelt előirányzatok</t>
  </si>
  <si>
    <t>Jogcímcsoport (szakfeladat)                                                                                                                     Előirányzat csoport, kiemelt előirányzat</t>
  </si>
  <si>
    <r>
      <t>Lét-</t>
    </r>
    <r>
      <rPr>
        <sz val="8"/>
        <rFont val="Arial CE"/>
        <family val="0"/>
      </rPr>
      <t>szám</t>
    </r>
    <r>
      <rPr>
        <sz val="9"/>
        <rFont val="Arial CE"/>
        <family val="0"/>
      </rPr>
      <t xml:space="preserve"> keret</t>
    </r>
  </si>
  <si>
    <t>Bevételi előirányzat száma,neve</t>
  </si>
  <si>
    <t>Kadási előirányzat  száma, neve</t>
  </si>
  <si>
    <t>Munkáltatót terhelő járulékok</t>
  </si>
  <si>
    <t>Önkormányzattól kapott támogatás</t>
  </si>
  <si>
    <t>Szakfeladat bevételei összesen:</t>
  </si>
  <si>
    <t>Működési bevételek összesen:</t>
  </si>
  <si>
    <t>5/a.</t>
  </si>
  <si>
    <t>Működési célú pénzeszk. átadás Áh-n kívül</t>
  </si>
  <si>
    <t>ÁFA bevétel-és visszatérülés</t>
  </si>
  <si>
    <t>Simontornyai Óvoda</t>
  </si>
  <si>
    <t>851011 Óvodai nevelés, ellátás</t>
  </si>
  <si>
    <t>Simontornyai Óvoda összesen:</t>
  </si>
  <si>
    <t>Sárszentlőrinc Tagóvoda</t>
  </si>
  <si>
    <t>Sárszentlőrinc Tagóvoda összesen:</t>
  </si>
  <si>
    <t>Pincehely Tagóvoda</t>
  </si>
  <si>
    <t>Pincehely Tagóvoda összesen:</t>
  </si>
  <si>
    <t>Pálfa Tagóvoda</t>
  </si>
  <si>
    <t>Pálfa Tagóvoda összesen:</t>
  </si>
  <si>
    <t>Tolnanémedi Tagóvoda</t>
  </si>
  <si>
    <t>Tolnanémedi tagóvoda összesen:</t>
  </si>
  <si>
    <t>Nagyszékely Tagóvoda</t>
  </si>
  <si>
    <t>Nagyszékely Tagóvoda összesen.</t>
  </si>
  <si>
    <t>ÁMK összesen</t>
  </si>
  <si>
    <t>Intézményi beruházási kiadások</t>
  </si>
  <si>
    <t>Vak Bottyán ÁMK összesen</t>
  </si>
  <si>
    <t>átlag</t>
  </si>
  <si>
    <t>létszámkeret</t>
  </si>
  <si>
    <t>Intézmények</t>
  </si>
  <si>
    <t>Óvodai intézményegység</t>
  </si>
  <si>
    <t xml:space="preserve"> - Simontornya Tagóvoda</t>
  </si>
  <si>
    <t xml:space="preserve"> - Tolnanémedi Tagóvoda</t>
  </si>
  <si>
    <t xml:space="preserve"> - Nagyszékely Tagóvoda</t>
  </si>
  <si>
    <t xml:space="preserve"> - Pincehely Tagóvoda</t>
  </si>
  <si>
    <t xml:space="preserve"> - Pálfa Tagóvoda</t>
  </si>
  <si>
    <t xml:space="preserve"> - Sárszentlőrinc Tagóvoda</t>
  </si>
  <si>
    <t>Támogatás (önkormányzat)</t>
  </si>
  <si>
    <t>Támogatás ( önkormányzat)</t>
  </si>
  <si>
    <t>Fejlesztésre kapott támogatás</t>
  </si>
  <si>
    <t>7 melléklet</t>
  </si>
  <si>
    <t>8 melléklet</t>
  </si>
  <si>
    <t>9 melléklet</t>
  </si>
  <si>
    <t>10 melléklet</t>
  </si>
  <si>
    <t>11 melléklet</t>
  </si>
  <si>
    <t>12 melléklet</t>
  </si>
  <si>
    <t>13 melléklet</t>
  </si>
  <si>
    <t>25 melléklet</t>
  </si>
  <si>
    <t>26 melléklet</t>
  </si>
  <si>
    <t>27 melléklet</t>
  </si>
  <si>
    <t>28 melléklet</t>
  </si>
  <si>
    <t>34 melléklet</t>
  </si>
  <si>
    <t>35 melléklet</t>
  </si>
  <si>
    <t>Simontornya Város Önkormányzata Polgármesteri Hivatala</t>
  </si>
  <si>
    <t>Többéves kihatással járó döntésekből származó kötelezettségek célok szerint évenkénti bontásban Simontornya Város Önkormányzat 2012 évi költségvetésében</t>
  </si>
  <si>
    <t>Közfoglalkoztatottak létszáma  önkormányzatnál</t>
  </si>
  <si>
    <t>Társadalom-, szociálpolitikai és egyéb juttatás, támogatás mindösszesen:</t>
  </si>
  <si>
    <t>Sport kézilabda szakosztály</t>
  </si>
  <si>
    <t>STC 22 sportegyesület</t>
  </si>
  <si>
    <t xml:space="preserve"> központi ügyelet működéséhez önkormányzati hj.</t>
  </si>
  <si>
    <t>Vízvédelmi rendszer fejlesztése DDOP-5.1.5/B-11</t>
  </si>
  <si>
    <t>Energiaracionalizáció KEOP-2011-4.9.0</t>
  </si>
  <si>
    <t xml:space="preserve">Városközpont rehabilitáció DDOP2009.4.1.1.B </t>
  </si>
  <si>
    <t>Közfoglalkoztatott ( levélkihordó)</t>
  </si>
  <si>
    <t>Közfoglalkoztatott ( takarító)</t>
  </si>
  <si>
    <t>II:</t>
  </si>
  <si>
    <t>Közfoglalkoztatott ( 1 fő irodai munkás)</t>
  </si>
  <si>
    <t>Közfoglalkoztatott ( 1 fő takarító, 1 fő konyhai kisegítő)</t>
  </si>
  <si>
    <t>Egyes bevételek forrásonként és célonkénti részletezése</t>
  </si>
  <si>
    <t>sorszám</t>
  </si>
  <si>
    <t>Iparűzési adó</t>
  </si>
  <si>
    <t>Idegenforgalmi adó</t>
  </si>
  <si>
    <t>Kommunális adó</t>
  </si>
  <si>
    <t>Építményadó</t>
  </si>
  <si>
    <t>Helyi adók összesen:</t>
  </si>
  <si>
    <t>Átengedett adók összesen:</t>
  </si>
  <si>
    <t>Átengedett központi adók összesen:</t>
  </si>
  <si>
    <t>Bírságok, pótlékok és egyéb sajátos bevételek</t>
  </si>
  <si>
    <t>Pótlékok, birságok(adókhoz kapcsolódó)</t>
  </si>
  <si>
    <t>Egyéb birságok</t>
  </si>
  <si>
    <t>Bírságok, pótlékok és egyéb sajátos bevételek összesen:</t>
  </si>
  <si>
    <t>Felhalmozási és tőkejellegű bevételek</t>
  </si>
  <si>
    <t>Ingatlanok értékesítése</t>
  </si>
  <si>
    <t>Ingatlanok bérbeadása</t>
  </si>
  <si>
    <t>Tárgyi eszközök, immateriális javak értékesítése összesen:</t>
  </si>
  <si>
    <t>Önkormányzatok sajátos felhalmozási és tőkebevételei összesen:</t>
  </si>
  <si>
    <t>Koncesszióból származó bevétel</t>
  </si>
  <si>
    <t>Üzemeltetésből, koncesszióból származó bevétel összesen:</t>
  </si>
  <si>
    <t>Központi ügyelet működéséhez önkormányzati hozzájárulás</t>
  </si>
  <si>
    <t>Közhasznú munkavégzés költségeihez munkaügyi központtól</t>
  </si>
  <si>
    <t>Társadalombiztosítási alapból átvett pénzeszköz</t>
  </si>
  <si>
    <t xml:space="preserve">    - Védőnői szolgálat működtetéséhez</t>
  </si>
  <si>
    <t xml:space="preserve">   - Központi orvosi ügyelet működtetéséhez</t>
  </si>
  <si>
    <t>pályázati pénz</t>
  </si>
  <si>
    <t xml:space="preserve">Felhalmozási célú pénzeszköz átvétel államháztartáson kívülről </t>
  </si>
  <si>
    <t>Felhalmozási célú pénzeszköz átvétel államháztartáson kívülről önkormányzati összesen:</t>
  </si>
  <si>
    <t>Az Önkormányzat költségvetésében</t>
  </si>
  <si>
    <t>Tárgyi eszköz értékesítés</t>
  </si>
  <si>
    <t xml:space="preserve"> Önkormányzat költségvetésében</t>
  </si>
  <si>
    <t>Belecska</t>
  </si>
  <si>
    <t>Kisszékely</t>
  </si>
  <si>
    <t>Nagyszékely</t>
  </si>
  <si>
    <t>Pincehely</t>
  </si>
  <si>
    <t>Tolnanémedi</t>
  </si>
  <si>
    <t>Simontornya</t>
  </si>
  <si>
    <t>Családsegítő</t>
  </si>
  <si>
    <t xml:space="preserve"> normatíva</t>
  </si>
  <si>
    <t xml:space="preserve"> saját bevétel</t>
  </si>
  <si>
    <t>Gyermekjólét</t>
  </si>
  <si>
    <t>Szociális étkezés</t>
  </si>
  <si>
    <t>Házi segítségnyújtás</t>
  </si>
  <si>
    <t>Nappali ellátás</t>
  </si>
  <si>
    <t>Bentlakásos ellátás</t>
  </si>
  <si>
    <t>Támogató szolgálat</t>
  </si>
  <si>
    <t xml:space="preserve"> FSZH támogatás</t>
  </si>
  <si>
    <t>ÖSSZESEN</t>
  </si>
  <si>
    <t>Munkaadói járulék</t>
  </si>
  <si>
    <t>Vásárolt élelmezés</t>
  </si>
  <si>
    <t>Különbözet</t>
  </si>
  <si>
    <t>fizetendő (havi)</t>
  </si>
  <si>
    <t>Pálfa</t>
  </si>
  <si>
    <t>Sárszentlőrinc</t>
  </si>
  <si>
    <t>havonta fizetendő</t>
  </si>
  <si>
    <t>Összes támogatás</t>
  </si>
  <si>
    <t>2013. ÉVI KÖLTSÉGVETÉSÉNEK PÉNZÜGYI MÉRLEGE</t>
  </si>
  <si>
    <t>2013. évi ei. Önkormányzat</t>
  </si>
  <si>
    <t>2013. évi ei. Polgármesteri Hivatal</t>
  </si>
  <si>
    <t>2013. évi ei. ÖNO</t>
  </si>
  <si>
    <t>2013. évi ei. Könyvtár</t>
  </si>
  <si>
    <t>2013. évi ei.</t>
  </si>
  <si>
    <t>2013. évi ei. Óvoda</t>
  </si>
  <si>
    <t>2013.évi ei. Önkormányzat</t>
  </si>
  <si>
    <t>2013. évi ei. Vár</t>
  </si>
  <si>
    <t>2012. évi módosított előirányzat (várható tény)</t>
  </si>
  <si>
    <t>2013. évi előirányzat</t>
  </si>
  <si>
    <t>2012. évi 
várható</t>
  </si>
  <si>
    <t>2013. évi 
terv</t>
  </si>
  <si>
    <t>4. számú melléklet</t>
  </si>
  <si>
    <t xml:space="preserve">2013.évi </t>
  </si>
  <si>
    <t>Felhaszná- lás
2012. XII.31-ig</t>
  </si>
  <si>
    <t>2013. évi</t>
  </si>
  <si>
    <t>2014.évi</t>
  </si>
  <si>
    <t>Simontornya Város Önkormányzata 2013. évi  közvetett támogatásai</t>
  </si>
  <si>
    <t>Előirányzat-felhasználási ütemterv 2013. évre</t>
  </si>
  <si>
    <t xml:space="preserve">2012/2013/2014. évi alakulását bemutató mérleg </t>
  </si>
  <si>
    <t>2014. évre</t>
  </si>
  <si>
    <t>A 2013. évi állami  hozzájárulások, támogatások  alakulása jogcímenként</t>
  </si>
  <si>
    <t>2013. évi várható</t>
  </si>
  <si>
    <t>Simontornya Város Önkormányzat 2013 évre tervezett átengedett központi adó bevételei (Ft)</t>
  </si>
  <si>
    <t>Simontornya Város Önkormányzat 2013 évre tervezett társadalom- és szociálpolitikai juttatásai (E Ft)</t>
  </si>
  <si>
    <t>Tárgyévi kifizetés (2013. évi ei.)</t>
  </si>
  <si>
    <t>2015. évi kifizetés</t>
  </si>
  <si>
    <t>2015. év utáni kifizetések</t>
  </si>
  <si>
    <t>Simontornya Város Önkormányzata 2013 évre tervezett végleges pénzeszközátadásai, támogatás értékű kiadásai és egyéb támogatásai (E Ft)</t>
  </si>
  <si>
    <t>ÖNKORMÁNYZAT 2013. ÉVI KIADÁSAI ÉS BEVÉTELEI</t>
  </si>
  <si>
    <t>POLGÁRMESTERI HIVATAL 2013. ÉVI KIADÁSAI ÉS BEVÉTELEI</t>
  </si>
  <si>
    <t>19 melléklet</t>
  </si>
  <si>
    <t>Rendszeres szociális segély</t>
  </si>
  <si>
    <t>Társadalom és szociálpolitikai juttatások</t>
  </si>
  <si>
    <t>Lakásfenntartási támogatás</t>
  </si>
  <si>
    <t>Adósságkezelési szolgáltatás</t>
  </si>
  <si>
    <t>Simontornya Város Önkormányzati intézményeinek 2013.évi létszámkerete</t>
  </si>
  <si>
    <t>2012.13.31</t>
  </si>
  <si>
    <t>20 melléklet</t>
  </si>
  <si>
    <t>2013.I.1-ei</t>
  </si>
  <si>
    <t>2013.</t>
  </si>
  <si>
    <t>Simontornya Város Önkormányzatai intézményeinek 2013.évi létszámkerete</t>
  </si>
  <si>
    <t>Vak Bottyán Óvoda</t>
  </si>
  <si>
    <t>II. Tőkejellegű bevételek és kiadások mérlege
Vak Bottyán Óvoda</t>
  </si>
  <si>
    <t>I. Működési célú (folyó) bevételek, működési célú (folyó) kiadások mérlege
Vak Bottyán Óvoda</t>
  </si>
  <si>
    <t>2013.évi kiadási előirányzat</t>
  </si>
  <si>
    <t>2013.évi bevételi előirányzat</t>
  </si>
  <si>
    <t>Óvoda társulás</t>
  </si>
  <si>
    <t>Óvoda működtetés</t>
  </si>
  <si>
    <t>Bértámogatás</t>
  </si>
  <si>
    <t>Ingyenes étkezés</t>
  </si>
  <si>
    <t>személyi juttatások</t>
  </si>
  <si>
    <t>MAJ</t>
  </si>
  <si>
    <t>Cafetéria</t>
  </si>
  <si>
    <t>ingyenes étkezőkkel együtt.</t>
  </si>
  <si>
    <t>Simontornyai Vár</t>
  </si>
  <si>
    <t>II. Tőkejellegű bevételek és kiadások mérlege
Simontornyai Vár</t>
  </si>
  <si>
    <t>I. Működési célú (folyó) bevételek, működési célú (folyó) kiadások mérlege
Simontornyai Vár</t>
  </si>
  <si>
    <t>Társult óvoda működéséhez önkormányzatoktól</t>
  </si>
  <si>
    <t>Társult Öno működéséhez önkormányzati támogatás</t>
  </si>
  <si>
    <t>Önkormányzat támogatásértékű működési bevétele összesen:</t>
  </si>
  <si>
    <t>16 melléklet</t>
  </si>
  <si>
    <t>Beruházási kiadások 2012. évi előirányzata célonként</t>
  </si>
  <si>
    <t>2014. évi előirányzat</t>
  </si>
  <si>
    <t>2010-2014.</t>
  </si>
  <si>
    <t>Útjavítás</t>
  </si>
  <si>
    <t>2012-2013</t>
  </si>
  <si>
    <t>Vár beruházás</t>
  </si>
  <si>
    <t>állami támogatás</t>
  </si>
  <si>
    <t>önkormányzati hj.</t>
  </si>
  <si>
    <t>mennyiségi</t>
  </si>
  <si>
    <t>egység</t>
  </si>
  <si>
    <t>Helyi önkormányzatok működésének általános támogatása</t>
  </si>
  <si>
    <t>1.a)Önkormányzati hivatal működésének támogatása</t>
  </si>
  <si>
    <t xml:space="preserve">  1.b) Település üzemeltetéshez kapcsolódó feladatellátás támogatása</t>
  </si>
  <si>
    <t xml:space="preserve">  1.ba) Zöldterület gazdálkodás támogatása</t>
  </si>
  <si>
    <t xml:space="preserve">  1.bb) Közvilágítás fenntartásának támogatása</t>
  </si>
  <si>
    <t xml:space="preserve">  1.bc) Köztemető fenntartásának támogatása</t>
  </si>
  <si>
    <t xml:space="preserve">  1.bd) Közutak fenntartásának támogatása</t>
  </si>
  <si>
    <t>1.c) Beszámítás összege</t>
  </si>
  <si>
    <t>1.d) Egyéb kötelező önkormányzati támogatás</t>
  </si>
  <si>
    <t>fő</t>
  </si>
  <si>
    <t>2.) Lakott külterületek támogatása</t>
  </si>
  <si>
    <t>3.) Üdülőhelyi feladatok</t>
  </si>
  <si>
    <t>4.) Pénzbeli szociális juttatások</t>
  </si>
  <si>
    <t>5.) Családsegítés</t>
  </si>
  <si>
    <t>5.a) Társulási kiegészítés családsegítés</t>
  </si>
  <si>
    <t>6.) Gyermekjóléti szolgálat</t>
  </si>
  <si>
    <t>6.a) Társulási kiegészítés gyermekjólét</t>
  </si>
  <si>
    <t>7.) szociálisétkeztetés</t>
  </si>
  <si>
    <t>8.) házi segítségnyújtás</t>
  </si>
  <si>
    <t>9.) időskorúak nappali intézményi ellátása</t>
  </si>
  <si>
    <t>10) időskorúak ápoló-gondozó otthoni ellátása</t>
  </si>
  <si>
    <t>11.) Köznevelési feladatok támogatása</t>
  </si>
  <si>
    <t xml:space="preserve"> 11.a) Óvodapedagógusok bértámogatása 8 hó</t>
  </si>
  <si>
    <t>11.b) Óvodapedagógusok bértámogatása 4hó</t>
  </si>
  <si>
    <t>11.c) Óvodapedagógusok munkáját elősegítők bértámogatása 8 hó</t>
  </si>
  <si>
    <t>11.d) óvodapedagógusok munkáját elősegítők bértámogatása 4 hó</t>
  </si>
  <si>
    <t>12.a) Óvodaműködtetés támogatása 8 hó</t>
  </si>
  <si>
    <t>12.b) Óvodaműködtetés támogatása 4 hó</t>
  </si>
  <si>
    <t>13) Ingyenes és kedvezményes gyermekétkeztetés támogatása</t>
  </si>
  <si>
    <t>Könyvtár támogatás</t>
  </si>
  <si>
    <t>ellátott</t>
  </si>
  <si>
    <t xml:space="preserve">   - Múzeum támogatása</t>
  </si>
  <si>
    <t>6)</t>
  </si>
  <si>
    <t>7)</t>
  </si>
  <si>
    <t>FSZH támogatás</t>
  </si>
  <si>
    <t>Fogorvosi ellátás</t>
  </si>
  <si>
    <t xml:space="preserve">Múzeum </t>
  </si>
  <si>
    <t>Városrehabilitáció pályázati összeg</t>
  </si>
  <si>
    <t>Szennyvíz beruházás  pályázati összeg</t>
  </si>
  <si>
    <t>Önkormányzat felhalmozási célú pénzeszköz átvétele összesen:</t>
  </si>
  <si>
    <t>2010-2014</t>
  </si>
  <si>
    <t>Konyha</t>
  </si>
  <si>
    <t>Fogászat</t>
  </si>
  <si>
    <t>882119 Közgyógy ellátás</t>
  </si>
  <si>
    <t>Rendszeres gyermekvédelmi támogatás</t>
  </si>
  <si>
    <t>Egyéb önkormányzati támogatás</t>
  </si>
  <si>
    <t>Kiegészítő gyermegvédelmi támogatás</t>
  </si>
  <si>
    <t>Szakfeladat kiadás összesen</t>
  </si>
  <si>
    <t>2.4 Egyéb sajátos bevételek</t>
  </si>
  <si>
    <t>Költségvetési kiegészítések</t>
  </si>
  <si>
    <t>Függő átfutó kiadások</t>
  </si>
  <si>
    <t>Függő átfutó bevételek</t>
  </si>
  <si>
    <t>ÖSZIKÉK TÁRSULÁS</t>
  </si>
  <si>
    <t>32 melléklet</t>
  </si>
  <si>
    <t>Óvoda összesen:</t>
  </si>
  <si>
    <t>33. melléklet</t>
  </si>
  <si>
    <t>36 melléklet</t>
  </si>
  <si>
    <t xml:space="preserve">Önkormányzatok költségvetési támogatása </t>
  </si>
  <si>
    <t>Simontornya Város Önkormányzat 2013.évi létszámkerete</t>
  </si>
  <si>
    <t>Konyha működése</t>
  </si>
  <si>
    <t>Rendszeres Szociális segély</t>
  </si>
  <si>
    <t>Kiegészítő gyermekvédelmi támogatás</t>
  </si>
  <si>
    <t>Állami támogatás működési célra</t>
  </si>
  <si>
    <t>Dzakfeladat összesen</t>
  </si>
  <si>
    <t xml:space="preserve">Támogatásértékű működési bevétel </t>
  </si>
  <si>
    <t>889925 Gyermekjóléti Szolgálat</t>
  </si>
  <si>
    <t>24. melléklet</t>
  </si>
  <si>
    <t xml:space="preserve">2013. évi eredeti  előirányzat </t>
  </si>
  <si>
    <t>2013. évi I. módosítás</t>
  </si>
  <si>
    <t xml:space="preserve">2013. évi eredeti előirányzat </t>
  </si>
  <si>
    <t>2013. eredeti ei.</t>
  </si>
  <si>
    <t xml:space="preserve">2013. évi módosított ei,
</t>
  </si>
  <si>
    <t>2013. évi módosított ei.</t>
  </si>
  <si>
    <t>2013. évi 
eredeti ei.</t>
  </si>
  <si>
    <t>2013. évi 
módosított ei.</t>
  </si>
  <si>
    <t>Járdaépítés</t>
  </si>
  <si>
    <t>Felépítmény vásárlás</t>
  </si>
  <si>
    <t>Szakképző Nonprofit Kft</t>
  </si>
  <si>
    <t>2013. évi II. módosítás</t>
  </si>
  <si>
    <t>Kamerarendszer kiépítés</t>
  </si>
  <si>
    <t>6 melléklet a 16/2013.(IX.20.) önkormányzati rendelethez " 15 melléklet az 5/2013.(II.28.) önkormányzati rendelethez"</t>
  </si>
  <si>
    <t>7 melléklet a 16/2013.(IX.20.) önkormányzati rendelethez " 14 melléklet az 5/2013.(II.28.) önkormányzati rendelethez"</t>
  </si>
  <si>
    <t>Támogatás összege</t>
  </si>
  <si>
    <t>Tiszteletdíj lemondás</t>
  </si>
  <si>
    <t>Kéz a Kézben Egyesület</t>
  </si>
  <si>
    <t>Simontornyáért Közhasznú Közalapítvány</t>
  </si>
  <si>
    <t>Nyugdíjas Klub</t>
  </si>
  <si>
    <t>Mindösszesen</t>
  </si>
  <si>
    <t>8 melléklet a 16/2013.(IX.20.) önkormányzati rendelethez " 17 melléklet az 5/2013.(II.28.) önkormányzati rendelethez"</t>
  </si>
  <si>
    <t>2013. évi eredeti ei</t>
  </si>
  <si>
    <t>2013. évi módosított előirányzat</t>
  </si>
  <si>
    <t>2013. évi eredeti ei.</t>
  </si>
  <si>
    <t>9 melléklet a 16/2013.(IX.20.) önkormányzati rendelethez " 18 melléklet az 5/2013.(II.28.) önkormányzati rendelethez"</t>
  </si>
  <si>
    <t>I. Működési célú (folyó) bevételek, működési célú (folyó) kiadások mérlege
Polgármesteri Hivatal</t>
  </si>
  <si>
    <t>II. Tőkejellegű bevételek és kiadások mérlege
Polgármesteri Hivatal</t>
  </si>
  <si>
    <t xml:space="preserve">2013. évi eredeti ei. </t>
  </si>
  <si>
    <t>10 melléklet a 16/2013.(IX.20.) önkormányzati rendelethez " 21 melléklet az 5/2013.(II.28.) önkormányzati rendelethez"</t>
  </si>
  <si>
    <t>11 melléklet a 16/2013.(IX.20.) önkormányzati rendelethez " 22 melléklet az 5/2013.(II.28.) önkormányzati rendelethez"</t>
  </si>
  <si>
    <t>12 melléklet a 16/2013.(IX.20.) önkormányzati rendelethez " 23 melléklet az 5/2013.(II.28.) önkormányzati rendelethez"</t>
  </si>
  <si>
    <t>ÖSZIKÉK SZOCIÁLIS SZOLGÁLTATÓ KÖZPONT 2013. ÉVI KIADÁSAI ÉS BEVÉTELEI</t>
  </si>
  <si>
    <t>13 melléklet a 16/2013.(IX.20.) önkormányzati rendelethez " 29 melléklet az 5/2013.(II.28.) önkormányzati rendelethez"</t>
  </si>
  <si>
    <t>14 melléklet a 16/2013.(IX.20.) önkormányzati rendelethez " 30 melléklet az 5/2013.(II.28.) önkormányzati rendelethez"</t>
  </si>
  <si>
    <t>14 melléklet a 16/2013.(IX.20.) önkormányzati rendelethez " 31 melléklet az 5/2013.(II.28.) önkormányzati rendelethez"</t>
  </si>
  <si>
    <t>Vak Bottyán Óvoda  2013. évi bevételi és kiadási előirányzata</t>
  </si>
  <si>
    <t>1 melléklet a 1/2014.(II.3) önkormányzati rendelethez " 1 melléklet az 5/2013.(II.28.) önkormányzati rendelethez"</t>
  </si>
  <si>
    <t>2013. évi Köznevelési  Társulás</t>
  </si>
  <si>
    <t>2013. évi Szociális Társulás</t>
  </si>
  <si>
    <t>2013. évi Ügyelet Társulás</t>
  </si>
  <si>
    <t>1.6. Egyéb működési célú támogatás</t>
  </si>
  <si>
    <t>2013. évi Köznevelési Társulás</t>
  </si>
  <si>
    <t>2 melléklet a 1/2014.(II.3) önkormányzati rendelethez " 2 melléklet az 5/2013.(II.28.) önkormányzati rendelethez"</t>
  </si>
  <si>
    <t>2013. évi III. módosítás</t>
  </si>
  <si>
    <t xml:space="preserve"> 1.5. Egyéb támogatások szerk. átal. Tartalék</t>
  </si>
  <si>
    <t>1.6. Egyéb működési célú  központi támogatás</t>
  </si>
  <si>
    <t>2 melléklet a I/2014.(II.3.) önkormányzati rendelethez " 2 melléklet az 5/2013.(II.28.) önkormányzati rendelethez"</t>
  </si>
  <si>
    <t>3 melléklet a 1/2014.(II.3.) önkormányzati rendelethez " 3 melléklet az 5/2013.(II.28.) önkormányzati rendelethez"</t>
  </si>
  <si>
    <t>3 melléklet a 1/2014.(II.3 önkormányzati rendelethez " 3 melléklet az 5/2013.(II.28.) önkormányzati rendelethez"</t>
  </si>
  <si>
    <t>4 melléklet a 1/2014.(II.3.) önkormányzati rendelethez " 5 melléklet az 5/2013.(II.28.) önkormányzati rendelethez"</t>
  </si>
  <si>
    <t>5 melléklet a I/2014.(II.3.) önkormányzati rendelethez " 6 melléklet az 5/2013.(II.28.) önkormányzati rendelethez"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</si>
</sst>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0.0"/>
    <numFmt numFmtId="166" formatCode="#,##0_ ;\-#,##0\ "/>
    <numFmt numFmtId="167" formatCode="#,##0.0"/>
    <numFmt numFmtId="168" formatCode="#,###.00"/>
    <numFmt numFmtId="169" formatCode="_-* #,##0\ _F_t_-;\-* #,##0\ _F_t_-;_-* &quot;-&quot;??\ _F_t_-;_-@_-"/>
    <numFmt numFmtId="170" formatCode="_-* #,##0.0000\ _F_t_-;\-* #,##0.0000\ _F_t_-;_-* &quot;-&quot;??\ _F_t_-;_-@_-"/>
    <numFmt numFmtId="171" formatCode="#,##0.0000"/>
  </numFmts>
  <fonts count="1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Times New Roman CE"/>
      <family val="0"/>
    </font>
    <font>
      <b/>
      <u val="single"/>
      <sz val="10"/>
      <name val="Times New Roman"/>
      <family val="1"/>
    </font>
    <font>
      <u val="double"/>
      <sz val="11"/>
      <name val="Times New Roman"/>
      <family val="1"/>
    </font>
    <font>
      <u val="single"/>
      <sz val="10"/>
      <name val="Times New Roman CE"/>
      <family val="0"/>
    </font>
    <font>
      <b/>
      <u val="single"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i/>
      <sz val="9"/>
      <name val="Times New Roman CE"/>
      <family val="1"/>
    </font>
    <font>
      <sz val="9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0"/>
    </font>
    <font>
      <b/>
      <i/>
      <sz val="14"/>
      <name val="Georgia"/>
      <family val="1"/>
    </font>
    <font>
      <sz val="10"/>
      <name val="Georgia"/>
      <family val="1"/>
    </font>
    <font>
      <b/>
      <sz val="9"/>
      <color indexed="8"/>
      <name val="Georgia"/>
      <family val="1"/>
    </font>
    <font>
      <b/>
      <i/>
      <sz val="12"/>
      <name val="Georgia"/>
      <family val="1"/>
    </font>
    <font>
      <b/>
      <i/>
      <sz val="9"/>
      <name val="Georgia"/>
      <family val="1"/>
    </font>
    <font>
      <sz val="12"/>
      <color indexed="8"/>
      <name val="Georgia"/>
      <family val="1"/>
    </font>
    <font>
      <b/>
      <sz val="10"/>
      <name val="Georgia"/>
      <family val="1"/>
    </font>
    <font>
      <sz val="10"/>
      <color indexed="8"/>
      <name val="Arial"/>
      <family val="2"/>
    </font>
    <font>
      <b/>
      <i/>
      <u val="single"/>
      <sz val="12"/>
      <name val="Georgia"/>
      <family val="1"/>
    </font>
    <font>
      <b/>
      <i/>
      <sz val="10"/>
      <name val="Georgia"/>
      <family val="1"/>
    </font>
    <font>
      <sz val="10"/>
      <color indexed="8"/>
      <name val="Georgia"/>
      <family val="1"/>
    </font>
    <font>
      <sz val="11"/>
      <color indexed="10"/>
      <name val="Georgia"/>
      <family val="1"/>
    </font>
    <font>
      <sz val="11"/>
      <name val="Georgia"/>
      <family val="1"/>
    </font>
    <font>
      <sz val="11"/>
      <color indexed="8"/>
      <name val="Georgia"/>
      <family val="1"/>
    </font>
    <font>
      <b/>
      <i/>
      <sz val="10"/>
      <color indexed="8"/>
      <name val="Georgia"/>
      <family val="1"/>
    </font>
    <font>
      <b/>
      <sz val="11"/>
      <color indexed="8"/>
      <name val="Georgia"/>
      <family val="1"/>
    </font>
    <font>
      <b/>
      <sz val="10"/>
      <color indexed="8"/>
      <name val="Georgia"/>
      <family val="1"/>
    </font>
    <font>
      <b/>
      <i/>
      <u val="single"/>
      <sz val="11"/>
      <name val="Georgia"/>
      <family val="1"/>
    </font>
    <font>
      <sz val="12"/>
      <name val="Georgia"/>
      <family val="1"/>
    </font>
    <font>
      <i/>
      <sz val="14"/>
      <name val="Georgia"/>
      <family val="1"/>
    </font>
    <font>
      <b/>
      <i/>
      <sz val="9"/>
      <name val="Arial"/>
      <family val="2"/>
    </font>
    <font>
      <b/>
      <i/>
      <u val="single"/>
      <sz val="10"/>
      <name val="Georgia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 CE"/>
      <family val="0"/>
    </font>
    <font>
      <b/>
      <i/>
      <sz val="12"/>
      <name val="Times New Roman"/>
      <family val="1"/>
    </font>
    <font>
      <sz val="10"/>
      <color indexed="10"/>
      <name val="Arial"/>
      <family val="2"/>
    </font>
    <font>
      <sz val="11"/>
      <name val="Arial"/>
      <family val="2"/>
    </font>
    <font>
      <sz val="10"/>
      <color indexed="10"/>
      <name val="Arial CE"/>
      <family val="0"/>
    </font>
    <font>
      <sz val="9"/>
      <name val="Arial CE"/>
      <family val="0"/>
    </font>
    <font>
      <b/>
      <i/>
      <sz val="10"/>
      <name val="Arial"/>
      <family val="2"/>
    </font>
    <font>
      <u val="single"/>
      <sz val="10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color indexed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9"/>
      <name val="Georgia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theme="0"/>
      <name val="Georgia"/>
      <family val="1"/>
    </font>
    <font>
      <sz val="10"/>
      <color rgb="FFFF0000"/>
      <name val="Arial"/>
      <family val="2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  <fill>
      <patternFill patternType="lightHorizontal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 style="dotted"/>
    </border>
    <border>
      <left style="medium"/>
      <right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/>
      <bottom style="dotted"/>
    </border>
    <border>
      <left style="medium"/>
      <right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hair"/>
    </border>
    <border>
      <left style="thin"/>
      <right style="thin"/>
      <top style="medium"/>
      <bottom style="dotted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10" fillId="20" borderId="1" applyNumberFormat="0" applyAlignment="0" applyProtection="0"/>
    <xf numFmtId="0" fontId="111" fillId="0" borderId="0" applyNumberFormat="0" applyFill="0" applyBorder="0" applyAlignment="0" applyProtection="0"/>
    <xf numFmtId="0" fontId="112" fillId="0" borderId="2" applyNumberFormat="0" applyFill="0" applyAlignment="0" applyProtection="0"/>
    <xf numFmtId="0" fontId="113" fillId="0" borderId="3" applyNumberFormat="0" applyFill="0" applyAlignment="0" applyProtection="0"/>
    <xf numFmtId="0" fontId="114" fillId="0" borderId="4" applyNumberFormat="0" applyFill="0" applyAlignment="0" applyProtection="0"/>
    <xf numFmtId="0" fontId="114" fillId="0" borderId="0" applyNumberFormat="0" applyFill="0" applyBorder="0" applyAlignment="0" applyProtection="0"/>
    <xf numFmtId="0" fontId="11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6" applyNumberFormat="0" applyFill="0" applyAlignment="0" applyProtection="0"/>
    <xf numFmtId="0" fontId="0" fillId="22" borderId="7" applyNumberFormat="0" applyFont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09" fillId="26" borderId="0" applyNumberFormat="0" applyBorder="0" applyAlignment="0" applyProtection="0"/>
    <xf numFmtId="0" fontId="109" fillId="27" borderId="0" applyNumberFormat="0" applyBorder="0" applyAlignment="0" applyProtection="0"/>
    <xf numFmtId="0" fontId="109" fillId="28" borderId="0" applyNumberFormat="0" applyBorder="0" applyAlignment="0" applyProtection="0"/>
    <xf numFmtId="0" fontId="119" fillId="29" borderId="0" applyNumberFormat="0" applyBorder="0" applyAlignment="0" applyProtection="0"/>
    <xf numFmtId="0" fontId="120" fillId="30" borderId="8" applyNumberFormat="0" applyAlignment="0" applyProtection="0"/>
    <xf numFmtId="0" fontId="121" fillId="0" borderId="0" applyNumberFormat="0" applyFill="0" applyBorder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3" fillId="31" borderId="0" applyNumberFormat="0" applyBorder="0" applyAlignment="0" applyProtection="0"/>
    <xf numFmtId="0" fontId="124" fillId="32" borderId="0" applyNumberFormat="0" applyBorder="0" applyAlignment="0" applyProtection="0"/>
    <xf numFmtId="0" fontId="125" fillId="30" borderId="1" applyNumberFormat="0" applyAlignment="0" applyProtection="0"/>
    <xf numFmtId="9" fontId="0" fillId="0" borderId="0" applyFont="0" applyFill="0" applyBorder="0" applyAlignment="0" applyProtection="0"/>
  </cellStyleXfs>
  <cellXfs count="1804">
    <xf numFmtId="0" fontId="0" fillId="0" borderId="0" xfId="0" applyFont="1" applyAlignment="1">
      <alignment/>
    </xf>
    <xf numFmtId="0" fontId="2" fillId="0" borderId="0" xfId="55">
      <alignment/>
      <protection/>
    </xf>
    <xf numFmtId="164" fontId="5" fillId="0" borderId="0" xfId="63" applyNumberFormat="1" applyFont="1" applyFill="1" applyBorder="1" applyAlignment="1" applyProtection="1">
      <alignment horizontal="centerContinuous" vertical="center"/>
      <protection/>
    </xf>
    <xf numFmtId="0" fontId="6" fillId="0" borderId="10" xfId="63" applyFont="1" applyFill="1" applyBorder="1" applyAlignment="1" applyProtection="1">
      <alignment horizontal="center" vertical="center" wrapText="1"/>
      <protection/>
    </xf>
    <xf numFmtId="164" fontId="5" fillId="0" borderId="0" xfId="63" applyNumberFormat="1" applyFont="1" applyFill="1" applyBorder="1" applyAlignment="1" applyProtection="1">
      <alignment vertical="center" wrapText="1"/>
      <protection/>
    </xf>
    <xf numFmtId="0" fontId="4" fillId="0" borderId="0" xfId="63" applyFont="1" applyFill="1" applyProtection="1">
      <alignment/>
      <protection/>
    </xf>
    <xf numFmtId="164" fontId="5" fillId="0" borderId="11" xfId="63" applyNumberFormat="1" applyFont="1" applyFill="1" applyBorder="1" applyAlignment="1" applyProtection="1">
      <alignment horizontal="centerContinuous" vertical="center"/>
      <protection/>
    </xf>
    <xf numFmtId="0" fontId="6" fillId="0" borderId="12" xfId="63" applyFont="1" applyFill="1" applyBorder="1" applyAlignment="1" applyProtection="1">
      <alignment horizontal="center" vertical="center" wrapText="1"/>
      <protection/>
    </xf>
    <xf numFmtId="0" fontId="6" fillId="0" borderId="13" xfId="63" applyFont="1" applyFill="1" applyBorder="1" applyAlignment="1" applyProtection="1">
      <alignment horizontal="center" vertical="center" wrapText="1"/>
      <protection/>
    </xf>
    <xf numFmtId="0" fontId="6" fillId="0" borderId="14" xfId="63" applyFont="1" applyFill="1" applyBorder="1" applyAlignment="1" applyProtection="1">
      <alignment horizontal="center" vertical="center" wrapText="1"/>
      <protection/>
    </xf>
    <xf numFmtId="0" fontId="7" fillId="0" borderId="12" xfId="63" applyFont="1" applyFill="1" applyBorder="1" applyAlignment="1" applyProtection="1">
      <alignment horizontal="center" vertical="center" wrapText="1"/>
      <protection/>
    </xf>
    <xf numFmtId="0" fontId="7" fillId="0" borderId="13" xfId="63" applyFont="1" applyFill="1" applyBorder="1" applyAlignment="1" applyProtection="1">
      <alignment horizontal="center" vertical="center" wrapText="1"/>
      <protection/>
    </xf>
    <xf numFmtId="0" fontId="7" fillId="0" borderId="10" xfId="63" applyFont="1" applyFill="1" applyBorder="1" applyAlignment="1" applyProtection="1">
      <alignment horizontal="center" vertical="center" wrapText="1"/>
      <protection/>
    </xf>
    <xf numFmtId="0" fontId="7" fillId="0" borderId="14" xfId="63" applyFont="1" applyFill="1" applyBorder="1" applyAlignment="1" applyProtection="1">
      <alignment horizontal="center" vertical="center" wrapText="1"/>
      <protection/>
    </xf>
    <xf numFmtId="0" fontId="3" fillId="0" borderId="15" xfId="63" applyFont="1" applyFill="1" applyBorder="1" applyAlignment="1" applyProtection="1">
      <alignment horizontal="center" vertical="center" wrapText="1"/>
      <protection/>
    </xf>
    <xf numFmtId="0" fontId="8" fillId="0" borderId="16" xfId="63" applyFont="1" applyFill="1" applyBorder="1" applyAlignment="1" applyProtection="1">
      <alignment horizontal="right" vertical="center" wrapText="1"/>
      <protection/>
    </xf>
    <xf numFmtId="0" fontId="8" fillId="0" borderId="17" xfId="63" applyFont="1" applyFill="1" applyBorder="1" applyAlignment="1" applyProtection="1">
      <alignment vertical="center" wrapText="1"/>
      <protection/>
    </xf>
    <xf numFmtId="164" fontId="8" fillId="0" borderId="18" xfId="63" applyNumberFormat="1" applyFont="1" applyFill="1" applyBorder="1" applyAlignment="1" applyProtection="1">
      <alignment vertical="center" wrapText="1"/>
      <protection/>
    </xf>
    <xf numFmtId="0" fontId="8" fillId="0" borderId="13" xfId="63" applyFont="1" applyFill="1" applyBorder="1" applyAlignment="1" applyProtection="1">
      <alignment horizontal="right" vertical="center" wrapText="1"/>
      <protection/>
    </xf>
    <xf numFmtId="0" fontId="8" fillId="0" borderId="10" xfId="63" applyFont="1" applyFill="1" applyBorder="1" applyAlignment="1" applyProtection="1">
      <alignment vertical="center" wrapText="1"/>
      <protection/>
    </xf>
    <xf numFmtId="164" fontId="8" fillId="0" borderId="14" xfId="63" applyNumberFormat="1" applyFont="1" applyFill="1" applyBorder="1" applyAlignment="1" applyProtection="1">
      <alignment vertical="center" wrapText="1"/>
      <protection locked="0"/>
    </xf>
    <xf numFmtId="0" fontId="8" fillId="0" borderId="13" xfId="63" applyFont="1" applyFill="1" applyBorder="1" applyAlignment="1" applyProtection="1">
      <alignment horizontal="right" vertical="center" wrapText="1"/>
      <protection/>
    </xf>
    <xf numFmtId="164" fontId="8" fillId="0" borderId="14" xfId="63" applyNumberFormat="1" applyFont="1" applyFill="1" applyBorder="1" applyAlignment="1" applyProtection="1">
      <alignment vertical="center" wrapText="1"/>
      <protection/>
    </xf>
    <xf numFmtId="0" fontId="3" fillId="0" borderId="19" xfId="63" applyFont="1" applyFill="1" applyBorder="1" applyAlignment="1" applyProtection="1">
      <alignment horizontal="right" vertical="center" wrapText="1"/>
      <protection/>
    </xf>
    <xf numFmtId="0" fontId="3" fillId="0" borderId="20" xfId="63" applyFont="1" applyFill="1" applyBorder="1" applyAlignment="1" applyProtection="1">
      <alignment horizontal="left" vertical="center" wrapText="1" indent="1"/>
      <protection/>
    </xf>
    <xf numFmtId="164" fontId="3" fillId="0" borderId="21" xfId="63" applyNumberFormat="1" applyFont="1" applyFill="1" applyBorder="1" applyAlignment="1" applyProtection="1">
      <alignment vertical="center" wrapText="1"/>
      <protection locked="0"/>
    </xf>
    <xf numFmtId="164" fontId="3" fillId="0" borderId="21" xfId="63" applyNumberFormat="1" applyFont="1" applyFill="1" applyBorder="1" applyAlignment="1" applyProtection="1">
      <alignment vertical="center" wrapText="1"/>
      <protection locked="0"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Fill="1" applyBorder="1" applyAlignment="1" applyProtection="1">
      <alignment horizontal="left" vertical="center" wrapText="1" indent="1"/>
      <protection/>
    </xf>
    <xf numFmtId="164" fontId="3" fillId="0" borderId="24" xfId="63" applyNumberFormat="1" applyFont="1" applyFill="1" applyBorder="1" applyAlignment="1" applyProtection="1">
      <alignment vertical="center" wrapText="1"/>
      <protection locked="0"/>
    </xf>
    <xf numFmtId="0" fontId="3" fillId="0" borderId="13" xfId="63" applyFont="1" applyFill="1" applyBorder="1" applyAlignment="1" applyProtection="1">
      <alignment horizontal="right" vertical="center" wrapText="1"/>
      <protection/>
    </xf>
    <xf numFmtId="0" fontId="3" fillId="0" borderId="10" xfId="63" applyFont="1" applyFill="1" applyBorder="1" applyAlignment="1" applyProtection="1">
      <alignment horizontal="left" vertical="center" wrapText="1" indent="1"/>
      <protection/>
    </xf>
    <xf numFmtId="0" fontId="8" fillId="0" borderId="25" xfId="63" applyFont="1" applyFill="1" applyBorder="1" applyAlignment="1" applyProtection="1">
      <alignment horizontal="left" vertical="center" wrapText="1" indent="1"/>
      <protection/>
    </xf>
    <xf numFmtId="164" fontId="8" fillId="0" borderId="24" xfId="63" applyNumberFormat="1" applyFont="1" applyFill="1" applyBorder="1" applyAlignment="1" applyProtection="1">
      <alignment vertical="center" wrapText="1"/>
      <protection locked="0"/>
    </xf>
    <xf numFmtId="0" fontId="8" fillId="0" borderId="26" xfId="63" applyFont="1" applyFill="1" applyBorder="1" applyAlignment="1" applyProtection="1">
      <alignment horizontal="right" vertical="center" wrapText="1"/>
      <protection/>
    </xf>
    <xf numFmtId="0" fontId="8" fillId="0" borderId="27" xfId="63" applyFont="1" applyFill="1" applyBorder="1" applyAlignment="1" applyProtection="1">
      <alignment vertical="center" wrapText="1"/>
      <protection/>
    </xf>
    <xf numFmtId="164" fontId="8" fillId="0" borderId="28" xfId="63" applyNumberFormat="1" applyFont="1" applyFill="1" applyBorder="1" applyAlignment="1" applyProtection="1">
      <alignment vertical="center" wrapText="1"/>
      <protection locked="0"/>
    </xf>
    <xf numFmtId="0" fontId="8" fillId="0" borderId="29" xfId="63" applyFont="1" applyFill="1" applyBorder="1" applyAlignment="1" applyProtection="1">
      <alignment horizontal="right" vertical="center" wrapText="1"/>
      <protection/>
    </xf>
    <xf numFmtId="0" fontId="8" fillId="0" borderId="20" xfId="63" applyFont="1" applyFill="1" applyBorder="1" applyAlignment="1" applyProtection="1">
      <alignment vertical="center" wrapText="1"/>
      <protection/>
    </xf>
    <xf numFmtId="164" fontId="8" fillId="0" borderId="30" xfId="63" applyNumberFormat="1" applyFont="1" applyFill="1" applyBorder="1" applyAlignment="1" applyProtection="1">
      <alignment vertical="center" wrapText="1"/>
      <protection locked="0"/>
    </xf>
    <xf numFmtId="0" fontId="3" fillId="0" borderId="31" xfId="63" applyFont="1" applyFill="1" applyBorder="1" applyAlignment="1" applyProtection="1">
      <alignment horizontal="left" vertical="center" wrapText="1" indent="1"/>
      <protection/>
    </xf>
    <xf numFmtId="0" fontId="3" fillId="0" borderId="32" xfId="63" applyFont="1" applyFill="1" applyBorder="1" applyAlignment="1" applyProtection="1">
      <alignment horizontal="left" vertical="center" wrapText="1" indent="1"/>
      <protection/>
    </xf>
    <xf numFmtId="0" fontId="3" fillId="0" borderId="33" xfId="63" applyFont="1" applyFill="1" applyBorder="1" applyAlignment="1" applyProtection="1">
      <alignment horizontal="right" vertical="center" wrapText="1"/>
      <protection/>
    </xf>
    <xf numFmtId="0" fontId="3" fillId="0" borderId="29" xfId="63" applyFont="1" applyFill="1" applyBorder="1" applyAlignment="1" applyProtection="1">
      <alignment horizontal="right" vertical="center" wrapText="1"/>
      <protection/>
    </xf>
    <xf numFmtId="0" fontId="8" fillId="0" borderId="34" xfId="63" applyFont="1" applyFill="1" applyBorder="1" applyAlignment="1" applyProtection="1">
      <alignment horizontal="left" vertical="center" wrapText="1" indent="1"/>
      <protection/>
    </xf>
    <xf numFmtId="0" fontId="3" fillId="0" borderId="35" xfId="63" applyFont="1" applyFill="1" applyBorder="1" applyAlignment="1" applyProtection="1">
      <alignment horizontal="right" vertical="center" wrapText="1"/>
      <protection/>
    </xf>
    <xf numFmtId="164" fontId="3" fillId="0" borderId="36" xfId="63" applyNumberFormat="1" applyFont="1" applyFill="1" applyBorder="1" applyAlignment="1" applyProtection="1">
      <alignment vertical="center" wrapText="1"/>
      <protection locked="0"/>
    </xf>
    <xf numFmtId="0" fontId="3" fillId="0" borderId="37" xfId="63" applyFont="1" applyFill="1" applyBorder="1" applyAlignment="1" applyProtection="1">
      <alignment horizontal="right" vertical="center" wrapText="1"/>
      <protection/>
    </xf>
    <xf numFmtId="0" fontId="8" fillId="0" borderId="38" xfId="63" applyFont="1" applyFill="1" applyBorder="1" applyAlignment="1" applyProtection="1">
      <alignment horizontal="right" vertical="center" wrapText="1"/>
      <protection/>
    </xf>
    <xf numFmtId="0" fontId="8" fillId="0" borderId="31" xfId="63" applyFont="1" applyFill="1" applyBorder="1" applyAlignment="1" applyProtection="1">
      <alignment horizontal="left" indent="1"/>
      <protection/>
    </xf>
    <xf numFmtId="164" fontId="3" fillId="0" borderId="36" xfId="63" applyNumberFormat="1" applyFont="1" applyFill="1" applyBorder="1" applyAlignment="1" applyProtection="1">
      <alignment vertical="center" wrapText="1"/>
      <protection locked="0"/>
    </xf>
    <xf numFmtId="0" fontId="3" fillId="0" borderId="38" xfId="63" applyFont="1" applyFill="1" applyBorder="1" applyAlignment="1" applyProtection="1">
      <alignment horizontal="right" vertical="center" wrapText="1"/>
      <protection/>
    </xf>
    <xf numFmtId="164" fontId="10" fillId="0" borderId="36" xfId="63" applyNumberFormat="1" applyFont="1" applyFill="1" applyBorder="1" applyAlignment="1" applyProtection="1">
      <alignment vertical="center" wrapText="1"/>
      <protection locked="0"/>
    </xf>
    <xf numFmtId="0" fontId="3" fillId="0" borderId="39" xfId="63" applyFont="1" applyFill="1" applyBorder="1" applyAlignment="1" applyProtection="1">
      <alignment horizontal="right" vertical="center" wrapText="1"/>
      <protection/>
    </xf>
    <xf numFmtId="0" fontId="8" fillId="0" borderId="23" xfId="63" applyFont="1" applyFill="1" applyBorder="1" applyAlignment="1" applyProtection="1">
      <alignment horizontal="left" indent="1"/>
      <protection/>
    </xf>
    <xf numFmtId="164" fontId="3" fillId="0" borderId="40" xfId="63" applyNumberFormat="1" applyFont="1" applyFill="1" applyBorder="1" applyAlignment="1" applyProtection="1">
      <alignment vertical="center" wrapText="1"/>
      <protection locked="0"/>
    </xf>
    <xf numFmtId="0" fontId="3" fillId="0" borderId="0" xfId="63" applyFont="1" applyFill="1" applyBorder="1" applyAlignment="1" applyProtection="1">
      <alignment horizontal="right" vertical="center" wrapText="1"/>
      <protection/>
    </xf>
    <xf numFmtId="0" fontId="8" fillId="0" borderId="25" xfId="63" applyFont="1" applyFill="1" applyBorder="1" applyAlignment="1" applyProtection="1">
      <alignment horizontal="left" indent="1"/>
      <protection/>
    </xf>
    <xf numFmtId="0" fontId="10" fillId="0" borderId="35" xfId="63" applyFont="1" applyFill="1" applyBorder="1" applyAlignment="1" applyProtection="1">
      <alignment horizontal="right" vertical="center" wrapText="1"/>
      <protection/>
    </xf>
    <xf numFmtId="0" fontId="3" fillId="0" borderId="31" xfId="63" applyFont="1" applyFill="1" applyBorder="1" applyAlignment="1" applyProtection="1">
      <alignment vertical="center" wrapText="1"/>
      <protection/>
    </xf>
    <xf numFmtId="0" fontId="10" fillId="0" borderId="22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Fill="1" applyBorder="1" applyAlignment="1" applyProtection="1">
      <alignment vertical="center" wrapText="1"/>
      <protection/>
    </xf>
    <xf numFmtId="164" fontId="3" fillId="0" borderId="40" xfId="63" applyNumberFormat="1" applyFont="1" applyFill="1" applyBorder="1" applyAlignment="1" applyProtection="1">
      <alignment vertical="center" wrapText="1"/>
      <protection locked="0"/>
    </xf>
    <xf numFmtId="0" fontId="10" fillId="0" borderId="13" xfId="63" applyFont="1" applyFill="1" applyBorder="1" applyAlignment="1" applyProtection="1">
      <alignment horizontal="right" vertical="center" wrapText="1"/>
      <protection/>
    </xf>
    <xf numFmtId="0" fontId="8" fillId="0" borderId="10" xfId="63" applyFont="1" applyFill="1" applyBorder="1" applyAlignment="1" applyProtection="1">
      <alignment vertical="center" wrapText="1"/>
      <protection/>
    </xf>
    <xf numFmtId="0" fontId="8" fillId="0" borderId="34" xfId="63" applyFont="1" applyFill="1" applyBorder="1" applyAlignment="1" applyProtection="1">
      <alignment vertical="center" wrapText="1"/>
      <protection/>
    </xf>
    <xf numFmtId="0" fontId="8" fillId="0" borderId="19" xfId="63" applyFont="1" applyFill="1" applyBorder="1" applyAlignment="1" applyProtection="1">
      <alignment horizontal="right" vertical="center" wrapText="1"/>
      <protection/>
    </xf>
    <xf numFmtId="0" fontId="3" fillId="0" borderId="20" xfId="63" applyFont="1" applyFill="1" applyBorder="1" applyAlignment="1" applyProtection="1">
      <alignment vertical="center" wrapText="1"/>
      <protection/>
    </xf>
    <xf numFmtId="0" fontId="3" fillId="0" borderId="23" xfId="63" applyFont="1" applyFill="1" applyBorder="1" applyAlignment="1" applyProtection="1">
      <alignment vertical="center" wrapText="1"/>
      <protection/>
    </xf>
    <xf numFmtId="164" fontId="8" fillId="0" borderId="14" xfId="63" applyNumberFormat="1" applyFont="1" applyFill="1" applyBorder="1" applyAlignment="1" applyProtection="1">
      <alignment vertical="center" wrapText="1"/>
      <protection/>
    </xf>
    <xf numFmtId="164" fontId="3" fillId="0" borderId="28" xfId="63" applyNumberFormat="1" applyFont="1" applyFill="1" applyBorder="1" applyAlignment="1" applyProtection="1">
      <alignment vertical="center" wrapText="1"/>
      <protection/>
    </xf>
    <xf numFmtId="0" fontId="10" fillId="0" borderId="29" xfId="63" applyFont="1" applyFill="1" applyBorder="1" applyAlignment="1" applyProtection="1">
      <alignment horizontal="right" vertical="center" wrapText="1"/>
      <protection/>
    </xf>
    <xf numFmtId="0" fontId="11" fillId="0" borderId="13" xfId="63" applyFont="1" applyFill="1" applyBorder="1" applyAlignment="1" applyProtection="1">
      <alignment horizontal="right" vertical="center" wrapText="1"/>
      <protection/>
    </xf>
    <xf numFmtId="0" fontId="3" fillId="0" borderId="27" xfId="63" applyFont="1" applyFill="1" applyBorder="1" applyAlignment="1" applyProtection="1">
      <alignment horizontal="left" vertical="center" wrapText="1" indent="1"/>
      <protection/>
    </xf>
    <xf numFmtId="164" fontId="3" fillId="0" borderId="28" xfId="63" applyNumberFormat="1" applyFont="1" applyFill="1" applyBorder="1" applyAlignment="1" applyProtection="1">
      <alignment vertical="center" wrapText="1"/>
      <protection locked="0"/>
    </xf>
    <xf numFmtId="0" fontId="8" fillId="0" borderId="10" xfId="63" applyFont="1" applyFill="1" applyBorder="1" applyAlignment="1" applyProtection="1">
      <alignment horizontal="left" vertical="center" wrapText="1" indent="1"/>
      <protection/>
    </xf>
    <xf numFmtId="0" fontId="5" fillId="0" borderId="0" xfId="63" applyFont="1" applyFill="1" applyBorder="1" applyAlignment="1" applyProtection="1">
      <alignment horizontal="center" vertical="center" wrapText="1"/>
      <protection/>
    </xf>
    <xf numFmtId="0" fontId="5" fillId="0" borderId="0" xfId="63" applyFont="1" applyFill="1" applyBorder="1" applyAlignment="1" applyProtection="1">
      <alignment vertical="center" wrapText="1"/>
      <protection/>
    </xf>
    <xf numFmtId="0" fontId="3" fillId="0" borderId="26" xfId="63" applyFont="1" applyFill="1" applyBorder="1" applyAlignment="1" applyProtection="1">
      <alignment horizontal="right" vertical="center" wrapText="1"/>
      <protection/>
    </xf>
    <xf numFmtId="164" fontId="3" fillId="0" borderId="41" xfId="63" applyNumberFormat="1" applyFont="1" applyFill="1" applyBorder="1" applyAlignment="1" applyProtection="1">
      <alignment vertical="center" wrapText="1"/>
      <protection locked="0"/>
    </xf>
    <xf numFmtId="0" fontId="3" fillId="0" borderId="20" xfId="63" applyFont="1" applyFill="1" applyBorder="1" applyAlignment="1" applyProtection="1">
      <alignment horizontal="left" indent="1"/>
      <protection/>
    </xf>
    <xf numFmtId="0" fontId="3" fillId="0" borderId="34" xfId="63" applyFont="1" applyFill="1" applyBorder="1" applyAlignment="1" applyProtection="1">
      <alignment horizontal="left" vertical="center" wrapText="1" indent="1"/>
      <protection/>
    </xf>
    <xf numFmtId="164" fontId="3" fillId="0" borderId="30" xfId="63" applyNumberFormat="1" applyFont="1" applyFill="1" applyBorder="1" applyAlignment="1" applyProtection="1">
      <alignment vertical="center" wrapText="1"/>
      <protection locked="0"/>
    </xf>
    <xf numFmtId="0" fontId="3" fillId="0" borderId="23" xfId="63" applyFont="1" applyFill="1" applyBorder="1" applyAlignment="1" applyProtection="1">
      <alignment horizontal="right" vertical="center" wrapText="1"/>
      <protection/>
    </xf>
    <xf numFmtId="164" fontId="8" fillId="0" borderId="14" xfId="63" applyNumberFormat="1" applyFont="1" applyFill="1" applyBorder="1" applyAlignment="1" applyProtection="1">
      <alignment vertical="center" wrapText="1"/>
      <protection locked="0"/>
    </xf>
    <xf numFmtId="0" fontId="3" fillId="0" borderId="27" xfId="63" applyFont="1" applyFill="1" applyBorder="1" applyAlignment="1" applyProtection="1">
      <alignment vertical="center" wrapText="1"/>
      <protection/>
    </xf>
    <xf numFmtId="0" fontId="3" fillId="0" borderId="25" xfId="63" applyFont="1" applyFill="1" applyBorder="1" applyAlignment="1" applyProtection="1">
      <alignment horizontal="left" vertical="center" wrapText="1" indent="1"/>
      <protection/>
    </xf>
    <xf numFmtId="0" fontId="8" fillId="0" borderId="20" xfId="63" applyFont="1" applyFill="1" applyBorder="1" applyAlignment="1" applyProtection="1">
      <alignment horizontal="right" vertical="center" wrapText="1"/>
      <protection/>
    </xf>
    <xf numFmtId="0" fontId="8" fillId="0" borderId="23" xfId="63" applyFont="1" applyFill="1" applyBorder="1" applyAlignment="1" applyProtection="1">
      <alignment horizontal="right" vertical="center" wrapText="1"/>
      <protection/>
    </xf>
    <xf numFmtId="164" fontId="8" fillId="0" borderId="17" xfId="63" applyNumberFormat="1" applyFont="1" applyFill="1" applyBorder="1" applyAlignment="1" applyProtection="1">
      <alignment vertical="center" wrapText="1"/>
      <protection/>
    </xf>
    <xf numFmtId="0" fontId="8" fillId="0" borderId="42" xfId="63" applyFont="1" applyFill="1" applyBorder="1" applyAlignment="1" applyProtection="1">
      <alignment horizontal="left" indent="1"/>
      <protection/>
    </xf>
    <xf numFmtId="0" fontId="8" fillId="0" borderId="16" xfId="63" applyFont="1" applyFill="1" applyBorder="1" applyAlignment="1" applyProtection="1">
      <alignment horizontal="right" vertical="center" wrapText="1"/>
      <protection/>
    </xf>
    <xf numFmtId="164" fontId="8" fillId="0" borderId="18" xfId="63" applyNumberFormat="1" applyFont="1" applyFill="1" applyBorder="1" applyAlignment="1" applyProtection="1">
      <alignment vertical="center" wrapText="1"/>
      <protection/>
    </xf>
    <xf numFmtId="0" fontId="8" fillId="0" borderId="34" xfId="63" applyFont="1" applyFill="1" applyBorder="1" applyAlignment="1" applyProtection="1">
      <alignment vertical="center" wrapText="1"/>
      <protection/>
    </xf>
    <xf numFmtId="164" fontId="8" fillId="0" borderId="30" xfId="63" applyNumberFormat="1" applyFont="1" applyFill="1" applyBorder="1" applyAlignment="1" applyProtection="1">
      <alignment vertical="center" wrapText="1"/>
      <protection/>
    </xf>
    <xf numFmtId="0" fontId="3" fillId="0" borderId="34" xfId="63" applyFont="1" applyFill="1" applyBorder="1" applyAlignment="1" applyProtection="1">
      <alignment vertical="center" wrapText="1"/>
      <protection/>
    </xf>
    <xf numFmtId="0" fontId="10" fillId="0" borderId="43" xfId="63" applyFont="1" applyFill="1" applyBorder="1" applyAlignment="1" applyProtection="1">
      <alignment horizontal="right" vertical="center" wrapText="1"/>
      <protection/>
    </xf>
    <xf numFmtId="164" fontId="3" fillId="0" borderId="41" xfId="63" applyNumberFormat="1" applyFont="1" applyFill="1" applyBorder="1" applyAlignment="1" applyProtection="1">
      <alignment vertical="center" wrapText="1"/>
      <protection locked="0"/>
    </xf>
    <xf numFmtId="164" fontId="8" fillId="0" borderId="18" xfId="63" applyNumberFormat="1" applyFont="1" applyFill="1" applyBorder="1" applyAlignment="1" applyProtection="1">
      <alignment vertical="center" wrapText="1"/>
      <protection locked="0"/>
    </xf>
    <xf numFmtId="0" fontId="3" fillId="0" borderId="17" xfId="63" applyFont="1" applyFill="1" applyBorder="1" applyAlignment="1" applyProtection="1">
      <alignment vertical="center" wrapText="1"/>
      <protection/>
    </xf>
    <xf numFmtId="164" fontId="8" fillId="0" borderId="21" xfId="63" applyNumberFormat="1" applyFont="1" applyFill="1" applyBorder="1" applyAlignment="1" applyProtection="1">
      <alignment vertical="center" wrapText="1"/>
      <protection/>
    </xf>
    <xf numFmtId="0" fontId="8" fillId="0" borderId="25" xfId="63" applyFont="1" applyFill="1" applyBorder="1" applyAlignment="1" applyProtection="1">
      <alignment vertical="center" wrapText="1"/>
      <protection/>
    </xf>
    <xf numFmtId="0" fontId="3" fillId="0" borderId="25" xfId="63" applyFont="1" applyFill="1" applyBorder="1" applyAlignment="1" applyProtection="1">
      <alignment vertical="center" wrapText="1"/>
      <protection/>
    </xf>
    <xf numFmtId="164" fontId="3" fillId="0" borderId="18" xfId="63" applyNumberFormat="1" applyFont="1" applyFill="1" applyBorder="1" applyAlignment="1" applyProtection="1">
      <alignment vertical="center" wrapText="1"/>
      <protection/>
    </xf>
    <xf numFmtId="164" fontId="3" fillId="0" borderId="21" xfId="63" applyNumberFormat="1" applyFont="1" applyFill="1" applyBorder="1" applyAlignment="1" applyProtection="1">
      <alignment vertical="center" wrapText="1"/>
      <protection/>
    </xf>
    <xf numFmtId="0" fontId="8" fillId="0" borderId="43" xfId="63" applyFont="1" applyFill="1" applyBorder="1" applyAlignment="1" applyProtection="1">
      <alignment horizontal="right" vertical="center" wrapText="1"/>
      <protection/>
    </xf>
    <xf numFmtId="0" fontId="8" fillId="0" borderId="31" xfId="63" applyFont="1" applyFill="1" applyBorder="1" applyAlignment="1" applyProtection="1">
      <alignment horizontal="right" vertical="center" wrapText="1"/>
      <protection/>
    </xf>
    <xf numFmtId="0" fontId="8" fillId="0" borderId="31" xfId="63" applyFont="1" applyFill="1" applyBorder="1" applyAlignment="1" applyProtection="1">
      <alignment vertical="center" wrapText="1"/>
      <protection/>
    </xf>
    <xf numFmtId="0" fontId="8" fillId="0" borderId="19" xfId="63" applyFont="1" applyFill="1" applyBorder="1" applyAlignment="1" applyProtection="1">
      <alignment horizontal="right" vertical="center" wrapText="1"/>
      <protection/>
    </xf>
    <xf numFmtId="0" fontId="8" fillId="0" borderId="22" xfId="63" applyFont="1" applyFill="1" applyBorder="1" applyAlignment="1" applyProtection="1">
      <alignment horizontal="right" vertical="center" wrapText="1"/>
      <protection/>
    </xf>
    <xf numFmtId="0" fontId="8" fillId="0" borderId="43" xfId="63" applyFont="1" applyFill="1" applyBorder="1" applyAlignment="1" applyProtection="1">
      <alignment horizontal="right" vertical="center" wrapText="1"/>
      <protection/>
    </xf>
    <xf numFmtId="164" fontId="8" fillId="0" borderId="28" xfId="63" applyNumberFormat="1" applyFont="1" applyFill="1" applyBorder="1" applyAlignment="1" applyProtection="1">
      <alignment vertical="center" wrapText="1"/>
      <protection/>
    </xf>
    <xf numFmtId="164" fontId="8" fillId="0" borderId="21" xfId="63" applyNumberFormat="1" applyFont="1" applyFill="1" applyBorder="1" applyAlignment="1" applyProtection="1">
      <alignment vertical="center" wrapText="1"/>
      <protection locked="0"/>
    </xf>
    <xf numFmtId="164" fontId="3" fillId="0" borderId="40" xfId="63" applyNumberFormat="1" applyFont="1" applyFill="1" applyBorder="1" applyAlignment="1" applyProtection="1">
      <alignment vertical="center" wrapText="1"/>
      <protection/>
    </xf>
    <xf numFmtId="0" fontId="3" fillId="0" borderId="44" xfId="63" applyFont="1" applyFill="1" applyBorder="1" applyAlignment="1" applyProtection="1">
      <alignment horizontal="center" vertical="center" wrapText="1"/>
      <protection/>
    </xf>
    <xf numFmtId="0" fontId="2" fillId="0" borderId="45" xfId="55" applyFill="1" applyBorder="1" applyAlignment="1">
      <alignment horizontal="right"/>
      <protection/>
    </xf>
    <xf numFmtId="0" fontId="2" fillId="0" borderId="44" xfId="55" applyFill="1" applyBorder="1" applyAlignment="1">
      <alignment horizontal="right"/>
      <protection/>
    </xf>
    <xf numFmtId="0" fontId="2" fillId="0" borderId="46" xfId="55" applyFill="1" applyBorder="1" applyAlignment="1">
      <alignment horizontal="right"/>
      <protection/>
    </xf>
    <xf numFmtId="0" fontId="3" fillId="0" borderId="21" xfId="63" applyNumberFormat="1" applyFont="1" applyFill="1" applyBorder="1" applyAlignment="1" applyProtection="1">
      <alignment vertical="center" wrapText="1"/>
      <protection/>
    </xf>
    <xf numFmtId="0" fontId="3" fillId="0" borderId="40" xfId="63" applyNumberFormat="1" applyFont="1" applyFill="1" applyBorder="1" applyAlignment="1" applyProtection="1">
      <alignment vertical="center" wrapText="1"/>
      <protection/>
    </xf>
    <xf numFmtId="0" fontId="8" fillId="0" borderId="24" xfId="63" applyNumberFormat="1" applyFont="1" applyFill="1" applyBorder="1" applyAlignment="1" applyProtection="1">
      <alignment vertical="center" wrapText="1"/>
      <protection/>
    </xf>
    <xf numFmtId="0" fontId="3" fillId="0" borderId="24" xfId="63" applyNumberFormat="1" applyFont="1" applyFill="1" applyBorder="1" applyAlignment="1" applyProtection="1">
      <alignment vertical="center" wrapText="1"/>
      <protection/>
    </xf>
    <xf numFmtId="0" fontId="10" fillId="0" borderId="33" xfId="63" applyFont="1" applyFill="1" applyBorder="1" applyAlignment="1" applyProtection="1">
      <alignment horizontal="right" vertical="center" wrapText="1"/>
      <protection/>
    </xf>
    <xf numFmtId="0" fontId="10" fillId="0" borderId="20" xfId="63" applyFont="1" applyFill="1" applyBorder="1" applyAlignment="1" applyProtection="1">
      <alignment horizontal="right" vertical="center" wrapText="1"/>
      <protection/>
    </xf>
    <xf numFmtId="0" fontId="3" fillId="0" borderId="30" xfId="63" applyNumberFormat="1" applyFont="1" applyFill="1" applyBorder="1" applyAlignment="1" applyProtection="1">
      <alignment vertical="center" wrapText="1"/>
      <protection/>
    </xf>
    <xf numFmtId="0" fontId="3" fillId="0" borderId="24" xfId="63" applyNumberFormat="1" applyFont="1" applyFill="1" applyBorder="1" applyAlignment="1" applyProtection="1">
      <alignment vertical="center" wrapText="1"/>
      <protection locked="0"/>
    </xf>
    <xf numFmtId="0" fontId="8" fillId="0" borderId="27" xfId="63" applyFont="1" applyFill="1" applyBorder="1" applyAlignment="1" applyProtection="1">
      <alignment horizontal="right" vertical="center" wrapText="1"/>
      <protection/>
    </xf>
    <xf numFmtId="0" fontId="3" fillId="0" borderId="21" xfId="63" applyNumberFormat="1" applyFont="1" applyFill="1" applyBorder="1" applyAlignment="1" applyProtection="1">
      <alignment vertical="center" wrapText="1"/>
      <protection locked="0"/>
    </xf>
    <xf numFmtId="0" fontId="3" fillId="0" borderId="40" xfId="63" applyNumberFormat="1" applyFont="1" applyFill="1" applyBorder="1" applyAlignment="1" applyProtection="1">
      <alignment vertical="center" wrapText="1"/>
      <protection locked="0"/>
    </xf>
    <xf numFmtId="0" fontId="3" fillId="0" borderId="36" xfId="63" applyNumberFormat="1" applyFont="1" applyFill="1" applyBorder="1" applyAlignment="1" applyProtection="1">
      <alignment vertical="center" wrapText="1"/>
      <protection locked="0"/>
    </xf>
    <xf numFmtId="3" fontId="3" fillId="0" borderId="23" xfId="63" applyNumberFormat="1" applyFont="1" applyFill="1" applyBorder="1" applyAlignment="1" applyProtection="1">
      <alignment vertical="center" wrapText="1"/>
      <protection locked="0"/>
    </xf>
    <xf numFmtId="0" fontId="3" fillId="0" borderId="20" xfId="63" applyFont="1" applyFill="1" applyBorder="1" applyAlignment="1" applyProtection="1">
      <alignment horizontal="right" vertical="center" wrapText="1"/>
      <protection/>
    </xf>
    <xf numFmtId="3" fontId="3" fillId="0" borderId="21" xfId="63" applyNumberFormat="1" applyFont="1" applyFill="1" applyBorder="1" applyAlignment="1" applyProtection="1">
      <alignment vertical="center" wrapText="1"/>
      <protection locked="0"/>
    </xf>
    <xf numFmtId="0" fontId="3" fillId="0" borderId="10" xfId="63" applyFont="1" applyFill="1" applyBorder="1" applyAlignment="1" applyProtection="1">
      <alignment horizontal="right" vertical="center" wrapText="1"/>
      <protection/>
    </xf>
    <xf numFmtId="3" fontId="8" fillId="0" borderId="18" xfId="63" applyNumberFormat="1" applyFont="1" applyFill="1" applyBorder="1" applyAlignment="1" applyProtection="1">
      <alignment vertical="center" wrapText="1"/>
      <protection locked="0"/>
    </xf>
    <xf numFmtId="3" fontId="3" fillId="0" borderId="28" xfId="63" applyNumberFormat="1" applyFont="1" applyFill="1" applyBorder="1" applyAlignment="1" applyProtection="1">
      <alignment vertical="center" wrapText="1"/>
      <protection locked="0"/>
    </xf>
    <xf numFmtId="3" fontId="3" fillId="0" borderId="30" xfId="63" applyNumberFormat="1" applyFont="1" applyFill="1" applyBorder="1" applyAlignment="1" applyProtection="1">
      <alignment vertical="center" wrapText="1"/>
      <protection locked="0"/>
    </xf>
    <xf numFmtId="3" fontId="3" fillId="0" borderId="21" xfId="63" applyNumberFormat="1" applyFont="1" applyFill="1" applyBorder="1" applyAlignment="1" applyProtection="1">
      <alignment vertical="center" wrapText="1"/>
      <protection/>
    </xf>
    <xf numFmtId="3" fontId="3" fillId="0" borderId="30" xfId="63" applyNumberFormat="1" applyFont="1" applyFill="1" applyBorder="1" applyAlignment="1" applyProtection="1">
      <alignment vertical="center" wrapText="1"/>
      <protection locked="0"/>
    </xf>
    <xf numFmtId="0" fontId="2" fillId="0" borderId="47" xfId="55" applyFill="1" applyBorder="1" applyAlignment="1">
      <alignment horizontal="right"/>
      <protection/>
    </xf>
    <xf numFmtId="0" fontId="3" fillId="0" borderId="43" xfId="63" applyFont="1" applyFill="1" applyBorder="1" applyAlignment="1" applyProtection="1">
      <alignment horizontal="right" vertical="center" wrapText="1"/>
      <protection/>
    </xf>
    <xf numFmtId="164" fontId="3" fillId="0" borderId="20" xfId="63" applyNumberFormat="1" applyFont="1" applyFill="1" applyBorder="1" applyAlignment="1" applyProtection="1">
      <alignment vertical="center" wrapText="1"/>
      <protection locked="0"/>
    </xf>
    <xf numFmtId="0" fontId="2" fillId="0" borderId="48" xfId="55" applyFill="1" applyBorder="1" applyAlignment="1">
      <alignment horizontal="right"/>
      <protection/>
    </xf>
    <xf numFmtId="164" fontId="3" fillId="0" borderId="23" xfId="63" applyNumberFormat="1" applyFont="1" applyFill="1" applyBorder="1" applyAlignment="1" applyProtection="1">
      <alignment vertical="center" wrapText="1"/>
      <protection locked="0"/>
    </xf>
    <xf numFmtId="0" fontId="8" fillId="0" borderId="31" xfId="63" applyFont="1" applyFill="1" applyBorder="1" applyAlignment="1" applyProtection="1">
      <alignment horizontal="left" vertical="center" wrapText="1" indent="1"/>
      <protection/>
    </xf>
    <xf numFmtId="164" fontId="3" fillId="0" borderId="31" xfId="63" applyNumberFormat="1" applyFont="1" applyFill="1" applyBorder="1" applyAlignment="1" applyProtection="1">
      <alignment vertical="center" wrapText="1"/>
      <protection locked="0"/>
    </xf>
    <xf numFmtId="0" fontId="8" fillId="0" borderId="31" xfId="63" applyFont="1" applyFill="1" applyBorder="1" applyAlignment="1" applyProtection="1">
      <alignment horizontal="right" vertical="center" wrapText="1"/>
      <protection/>
    </xf>
    <xf numFmtId="164" fontId="3" fillId="0" borderId="10" xfId="63" applyNumberFormat="1" applyFont="1" applyFill="1" applyBorder="1" applyAlignment="1" applyProtection="1">
      <alignment vertical="center" wrapText="1"/>
      <protection locked="0"/>
    </xf>
    <xf numFmtId="164" fontId="8" fillId="0" borderId="31" xfId="63" applyNumberFormat="1" applyFont="1" applyFill="1" applyBorder="1" applyAlignment="1" applyProtection="1">
      <alignment vertical="center" wrapText="1"/>
      <protection/>
    </xf>
    <xf numFmtId="164" fontId="8" fillId="0" borderId="20" xfId="63" applyNumberFormat="1" applyFont="1" applyFill="1" applyBorder="1" applyAlignment="1" applyProtection="1">
      <alignment vertical="center" wrapText="1"/>
      <protection locked="0"/>
    </xf>
    <xf numFmtId="164" fontId="3" fillId="0" borderId="20" xfId="63" applyNumberFormat="1" applyFont="1" applyFill="1" applyBorder="1" applyAlignment="1" applyProtection="1">
      <alignment vertical="center" wrapText="1"/>
      <protection locked="0"/>
    </xf>
    <xf numFmtId="164" fontId="3" fillId="0" borderId="25" xfId="63" applyNumberFormat="1" applyFont="1" applyFill="1" applyBorder="1" applyAlignment="1" applyProtection="1">
      <alignment vertical="center" wrapText="1"/>
      <protection locked="0"/>
    </xf>
    <xf numFmtId="164" fontId="8" fillId="0" borderId="10" xfId="63" applyNumberFormat="1" applyFont="1" applyFill="1" applyBorder="1" applyAlignment="1" applyProtection="1">
      <alignment vertical="center" wrapText="1"/>
      <protection locked="0"/>
    </xf>
    <xf numFmtId="164" fontId="8" fillId="0" borderId="27" xfId="63" applyNumberFormat="1" applyFont="1" applyFill="1" applyBorder="1" applyAlignment="1" applyProtection="1">
      <alignment vertical="center" wrapText="1"/>
      <protection/>
    </xf>
    <xf numFmtId="164" fontId="3" fillId="0" borderId="25" xfId="63" applyNumberFormat="1" applyFont="1" applyFill="1" applyBorder="1" applyAlignment="1" applyProtection="1">
      <alignment vertical="center" wrapText="1"/>
      <protection locked="0"/>
    </xf>
    <xf numFmtId="164" fontId="8" fillId="0" borderId="25" xfId="63" applyNumberFormat="1" applyFont="1" applyFill="1" applyBorder="1" applyAlignment="1" applyProtection="1">
      <alignment vertical="center" wrapText="1"/>
      <protection locked="0"/>
    </xf>
    <xf numFmtId="164" fontId="8" fillId="0" borderId="27" xfId="63" applyNumberFormat="1" applyFont="1" applyFill="1" applyBorder="1" applyAlignment="1" applyProtection="1">
      <alignment vertical="center" wrapText="1"/>
      <protection locked="0"/>
    </xf>
    <xf numFmtId="164" fontId="8" fillId="0" borderId="34" xfId="63" applyNumberFormat="1" applyFont="1" applyFill="1" applyBorder="1" applyAlignment="1" applyProtection="1">
      <alignment vertical="center" wrapText="1"/>
      <protection locked="0"/>
    </xf>
    <xf numFmtId="164" fontId="3" fillId="0" borderId="23" xfId="63" applyNumberFormat="1" applyFont="1" applyFill="1" applyBorder="1" applyAlignment="1" applyProtection="1">
      <alignment vertical="center" wrapText="1"/>
      <protection locked="0"/>
    </xf>
    <xf numFmtId="164" fontId="3" fillId="0" borderId="32" xfId="63" applyNumberFormat="1" applyFont="1" applyFill="1" applyBorder="1" applyAlignment="1" applyProtection="1">
      <alignment vertical="center" wrapText="1"/>
      <protection locked="0"/>
    </xf>
    <xf numFmtId="164" fontId="8" fillId="0" borderId="12" xfId="63" applyNumberFormat="1" applyFont="1" applyFill="1" applyBorder="1" applyAlignment="1" applyProtection="1">
      <alignment vertical="center" wrapText="1"/>
      <protection locked="0"/>
    </xf>
    <xf numFmtId="164" fontId="10" fillId="0" borderId="31" xfId="63" applyNumberFormat="1" applyFont="1" applyFill="1" applyBorder="1" applyAlignment="1" applyProtection="1">
      <alignment vertical="center" wrapText="1"/>
      <protection locked="0"/>
    </xf>
    <xf numFmtId="164" fontId="8" fillId="0" borderId="10" xfId="63" applyNumberFormat="1" applyFont="1" applyFill="1" applyBorder="1" applyAlignment="1" applyProtection="1">
      <alignment vertical="center" wrapText="1"/>
      <protection/>
    </xf>
    <xf numFmtId="164" fontId="8" fillId="0" borderId="10" xfId="63" applyNumberFormat="1" applyFont="1" applyFill="1" applyBorder="1" applyAlignment="1" applyProtection="1">
      <alignment vertical="center" wrapText="1"/>
      <protection locked="0"/>
    </xf>
    <xf numFmtId="164" fontId="3" fillId="0" borderId="20" xfId="63" applyNumberFormat="1" applyFont="1" applyFill="1" applyBorder="1" applyAlignment="1" applyProtection="1">
      <alignment vertical="center" wrapText="1"/>
      <protection/>
    </xf>
    <xf numFmtId="164" fontId="8" fillId="0" borderId="20" xfId="63" applyNumberFormat="1" applyFont="1" applyFill="1" applyBorder="1" applyAlignment="1" applyProtection="1">
      <alignment vertical="center" wrapText="1"/>
      <protection/>
    </xf>
    <xf numFmtId="164" fontId="8" fillId="0" borderId="23" xfId="63" applyNumberFormat="1" applyFont="1" applyFill="1" applyBorder="1" applyAlignment="1" applyProtection="1">
      <alignment vertical="center" wrapText="1"/>
      <protection/>
    </xf>
    <xf numFmtId="164" fontId="8" fillId="0" borderId="25" xfId="63" applyNumberFormat="1" applyFont="1" applyFill="1" applyBorder="1" applyAlignment="1" applyProtection="1">
      <alignment vertical="center" wrapText="1"/>
      <protection/>
    </xf>
    <xf numFmtId="164" fontId="8" fillId="0" borderId="34" xfId="63" applyNumberFormat="1" applyFont="1" applyFill="1" applyBorder="1" applyAlignment="1" applyProtection="1">
      <alignment vertical="center" wrapText="1"/>
      <protection/>
    </xf>
    <xf numFmtId="164" fontId="3" fillId="0" borderId="27" xfId="63" applyNumberFormat="1" applyFont="1" applyFill="1" applyBorder="1" applyAlignment="1" applyProtection="1">
      <alignment vertical="center" wrapText="1"/>
      <protection/>
    </xf>
    <xf numFmtId="164" fontId="3" fillId="0" borderId="34" xfId="63" applyNumberFormat="1" applyFont="1" applyFill="1" applyBorder="1" applyAlignment="1" applyProtection="1">
      <alignment vertical="center" wrapText="1"/>
      <protection/>
    </xf>
    <xf numFmtId="164" fontId="3" fillId="0" borderId="32" xfId="63" applyNumberFormat="1" applyFont="1" applyFill="1" applyBorder="1" applyAlignment="1" applyProtection="1">
      <alignment vertical="center" wrapText="1"/>
      <protection locked="0"/>
    </xf>
    <xf numFmtId="164" fontId="3" fillId="0" borderId="27" xfId="63" applyNumberFormat="1" applyFont="1" applyFill="1" applyBorder="1" applyAlignment="1" applyProtection="1">
      <alignment vertical="center" wrapText="1"/>
      <protection locked="0"/>
    </xf>
    <xf numFmtId="164" fontId="3" fillId="0" borderId="34" xfId="63" applyNumberFormat="1" applyFont="1" applyFill="1" applyBorder="1" applyAlignment="1" applyProtection="1">
      <alignment vertical="center" wrapText="1"/>
      <protection locked="0"/>
    </xf>
    <xf numFmtId="164" fontId="8" fillId="0" borderId="17" xfId="63" applyNumberFormat="1" applyFont="1" applyFill="1" applyBorder="1" applyAlignment="1" applyProtection="1">
      <alignment vertical="center" wrapText="1"/>
      <protection locked="0"/>
    </xf>
    <xf numFmtId="164" fontId="8" fillId="0" borderId="27" xfId="63" applyNumberFormat="1" applyFont="1" applyFill="1" applyBorder="1" applyAlignment="1" applyProtection="1">
      <alignment vertical="center" wrapText="1"/>
      <protection locked="0"/>
    </xf>
    <xf numFmtId="164" fontId="8" fillId="0" borderId="34" xfId="63" applyNumberFormat="1" applyFont="1" applyFill="1" applyBorder="1" applyAlignment="1" applyProtection="1">
      <alignment vertical="center" wrapText="1"/>
      <protection locked="0"/>
    </xf>
    <xf numFmtId="164" fontId="3" fillId="0" borderId="17" xfId="63" applyNumberFormat="1" applyFont="1" applyFill="1" applyBorder="1" applyAlignment="1" applyProtection="1">
      <alignment vertical="center" wrapText="1"/>
      <protection/>
    </xf>
    <xf numFmtId="0" fontId="14" fillId="0" borderId="0" xfId="0" applyFont="1" applyFill="1" applyAlignment="1">
      <alignment/>
    </xf>
    <xf numFmtId="164" fontId="13" fillId="0" borderId="0" xfId="64" applyNumberFormat="1" applyFont="1" applyFill="1" applyAlignment="1">
      <alignment horizontal="centerContinuous" vertical="center" wrapText="1"/>
      <protection/>
    </xf>
    <xf numFmtId="164" fontId="14" fillId="0" borderId="0" xfId="64" applyNumberFormat="1" applyFont="1" applyFill="1" applyAlignment="1">
      <alignment horizontal="centerContinuous" vertical="center"/>
      <protection/>
    </xf>
    <xf numFmtId="164" fontId="14" fillId="0" borderId="0" xfId="64" applyNumberFormat="1" applyFont="1" applyFill="1" applyAlignment="1">
      <alignment horizontal="center" vertical="center" wrapText="1"/>
      <protection/>
    </xf>
    <xf numFmtId="164" fontId="14" fillId="0" borderId="0" xfId="64" applyNumberFormat="1" applyFont="1" applyFill="1" applyAlignment="1">
      <alignment vertical="center" wrapText="1"/>
      <protection/>
    </xf>
    <xf numFmtId="164" fontId="14" fillId="0" borderId="0" xfId="64" applyNumberFormat="1" applyFont="1" applyFill="1" applyAlignment="1">
      <alignment horizontal="right" vertical="center"/>
      <protection/>
    </xf>
    <xf numFmtId="164" fontId="13" fillId="0" borderId="12" xfId="64" applyNumberFormat="1" applyFont="1" applyFill="1" applyBorder="1" applyAlignment="1">
      <alignment horizontal="centerContinuous" vertical="center" wrapText="1"/>
      <protection/>
    </xf>
    <xf numFmtId="164" fontId="13" fillId="0" borderId="10" xfId="64" applyNumberFormat="1" applyFont="1" applyFill="1" applyBorder="1" applyAlignment="1">
      <alignment horizontal="centerContinuous" vertical="center" wrapText="1"/>
      <protection/>
    </xf>
    <xf numFmtId="164" fontId="13" fillId="0" borderId="14" xfId="64" applyNumberFormat="1" applyFont="1" applyFill="1" applyBorder="1" applyAlignment="1">
      <alignment horizontal="centerContinuous" vertical="center" wrapText="1"/>
      <protection/>
    </xf>
    <xf numFmtId="164" fontId="13" fillId="0" borderId="12" xfId="64" applyNumberFormat="1" applyFont="1" applyFill="1" applyBorder="1" applyAlignment="1">
      <alignment horizontal="center" vertical="center" wrapText="1"/>
      <protection/>
    </xf>
    <xf numFmtId="164" fontId="13" fillId="0" borderId="10" xfId="64" applyNumberFormat="1" applyFont="1" applyFill="1" applyBorder="1" applyAlignment="1">
      <alignment horizontal="center" vertical="center" wrapText="1"/>
      <protection/>
    </xf>
    <xf numFmtId="164" fontId="14" fillId="0" borderId="49" xfId="64" applyNumberFormat="1" applyFont="1" applyFill="1" applyBorder="1" applyAlignment="1" applyProtection="1">
      <alignment vertical="center" wrapText="1"/>
      <protection/>
    </xf>
    <xf numFmtId="164" fontId="14" fillId="0" borderId="31" xfId="64" applyNumberFormat="1" applyFont="1" applyFill="1" applyBorder="1" applyAlignment="1" applyProtection="1">
      <alignment vertical="center" wrapText="1"/>
      <protection locked="0"/>
    </xf>
    <xf numFmtId="164" fontId="14" fillId="0" borderId="50" xfId="64" applyNumberFormat="1" applyFont="1" applyFill="1" applyBorder="1" applyAlignment="1" applyProtection="1">
      <alignment vertical="center" wrapText="1"/>
      <protection locked="0"/>
    </xf>
    <xf numFmtId="164" fontId="14" fillId="0" borderId="45" xfId="64" applyNumberFormat="1" applyFont="1" applyFill="1" applyBorder="1" applyAlignment="1">
      <alignment vertical="center" wrapText="1"/>
      <protection/>
    </xf>
    <xf numFmtId="164" fontId="14" fillId="0" borderId="28" xfId="64" applyNumberFormat="1" applyFont="1" applyFill="1" applyBorder="1" applyAlignment="1" applyProtection="1">
      <alignment vertical="center" wrapText="1"/>
      <protection locked="0"/>
    </xf>
    <xf numFmtId="164" fontId="14" fillId="0" borderId="44" xfId="64" applyNumberFormat="1" applyFont="1" applyFill="1" applyBorder="1" applyAlignment="1" applyProtection="1">
      <alignment vertical="center" wrapText="1"/>
      <protection/>
    </xf>
    <xf numFmtId="164" fontId="14" fillId="0" borderId="20" xfId="64" applyNumberFormat="1" applyFont="1" applyFill="1" applyBorder="1" applyAlignment="1" applyProtection="1">
      <alignment vertical="center" wrapText="1"/>
      <protection locked="0"/>
    </xf>
    <xf numFmtId="164" fontId="14" fillId="0" borderId="51" xfId="64" applyNumberFormat="1" applyFont="1" applyFill="1" applyBorder="1" applyAlignment="1" applyProtection="1">
      <alignment vertical="center" wrapText="1"/>
      <protection locked="0"/>
    </xf>
    <xf numFmtId="164" fontId="14" fillId="0" borderId="44" xfId="64" applyNumberFormat="1" applyFont="1" applyFill="1" applyBorder="1" applyAlignment="1">
      <alignment vertical="center" wrapText="1"/>
      <protection/>
    </xf>
    <xf numFmtId="164" fontId="14" fillId="0" borderId="21" xfId="64" applyNumberFormat="1" applyFont="1" applyFill="1" applyBorder="1" applyAlignment="1" applyProtection="1">
      <alignment vertical="center" wrapText="1"/>
      <protection locked="0"/>
    </xf>
    <xf numFmtId="3" fontId="14" fillId="0" borderId="51" xfId="64" applyNumberFormat="1" applyFont="1" applyFill="1" applyBorder="1" applyAlignment="1" applyProtection="1">
      <alignment vertical="center" wrapText="1"/>
      <protection locked="0"/>
    </xf>
    <xf numFmtId="164" fontId="12" fillId="0" borderId="44" xfId="64" applyNumberFormat="1" applyFont="1" applyFill="1" applyBorder="1" applyAlignment="1">
      <alignment vertical="center" wrapText="1"/>
      <protection/>
    </xf>
    <xf numFmtId="164" fontId="14" fillId="0" borderId="44" xfId="64" applyNumberFormat="1" applyFont="1" applyFill="1" applyBorder="1" applyAlignment="1" applyProtection="1">
      <alignment vertical="center" wrapText="1"/>
      <protection locked="0"/>
    </xf>
    <xf numFmtId="3" fontId="14" fillId="0" borderId="21" xfId="64" applyNumberFormat="1" applyFont="1" applyFill="1" applyBorder="1" applyAlignment="1" applyProtection="1">
      <alignment vertical="center" wrapText="1"/>
      <protection locked="0"/>
    </xf>
    <xf numFmtId="164" fontId="14" fillId="0" borderId="52" xfId="64" applyNumberFormat="1" applyFont="1" applyFill="1" applyBorder="1" applyAlignment="1" applyProtection="1">
      <alignment vertical="center" wrapText="1"/>
      <protection locked="0"/>
    </xf>
    <xf numFmtId="164" fontId="14" fillId="0" borderId="34" xfId="64" applyNumberFormat="1" applyFont="1" applyFill="1" applyBorder="1" applyAlignment="1" applyProtection="1">
      <alignment vertical="center" wrapText="1"/>
      <protection locked="0"/>
    </xf>
    <xf numFmtId="164" fontId="14" fillId="0" borderId="53" xfId="64" applyNumberFormat="1" applyFont="1" applyFill="1" applyBorder="1" applyAlignment="1" applyProtection="1">
      <alignment vertical="center" wrapText="1"/>
      <protection locked="0"/>
    </xf>
    <xf numFmtId="3" fontId="14" fillId="0" borderId="30" xfId="64" applyNumberFormat="1" applyFont="1" applyFill="1" applyBorder="1" applyAlignment="1" applyProtection="1">
      <alignment vertical="center" wrapText="1"/>
      <protection locked="0"/>
    </xf>
    <xf numFmtId="164" fontId="13" fillId="0" borderId="12" xfId="64" applyNumberFormat="1" applyFont="1" applyFill="1" applyBorder="1" applyAlignment="1">
      <alignment horizontal="left" vertical="center" wrapText="1" indent="1"/>
      <protection/>
    </xf>
    <xf numFmtId="164" fontId="13" fillId="0" borderId="10" xfId="64" applyNumberFormat="1" applyFont="1" applyFill="1" applyBorder="1" applyAlignment="1">
      <alignment vertical="center" wrapText="1"/>
      <protection/>
    </xf>
    <xf numFmtId="164" fontId="13" fillId="0" borderId="42" xfId="64" applyNumberFormat="1" applyFont="1" applyFill="1" applyBorder="1" applyAlignment="1">
      <alignment vertical="center" wrapText="1"/>
      <protection/>
    </xf>
    <xf numFmtId="164" fontId="13" fillId="0" borderId="14" xfId="64" applyNumberFormat="1" applyFont="1" applyFill="1" applyBorder="1" applyAlignment="1">
      <alignment vertical="center" wrapText="1"/>
      <protection/>
    </xf>
    <xf numFmtId="164" fontId="13" fillId="0" borderId="48" xfId="64" applyNumberFormat="1" applyFont="1" applyFill="1" applyBorder="1" applyAlignment="1">
      <alignment horizontal="left" vertical="center" wrapText="1" indent="1"/>
      <protection/>
    </xf>
    <xf numFmtId="164" fontId="14" fillId="0" borderId="25" xfId="64" applyNumberFormat="1" applyFont="1" applyFill="1" applyBorder="1" applyAlignment="1" applyProtection="1">
      <alignment horizontal="center" vertical="center" wrapText="1"/>
      <protection/>
    </xf>
    <xf numFmtId="164" fontId="14" fillId="0" borderId="54" xfId="64" applyNumberFormat="1" applyFont="1" applyFill="1" applyBorder="1" applyAlignment="1" applyProtection="1">
      <alignment horizontal="center" vertical="center" wrapText="1"/>
      <protection/>
    </xf>
    <xf numFmtId="164" fontId="14" fillId="0" borderId="14" xfId="64" applyNumberFormat="1" applyFont="1" applyFill="1" applyBorder="1" applyAlignment="1" applyProtection="1">
      <alignment horizontal="center" vertical="center" wrapText="1"/>
      <protection/>
    </xf>
    <xf numFmtId="164" fontId="14" fillId="0" borderId="45" xfId="64" applyNumberFormat="1" applyFont="1" applyFill="1" applyBorder="1" applyAlignment="1" applyProtection="1">
      <alignment vertical="center" wrapText="1"/>
      <protection/>
    </xf>
    <xf numFmtId="3" fontId="14" fillId="0" borderId="20" xfId="64" applyNumberFormat="1" applyFont="1" applyFill="1" applyBorder="1" applyAlignment="1" applyProtection="1">
      <alignment vertical="center" wrapText="1"/>
      <protection locked="0"/>
    </xf>
    <xf numFmtId="164" fontId="14" fillId="0" borderId="24" xfId="64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>
      <alignment/>
      <protection/>
    </xf>
    <xf numFmtId="3" fontId="2" fillId="0" borderId="0" xfId="57" applyNumberFormat="1" applyFont="1">
      <alignment/>
      <protection/>
    </xf>
    <xf numFmtId="3" fontId="9" fillId="0" borderId="10" xfId="57" applyNumberFormat="1" applyFont="1" applyBorder="1">
      <alignment/>
      <protection/>
    </xf>
    <xf numFmtId="164" fontId="3" fillId="0" borderId="25" xfId="64" applyNumberFormat="1" applyFont="1" applyFill="1" applyBorder="1" applyAlignment="1" applyProtection="1">
      <alignment vertical="center" wrapText="1"/>
      <protection locked="0"/>
    </xf>
    <xf numFmtId="1" fontId="3" fillId="0" borderId="25" xfId="6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5" applyFont="1">
      <alignment/>
      <protection/>
    </xf>
    <xf numFmtId="0" fontId="9" fillId="0" borderId="0" xfId="55" applyFont="1" applyAlignment="1">
      <alignment horizontal="center"/>
      <protection/>
    </xf>
    <xf numFmtId="164" fontId="3" fillId="0" borderId="0" xfId="64" applyNumberFormat="1" applyFont="1" applyAlignment="1">
      <alignment horizontal="center" vertical="center" wrapText="1"/>
      <protection/>
    </xf>
    <xf numFmtId="164" fontId="3" fillId="0" borderId="0" xfId="64" applyNumberFormat="1" applyFont="1" applyAlignment="1">
      <alignment vertical="center" wrapText="1"/>
      <protection/>
    </xf>
    <xf numFmtId="164" fontId="8" fillId="0" borderId="12" xfId="64" applyNumberFormat="1" applyFont="1" applyBorder="1" applyAlignment="1">
      <alignment horizontal="center" vertical="center" wrapText="1"/>
      <protection/>
    </xf>
    <xf numFmtId="164" fontId="8" fillId="0" borderId="10" xfId="64" applyNumberFormat="1" applyFont="1" applyBorder="1" applyAlignment="1">
      <alignment horizontal="center" vertical="center" wrapText="1"/>
      <protection/>
    </xf>
    <xf numFmtId="164" fontId="8" fillId="0" borderId="14" xfId="64" applyNumberFormat="1" applyFont="1" applyBorder="1" applyAlignment="1">
      <alignment horizontal="center" vertical="center" wrapText="1"/>
      <protection/>
    </xf>
    <xf numFmtId="164" fontId="8" fillId="0" borderId="55" xfId="64" applyNumberFormat="1" applyFont="1" applyFill="1" applyBorder="1" applyAlignment="1">
      <alignment horizontal="center" vertical="center" wrapText="1"/>
      <protection/>
    </xf>
    <xf numFmtId="164" fontId="8" fillId="0" borderId="48" xfId="64" applyNumberFormat="1" applyFont="1" applyBorder="1" applyAlignment="1" applyProtection="1">
      <alignment horizontal="center" vertical="center" wrapText="1"/>
      <protection/>
    </xf>
    <xf numFmtId="164" fontId="8" fillId="0" borderId="25" xfId="64" applyNumberFormat="1" applyFont="1" applyBorder="1" applyAlignment="1" applyProtection="1">
      <alignment horizontal="center" vertical="center" wrapText="1"/>
      <protection/>
    </xf>
    <xf numFmtId="164" fontId="8" fillId="0" borderId="24" xfId="64" applyNumberFormat="1" applyFont="1" applyBorder="1" applyAlignment="1" applyProtection="1">
      <alignment horizontal="center" vertical="center" wrapText="1"/>
      <protection/>
    </xf>
    <xf numFmtId="164" fontId="8" fillId="0" borderId="56" xfId="64" applyNumberFormat="1" applyFont="1" applyFill="1" applyBorder="1" applyAlignment="1" applyProtection="1">
      <alignment horizontal="center" vertical="center" wrapText="1"/>
      <protection/>
    </xf>
    <xf numFmtId="164" fontId="8" fillId="0" borderId="10" xfId="64" applyNumberFormat="1" applyFont="1" applyBorder="1" applyAlignment="1" applyProtection="1">
      <alignment horizontal="center" vertical="center" wrapText="1"/>
      <protection/>
    </xf>
    <xf numFmtId="164" fontId="8" fillId="0" borderId="14" xfId="64" applyNumberFormat="1" applyFont="1" applyBorder="1" applyAlignment="1" applyProtection="1">
      <alignment horizontal="center" vertical="center" wrapText="1"/>
      <protection/>
    </xf>
    <xf numFmtId="0" fontId="2" fillId="0" borderId="56" xfId="55" applyFont="1" applyBorder="1">
      <alignment/>
      <protection/>
    </xf>
    <xf numFmtId="0" fontId="20" fillId="0" borderId="17" xfId="55" applyFont="1" applyBorder="1" applyAlignment="1">
      <alignment vertical="center"/>
      <protection/>
    </xf>
    <xf numFmtId="0" fontId="14" fillId="0" borderId="16" xfId="55" applyFont="1" applyBorder="1" applyAlignment="1">
      <alignment/>
      <protection/>
    </xf>
    <xf numFmtId="164" fontId="8" fillId="0" borderId="17" xfId="64" applyNumberFormat="1" applyFont="1" applyBorder="1" applyAlignment="1" applyProtection="1">
      <alignment horizontal="center" vertical="center" wrapText="1"/>
      <protection/>
    </xf>
    <xf numFmtId="164" fontId="8" fillId="0" borderId="18" xfId="64" applyNumberFormat="1" applyFont="1" applyBorder="1" applyAlignment="1" applyProtection="1">
      <alignment horizontal="center" vertical="center" wrapText="1"/>
      <protection/>
    </xf>
    <xf numFmtId="3" fontId="2" fillId="0" borderId="57" xfId="55" applyNumberFormat="1" applyFont="1" applyBorder="1">
      <alignment/>
      <protection/>
    </xf>
    <xf numFmtId="0" fontId="14" fillId="0" borderId="58" xfId="55" applyFont="1" applyBorder="1" applyAlignment="1">
      <alignment vertical="center"/>
      <protection/>
    </xf>
    <xf numFmtId="3" fontId="14" fillId="0" borderId="31" xfId="55" applyNumberFormat="1" applyFont="1" applyBorder="1" applyAlignment="1">
      <alignment vertical="center"/>
      <protection/>
    </xf>
    <xf numFmtId="0" fontId="14" fillId="0" borderId="35" xfId="55" applyFont="1" applyBorder="1" applyAlignment="1">
      <alignment horizontal="center"/>
      <protection/>
    </xf>
    <xf numFmtId="164" fontId="3" fillId="0" borderId="31" xfId="64" applyNumberFormat="1" applyFont="1" applyBorder="1" applyAlignment="1" applyProtection="1">
      <alignment horizontal="right" vertical="center" wrapText="1"/>
      <protection/>
    </xf>
    <xf numFmtId="164" fontId="3" fillId="0" borderId="36" xfId="64" applyNumberFormat="1" applyFont="1" applyBorder="1" applyAlignment="1" applyProtection="1">
      <alignment horizontal="right" vertical="center" wrapText="1"/>
      <protection/>
    </xf>
    <xf numFmtId="3" fontId="14" fillId="0" borderId="59" xfId="55" applyNumberFormat="1" applyFont="1" applyBorder="1">
      <alignment/>
      <protection/>
    </xf>
    <xf numFmtId="164" fontId="3" fillId="0" borderId="48" xfId="64" applyNumberFormat="1" applyFont="1" applyBorder="1" applyAlignment="1" applyProtection="1">
      <alignment horizontal="left" vertical="center" wrapText="1"/>
      <protection/>
    </xf>
    <xf numFmtId="164" fontId="3" fillId="0" borderId="25" xfId="64" applyNumberFormat="1" applyFont="1" applyBorder="1" applyAlignment="1" applyProtection="1">
      <alignment horizontal="right" vertical="center" wrapText="1"/>
      <protection/>
    </xf>
    <xf numFmtId="164" fontId="3" fillId="0" borderId="25" xfId="64" applyNumberFormat="1" applyFont="1" applyBorder="1" applyAlignment="1" applyProtection="1">
      <alignment horizontal="center" vertical="center" wrapText="1"/>
      <protection/>
    </xf>
    <xf numFmtId="164" fontId="3" fillId="0" borderId="24" xfId="64" applyNumberFormat="1" applyFont="1" applyBorder="1" applyAlignment="1" applyProtection="1">
      <alignment horizontal="right" vertical="center" wrapText="1"/>
      <protection/>
    </xf>
    <xf numFmtId="3" fontId="14" fillId="0" borderId="57" xfId="55" applyNumberFormat="1" applyFont="1" applyBorder="1">
      <alignment/>
      <protection/>
    </xf>
    <xf numFmtId="164" fontId="2" fillId="0" borderId="0" xfId="55" applyNumberFormat="1" applyFont="1">
      <alignment/>
      <protection/>
    </xf>
    <xf numFmtId="3" fontId="14" fillId="0" borderId="60" xfId="55" applyNumberFormat="1" applyFont="1" applyBorder="1">
      <alignment/>
      <protection/>
    </xf>
    <xf numFmtId="164" fontId="3" fillId="0" borderId="12" xfId="64" applyNumberFormat="1" applyFont="1" applyBorder="1" applyAlignment="1" applyProtection="1">
      <alignment horizontal="left" vertical="center" wrapText="1"/>
      <protection/>
    </xf>
    <xf numFmtId="164" fontId="3" fillId="0" borderId="10" xfId="64" applyNumberFormat="1" applyFont="1" applyBorder="1" applyAlignment="1" applyProtection="1">
      <alignment horizontal="right" vertical="center" wrapText="1"/>
      <protection/>
    </xf>
    <xf numFmtId="164" fontId="3" fillId="0" borderId="10" xfId="64" applyNumberFormat="1" applyFont="1" applyBorder="1" applyAlignment="1" applyProtection="1">
      <alignment horizontal="center" vertical="center" wrapText="1"/>
      <protection/>
    </xf>
    <xf numFmtId="164" fontId="3" fillId="0" borderId="14" xfId="64" applyNumberFormat="1" applyFont="1" applyBorder="1" applyAlignment="1" applyProtection="1">
      <alignment horizontal="right" vertical="center" wrapText="1"/>
      <protection/>
    </xf>
    <xf numFmtId="3" fontId="14" fillId="0" borderId="56" xfId="55" applyNumberFormat="1" applyFont="1" applyBorder="1">
      <alignment/>
      <protection/>
    </xf>
    <xf numFmtId="164" fontId="3" fillId="0" borderId="34" xfId="64" applyNumberFormat="1" applyFont="1" applyBorder="1" applyAlignment="1" applyProtection="1">
      <alignment horizontal="right" vertical="center" wrapText="1"/>
      <protection/>
    </xf>
    <xf numFmtId="164" fontId="3" fillId="0" borderId="34" xfId="64" applyNumberFormat="1" applyFont="1" applyBorder="1" applyAlignment="1" applyProtection="1">
      <alignment horizontal="center" vertical="center" wrapText="1"/>
      <protection/>
    </xf>
    <xf numFmtId="164" fontId="3" fillId="0" borderId="30" xfId="64" applyNumberFormat="1" applyFont="1" applyBorder="1" applyAlignment="1" applyProtection="1">
      <alignment horizontal="right" vertical="center" wrapText="1"/>
      <protection/>
    </xf>
    <xf numFmtId="0" fontId="14" fillId="0" borderId="61" xfId="55" applyFont="1" applyBorder="1">
      <alignment/>
      <protection/>
    </xf>
    <xf numFmtId="164" fontId="3" fillId="0" borderId="29" xfId="64" applyNumberFormat="1" applyFont="1" applyBorder="1" applyAlignment="1" applyProtection="1">
      <alignment horizontal="center" vertical="center" wrapText="1"/>
      <protection/>
    </xf>
    <xf numFmtId="164" fontId="18" fillId="0" borderId="52" xfId="64" applyNumberFormat="1" applyFont="1" applyBorder="1" applyAlignment="1" applyProtection="1">
      <alignment horizontal="left" vertical="center" wrapText="1"/>
      <protection/>
    </xf>
    <xf numFmtId="164" fontId="3" fillId="0" borderId="49" xfId="64" applyNumberFormat="1" applyFont="1" applyBorder="1" applyAlignment="1" applyProtection="1">
      <alignment horizontal="left" vertical="center" wrapText="1"/>
      <protection locked="0"/>
    </xf>
    <xf numFmtId="164" fontId="3" fillId="0" borderId="31" xfId="64" applyNumberFormat="1" applyFont="1" applyFill="1" applyBorder="1" applyAlignment="1" applyProtection="1">
      <alignment vertical="center" wrapText="1"/>
      <protection locked="0"/>
    </xf>
    <xf numFmtId="1" fontId="3" fillId="0" borderId="31" xfId="64" applyNumberFormat="1" applyFont="1" applyBorder="1" applyAlignment="1" applyProtection="1">
      <alignment horizontal="center" vertical="center" wrapText="1"/>
      <protection locked="0"/>
    </xf>
    <xf numFmtId="164" fontId="3" fillId="0" borderId="31" xfId="64" applyNumberFormat="1" applyFont="1" applyBorder="1" applyAlignment="1" applyProtection="1">
      <alignment vertical="center" wrapText="1"/>
      <protection locked="0"/>
    </xf>
    <xf numFmtId="164" fontId="3" fillId="0" borderId="50" xfId="64" applyNumberFormat="1" applyFont="1" applyBorder="1" applyAlignment="1" applyProtection="1">
      <alignment vertical="center" wrapText="1"/>
      <protection locked="0"/>
    </xf>
    <xf numFmtId="164" fontId="3" fillId="0" borderId="47" xfId="64" applyNumberFormat="1" applyFont="1" applyBorder="1" applyAlignment="1" applyProtection="1">
      <alignment horizontal="left" vertical="center" wrapText="1"/>
      <protection locked="0"/>
    </xf>
    <xf numFmtId="164" fontId="3" fillId="0" borderId="32" xfId="64" applyNumberFormat="1" applyFont="1" applyFill="1" applyBorder="1" applyAlignment="1" applyProtection="1">
      <alignment vertical="center" wrapText="1"/>
      <protection locked="0"/>
    </xf>
    <xf numFmtId="1" fontId="3" fillId="0" borderId="32" xfId="64" applyNumberFormat="1" applyFont="1" applyFill="1" applyBorder="1" applyAlignment="1" applyProtection="1">
      <alignment horizontal="center" vertical="center" wrapText="1"/>
      <protection locked="0"/>
    </xf>
    <xf numFmtId="164" fontId="3" fillId="0" borderId="32" xfId="64" applyNumberFormat="1" applyFont="1" applyBorder="1" applyAlignment="1" applyProtection="1">
      <alignment vertical="center" wrapText="1"/>
      <protection locked="0"/>
    </xf>
    <xf numFmtId="164" fontId="3" fillId="0" borderId="41" xfId="64" applyNumberFormat="1" applyFont="1" applyFill="1" applyBorder="1" applyAlignment="1" applyProtection="1">
      <alignment vertical="center" wrapText="1"/>
      <protection locked="0"/>
    </xf>
    <xf numFmtId="164" fontId="3" fillId="0" borderId="10" xfId="64" applyNumberFormat="1" applyFont="1" applyFill="1" applyBorder="1" applyAlignment="1" applyProtection="1">
      <alignment vertical="center" wrapText="1"/>
      <protection locked="0"/>
    </xf>
    <xf numFmtId="1" fontId="3" fillId="0" borderId="10" xfId="64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64" applyNumberFormat="1" applyFont="1" applyBorder="1" applyAlignment="1" applyProtection="1">
      <alignment vertical="center" wrapText="1"/>
      <protection locked="0"/>
    </xf>
    <xf numFmtId="164" fontId="3" fillId="0" borderId="14" xfId="64" applyNumberFormat="1" applyFont="1" applyFill="1" applyBorder="1" applyAlignment="1" applyProtection="1">
      <alignment vertical="center" wrapText="1"/>
      <protection locked="0"/>
    </xf>
    <xf numFmtId="164" fontId="3" fillId="0" borderId="34" xfId="64" applyNumberFormat="1" applyFont="1" applyFill="1" applyBorder="1" applyAlignment="1" applyProtection="1">
      <alignment vertical="center" wrapText="1"/>
      <protection locked="0"/>
    </xf>
    <xf numFmtId="1" fontId="3" fillId="0" borderId="34" xfId="64" applyNumberFormat="1" applyFont="1" applyFill="1" applyBorder="1" applyAlignment="1" applyProtection="1">
      <alignment horizontal="center" vertical="center" wrapText="1"/>
      <protection locked="0"/>
    </xf>
    <xf numFmtId="164" fontId="3" fillId="0" borderId="34" xfId="64" applyNumberFormat="1" applyFont="1" applyBorder="1" applyAlignment="1" applyProtection="1">
      <alignment vertical="center" wrapText="1"/>
      <protection locked="0"/>
    </xf>
    <xf numFmtId="164" fontId="3" fillId="0" borderId="30" xfId="64" applyNumberFormat="1" applyFont="1" applyFill="1" applyBorder="1" applyAlignment="1" applyProtection="1">
      <alignment vertical="center" wrapText="1"/>
      <protection locked="0"/>
    </xf>
    <xf numFmtId="164" fontId="3" fillId="0" borderId="52" xfId="64" applyNumberFormat="1" applyFont="1" applyBorder="1" applyAlignment="1" applyProtection="1">
      <alignment horizontal="left" vertical="center" wrapText="1"/>
      <protection locked="0"/>
    </xf>
    <xf numFmtId="1" fontId="3" fillId="0" borderId="34" xfId="64" applyNumberFormat="1" applyFont="1" applyBorder="1" applyAlignment="1" applyProtection="1">
      <alignment horizontal="center" vertical="center" wrapText="1"/>
      <protection locked="0"/>
    </xf>
    <xf numFmtId="164" fontId="3" fillId="0" borderId="30" xfId="64" applyNumberFormat="1" applyFont="1" applyBorder="1" applyAlignment="1" applyProtection="1">
      <alignment vertical="center" wrapText="1"/>
      <protection locked="0"/>
    </xf>
    <xf numFmtId="1" fontId="3" fillId="0" borderId="10" xfId="64" applyNumberFormat="1" applyFont="1" applyBorder="1" applyAlignment="1" applyProtection="1">
      <alignment horizontal="center" vertical="center" wrapText="1"/>
      <protection locked="0"/>
    </xf>
    <xf numFmtId="164" fontId="3" fillId="0" borderId="14" xfId="64" applyNumberFormat="1" applyFont="1" applyBorder="1" applyAlignment="1" applyProtection="1">
      <alignment vertical="center" wrapText="1"/>
      <protection locked="0"/>
    </xf>
    <xf numFmtId="164" fontId="3" fillId="0" borderId="25" xfId="64" applyNumberFormat="1" applyFont="1" applyBorder="1" applyAlignment="1" applyProtection="1">
      <alignment vertical="center" wrapText="1"/>
      <protection locked="0"/>
    </xf>
    <xf numFmtId="164" fontId="3" fillId="0" borderId="24" xfId="64" applyNumberFormat="1" applyFont="1" applyFill="1" applyBorder="1" applyAlignment="1" applyProtection="1">
      <alignment vertical="center" wrapText="1"/>
      <protection locked="0"/>
    </xf>
    <xf numFmtId="1" fontId="3" fillId="0" borderId="31" xfId="64" applyNumberFormat="1" applyFont="1" applyFill="1" applyBorder="1" applyAlignment="1" applyProtection="1">
      <alignment horizontal="center" vertical="center" wrapText="1"/>
      <protection locked="0"/>
    </xf>
    <xf numFmtId="164" fontId="3" fillId="0" borderId="36" xfId="64" applyNumberFormat="1" applyFont="1" applyFill="1" applyBorder="1" applyAlignment="1" applyProtection="1">
      <alignment vertical="center" wrapText="1"/>
      <protection locked="0"/>
    </xf>
    <xf numFmtId="164" fontId="3" fillId="0" borderId="52" xfId="64" applyNumberFormat="1" applyFont="1" applyBorder="1" applyAlignment="1" applyProtection="1">
      <alignment horizontal="left" vertical="center" wrapText="1"/>
      <protection/>
    </xf>
    <xf numFmtId="164" fontId="3" fillId="0" borderId="53" xfId="64" applyNumberFormat="1" applyFont="1" applyBorder="1" applyAlignment="1" applyProtection="1">
      <alignment vertical="center" wrapText="1"/>
      <protection locked="0"/>
    </xf>
    <xf numFmtId="164" fontId="3" fillId="0" borderId="62" xfId="64" applyNumberFormat="1" applyFont="1" applyBorder="1" applyAlignment="1" applyProtection="1">
      <alignment vertical="center" wrapText="1"/>
      <protection locked="0"/>
    </xf>
    <xf numFmtId="164" fontId="3" fillId="0" borderId="29" xfId="64" applyNumberFormat="1" applyFont="1" applyBorder="1" applyAlignment="1" applyProtection="1">
      <alignment vertical="center" wrapText="1"/>
      <protection locked="0"/>
    </xf>
    <xf numFmtId="164" fontId="3" fillId="0" borderId="49" xfId="64" applyNumberFormat="1" applyFont="1" applyBorder="1" applyAlignment="1" applyProtection="1">
      <alignment horizontal="left" vertical="center" wrapText="1"/>
      <protection/>
    </xf>
    <xf numFmtId="164" fontId="18" fillId="0" borderId="15" xfId="64" applyNumberFormat="1" applyFont="1" applyBorder="1" applyAlignment="1" applyProtection="1">
      <alignment horizontal="left" vertical="center" wrapText="1"/>
      <protection/>
    </xf>
    <xf numFmtId="164" fontId="3" fillId="0" borderId="17" xfId="64" applyNumberFormat="1" applyFont="1" applyFill="1" applyBorder="1" applyAlignment="1" applyProtection="1">
      <alignment vertical="center" wrapText="1"/>
      <protection locked="0"/>
    </xf>
    <xf numFmtId="1" fontId="3" fillId="0" borderId="17" xfId="64" applyNumberFormat="1" applyFont="1" applyFill="1" applyBorder="1" applyAlignment="1" applyProtection="1">
      <alignment horizontal="center" vertical="center" wrapText="1"/>
      <protection locked="0"/>
    </xf>
    <xf numFmtId="164" fontId="3" fillId="0" borderId="17" xfId="64" applyNumberFormat="1" applyFont="1" applyBorder="1" applyAlignment="1" applyProtection="1">
      <alignment vertical="center" wrapText="1"/>
      <protection locked="0"/>
    </xf>
    <xf numFmtId="164" fontId="3" fillId="0" borderId="18" xfId="64" applyNumberFormat="1" applyFont="1" applyFill="1" applyBorder="1" applyAlignment="1" applyProtection="1">
      <alignment vertical="center" wrapText="1"/>
      <protection locked="0"/>
    </xf>
    <xf numFmtId="0" fontId="14" fillId="0" borderId="63" xfId="55" applyFont="1" applyBorder="1">
      <alignment/>
      <protection/>
    </xf>
    <xf numFmtId="164" fontId="19" fillId="0" borderId="15" xfId="64" applyNumberFormat="1" applyFont="1" applyBorder="1" applyAlignment="1" applyProtection="1">
      <alignment vertical="center" wrapText="1"/>
      <protection locked="0"/>
    </xf>
    <xf numFmtId="0" fontId="14" fillId="0" borderId="52" xfId="55" applyFont="1" applyBorder="1">
      <alignment/>
      <protection/>
    </xf>
    <xf numFmtId="164" fontId="18" fillId="0" borderId="52" xfId="64" applyNumberFormat="1" applyFont="1" applyFill="1" applyBorder="1" applyAlignment="1" applyProtection="1">
      <alignment horizontal="left" vertical="center" wrapText="1"/>
      <protection/>
    </xf>
    <xf numFmtId="3" fontId="14" fillId="0" borderId="55" xfId="55" applyNumberFormat="1" applyFont="1" applyBorder="1">
      <alignment/>
      <protection/>
    </xf>
    <xf numFmtId="164" fontId="3" fillId="0" borderId="52" xfId="64" applyNumberFormat="1" applyFont="1" applyFill="1" applyBorder="1" applyAlignment="1" applyProtection="1">
      <alignment horizontal="left" vertical="center" wrapText="1"/>
      <protection/>
    </xf>
    <xf numFmtId="164" fontId="14" fillId="0" borderId="0" xfId="55" applyNumberFormat="1" applyFont="1">
      <alignment/>
      <protection/>
    </xf>
    <xf numFmtId="164" fontId="8" fillId="0" borderId="12" xfId="64" applyNumberFormat="1" applyFont="1" applyBorder="1" applyAlignment="1" applyProtection="1">
      <alignment horizontal="left" vertical="center" wrapText="1"/>
      <protection locked="0"/>
    </xf>
    <xf numFmtId="164" fontId="8" fillId="0" borderId="10" xfId="64" applyNumberFormat="1" applyFont="1" applyBorder="1" applyAlignment="1" applyProtection="1">
      <alignment vertical="center" wrapText="1"/>
      <protection locked="0"/>
    </xf>
    <xf numFmtId="164" fontId="8" fillId="0" borderId="14" xfId="64" applyNumberFormat="1" applyFont="1" applyBorder="1" applyAlignment="1" applyProtection="1">
      <alignment vertical="center" wrapText="1"/>
      <protection locked="0"/>
    </xf>
    <xf numFmtId="164" fontId="18" fillId="0" borderId="52" xfId="64" applyNumberFormat="1" applyFont="1" applyBorder="1" applyAlignment="1" applyProtection="1">
      <alignment horizontal="left" vertical="center" wrapText="1"/>
      <protection locked="0"/>
    </xf>
    <xf numFmtId="164" fontId="8" fillId="0" borderId="31" xfId="64" applyNumberFormat="1" applyFont="1" applyBorder="1" applyAlignment="1" applyProtection="1">
      <alignment vertical="center" wrapText="1"/>
      <protection locked="0"/>
    </xf>
    <xf numFmtId="1" fontId="8" fillId="33" borderId="31" xfId="64" applyNumberFormat="1" applyFont="1" applyFill="1" applyBorder="1" applyAlignment="1" applyProtection="1">
      <alignment horizontal="center" vertical="center" wrapText="1"/>
      <protection locked="0"/>
    </xf>
    <xf numFmtId="164" fontId="8" fillId="0" borderId="36" xfId="64" applyNumberFormat="1" applyFont="1" applyBorder="1" applyAlignment="1" applyProtection="1">
      <alignment vertical="center" wrapText="1"/>
      <protection locked="0"/>
    </xf>
    <xf numFmtId="164" fontId="21" fillId="0" borderId="44" xfId="64" applyNumberFormat="1" applyFont="1" applyBorder="1" applyAlignment="1" applyProtection="1">
      <alignment horizontal="left" vertical="center" wrapText="1"/>
      <protection locked="0"/>
    </xf>
    <xf numFmtId="164" fontId="8" fillId="0" borderId="20" xfId="64" applyNumberFormat="1" applyFont="1" applyBorder="1" applyAlignment="1" applyProtection="1">
      <alignment vertical="center" wrapText="1"/>
      <protection locked="0"/>
    </xf>
    <xf numFmtId="1" fontId="8" fillId="33" borderId="20" xfId="64" applyNumberFormat="1" applyFont="1" applyFill="1" applyBorder="1" applyAlignment="1" applyProtection="1">
      <alignment horizontal="center" vertical="center" wrapText="1"/>
      <protection locked="0"/>
    </xf>
    <xf numFmtId="164" fontId="8" fillId="0" borderId="21" xfId="64" applyNumberFormat="1" applyFont="1" applyBorder="1" applyAlignment="1" applyProtection="1">
      <alignment vertical="center" wrapText="1"/>
      <protection locked="0"/>
    </xf>
    <xf numFmtId="164" fontId="3" fillId="0" borderId="44" xfId="64" applyNumberFormat="1" applyFont="1" applyBorder="1" applyAlignment="1" applyProtection="1">
      <alignment horizontal="left" vertical="center" wrapText="1"/>
      <protection locked="0"/>
    </xf>
    <xf numFmtId="164" fontId="3" fillId="0" borderId="20" xfId="64" applyNumberFormat="1" applyFont="1" applyBorder="1" applyAlignment="1" applyProtection="1">
      <alignment vertical="center" wrapText="1"/>
      <protection locked="0"/>
    </xf>
    <xf numFmtId="1" fontId="3" fillId="33" borderId="20" xfId="64" applyNumberFormat="1" applyFont="1" applyFill="1" applyBorder="1" applyAlignment="1" applyProtection="1">
      <alignment horizontal="center" vertical="center" wrapText="1"/>
      <protection locked="0"/>
    </xf>
    <xf numFmtId="1" fontId="3" fillId="33" borderId="34" xfId="64" applyNumberFormat="1" applyFont="1" applyFill="1" applyBorder="1" applyAlignment="1" applyProtection="1">
      <alignment horizontal="center" vertical="center" wrapText="1"/>
      <protection locked="0"/>
    </xf>
    <xf numFmtId="164" fontId="8" fillId="0" borderId="30" xfId="64" applyNumberFormat="1" applyFont="1" applyBorder="1" applyAlignment="1" applyProtection="1">
      <alignment vertical="center" wrapText="1"/>
      <protection locked="0"/>
    </xf>
    <xf numFmtId="164" fontId="3" fillId="0" borderId="12" xfId="64" applyNumberFormat="1" applyFont="1" applyBorder="1" applyAlignment="1" applyProtection="1">
      <alignment horizontal="left" vertical="center" wrapText="1"/>
      <protection locked="0"/>
    </xf>
    <xf numFmtId="1" fontId="8" fillId="34" borderId="10" xfId="64" applyNumberFormat="1" applyFont="1" applyFill="1" applyBorder="1" applyAlignment="1" applyProtection="1">
      <alignment horizontal="center" vertical="center" wrapText="1"/>
      <protection locked="0"/>
    </xf>
    <xf numFmtId="164" fontId="8" fillId="0" borderId="52" xfId="64" applyNumberFormat="1" applyFont="1" applyBorder="1" applyAlignment="1" applyProtection="1">
      <alignment horizontal="left" vertical="center" wrapText="1"/>
      <protection locked="0"/>
    </xf>
    <xf numFmtId="164" fontId="8" fillId="0" borderId="32" xfId="64" applyNumberFormat="1" applyFont="1" applyBorder="1" applyAlignment="1" applyProtection="1">
      <alignment vertical="center" wrapText="1"/>
      <protection locked="0"/>
    </xf>
    <xf numFmtId="1" fontId="8" fillId="33" borderId="32" xfId="64" applyNumberFormat="1" applyFont="1" applyFill="1" applyBorder="1" applyAlignment="1" applyProtection="1">
      <alignment horizontal="center" vertical="center" wrapText="1"/>
      <protection locked="0"/>
    </xf>
    <xf numFmtId="164" fontId="8" fillId="0" borderId="41" xfId="64" applyNumberFormat="1" applyFont="1" applyBorder="1" applyAlignment="1" applyProtection="1">
      <alignment vertical="center" wrapText="1"/>
      <protection locked="0"/>
    </xf>
    <xf numFmtId="1" fontId="8" fillId="33" borderId="10" xfId="64" applyNumberFormat="1" applyFont="1" applyFill="1" applyBorder="1" applyAlignment="1" applyProtection="1">
      <alignment horizontal="center" vertical="center" wrapText="1"/>
      <protection locked="0"/>
    </xf>
    <xf numFmtId="164" fontId="13" fillId="0" borderId="55" xfId="55" applyNumberFormat="1" applyFont="1" applyBorder="1">
      <alignment/>
      <protection/>
    </xf>
    <xf numFmtId="164" fontId="18" fillId="0" borderId="49" xfId="64" applyNumberFormat="1" applyFont="1" applyBorder="1" applyAlignment="1" applyProtection="1">
      <alignment horizontal="left" vertical="center" wrapText="1"/>
      <protection locked="0"/>
    </xf>
    <xf numFmtId="164" fontId="8" fillId="0" borderId="50" xfId="64" applyNumberFormat="1" applyFont="1" applyBorder="1" applyAlignment="1" applyProtection="1">
      <alignment vertical="center" wrapText="1"/>
      <protection locked="0"/>
    </xf>
    <xf numFmtId="164" fontId="21" fillId="0" borderId="52" xfId="64" applyNumberFormat="1" applyFont="1" applyBorder="1" applyAlignment="1" applyProtection="1">
      <alignment horizontal="left" vertical="center" wrapText="1"/>
      <protection locked="0"/>
    </xf>
    <xf numFmtId="164" fontId="21" fillId="0" borderId="47" xfId="64" applyNumberFormat="1" applyFont="1" applyBorder="1" applyAlignment="1" applyProtection="1">
      <alignment horizontal="left" vertical="center" wrapText="1"/>
      <protection locked="0"/>
    </xf>
    <xf numFmtId="1" fontId="3" fillId="0" borderId="32" xfId="64" applyNumberFormat="1" applyFont="1" applyBorder="1" applyAlignment="1" applyProtection="1">
      <alignment horizontal="center" vertical="center" wrapText="1"/>
      <protection locked="0"/>
    </xf>
    <xf numFmtId="164" fontId="3" fillId="0" borderId="64" xfId="64" applyNumberFormat="1" applyFont="1" applyBorder="1" applyAlignment="1" applyProtection="1">
      <alignment vertical="center" wrapText="1"/>
      <protection locked="0"/>
    </xf>
    <xf numFmtId="164" fontId="3" fillId="0" borderId="65" xfId="64" applyNumberFormat="1" applyFont="1" applyBorder="1" applyAlignment="1" applyProtection="1">
      <alignment vertical="center" wrapText="1"/>
      <protection locked="0"/>
    </xf>
    <xf numFmtId="164" fontId="8" fillId="0" borderId="49" xfId="64" applyNumberFormat="1" applyFont="1" applyBorder="1" applyAlignment="1" applyProtection="1">
      <alignment horizontal="left" vertical="center" wrapText="1"/>
      <protection locked="0"/>
    </xf>
    <xf numFmtId="1" fontId="3" fillId="34" borderId="10" xfId="64" applyNumberFormat="1" applyFont="1" applyFill="1" applyBorder="1" applyAlignment="1" applyProtection="1">
      <alignment horizontal="center" vertical="center" wrapText="1"/>
      <protection locked="0"/>
    </xf>
    <xf numFmtId="164" fontId="3" fillId="0" borderId="24" xfId="64" applyNumberFormat="1" applyFont="1" applyBorder="1" applyAlignment="1" applyProtection="1">
      <alignment vertical="center" wrapText="1"/>
      <protection locked="0"/>
    </xf>
    <xf numFmtId="164" fontId="8" fillId="35" borderId="12" xfId="64" applyNumberFormat="1" applyFont="1" applyFill="1" applyBorder="1" applyAlignment="1">
      <alignment horizontal="left" vertical="center" wrapText="1"/>
      <protection/>
    </xf>
    <xf numFmtId="164" fontId="8" fillId="35" borderId="10" xfId="64" applyNumberFormat="1" applyFont="1" applyFill="1" applyBorder="1" applyAlignment="1" applyProtection="1">
      <alignment vertical="center" wrapText="1"/>
      <protection/>
    </xf>
    <xf numFmtId="164" fontId="8" fillId="36" borderId="10" xfId="64" applyNumberFormat="1" applyFont="1" applyFill="1" applyBorder="1" applyAlignment="1" applyProtection="1">
      <alignment horizontal="center" vertical="center" wrapText="1"/>
      <protection/>
    </xf>
    <xf numFmtId="164" fontId="8" fillId="35" borderId="24" xfId="64" applyNumberFormat="1" applyFont="1" applyFill="1" applyBorder="1" applyAlignment="1" applyProtection="1">
      <alignment vertical="center" wrapText="1"/>
      <protection/>
    </xf>
    <xf numFmtId="164" fontId="13" fillId="35" borderId="56" xfId="55" applyNumberFormat="1" applyFont="1" applyFill="1" applyBorder="1">
      <alignment/>
      <protection/>
    </xf>
    <xf numFmtId="0" fontId="2" fillId="35" borderId="0" xfId="55" applyFont="1" applyFill="1">
      <alignment/>
      <protection/>
    </xf>
    <xf numFmtId="164" fontId="14" fillId="0" borderId="19" xfId="64" applyNumberFormat="1" applyFont="1" applyBorder="1" applyAlignment="1" applyProtection="1">
      <alignment horizontal="left" vertical="center" wrapText="1"/>
      <protection/>
    </xf>
    <xf numFmtId="164" fontId="3" fillId="0" borderId="19" xfId="64" applyNumberFormat="1" applyFont="1" applyBorder="1" applyAlignment="1" applyProtection="1">
      <alignment horizontal="left" vertical="center" wrapText="1"/>
      <protection/>
    </xf>
    <xf numFmtId="164" fontId="3" fillId="0" borderId="29" xfId="64" applyNumberFormat="1" applyFont="1" applyFill="1" applyBorder="1" applyAlignment="1" applyProtection="1">
      <alignment horizontal="left" vertical="center" wrapText="1"/>
      <protection/>
    </xf>
    <xf numFmtId="164" fontId="3" fillId="0" borderId="20" xfId="64" applyNumberFormat="1" applyFont="1" applyFill="1" applyBorder="1" applyAlignment="1" applyProtection="1">
      <alignment horizontal="left" vertical="center" wrapText="1"/>
      <protection/>
    </xf>
    <xf numFmtId="164" fontId="3" fillId="0" borderId="34" xfId="64" applyNumberFormat="1" applyFont="1" applyFill="1" applyBorder="1" applyAlignment="1" applyProtection="1">
      <alignment horizontal="left" vertical="center" wrapText="1"/>
      <protection/>
    </xf>
    <xf numFmtId="0" fontId="17" fillId="0" borderId="0" xfId="57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32" xfId="57" applyFont="1" applyBorder="1">
      <alignment/>
      <protection/>
    </xf>
    <xf numFmtId="0" fontId="2" fillId="0" borderId="32" xfId="57" applyFont="1" applyBorder="1" applyAlignment="1">
      <alignment horizontal="center"/>
      <protection/>
    </xf>
    <xf numFmtId="0" fontId="2" fillId="0" borderId="64" xfId="57" applyFont="1" applyBorder="1" applyAlignment="1">
      <alignment horizontal="center"/>
      <protection/>
    </xf>
    <xf numFmtId="0" fontId="2" fillId="0" borderId="31" xfId="57" applyFont="1" applyBorder="1">
      <alignment/>
      <protection/>
    </xf>
    <xf numFmtId="0" fontId="2" fillId="0" borderId="31" xfId="57" applyFont="1" applyBorder="1" applyAlignment="1">
      <alignment horizontal="center"/>
      <protection/>
    </xf>
    <xf numFmtId="0" fontId="2" fillId="0" borderId="50" xfId="57" applyFont="1" applyBorder="1" applyAlignment="1">
      <alignment horizontal="center"/>
      <protection/>
    </xf>
    <xf numFmtId="0" fontId="2" fillId="0" borderId="20" xfId="57" applyFont="1" applyBorder="1">
      <alignment/>
      <protection/>
    </xf>
    <xf numFmtId="3" fontId="2" fillId="0" borderId="35" xfId="57" applyNumberFormat="1" applyFont="1" applyBorder="1">
      <alignment/>
      <protection/>
    </xf>
    <xf numFmtId="0" fontId="2" fillId="0" borderId="31" xfId="57" applyFont="1" applyBorder="1" applyAlignment="1">
      <alignment vertical="top"/>
      <protection/>
    </xf>
    <xf numFmtId="0" fontId="2" fillId="0" borderId="31" xfId="57" applyFont="1" applyBorder="1" applyAlignment="1">
      <alignment horizontal="left" vertical="top" wrapText="1"/>
      <protection/>
    </xf>
    <xf numFmtId="0" fontId="2" fillId="0" borderId="20" xfId="57" applyFont="1" applyBorder="1" applyAlignment="1">
      <alignment horizontal="center"/>
      <protection/>
    </xf>
    <xf numFmtId="3" fontId="2" fillId="0" borderId="20" xfId="57" applyNumberFormat="1" applyFont="1" applyBorder="1">
      <alignment/>
      <protection/>
    </xf>
    <xf numFmtId="0" fontId="2" fillId="0" borderId="20" xfId="57" applyFont="1" applyBorder="1" applyAlignment="1">
      <alignment vertical="top"/>
      <protection/>
    </xf>
    <xf numFmtId="0" fontId="2" fillId="0" borderId="20" xfId="57" applyFont="1" applyBorder="1" applyAlignment="1">
      <alignment vertical="top" wrapText="1"/>
      <protection/>
    </xf>
    <xf numFmtId="3" fontId="2" fillId="35" borderId="20" xfId="57" applyNumberFormat="1" applyFont="1" applyFill="1" applyBorder="1" applyAlignment="1">
      <alignment/>
      <protection/>
    </xf>
    <xf numFmtId="0" fontId="2" fillId="0" borderId="20" xfId="57" applyFont="1" applyBorder="1" applyAlignment="1">
      <alignment horizontal="center" vertical="top"/>
      <protection/>
    </xf>
    <xf numFmtId="3" fontId="2" fillId="35" borderId="20" xfId="57" applyNumberFormat="1" applyFont="1" applyFill="1" applyBorder="1">
      <alignment/>
      <protection/>
    </xf>
    <xf numFmtId="0" fontId="2" fillId="35" borderId="32" xfId="57" applyFont="1" applyFill="1" applyBorder="1" applyAlignment="1">
      <alignment horizontal="center"/>
      <protection/>
    </xf>
    <xf numFmtId="0" fontId="2" fillId="35" borderId="20" xfId="57" applyFont="1" applyFill="1" applyBorder="1" applyAlignment="1">
      <alignment horizontal="center"/>
      <protection/>
    </xf>
    <xf numFmtId="0" fontId="2" fillId="0" borderId="0" xfId="57" applyFont="1" applyBorder="1">
      <alignment/>
      <protection/>
    </xf>
    <xf numFmtId="0" fontId="2" fillId="0" borderId="31" xfId="57" applyFont="1" applyBorder="1" applyAlignment="1">
      <alignment vertical="top" wrapText="1"/>
      <protection/>
    </xf>
    <xf numFmtId="0" fontId="2" fillId="35" borderId="31" xfId="57" applyFont="1" applyFill="1" applyBorder="1" applyAlignment="1">
      <alignment horizontal="center"/>
      <protection/>
    </xf>
    <xf numFmtId="3" fontId="2" fillId="35" borderId="31" xfId="57" applyNumberFormat="1" applyFont="1" applyFill="1" applyBorder="1">
      <alignment/>
      <protection/>
    </xf>
    <xf numFmtId="0" fontId="2" fillId="0" borderId="53" xfId="57" applyFont="1" applyBorder="1">
      <alignment/>
      <protection/>
    </xf>
    <xf numFmtId="0" fontId="2" fillId="0" borderId="50" xfId="57" applyFont="1" applyBorder="1">
      <alignment/>
      <protection/>
    </xf>
    <xf numFmtId="0" fontId="2" fillId="35" borderId="34" xfId="57" applyFont="1" applyFill="1" applyBorder="1" applyAlignment="1">
      <alignment horizontal="center"/>
      <protection/>
    </xf>
    <xf numFmtId="0" fontId="2" fillId="0" borderId="34" xfId="57" applyFont="1" applyBorder="1" applyAlignment="1">
      <alignment vertical="top"/>
      <protection/>
    </xf>
    <xf numFmtId="0" fontId="2" fillId="0" borderId="10" xfId="57" applyFont="1" applyBorder="1">
      <alignment/>
      <protection/>
    </xf>
    <xf numFmtId="0" fontId="9" fillId="0" borderId="10" xfId="57" applyFont="1" applyBorder="1">
      <alignment/>
      <protection/>
    </xf>
    <xf numFmtId="164" fontId="2" fillId="0" borderId="0" xfId="55" applyNumberFormat="1">
      <alignment/>
      <protection/>
    </xf>
    <xf numFmtId="164" fontId="2" fillId="0" borderId="11" xfId="55" applyNumberFormat="1" applyBorder="1" applyAlignment="1">
      <alignment/>
      <protection/>
    </xf>
    <xf numFmtId="0" fontId="8" fillId="0" borderId="15" xfId="66" applyFont="1" applyBorder="1" applyAlignment="1" applyProtection="1">
      <alignment horizontal="center" vertical="center" wrapText="1"/>
      <protection/>
    </xf>
    <xf numFmtId="0" fontId="8" fillId="0" borderId="17" xfId="66" applyFont="1" applyBorder="1" applyAlignment="1" applyProtection="1">
      <alignment horizontal="center" vertical="center"/>
      <protection/>
    </xf>
    <xf numFmtId="0" fontId="8" fillId="0" borderId="17" xfId="66" applyFont="1" applyBorder="1" applyAlignment="1" applyProtection="1">
      <alignment horizontal="center" vertical="center"/>
      <protection/>
    </xf>
    <xf numFmtId="0" fontId="8" fillId="0" borderId="18" xfId="66" applyFont="1" applyBorder="1" applyAlignment="1" applyProtection="1">
      <alignment horizontal="center" vertical="center"/>
      <protection/>
    </xf>
    <xf numFmtId="0" fontId="2" fillId="0" borderId="0" xfId="55" applyBorder="1">
      <alignment/>
      <protection/>
    </xf>
    <xf numFmtId="0" fontId="2" fillId="0" borderId="0" xfId="55" applyNumberFormat="1" applyBorder="1">
      <alignment/>
      <protection/>
    </xf>
    <xf numFmtId="0" fontId="30" fillId="0" borderId="0" xfId="55" applyFont="1" applyBorder="1">
      <alignment/>
      <protection/>
    </xf>
    <xf numFmtId="3" fontId="2" fillId="0" borderId="0" xfId="55" applyNumberFormat="1" applyBorder="1">
      <alignment/>
      <protection/>
    </xf>
    <xf numFmtId="0" fontId="3" fillId="0" borderId="12" xfId="66" applyFont="1" applyBorder="1" applyAlignment="1" applyProtection="1">
      <alignment horizontal="left" vertical="center" indent="1"/>
      <protection/>
    </xf>
    <xf numFmtId="0" fontId="31" fillId="0" borderId="10" xfId="66" applyFont="1" applyBorder="1" applyAlignment="1" applyProtection="1">
      <alignment vertical="center"/>
      <protection/>
    </xf>
    <xf numFmtId="164" fontId="32" fillId="0" borderId="10" xfId="66" applyNumberFormat="1" applyFont="1" applyBorder="1" applyAlignment="1" applyProtection="1">
      <alignment vertical="center"/>
      <protection/>
    </xf>
    <xf numFmtId="164" fontId="32" fillId="37" borderId="14" xfId="66" applyNumberFormat="1" applyFont="1" applyFill="1" applyBorder="1" applyAlignment="1" applyProtection="1">
      <alignment vertical="center"/>
      <protection/>
    </xf>
    <xf numFmtId="0" fontId="2" fillId="0" borderId="0" xfId="55" applyFill="1" applyBorder="1">
      <alignment/>
      <protection/>
    </xf>
    <xf numFmtId="0" fontId="3" fillId="0" borderId="49" xfId="66" applyFont="1" applyBorder="1" applyAlignment="1" applyProtection="1">
      <alignment horizontal="left" vertical="center" indent="1"/>
      <protection/>
    </xf>
    <xf numFmtId="0" fontId="32" fillId="0" borderId="31" xfId="66" applyFont="1" applyBorder="1" applyAlignment="1" applyProtection="1">
      <alignment vertical="center"/>
      <protection locked="0"/>
    </xf>
    <xf numFmtId="164" fontId="32" fillId="0" borderId="31" xfId="66" applyNumberFormat="1" applyFont="1" applyBorder="1" applyAlignment="1" applyProtection="1">
      <alignment vertical="center"/>
      <protection locked="0"/>
    </xf>
    <xf numFmtId="164" fontId="32" fillId="37" borderId="36" xfId="66" applyNumberFormat="1" applyFont="1" applyFill="1" applyBorder="1" applyAlignment="1" applyProtection="1">
      <alignment vertical="center"/>
      <protection/>
    </xf>
    <xf numFmtId="1" fontId="2" fillId="0" borderId="0" xfId="55" applyNumberFormat="1" applyBorder="1">
      <alignment/>
      <protection/>
    </xf>
    <xf numFmtId="0" fontId="3" fillId="0" borderId="44" xfId="66" applyFont="1" applyBorder="1" applyAlignment="1" applyProtection="1">
      <alignment horizontal="left" vertical="center" indent="1"/>
      <protection/>
    </xf>
    <xf numFmtId="0" fontId="32" fillId="0" borderId="20" xfId="66" applyFont="1" applyBorder="1" applyAlignment="1" applyProtection="1">
      <alignment vertical="center"/>
      <protection locked="0"/>
    </xf>
    <xf numFmtId="164" fontId="32" fillId="0" borderId="20" xfId="66" applyNumberFormat="1" applyFont="1" applyBorder="1" applyAlignment="1" applyProtection="1">
      <alignment vertical="center"/>
      <protection locked="0"/>
    </xf>
    <xf numFmtId="164" fontId="32" fillId="0" borderId="20" xfId="66" applyNumberFormat="1" applyFont="1" applyFill="1" applyBorder="1" applyAlignment="1" applyProtection="1">
      <alignment vertical="center"/>
      <protection locked="0"/>
    </xf>
    <xf numFmtId="0" fontId="32" fillId="0" borderId="20" xfId="66" applyFont="1" applyBorder="1" applyAlignment="1" applyProtection="1">
      <alignment vertical="center" wrapText="1"/>
      <protection locked="0"/>
    </xf>
    <xf numFmtId="164" fontId="32" fillId="37" borderId="40" xfId="66" applyNumberFormat="1" applyFont="1" applyFill="1" applyBorder="1" applyAlignment="1" applyProtection="1">
      <alignment vertical="center"/>
      <protection/>
    </xf>
    <xf numFmtId="0" fontId="8" fillId="0" borderId="44" xfId="66" applyFont="1" applyBorder="1" applyAlignment="1" applyProtection="1">
      <alignment horizontal="left" vertical="center" indent="1"/>
      <protection/>
    </xf>
    <xf numFmtId="0" fontId="7" fillId="37" borderId="10" xfId="66" applyFont="1" applyFill="1" applyBorder="1" applyAlignment="1" applyProtection="1">
      <alignment vertical="center"/>
      <protection/>
    </xf>
    <xf numFmtId="164" fontId="7" fillId="37" borderId="10" xfId="66" applyNumberFormat="1" applyFont="1" applyFill="1" applyBorder="1" applyAlignment="1" applyProtection="1">
      <alignment vertical="center"/>
      <protection/>
    </xf>
    <xf numFmtId="164" fontId="7" fillId="37" borderId="36" xfId="66" applyNumberFormat="1" applyFont="1" applyFill="1" applyBorder="1" applyAlignment="1" applyProtection="1">
      <alignment vertical="center"/>
      <protection/>
    </xf>
    <xf numFmtId="0" fontId="31" fillId="0" borderId="10" xfId="66" applyFont="1" applyFill="1" applyBorder="1" applyAlignment="1" applyProtection="1">
      <alignment vertical="center"/>
      <protection/>
    </xf>
    <xf numFmtId="164" fontId="32" fillId="0" borderId="10" xfId="66" applyNumberFormat="1" applyFont="1" applyFill="1" applyBorder="1" applyAlignment="1" applyProtection="1">
      <alignment vertical="center"/>
      <protection/>
    </xf>
    <xf numFmtId="164" fontId="32" fillId="0" borderId="14" xfId="66" applyNumberFormat="1" applyFont="1" applyFill="1" applyBorder="1" applyAlignment="1" applyProtection="1">
      <alignment vertical="center"/>
      <protection/>
    </xf>
    <xf numFmtId="0" fontId="3" fillId="0" borderId="0" xfId="66" applyFont="1" applyProtection="1">
      <alignment/>
      <protection/>
    </xf>
    <xf numFmtId="0" fontId="4" fillId="0" borderId="0" xfId="66" applyProtection="1">
      <alignment/>
      <protection locked="0"/>
    </xf>
    <xf numFmtId="0" fontId="4" fillId="0" borderId="0" xfId="66" applyProtection="1">
      <alignment/>
      <protection/>
    </xf>
    <xf numFmtId="1" fontId="2" fillId="0" borderId="0" xfId="55" applyNumberFormat="1">
      <alignment/>
      <protection/>
    </xf>
    <xf numFmtId="164" fontId="33" fillId="0" borderId="0" xfId="64" applyNumberFormat="1" applyFont="1" applyAlignment="1">
      <alignment horizontal="center" vertical="center" wrapText="1"/>
      <protection/>
    </xf>
    <xf numFmtId="164" fontId="33" fillId="0" borderId="0" xfId="64" applyNumberFormat="1" applyFont="1" applyAlignment="1">
      <alignment vertical="center" wrapText="1"/>
      <protection/>
    </xf>
    <xf numFmtId="164" fontId="34" fillId="0" borderId="0" xfId="64" applyNumberFormat="1" applyFont="1" applyAlignment="1">
      <alignment horizontal="right"/>
      <protection/>
    </xf>
    <xf numFmtId="0" fontId="8" fillId="0" borderId="12" xfId="64" applyFont="1" applyBorder="1" applyAlignment="1">
      <alignment horizontal="center" vertical="center" wrapText="1"/>
      <protection/>
    </xf>
    <xf numFmtId="0" fontId="8" fillId="0" borderId="10" xfId="64" applyFont="1" applyBorder="1" applyAlignment="1">
      <alignment horizontal="center" vertical="center" wrapText="1"/>
      <protection/>
    </xf>
    <xf numFmtId="0" fontId="8" fillId="0" borderId="14" xfId="64" applyFont="1" applyBorder="1" applyAlignment="1">
      <alignment horizontal="center" vertical="center" wrapText="1"/>
      <protection/>
    </xf>
    <xf numFmtId="0" fontId="8" fillId="0" borderId="48" xfId="64" applyFont="1" applyBorder="1" applyAlignment="1">
      <alignment horizontal="centerContinuous" vertical="center" wrapText="1"/>
      <protection/>
    </xf>
    <xf numFmtId="0" fontId="8" fillId="0" borderId="25" xfId="64" applyFont="1" applyBorder="1" applyAlignment="1">
      <alignment horizontal="centerContinuous" vertical="center" wrapText="1"/>
      <protection/>
    </xf>
    <xf numFmtId="0" fontId="8" fillId="0" borderId="24" xfId="64" applyFont="1" applyBorder="1" applyAlignment="1">
      <alignment horizontal="centerContinuous" vertical="center" wrapText="1"/>
      <protection/>
    </xf>
    <xf numFmtId="0" fontId="32" fillId="0" borderId="49" xfId="64" applyFont="1" applyBorder="1" applyAlignment="1">
      <alignment vertical="center" wrapText="1"/>
      <protection/>
    </xf>
    <xf numFmtId="164" fontId="32" fillId="0" borderId="31" xfId="64" applyNumberFormat="1" applyFont="1" applyBorder="1" applyAlignment="1" applyProtection="1">
      <alignment vertical="center" wrapText="1"/>
      <protection locked="0"/>
    </xf>
    <xf numFmtId="164" fontId="32" fillId="0" borderId="36" xfId="64" applyNumberFormat="1" applyFont="1" applyBorder="1" applyAlignment="1" applyProtection="1">
      <alignment vertical="center" wrapText="1"/>
      <protection locked="0"/>
    </xf>
    <xf numFmtId="0" fontId="32" fillId="0" borderId="44" xfId="64" applyFont="1" applyBorder="1" applyAlignment="1">
      <alignment vertical="center" wrapText="1"/>
      <protection/>
    </xf>
    <xf numFmtId="164" fontId="32" fillId="0" borderId="20" xfId="64" applyNumberFormat="1" applyFont="1" applyBorder="1" applyAlignment="1" applyProtection="1">
      <alignment vertical="center" wrapText="1"/>
      <protection locked="0"/>
    </xf>
    <xf numFmtId="164" fontId="32" fillId="0" borderId="21" xfId="64" applyNumberFormat="1" applyFont="1" applyBorder="1" applyAlignment="1" applyProtection="1">
      <alignment vertical="center" wrapText="1"/>
      <protection locked="0"/>
    </xf>
    <xf numFmtId="3" fontId="32" fillId="0" borderId="20" xfId="64" applyNumberFormat="1" applyFont="1" applyBorder="1" applyAlignment="1" applyProtection="1">
      <alignment vertical="center" wrapText="1"/>
      <protection locked="0"/>
    </xf>
    <xf numFmtId="0" fontId="32" fillId="0" borderId="47" xfId="64" applyFont="1" applyBorder="1" applyAlignment="1">
      <alignment vertical="center" wrapText="1"/>
      <protection/>
    </xf>
    <xf numFmtId="164" fontId="32" fillId="0" borderId="32" xfId="64" applyNumberFormat="1" applyFont="1" applyBorder="1" applyAlignment="1" applyProtection="1">
      <alignment vertical="center" wrapText="1"/>
      <protection locked="0"/>
    </xf>
    <xf numFmtId="164" fontId="32" fillId="0" borderId="41" xfId="64" applyNumberFormat="1" applyFont="1" applyBorder="1" applyAlignment="1" applyProtection="1">
      <alignment vertical="center" wrapText="1"/>
      <protection locked="0"/>
    </xf>
    <xf numFmtId="0" fontId="7" fillId="37" borderId="46" xfId="64" applyFont="1" applyFill="1" applyBorder="1" applyAlignment="1">
      <alignment vertical="center" wrapText="1"/>
      <protection/>
    </xf>
    <xf numFmtId="164" fontId="7" fillId="37" borderId="23" xfId="64" applyNumberFormat="1" applyFont="1" applyFill="1" applyBorder="1" applyAlignment="1">
      <alignment vertical="center" wrapText="1"/>
      <protection/>
    </xf>
    <xf numFmtId="164" fontId="7" fillId="37" borderId="40" xfId="64" applyNumberFormat="1" applyFont="1" applyFill="1" applyBorder="1" applyAlignment="1">
      <alignment vertical="center" wrapText="1"/>
      <protection/>
    </xf>
    <xf numFmtId="0" fontId="32" fillId="0" borderId="49" xfId="64" applyFont="1" applyFill="1" applyBorder="1" applyAlignment="1">
      <alignment vertical="center" wrapText="1"/>
      <protection/>
    </xf>
    <xf numFmtId="164" fontId="32" fillId="0" borderId="31" xfId="64" applyNumberFormat="1" applyFont="1" applyFill="1" applyBorder="1" applyAlignment="1" applyProtection="1">
      <alignment vertical="center" wrapText="1"/>
      <protection locked="0"/>
    </xf>
    <xf numFmtId="164" fontId="32" fillId="0" borderId="36" xfId="64" applyNumberFormat="1" applyFont="1" applyFill="1" applyBorder="1" applyAlignment="1" applyProtection="1">
      <alignment vertical="center" wrapText="1"/>
      <protection locked="0"/>
    </xf>
    <xf numFmtId="0" fontId="32" fillId="0" borderId="44" xfId="64" applyFont="1" applyFill="1" applyBorder="1" applyAlignment="1">
      <alignment vertical="center" wrapText="1"/>
      <protection/>
    </xf>
    <xf numFmtId="164" fontId="32" fillId="0" borderId="20" xfId="64" applyNumberFormat="1" applyFont="1" applyFill="1" applyBorder="1" applyAlignment="1" applyProtection="1">
      <alignment vertical="center" wrapText="1"/>
      <protection locked="0"/>
    </xf>
    <xf numFmtId="164" fontId="32" fillId="0" borderId="21" xfId="64" applyNumberFormat="1" applyFont="1" applyFill="1" applyBorder="1" applyAlignment="1" applyProtection="1">
      <alignment vertical="center" wrapText="1"/>
      <protection locked="0"/>
    </xf>
    <xf numFmtId="3" fontId="32" fillId="0" borderId="20" xfId="64" applyNumberFormat="1" applyFont="1" applyFill="1" applyBorder="1" applyAlignment="1" applyProtection="1">
      <alignment vertical="center" wrapText="1"/>
      <protection locked="0"/>
    </xf>
    <xf numFmtId="0" fontId="32" fillId="0" borderId="46" xfId="64" applyFont="1" applyFill="1" applyBorder="1" applyAlignment="1">
      <alignment vertical="center" wrapText="1"/>
      <protection/>
    </xf>
    <xf numFmtId="164" fontId="32" fillId="0" borderId="23" xfId="64" applyNumberFormat="1" applyFont="1" applyFill="1" applyBorder="1" applyAlignment="1" applyProtection="1">
      <alignment vertical="center" wrapText="1"/>
      <protection locked="0"/>
    </xf>
    <xf numFmtId="164" fontId="32" fillId="0" borderId="40" xfId="64" applyNumberFormat="1" applyFont="1" applyFill="1" applyBorder="1" applyAlignment="1" applyProtection="1">
      <alignment vertical="center" wrapText="1"/>
      <protection locked="0"/>
    </xf>
    <xf numFmtId="0" fontId="7" fillId="37" borderId="48" xfId="64" applyFont="1" applyFill="1" applyBorder="1" applyAlignment="1">
      <alignment vertical="center" wrapText="1"/>
      <protection/>
    </xf>
    <xf numFmtId="164" fontId="7" fillId="37" borderId="25" xfId="64" applyNumberFormat="1" applyFont="1" applyFill="1" applyBorder="1" applyAlignment="1">
      <alignment vertical="center" wrapText="1"/>
      <protection/>
    </xf>
    <xf numFmtId="164" fontId="7" fillId="37" borderId="24" xfId="64" applyNumberFormat="1" applyFont="1" applyFill="1" applyBorder="1" applyAlignment="1">
      <alignment vertical="center" wrapText="1"/>
      <protection/>
    </xf>
    <xf numFmtId="0" fontId="3" fillId="0" borderId="0" xfId="64" applyFill="1">
      <alignment/>
      <protection/>
    </xf>
    <xf numFmtId="164" fontId="3" fillId="0" borderId="0" xfId="64" applyNumberFormat="1" applyFont="1" applyFill="1" applyAlignment="1">
      <alignment horizontal="right"/>
      <protection/>
    </xf>
    <xf numFmtId="0" fontId="8" fillId="0" borderId="12" xfId="64" applyFont="1" applyFill="1" applyBorder="1" applyAlignment="1">
      <alignment horizontal="center" vertical="center" wrapText="1"/>
      <protection/>
    </xf>
    <xf numFmtId="0" fontId="8" fillId="0" borderId="48" xfId="64" applyFont="1" applyFill="1" applyBorder="1" applyAlignment="1">
      <alignment horizontal="centerContinuous" vertical="center" wrapText="1"/>
      <protection/>
    </xf>
    <xf numFmtId="0" fontId="8" fillId="0" borderId="25" xfId="64" applyFont="1" applyFill="1" applyBorder="1" applyAlignment="1">
      <alignment horizontal="centerContinuous" vertical="center" wrapText="1"/>
      <protection/>
    </xf>
    <xf numFmtId="0" fontId="8" fillId="0" borderId="24" xfId="64" applyFont="1" applyFill="1" applyBorder="1" applyAlignment="1">
      <alignment horizontal="centerContinuous" vertical="center" wrapText="1"/>
      <protection/>
    </xf>
    <xf numFmtId="0" fontId="32" fillId="0" borderId="45" xfId="64" applyFont="1" applyFill="1" applyBorder="1" applyAlignment="1">
      <alignment vertical="center" wrapText="1"/>
      <protection/>
    </xf>
    <xf numFmtId="164" fontId="32" fillId="0" borderId="27" xfId="64" applyNumberFormat="1" applyFont="1" applyFill="1" applyBorder="1" applyAlignment="1" applyProtection="1">
      <alignment vertical="center" wrapText="1"/>
      <protection locked="0"/>
    </xf>
    <xf numFmtId="164" fontId="32" fillId="0" borderId="28" xfId="64" applyNumberFormat="1" applyFont="1" applyFill="1" applyBorder="1" applyAlignment="1" applyProtection="1">
      <alignment vertical="center" wrapText="1"/>
      <protection locked="0"/>
    </xf>
    <xf numFmtId="0" fontId="32" fillId="0" borderId="47" xfId="64" applyFont="1" applyFill="1" applyBorder="1" applyAlignment="1">
      <alignment vertical="center" wrapText="1"/>
      <protection/>
    </xf>
    <xf numFmtId="164" fontId="32" fillId="0" borderId="32" xfId="64" applyNumberFormat="1" applyFont="1" applyFill="1" applyBorder="1" applyAlignment="1" applyProtection="1">
      <alignment vertical="center" wrapText="1"/>
      <protection locked="0"/>
    </xf>
    <xf numFmtId="164" fontId="32" fillId="0" borderId="41" xfId="64" applyNumberFormat="1" applyFont="1" applyFill="1" applyBorder="1" applyAlignment="1" applyProtection="1">
      <alignment vertical="center" wrapText="1"/>
      <protection locked="0"/>
    </xf>
    <xf numFmtId="0" fontId="32" fillId="0" borderId="48" xfId="64" applyFont="1" applyFill="1" applyBorder="1" applyAlignment="1">
      <alignment vertical="center" wrapText="1"/>
      <protection/>
    </xf>
    <xf numFmtId="164" fontId="32" fillId="0" borderId="25" xfId="64" applyNumberFormat="1" applyFont="1" applyFill="1" applyBorder="1" applyAlignment="1" applyProtection="1">
      <alignment vertical="center" wrapText="1"/>
      <protection locked="0"/>
    </xf>
    <xf numFmtId="164" fontId="32" fillId="0" borderId="24" xfId="64" applyNumberFormat="1" applyFont="1" applyFill="1" applyBorder="1" applyAlignment="1" applyProtection="1">
      <alignment vertical="center" wrapText="1"/>
      <protection locked="0"/>
    </xf>
    <xf numFmtId="0" fontId="32" fillId="0" borderId="44" xfId="64" applyFont="1" applyFill="1" applyBorder="1" applyAlignment="1">
      <alignment vertical="center"/>
      <protection/>
    </xf>
    <xf numFmtId="0" fontId="37" fillId="0" borderId="0" xfId="65" applyFont="1" applyBorder="1" applyAlignment="1">
      <alignment horizontal="left" vertical="center"/>
      <protection/>
    </xf>
    <xf numFmtId="0" fontId="36" fillId="0" borderId="0" xfId="57" applyFont="1" applyBorder="1" applyAlignment="1">
      <alignment/>
      <protection/>
    </xf>
    <xf numFmtId="0" fontId="38" fillId="0" borderId="20" xfId="57" applyFont="1" applyBorder="1" applyAlignment="1">
      <alignment horizontal="center" vertical="center" wrapText="1"/>
      <protection/>
    </xf>
    <xf numFmtId="0" fontId="39" fillId="0" borderId="20" xfId="57" applyFont="1" applyBorder="1" applyAlignment="1">
      <alignment horizontal="center" vertical="center" wrapText="1"/>
      <protection/>
    </xf>
    <xf numFmtId="0" fontId="40" fillId="0" borderId="20" xfId="57" applyFont="1" applyFill="1" applyBorder="1" applyAlignment="1">
      <alignment horizontal="left" vertical="center" wrapText="1"/>
      <protection/>
    </xf>
    <xf numFmtId="3" fontId="36" fillId="0" borderId="20" xfId="57" applyNumberFormat="1" applyFont="1" applyBorder="1">
      <alignment/>
      <protection/>
    </xf>
    <xf numFmtId="0" fontId="42" fillId="0" borderId="0" xfId="57" applyFont="1" applyFill="1" applyBorder="1" applyAlignment="1">
      <alignment horizontal="left" vertical="center" wrapText="1"/>
      <protection/>
    </xf>
    <xf numFmtId="0" fontId="126" fillId="0" borderId="0" xfId="57" applyFont="1">
      <alignment/>
      <protection/>
    </xf>
    <xf numFmtId="0" fontId="43" fillId="38" borderId="20" xfId="65" applyFont="1" applyFill="1" applyBorder="1" applyAlignment="1">
      <alignment vertical="center"/>
      <protection/>
    </xf>
    <xf numFmtId="3" fontId="41" fillId="38" borderId="20" xfId="57" applyNumberFormat="1" applyFont="1" applyFill="1" applyBorder="1">
      <alignment/>
      <protection/>
    </xf>
    <xf numFmtId="0" fontId="13" fillId="0" borderId="0" xfId="64" applyFont="1" applyAlignment="1">
      <alignment horizontal="center"/>
      <protection/>
    </xf>
    <xf numFmtId="0" fontId="13" fillId="0" borderId="0" xfId="64" applyFont="1" applyBorder="1" applyAlignment="1">
      <alignment horizontal="center" vertical="top"/>
      <protection/>
    </xf>
    <xf numFmtId="0" fontId="13" fillId="0" borderId="66" xfId="64" applyFont="1" applyBorder="1" applyAlignment="1">
      <alignment horizontal="center" vertical="center" wrapText="1"/>
      <protection/>
    </xf>
    <xf numFmtId="3" fontId="13" fillId="0" borderId="55" xfId="64" applyNumberFormat="1" applyFont="1" applyBorder="1" applyAlignment="1">
      <alignment horizontal="center" vertical="center" wrapText="1"/>
      <protection/>
    </xf>
    <xf numFmtId="3" fontId="13" fillId="35" borderId="15" xfId="64" applyNumberFormat="1" applyFont="1" applyFill="1" applyBorder="1" applyAlignment="1">
      <alignment horizontal="center" vertical="center" wrapText="1"/>
      <protection/>
    </xf>
    <xf numFmtId="0" fontId="13" fillId="0" borderId="67" xfId="64" applyFont="1" applyBorder="1" applyAlignment="1">
      <alignment horizontal="center" vertical="center" wrapText="1"/>
      <protection/>
    </xf>
    <xf numFmtId="3" fontId="13" fillId="0" borderId="57" xfId="64" applyNumberFormat="1" applyFont="1" applyBorder="1" applyAlignment="1">
      <alignment horizontal="center" vertical="center" wrapText="1"/>
      <protection/>
    </xf>
    <xf numFmtId="3" fontId="13" fillId="35" borderId="52" xfId="64" applyNumberFormat="1" applyFont="1" applyFill="1" applyBorder="1" applyAlignment="1">
      <alignment horizontal="center" vertical="center" wrapText="1"/>
      <protection/>
    </xf>
    <xf numFmtId="3" fontId="13" fillId="0" borderId="60" xfId="64" applyNumberFormat="1" applyFont="1" applyBorder="1" applyAlignment="1">
      <alignment horizontal="center" vertical="center" wrapText="1"/>
      <protection/>
    </xf>
    <xf numFmtId="3" fontId="13" fillId="35" borderId="48" xfId="64" applyNumberFormat="1" applyFont="1" applyFill="1" applyBorder="1" applyAlignment="1">
      <alignment horizontal="center" vertical="center" wrapText="1"/>
      <protection/>
    </xf>
    <xf numFmtId="0" fontId="13" fillId="0" borderId="68" xfId="64" applyFont="1" applyBorder="1" applyAlignment="1">
      <alignment horizontal="center" vertical="center" wrapText="1"/>
      <protection/>
    </xf>
    <xf numFmtId="3" fontId="13" fillId="0" borderId="66" xfId="64" applyNumberFormat="1" applyFont="1" applyBorder="1" applyAlignment="1">
      <alignment horizontal="center" vertical="center" wrapText="1"/>
      <protection/>
    </xf>
    <xf numFmtId="3" fontId="13" fillId="35" borderId="16" xfId="64" applyNumberFormat="1" applyFont="1" applyFill="1" applyBorder="1" applyAlignment="1">
      <alignment horizontal="center" vertical="center" wrapText="1"/>
      <protection/>
    </xf>
    <xf numFmtId="0" fontId="13" fillId="0" borderId="56" xfId="64" applyFont="1" applyBorder="1" applyAlignment="1">
      <alignment horizontal="center" vertical="center" wrapText="1"/>
      <protection/>
    </xf>
    <xf numFmtId="0" fontId="13" fillId="0" borderId="69" xfId="64" applyFont="1" applyBorder="1" applyAlignment="1">
      <alignment vertical="center" wrapText="1"/>
      <protection/>
    </xf>
    <xf numFmtId="0" fontId="14" fillId="0" borderId="70" xfId="64" applyFont="1" applyFill="1" applyBorder="1" applyAlignment="1" applyProtection="1">
      <alignment horizontal="left" vertical="top" wrapText="1"/>
      <protection locked="0"/>
    </xf>
    <xf numFmtId="0" fontId="13" fillId="0" borderId="71" xfId="64" applyFont="1" applyFill="1" applyBorder="1" applyAlignment="1" applyProtection="1">
      <alignment horizontal="left" vertical="top" wrapText="1"/>
      <protection locked="0"/>
    </xf>
    <xf numFmtId="0" fontId="14" fillId="0" borderId="71" xfId="64" applyFont="1" applyFill="1" applyBorder="1" applyAlignment="1" applyProtection="1">
      <alignment horizontal="left" vertical="top" wrapText="1"/>
      <protection locked="0"/>
    </xf>
    <xf numFmtId="0" fontId="13" fillId="0" borderId="71" xfId="64" applyFont="1" applyBorder="1" applyAlignment="1" applyProtection="1">
      <alignment horizontal="left" vertical="top" wrapText="1"/>
      <protection locked="0"/>
    </xf>
    <xf numFmtId="0" fontId="14" fillId="0" borderId="71" xfId="64" applyFont="1" applyBorder="1" applyAlignment="1" applyProtection="1">
      <alignment horizontal="left" vertical="top" wrapText="1"/>
      <protection locked="0"/>
    </xf>
    <xf numFmtId="0" fontId="14" fillId="0" borderId="72" xfId="64" applyFont="1" applyBorder="1" applyAlignment="1" applyProtection="1">
      <alignment horizontal="left" vertical="top" wrapText="1"/>
      <protection locked="0"/>
    </xf>
    <xf numFmtId="0" fontId="14" fillId="0" borderId="70" xfId="64" applyFont="1" applyBorder="1" applyAlignment="1" applyProtection="1">
      <alignment horizontal="left" vertical="top" wrapText="1"/>
      <protection locked="0"/>
    </xf>
    <xf numFmtId="0" fontId="14" fillId="0" borderId="57" xfId="64" applyFont="1" applyBorder="1" applyAlignment="1" applyProtection="1">
      <alignment horizontal="left" vertical="top" wrapText="1"/>
      <protection locked="0"/>
    </xf>
    <xf numFmtId="0" fontId="13" fillId="0" borderId="72" xfId="64" applyFont="1" applyBorder="1" applyAlignment="1" applyProtection="1">
      <alignment horizontal="left" vertical="top" wrapText="1"/>
      <protection locked="0"/>
    </xf>
    <xf numFmtId="0" fontId="13" fillId="0" borderId="70" xfId="64" applyFont="1" applyBorder="1" applyAlignment="1" applyProtection="1">
      <alignment horizontal="left" vertical="top" wrapText="1"/>
      <protection locked="0"/>
    </xf>
    <xf numFmtId="0" fontId="13" fillId="35" borderId="56" xfId="64" applyFont="1" applyFill="1" applyBorder="1" applyAlignment="1" applyProtection="1">
      <alignment horizontal="left" vertical="center" wrapText="1"/>
      <protection/>
    </xf>
    <xf numFmtId="0" fontId="8" fillId="0" borderId="69" xfId="64" applyFont="1" applyBorder="1" applyAlignment="1">
      <alignment/>
      <protection/>
    </xf>
    <xf numFmtId="0" fontId="8" fillId="0" borderId="70" xfId="64" applyFont="1" applyBorder="1">
      <alignment/>
      <protection/>
    </xf>
    <xf numFmtId="0" fontId="3" fillId="0" borderId="70" xfId="64" applyFont="1" applyFill="1" applyBorder="1">
      <alignment/>
      <protection/>
    </xf>
    <xf numFmtId="0" fontId="3" fillId="0" borderId="70" xfId="64" applyFont="1" applyBorder="1" applyAlignment="1">
      <alignment horizontal="center"/>
      <protection/>
    </xf>
    <xf numFmtId="0" fontId="8" fillId="0" borderId="70" xfId="64" applyFont="1" applyFill="1" applyBorder="1">
      <alignment/>
      <protection/>
    </xf>
    <xf numFmtId="0" fontId="3" fillId="0" borderId="71" xfId="64" applyFont="1" applyFill="1" applyBorder="1">
      <alignment/>
      <protection/>
    </xf>
    <xf numFmtId="0" fontId="10" fillId="0" borderId="70" xfId="64" applyFont="1" applyFill="1" applyBorder="1">
      <alignment/>
      <protection/>
    </xf>
    <xf numFmtId="0" fontId="8" fillId="0" borderId="71" xfId="64" applyFont="1" applyBorder="1">
      <alignment/>
      <protection/>
    </xf>
    <xf numFmtId="0" fontId="8" fillId="0" borderId="56" xfId="64" applyFont="1" applyBorder="1">
      <alignment/>
      <protection/>
    </xf>
    <xf numFmtId="0" fontId="8" fillId="0" borderId="63" xfId="64" applyFont="1" applyBorder="1" applyAlignment="1">
      <alignment horizontal="left"/>
      <protection/>
    </xf>
    <xf numFmtId="0" fontId="8" fillId="0" borderId="68" xfId="64" applyFont="1" applyBorder="1" applyAlignment="1">
      <alignment horizontal="left"/>
      <protection/>
    </xf>
    <xf numFmtId="0" fontId="8" fillId="0" borderId="29" xfId="63" applyFont="1" applyFill="1" applyBorder="1" applyAlignment="1" applyProtection="1">
      <alignment horizontal="right" vertical="center" wrapText="1"/>
      <protection/>
    </xf>
    <xf numFmtId="164" fontId="3" fillId="0" borderId="34" xfId="63" applyNumberFormat="1" applyFont="1" applyFill="1" applyBorder="1" applyAlignment="1" applyProtection="1">
      <alignment vertical="center" wrapText="1"/>
      <protection locked="0"/>
    </xf>
    <xf numFmtId="0" fontId="122" fillId="0" borderId="0" xfId="0" applyFont="1" applyAlignment="1">
      <alignment/>
    </xf>
    <xf numFmtId="164" fontId="11" fillId="0" borderId="25" xfId="63" applyNumberFormat="1" applyFont="1" applyFill="1" applyBorder="1" applyAlignment="1" applyProtection="1">
      <alignment vertical="center" wrapText="1"/>
      <protection locked="0"/>
    </xf>
    <xf numFmtId="164" fontId="8" fillId="0" borderId="12" xfId="64" applyNumberFormat="1" applyFont="1" applyBorder="1" applyAlignment="1" applyProtection="1">
      <alignment horizontal="left" vertical="center" wrapText="1"/>
      <protection/>
    </xf>
    <xf numFmtId="0" fontId="13" fillId="0" borderId="63" xfId="55" applyFont="1" applyBorder="1" applyAlignment="1">
      <alignment horizontal="left"/>
      <protection/>
    </xf>
    <xf numFmtId="164" fontId="8" fillId="0" borderId="52" xfId="64" applyNumberFormat="1" applyFont="1" applyBorder="1" applyAlignment="1" applyProtection="1">
      <alignment horizontal="left" vertical="center" wrapText="1"/>
      <protection/>
    </xf>
    <xf numFmtId="0" fontId="13" fillId="0" borderId="73" xfId="55" applyFont="1" applyBorder="1" applyAlignment="1">
      <alignment vertical="center"/>
      <protection/>
    </xf>
    <xf numFmtId="0" fontId="17" fillId="0" borderId="0" xfId="61">
      <alignment/>
      <protection/>
    </xf>
    <xf numFmtId="0" fontId="36" fillId="0" borderId="0" xfId="61" applyFont="1" applyBorder="1" applyAlignment="1">
      <alignment/>
      <protection/>
    </xf>
    <xf numFmtId="0" fontId="44" fillId="0" borderId="51" xfId="61" applyFont="1" applyBorder="1" applyAlignment="1">
      <alignment horizontal="center" vertical="center" wrapText="1"/>
      <protection/>
    </xf>
    <xf numFmtId="0" fontId="39" fillId="0" borderId="20" xfId="61" applyFont="1" applyBorder="1" applyAlignment="1">
      <alignment horizontal="center" vertical="center" wrapText="1"/>
      <protection/>
    </xf>
    <xf numFmtId="0" fontId="45" fillId="0" borderId="51" xfId="61" applyFont="1" applyFill="1" applyBorder="1" applyAlignment="1">
      <alignment horizontal="left" vertical="center" wrapText="1"/>
      <protection/>
    </xf>
    <xf numFmtId="3" fontId="46" fillId="0" borderId="20" xfId="65" applyNumberFormat="1" applyFont="1" applyBorder="1" applyAlignment="1">
      <alignment horizontal="left" vertical="center"/>
      <protection/>
    </xf>
    <xf numFmtId="3" fontId="47" fillId="0" borderId="20" xfId="65" applyNumberFormat="1" applyFont="1" applyBorder="1" applyAlignment="1">
      <alignment horizontal="right" vertical="center"/>
      <protection/>
    </xf>
    <xf numFmtId="3" fontId="48" fillId="0" borderId="20" xfId="65" applyNumberFormat="1" applyFont="1" applyBorder="1" applyAlignment="1">
      <alignment horizontal="right"/>
      <protection/>
    </xf>
    <xf numFmtId="3" fontId="36" fillId="0" borderId="0" xfId="61" applyNumberFormat="1" applyFont="1" applyBorder="1">
      <alignment/>
      <protection/>
    </xf>
    <xf numFmtId="0" fontId="45" fillId="0" borderId="51" xfId="61" applyFont="1" applyFill="1" applyBorder="1" applyAlignment="1">
      <alignment vertical="center" wrapText="1"/>
      <protection/>
    </xf>
    <xf numFmtId="3" fontId="47" fillId="0" borderId="20" xfId="65" applyNumberFormat="1" applyFont="1" applyBorder="1" applyAlignment="1">
      <alignment horizontal="right"/>
      <protection/>
    </xf>
    <xf numFmtId="3" fontId="48" fillId="0" borderId="20" xfId="65" applyNumberFormat="1" applyFont="1" applyFill="1" applyBorder="1" applyAlignment="1">
      <alignment horizontal="right"/>
      <protection/>
    </xf>
    <xf numFmtId="3" fontId="47" fillId="0" borderId="20" xfId="65" applyNumberFormat="1" applyFont="1" applyFill="1" applyBorder="1" applyAlignment="1">
      <alignment horizontal="right"/>
      <protection/>
    </xf>
    <xf numFmtId="0" fontId="49" fillId="0" borderId="51" xfId="61" applyFont="1" applyFill="1" applyBorder="1" applyAlignment="1">
      <alignment horizontal="left" vertical="top" wrapText="1"/>
      <protection/>
    </xf>
    <xf numFmtId="3" fontId="50" fillId="0" borderId="20" xfId="65" applyNumberFormat="1" applyFont="1" applyBorder="1" applyAlignment="1">
      <alignment horizontal="right"/>
      <protection/>
    </xf>
    <xf numFmtId="3" fontId="48" fillId="0" borderId="20" xfId="65" applyNumberFormat="1" applyFont="1" applyBorder="1" applyAlignment="1">
      <alignment/>
      <protection/>
    </xf>
    <xf numFmtId="0" fontId="45" fillId="0" borderId="51" xfId="61" applyFont="1" applyFill="1" applyBorder="1" applyAlignment="1">
      <alignment horizontal="center" vertical="center" wrapText="1"/>
      <protection/>
    </xf>
    <xf numFmtId="3" fontId="48" fillId="0" borderId="20" xfId="65" applyNumberFormat="1" applyFont="1" applyFill="1" applyBorder="1" applyAlignment="1">
      <alignment horizontal="left"/>
      <protection/>
    </xf>
    <xf numFmtId="3" fontId="45" fillId="0" borderId="20" xfId="65" applyNumberFormat="1" applyFont="1" applyBorder="1" applyAlignment="1">
      <alignment horizontal="right"/>
      <protection/>
    </xf>
    <xf numFmtId="0" fontId="49" fillId="0" borderId="51" xfId="61" applyFont="1" applyFill="1" applyBorder="1" applyAlignment="1">
      <alignment horizontal="left" vertical="center" wrapText="1"/>
      <protection/>
    </xf>
    <xf numFmtId="3" fontId="50" fillId="0" borderId="20" xfId="65" applyNumberFormat="1" applyFont="1" applyFill="1" applyBorder="1" applyAlignment="1">
      <alignment horizontal="right"/>
      <protection/>
    </xf>
    <xf numFmtId="3" fontId="36" fillId="0" borderId="20" xfId="61" applyNumberFormat="1" applyFont="1" applyFill="1" applyBorder="1" applyAlignment="1">
      <alignment/>
      <protection/>
    </xf>
    <xf numFmtId="0" fontId="36" fillId="0" borderId="0" xfId="61" applyFont="1" applyBorder="1">
      <alignment/>
      <protection/>
    </xf>
    <xf numFmtId="0" fontId="36" fillId="0" borderId="0" xfId="61" applyFont="1" applyBorder="1" applyAlignment="1">
      <alignment wrapText="1"/>
      <protection/>
    </xf>
    <xf numFmtId="3" fontId="36" fillId="0" borderId="34" xfId="61" applyNumberFormat="1" applyFont="1" applyBorder="1" applyAlignment="1">
      <alignment/>
      <protection/>
    </xf>
    <xf numFmtId="3" fontId="39" fillId="0" borderId="20" xfId="61" applyNumberFormat="1" applyFont="1" applyBorder="1" applyAlignment="1">
      <alignment horizontal="center" vertical="center" wrapText="1"/>
      <protection/>
    </xf>
    <xf numFmtId="0" fontId="53" fillId="0" borderId="51" xfId="61" applyFont="1" applyFill="1" applyBorder="1" applyAlignment="1">
      <alignment vertical="center"/>
      <protection/>
    </xf>
    <xf numFmtId="3" fontId="36" fillId="0" borderId="20" xfId="61" applyNumberFormat="1" applyFont="1" applyBorder="1" applyAlignment="1">
      <alignment/>
      <protection/>
    </xf>
    <xf numFmtId="0" fontId="36" fillId="0" borderId="0" xfId="61" applyFont="1">
      <alignment/>
      <protection/>
    </xf>
    <xf numFmtId="0" fontId="3" fillId="0" borderId="47" xfId="66" applyFont="1" applyBorder="1" applyAlignment="1" applyProtection="1">
      <alignment horizontal="left" vertical="center" indent="1"/>
      <protection/>
    </xf>
    <xf numFmtId="0" fontId="7" fillId="37" borderId="17" xfId="66" applyFont="1" applyFill="1" applyBorder="1" applyAlignment="1" applyProtection="1">
      <alignment vertical="center"/>
      <protection/>
    </xf>
    <xf numFmtId="164" fontId="7" fillId="37" borderId="17" xfId="66" applyNumberFormat="1" applyFont="1" applyFill="1" applyBorder="1" applyAlignment="1" applyProtection="1">
      <alignment vertical="center"/>
      <protection/>
    </xf>
    <xf numFmtId="164" fontId="7" fillId="37" borderId="41" xfId="66" applyNumberFormat="1" applyFont="1" applyFill="1" applyBorder="1" applyAlignment="1" applyProtection="1">
      <alignment vertical="center"/>
      <protection/>
    </xf>
    <xf numFmtId="0" fontId="3" fillId="0" borderId="14" xfId="66" applyFont="1" applyBorder="1" applyProtection="1">
      <alignment/>
      <protection/>
    </xf>
    <xf numFmtId="0" fontId="3" fillId="0" borderId="74" xfId="66" applyFont="1" applyBorder="1" applyAlignment="1" applyProtection="1">
      <alignment horizontal="center"/>
      <protection/>
    </xf>
    <xf numFmtId="0" fontId="3" fillId="0" borderId="12" xfId="66" applyFont="1" applyBorder="1" applyProtection="1">
      <alignment/>
      <protection locked="0"/>
    </xf>
    <xf numFmtId="164" fontId="2" fillId="0" borderId="10" xfId="55" applyNumberFormat="1" applyBorder="1">
      <alignment/>
      <protection/>
    </xf>
    <xf numFmtId="164" fontId="8" fillId="0" borderId="34" xfId="64" applyNumberFormat="1" applyFont="1" applyBorder="1" applyAlignment="1" applyProtection="1">
      <alignment horizontal="center" vertical="center" wrapText="1"/>
      <protection/>
    </xf>
    <xf numFmtId="0" fontId="14" fillId="0" borderId="61" xfId="55" applyFont="1" applyBorder="1" applyAlignment="1">
      <alignment vertical="center"/>
      <protection/>
    </xf>
    <xf numFmtId="3" fontId="14" fillId="0" borderId="0" xfId="55" applyNumberFormat="1" applyFont="1">
      <alignment/>
      <protection/>
    </xf>
    <xf numFmtId="3" fontId="14" fillId="0" borderId="75" xfId="55" applyNumberFormat="1" applyFont="1" applyBorder="1">
      <alignment/>
      <protection/>
    </xf>
    <xf numFmtId="3" fontId="14" fillId="0" borderId="57" xfId="64" applyNumberFormat="1" applyFont="1" applyFill="1" applyBorder="1" applyAlignment="1" applyProtection="1">
      <alignment vertical="center" wrapText="1"/>
      <protection locked="0"/>
    </xf>
    <xf numFmtId="3" fontId="14" fillId="0" borderId="66" xfId="55" applyNumberFormat="1" applyFont="1" applyBorder="1">
      <alignment/>
      <protection/>
    </xf>
    <xf numFmtId="3" fontId="14" fillId="0" borderId="60" xfId="64" applyNumberFormat="1" applyFont="1" applyBorder="1" applyAlignment="1" applyProtection="1">
      <alignment vertical="center" wrapText="1"/>
      <protection locked="0"/>
    </xf>
    <xf numFmtId="164" fontId="13" fillId="0" borderId="14" xfId="64" applyNumberFormat="1" applyFont="1" applyBorder="1" applyAlignment="1" applyProtection="1">
      <alignment vertical="center" wrapText="1"/>
      <protection locked="0"/>
    </xf>
    <xf numFmtId="0" fontId="14" fillId="0" borderId="55" xfId="55" applyFont="1" applyBorder="1">
      <alignment/>
      <protection/>
    </xf>
    <xf numFmtId="0" fontId="14" fillId="0" borderId="57" xfId="55" applyFont="1" applyBorder="1">
      <alignment/>
      <protection/>
    </xf>
    <xf numFmtId="0" fontId="14" fillId="0" borderId="60" xfId="55" applyFont="1" applyBorder="1">
      <alignment/>
      <protection/>
    </xf>
    <xf numFmtId="0" fontId="14" fillId="0" borderId="56" xfId="55" applyFont="1" applyBorder="1">
      <alignment/>
      <protection/>
    </xf>
    <xf numFmtId="0" fontId="14" fillId="0" borderId="76" xfId="55" applyFont="1" applyBorder="1">
      <alignment/>
      <protection/>
    </xf>
    <xf numFmtId="0" fontId="14" fillId="0" borderId="77" xfId="55" applyFont="1" applyBorder="1">
      <alignment/>
      <protection/>
    </xf>
    <xf numFmtId="0" fontId="14" fillId="0" borderId="78" xfId="55" applyFont="1" applyBorder="1">
      <alignment/>
      <protection/>
    </xf>
    <xf numFmtId="3" fontId="14" fillId="0" borderId="34" xfId="55" applyNumberFormat="1" applyFont="1" applyBorder="1" applyAlignment="1">
      <alignment/>
      <protection/>
    </xf>
    <xf numFmtId="164" fontId="3" fillId="0" borderId="34" xfId="64" applyNumberFormat="1" applyFont="1" applyBorder="1" applyAlignment="1" applyProtection="1">
      <alignment horizontal="right" wrapText="1"/>
      <protection/>
    </xf>
    <xf numFmtId="0" fontId="14" fillId="0" borderId="29" xfId="55" applyFont="1" applyBorder="1" applyAlignment="1">
      <alignment horizontal="center"/>
      <protection/>
    </xf>
    <xf numFmtId="164" fontId="8" fillId="0" borderId="42" xfId="64" applyNumberFormat="1" applyFont="1" applyBorder="1" applyAlignment="1">
      <alignment horizontal="center" vertical="center" wrapText="1"/>
      <protection/>
    </xf>
    <xf numFmtId="164" fontId="8" fillId="0" borderId="54" xfId="64" applyNumberFormat="1" applyFont="1" applyBorder="1" applyAlignment="1" applyProtection="1">
      <alignment horizontal="center" vertical="center" wrapText="1"/>
      <protection/>
    </xf>
    <xf numFmtId="164" fontId="8" fillId="0" borderId="42" xfId="64" applyNumberFormat="1" applyFont="1" applyBorder="1" applyAlignment="1" applyProtection="1">
      <alignment horizontal="center" vertical="center" wrapText="1"/>
      <protection/>
    </xf>
    <xf numFmtId="164" fontId="8" fillId="0" borderId="62" xfId="64" applyNumberFormat="1" applyFont="1" applyBorder="1" applyAlignment="1" applyProtection="1">
      <alignment horizontal="center" vertical="center" wrapText="1"/>
      <protection/>
    </xf>
    <xf numFmtId="164" fontId="3" fillId="0" borderId="50" xfId="64" applyNumberFormat="1" applyFont="1" applyBorder="1" applyAlignment="1" applyProtection="1">
      <alignment horizontal="right" vertical="center" wrapText="1"/>
      <protection/>
    </xf>
    <xf numFmtId="164" fontId="3" fillId="0" borderId="54" xfId="64" applyNumberFormat="1" applyFont="1" applyBorder="1" applyAlignment="1" applyProtection="1">
      <alignment horizontal="right" vertical="center" wrapText="1"/>
      <protection/>
    </xf>
    <xf numFmtId="164" fontId="3" fillId="0" borderId="42" xfId="64" applyNumberFormat="1" applyFont="1" applyBorder="1" applyAlignment="1" applyProtection="1">
      <alignment horizontal="right" vertical="center" wrapText="1"/>
      <protection/>
    </xf>
    <xf numFmtId="164" fontId="3" fillId="0" borderId="53" xfId="64" applyNumberFormat="1" applyFont="1" applyBorder="1" applyAlignment="1" applyProtection="1">
      <alignment horizontal="right" vertical="center" wrapText="1"/>
      <protection/>
    </xf>
    <xf numFmtId="164" fontId="3" fillId="0" borderId="42" xfId="64" applyNumberFormat="1" applyFont="1" applyBorder="1" applyAlignment="1" applyProtection="1">
      <alignment vertical="center" wrapText="1"/>
      <protection locked="0"/>
    </xf>
    <xf numFmtId="164" fontId="3" fillId="0" borderId="54" xfId="64" applyNumberFormat="1" applyFont="1" applyBorder="1" applyAlignment="1" applyProtection="1">
      <alignment vertical="center" wrapText="1"/>
      <protection locked="0"/>
    </xf>
    <xf numFmtId="164" fontId="8" fillId="0" borderId="51" xfId="64" applyNumberFormat="1" applyFont="1" applyBorder="1" applyAlignment="1" applyProtection="1">
      <alignment vertical="center" wrapText="1"/>
      <protection locked="0"/>
    </xf>
    <xf numFmtId="164" fontId="3" fillId="0" borderId="51" xfId="64" applyNumberFormat="1" applyFont="1" applyBorder="1" applyAlignment="1" applyProtection="1">
      <alignment vertical="center" wrapText="1"/>
      <protection locked="0"/>
    </xf>
    <xf numFmtId="164" fontId="8" fillId="0" borderId="42" xfId="64" applyNumberFormat="1" applyFont="1" applyBorder="1" applyAlignment="1" applyProtection="1">
      <alignment vertical="center" wrapText="1"/>
      <protection locked="0"/>
    </xf>
    <xf numFmtId="164" fontId="8" fillId="0" borderId="64" xfId="64" applyNumberFormat="1" applyFont="1" applyBorder="1" applyAlignment="1" applyProtection="1">
      <alignment vertical="center" wrapText="1"/>
      <protection locked="0"/>
    </xf>
    <xf numFmtId="164" fontId="8" fillId="0" borderId="54" xfId="64" applyNumberFormat="1" applyFont="1" applyBorder="1" applyAlignment="1" applyProtection="1">
      <alignment vertical="center" wrapText="1"/>
      <protection locked="0"/>
    </xf>
    <xf numFmtId="164" fontId="8" fillId="35" borderId="54" xfId="64" applyNumberFormat="1" applyFont="1" applyFill="1" applyBorder="1" applyAlignment="1" applyProtection="1">
      <alignment vertical="center" wrapText="1"/>
      <protection/>
    </xf>
    <xf numFmtId="0" fontId="17" fillId="0" borderId="0" xfId="61" applyAlignment="1">
      <alignment wrapText="1"/>
      <protection/>
    </xf>
    <xf numFmtId="0" fontId="44" fillId="0" borderId="20" xfId="61" applyFont="1" applyBorder="1" applyAlignment="1">
      <alignment horizontal="center" vertical="center" wrapText="1"/>
      <protection/>
    </xf>
    <xf numFmtId="0" fontId="36" fillId="0" borderId="20" xfId="61" applyFont="1" applyBorder="1">
      <alignment/>
      <protection/>
    </xf>
    <xf numFmtId="0" fontId="17" fillId="0" borderId="20" xfId="61" applyBorder="1">
      <alignment/>
      <protection/>
    </xf>
    <xf numFmtId="3" fontId="36" fillId="0" borderId="20" xfId="61" applyNumberFormat="1" applyFont="1" applyBorder="1">
      <alignment/>
      <protection/>
    </xf>
    <xf numFmtId="3" fontId="17" fillId="0" borderId="20" xfId="61" applyNumberFormat="1" applyBorder="1">
      <alignment/>
      <protection/>
    </xf>
    <xf numFmtId="0" fontId="36" fillId="38" borderId="20" xfId="61" applyFont="1" applyFill="1" applyBorder="1">
      <alignment/>
      <protection/>
    </xf>
    <xf numFmtId="3" fontId="36" fillId="38" borderId="20" xfId="61" applyNumberFormat="1" applyFont="1" applyFill="1" applyBorder="1">
      <alignment/>
      <protection/>
    </xf>
    <xf numFmtId="0" fontId="38" fillId="38" borderId="20" xfId="61" applyFont="1" applyFill="1" applyBorder="1">
      <alignment/>
      <protection/>
    </xf>
    <xf numFmtId="0" fontId="36" fillId="0" borderId="0" xfId="61" applyFont="1" applyAlignment="1">
      <alignment wrapText="1"/>
      <protection/>
    </xf>
    <xf numFmtId="0" fontId="51" fillId="38" borderId="51" xfId="61" applyFont="1" applyFill="1" applyBorder="1" applyAlignment="1">
      <alignment horizontal="left" vertical="center" wrapText="1"/>
      <protection/>
    </xf>
    <xf numFmtId="0" fontId="41" fillId="38" borderId="51" xfId="61" applyFont="1" applyFill="1" applyBorder="1" applyAlignment="1">
      <alignment wrapText="1"/>
      <protection/>
    </xf>
    <xf numFmtId="0" fontId="52" fillId="38" borderId="51" xfId="61" applyFont="1" applyFill="1" applyBorder="1" applyAlignment="1">
      <alignment horizontal="left" vertical="center" wrapText="1"/>
      <protection/>
    </xf>
    <xf numFmtId="3" fontId="44" fillId="38" borderId="20" xfId="61" applyNumberFormat="1" applyFont="1" applyFill="1" applyBorder="1" applyAlignment="1">
      <alignment/>
      <protection/>
    </xf>
    <xf numFmtId="0" fontId="43" fillId="38" borderId="51" xfId="61" applyFont="1" applyFill="1" applyBorder="1" applyAlignment="1">
      <alignment vertical="center"/>
      <protection/>
    </xf>
    <xf numFmtId="3" fontId="127" fillId="38" borderId="20" xfId="61" applyNumberFormat="1" applyFont="1" applyFill="1" applyBorder="1" applyAlignment="1">
      <alignment/>
      <protection/>
    </xf>
    <xf numFmtId="0" fontId="44" fillId="0" borderId="0" xfId="61" applyFont="1" applyBorder="1" applyAlignment="1">
      <alignment horizontal="center" vertical="center" wrapText="1"/>
      <protection/>
    </xf>
    <xf numFmtId="0" fontId="39" fillId="0" borderId="0" xfId="61" applyFont="1" applyBorder="1" applyAlignment="1">
      <alignment horizontal="center" vertical="center" wrapText="1"/>
      <protection/>
    </xf>
    <xf numFmtId="0" fontId="44" fillId="0" borderId="0" xfId="61" applyFont="1" applyBorder="1" applyAlignment="1">
      <alignment wrapText="1"/>
      <protection/>
    </xf>
    <xf numFmtId="0" fontId="55" fillId="0" borderId="0" xfId="61" applyFont="1" applyBorder="1" applyAlignment="1">
      <alignment wrapText="1"/>
      <protection/>
    </xf>
    <xf numFmtId="0" fontId="56" fillId="38" borderId="0" xfId="61" applyFont="1" applyFill="1" applyBorder="1" applyAlignment="1">
      <alignment wrapText="1"/>
      <protection/>
    </xf>
    <xf numFmtId="0" fontId="41" fillId="0" borderId="0" xfId="61" applyFont="1" applyBorder="1" applyAlignment="1">
      <alignment wrapText="1"/>
      <protection/>
    </xf>
    <xf numFmtId="0" fontId="128" fillId="0" borderId="0" xfId="61" applyFont="1">
      <alignment/>
      <protection/>
    </xf>
    <xf numFmtId="0" fontId="6" fillId="0" borderId="42" xfId="63" applyFont="1" applyFill="1" applyBorder="1" applyAlignment="1" applyProtection="1">
      <alignment horizontal="center" vertical="center" wrapText="1"/>
      <protection/>
    </xf>
    <xf numFmtId="0" fontId="7" fillId="0" borderId="42" xfId="63" applyFont="1" applyFill="1" applyBorder="1" applyAlignment="1" applyProtection="1">
      <alignment horizontal="center" vertical="center" wrapText="1"/>
      <protection/>
    </xf>
    <xf numFmtId="164" fontId="3" fillId="0" borderId="51" xfId="63" applyNumberFormat="1" applyFont="1" applyFill="1" applyBorder="1" applyAlignment="1" applyProtection="1">
      <alignment vertical="center" wrapText="1"/>
      <protection locked="0"/>
    </xf>
    <xf numFmtId="164" fontId="3" fillId="0" borderId="53" xfId="63" applyNumberFormat="1" applyFont="1" applyFill="1" applyBorder="1" applyAlignment="1" applyProtection="1">
      <alignment vertical="center" wrapText="1"/>
      <protection locked="0"/>
    </xf>
    <xf numFmtId="164" fontId="8" fillId="0" borderId="42" xfId="63" applyNumberFormat="1" applyFont="1" applyFill="1" applyBorder="1" applyAlignment="1" applyProtection="1">
      <alignment vertical="center" wrapText="1"/>
      <protection locked="0"/>
    </xf>
    <xf numFmtId="164" fontId="3" fillId="0" borderId="50" xfId="63" applyNumberFormat="1" applyFont="1" applyFill="1" applyBorder="1" applyAlignment="1" applyProtection="1">
      <alignment vertical="center" wrapText="1"/>
      <protection locked="0"/>
    </xf>
    <xf numFmtId="164" fontId="3" fillId="0" borderId="51" xfId="63" applyNumberFormat="1" applyFont="1" applyFill="1" applyBorder="1" applyAlignment="1" applyProtection="1">
      <alignment vertical="center" wrapText="1"/>
      <protection locked="0"/>
    </xf>
    <xf numFmtId="164" fontId="8" fillId="0" borderId="53" xfId="63" applyNumberFormat="1" applyFont="1" applyFill="1" applyBorder="1" applyAlignment="1" applyProtection="1">
      <alignment vertical="center" wrapText="1"/>
      <protection locked="0"/>
    </xf>
    <xf numFmtId="164" fontId="3" fillId="0" borderId="64" xfId="63" applyNumberFormat="1" applyFont="1" applyFill="1" applyBorder="1" applyAlignment="1" applyProtection="1">
      <alignment vertical="center" wrapText="1"/>
      <protection locked="0"/>
    </xf>
    <xf numFmtId="164" fontId="10" fillId="0" borderId="50" xfId="63" applyNumberFormat="1" applyFont="1" applyFill="1" applyBorder="1" applyAlignment="1" applyProtection="1">
      <alignment vertical="center" wrapText="1"/>
      <protection locked="0"/>
    </xf>
    <xf numFmtId="164" fontId="8" fillId="0" borderId="42" xfId="63" applyNumberFormat="1" applyFont="1" applyFill="1" applyBorder="1" applyAlignment="1" applyProtection="1">
      <alignment vertical="center" wrapText="1"/>
      <protection/>
    </xf>
    <xf numFmtId="164" fontId="8" fillId="0" borderId="42" xfId="63" applyNumberFormat="1" applyFont="1" applyFill="1" applyBorder="1" applyAlignment="1" applyProtection="1">
      <alignment vertical="center" wrapText="1"/>
      <protection locked="0"/>
    </xf>
    <xf numFmtId="164" fontId="3" fillId="0" borderId="51" xfId="63" applyNumberFormat="1" applyFont="1" applyFill="1" applyBorder="1" applyAlignment="1" applyProtection="1">
      <alignment vertical="center" wrapText="1"/>
      <protection/>
    </xf>
    <xf numFmtId="164" fontId="8" fillId="0" borderId="51" xfId="63" applyNumberFormat="1" applyFont="1" applyFill="1" applyBorder="1" applyAlignment="1" applyProtection="1">
      <alignment vertical="center" wrapText="1"/>
      <protection/>
    </xf>
    <xf numFmtId="164" fontId="8" fillId="0" borderId="53" xfId="63" applyNumberFormat="1" applyFont="1" applyFill="1" applyBorder="1" applyAlignment="1" applyProtection="1">
      <alignment vertical="center" wrapText="1"/>
      <protection/>
    </xf>
    <xf numFmtId="164" fontId="3" fillId="0" borderId="53" xfId="63" applyNumberFormat="1" applyFont="1" applyFill="1" applyBorder="1" applyAlignment="1" applyProtection="1">
      <alignment vertical="center" wrapText="1"/>
      <protection/>
    </xf>
    <xf numFmtId="164" fontId="3" fillId="0" borderId="64" xfId="63" applyNumberFormat="1" applyFont="1" applyFill="1" applyBorder="1" applyAlignment="1" applyProtection="1">
      <alignment vertical="center" wrapText="1"/>
      <protection locked="0"/>
    </xf>
    <xf numFmtId="164" fontId="3" fillId="0" borderId="53" xfId="63" applyNumberFormat="1" applyFont="1" applyFill="1" applyBorder="1" applyAlignment="1" applyProtection="1">
      <alignment vertical="center" wrapText="1"/>
      <protection locked="0"/>
    </xf>
    <xf numFmtId="0" fontId="3" fillId="0" borderId="31" xfId="63" applyFont="1" applyFill="1" applyBorder="1" applyAlignment="1" applyProtection="1">
      <alignment vertical="center" wrapText="1"/>
      <protection/>
    </xf>
    <xf numFmtId="164" fontId="8" fillId="0" borderId="31" xfId="63" applyNumberFormat="1" applyFont="1" applyFill="1" applyBorder="1" applyAlignment="1" applyProtection="1">
      <alignment vertical="center" wrapText="1"/>
      <protection locked="0"/>
    </xf>
    <xf numFmtId="3" fontId="3" fillId="0" borderId="36" xfId="63" applyNumberFormat="1" applyFont="1" applyFill="1" applyBorder="1" applyAlignment="1" applyProtection="1">
      <alignment vertical="center" wrapText="1"/>
      <protection locked="0"/>
    </xf>
    <xf numFmtId="164" fontId="8" fillId="0" borderId="28" xfId="63" applyNumberFormat="1" applyFont="1" applyFill="1" applyBorder="1" applyAlignment="1" applyProtection="1">
      <alignment vertical="center" wrapText="1"/>
      <protection locked="0"/>
    </xf>
    <xf numFmtId="164" fontId="8" fillId="0" borderId="31" xfId="63" applyNumberFormat="1" applyFont="1" applyFill="1" applyBorder="1" applyAlignment="1" applyProtection="1">
      <alignment vertical="center" wrapText="1"/>
      <protection locked="0"/>
    </xf>
    <xf numFmtId="0" fontId="14" fillId="0" borderId="0" xfId="58" applyFont="1" applyFill="1">
      <alignment/>
      <protection/>
    </xf>
    <xf numFmtId="3" fontId="14" fillId="0" borderId="0" xfId="58" applyNumberFormat="1" applyFont="1" applyFill="1">
      <alignment/>
      <protection/>
    </xf>
    <xf numFmtId="0" fontId="22" fillId="0" borderId="0" xfId="58" applyFont="1" applyFill="1" applyAlignment="1">
      <alignment horizontal="center"/>
      <protection/>
    </xf>
    <xf numFmtId="0" fontId="22" fillId="0" borderId="0" xfId="58" applyFont="1" applyFill="1" applyAlignment="1">
      <alignment/>
      <protection/>
    </xf>
    <xf numFmtId="0" fontId="23" fillId="0" borderId="0" xfId="58" applyFont="1" applyFill="1">
      <alignment/>
      <protection/>
    </xf>
    <xf numFmtId="0" fontId="23" fillId="0" borderId="38" xfId="58" applyFont="1" applyFill="1" applyBorder="1">
      <alignment/>
      <protection/>
    </xf>
    <xf numFmtId="0" fontId="23" fillId="0" borderId="0" xfId="58" applyFont="1" applyFill="1" applyBorder="1">
      <alignment/>
      <protection/>
    </xf>
    <xf numFmtId="0" fontId="23" fillId="0" borderId="38" xfId="58" applyFont="1" applyFill="1" applyBorder="1" applyAlignment="1">
      <alignment/>
      <protection/>
    </xf>
    <xf numFmtId="0" fontId="23" fillId="0" borderId="0" xfId="58" applyFont="1" applyFill="1" applyBorder="1" applyAlignment="1">
      <alignment/>
      <protection/>
    </xf>
    <xf numFmtId="0" fontId="23" fillId="0" borderId="79" xfId="58" applyFont="1" applyFill="1" applyBorder="1" applyAlignment="1">
      <alignment horizontal="center"/>
      <protection/>
    </xf>
    <xf numFmtId="0" fontId="23" fillId="0" borderId="32" xfId="58" applyFont="1" applyFill="1" applyBorder="1" applyAlignment="1">
      <alignment horizontal="center"/>
      <protection/>
    </xf>
    <xf numFmtId="0" fontId="23" fillId="0" borderId="34" xfId="58" applyFont="1" applyFill="1" applyBorder="1" applyAlignment="1">
      <alignment horizontal="center"/>
      <protection/>
    </xf>
    <xf numFmtId="0" fontId="23" fillId="0" borderId="53" xfId="58" applyFont="1" applyFill="1" applyBorder="1" applyAlignment="1">
      <alignment horizontal="center"/>
      <protection/>
    </xf>
    <xf numFmtId="0" fontId="23" fillId="0" borderId="33" xfId="58" applyFont="1" applyFill="1" applyBorder="1" applyAlignment="1">
      <alignment horizontal="center"/>
      <protection/>
    </xf>
    <xf numFmtId="0" fontId="23" fillId="0" borderId="64" xfId="58" applyFont="1" applyFill="1" applyBorder="1" applyAlignment="1">
      <alignment horizontal="center"/>
      <protection/>
    </xf>
    <xf numFmtId="0" fontId="23" fillId="0" borderId="29" xfId="58" applyFont="1" applyFill="1" applyBorder="1" applyAlignment="1">
      <alignment horizontal="center"/>
      <protection/>
    </xf>
    <xf numFmtId="0" fontId="23" fillId="0" borderId="34" xfId="58" applyFont="1" applyFill="1" applyBorder="1">
      <alignment/>
      <protection/>
    </xf>
    <xf numFmtId="0" fontId="23" fillId="0" borderId="0" xfId="58" applyFont="1" applyFill="1" applyBorder="1" applyAlignment="1">
      <alignment horizontal="center"/>
      <protection/>
    </xf>
    <xf numFmtId="3" fontId="14" fillId="0" borderId="0" xfId="58" applyNumberFormat="1" applyFont="1" applyFill="1" applyBorder="1" applyAlignment="1">
      <alignment horizontal="center"/>
      <protection/>
    </xf>
    <xf numFmtId="0" fontId="23" fillId="0" borderId="31" xfId="58" applyFont="1" applyFill="1" applyBorder="1" applyAlignment="1">
      <alignment horizontal="center"/>
      <protection/>
    </xf>
    <xf numFmtId="0" fontId="23" fillId="0" borderId="35" xfId="58" applyFont="1" applyFill="1" applyBorder="1" applyAlignment="1">
      <alignment horizontal="center"/>
      <protection/>
    </xf>
    <xf numFmtId="0" fontId="23" fillId="0" borderId="20" xfId="58" applyFont="1" applyFill="1" applyBorder="1" applyAlignment="1">
      <alignment horizontal="center"/>
      <protection/>
    </xf>
    <xf numFmtId="3" fontId="22" fillId="0" borderId="51" xfId="58" applyNumberFormat="1" applyFont="1" applyFill="1" applyBorder="1" applyAlignment="1">
      <alignment/>
      <protection/>
    </xf>
    <xf numFmtId="3" fontId="22" fillId="0" borderId="80" xfId="58" applyNumberFormat="1" applyFont="1" applyFill="1" applyBorder="1" applyAlignment="1">
      <alignment/>
      <protection/>
    </xf>
    <xf numFmtId="3" fontId="22" fillId="0" borderId="33" xfId="58" applyNumberFormat="1" applyFont="1" applyFill="1" applyBorder="1" applyAlignment="1">
      <alignment/>
      <protection/>
    </xf>
    <xf numFmtId="3" fontId="14" fillId="0" borderId="0" xfId="58" applyNumberFormat="1" applyFont="1" applyFill="1" applyBorder="1">
      <alignment/>
      <protection/>
    </xf>
    <xf numFmtId="3" fontId="23" fillId="0" borderId="20" xfId="58" applyNumberFormat="1" applyFont="1" applyFill="1" applyBorder="1" applyAlignment="1">
      <alignment horizontal="right"/>
      <protection/>
    </xf>
    <xf numFmtId="3" fontId="23" fillId="0" borderId="20" xfId="58" applyNumberFormat="1" applyFont="1" applyFill="1" applyBorder="1">
      <alignment/>
      <protection/>
    </xf>
    <xf numFmtId="3" fontId="24" fillId="0" borderId="20" xfId="58" applyNumberFormat="1" applyFont="1" applyFill="1" applyBorder="1" applyAlignment="1">
      <alignment horizontal="right"/>
      <protection/>
    </xf>
    <xf numFmtId="0" fontId="25" fillId="0" borderId="0" xfId="58" applyFont="1" applyFill="1">
      <alignment/>
      <protection/>
    </xf>
    <xf numFmtId="3" fontId="23" fillId="0" borderId="34" xfId="58" applyNumberFormat="1" applyFont="1" applyFill="1" applyBorder="1" applyAlignment="1">
      <alignment horizontal="right"/>
      <protection/>
    </xf>
    <xf numFmtId="3" fontId="23" fillId="0" borderId="34" xfId="58" applyNumberFormat="1" applyFont="1" applyFill="1" applyBorder="1">
      <alignment/>
      <protection/>
    </xf>
    <xf numFmtId="3" fontId="24" fillId="0" borderId="34" xfId="58" applyNumberFormat="1" applyFont="1" applyFill="1" applyBorder="1" applyAlignment="1">
      <alignment horizontal="right"/>
      <protection/>
    </xf>
    <xf numFmtId="3" fontId="25" fillId="0" borderId="0" xfId="58" applyNumberFormat="1" applyFont="1" applyFill="1" applyBorder="1">
      <alignment/>
      <protection/>
    </xf>
    <xf numFmtId="3" fontId="26" fillId="0" borderId="10" xfId="58" applyNumberFormat="1" applyFont="1" applyFill="1" applyBorder="1" applyAlignment="1">
      <alignment horizontal="right"/>
      <protection/>
    </xf>
    <xf numFmtId="3" fontId="26" fillId="0" borderId="10" xfId="58" applyNumberFormat="1" applyFont="1" applyFill="1" applyBorder="1">
      <alignment/>
      <protection/>
    </xf>
    <xf numFmtId="3" fontId="13" fillId="0" borderId="0" xfId="58" applyNumberFormat="1" applyFont="1" applyFill="1" applyBorder="1">
      <alignment/>
      <protection/>
    </xf>
    <xf numFmtId="3" fontId="27" fillId="0" borderId="31" xfId="58" applyNumberFormat="1" applyFont="1" applyFill="1" applyBorder="1" applyAlignment="1">
      <alignment horizontal="right"/>
      <protection/>
    </xf>
    <xf numFmtId="3" fontId="28" fillId="0" borderId="0" xfId="58" applyNumberFormat="1" applyFont="1" applyFill="1" applyBorder="1">
      <alignment/>
      <protection/>
    </xf>
    <xf numFmtId="3" fontId="27" fillId="0" borderId="0" xfId="58" applyNumberFormat="1" applyFont="1" applyFill="1" applyBorder="1">
      <alignment/>
      <protection/>
    </xf>
    <xf numFmtId="3" fontId="26" fillId="0" borderId="26" xfId="58" applyNumberFormat="1" applyFont="1" applyFill="1" applyBorder="1">
      <alignment/>
      <protection/>
    </xf>
    <xf numFmtId="3" fontId="29" fillId="0" borderId="0" xfId="58" applyNumberFormat="1" applyFont="1" applyFill="1" applyBorder="1">
      <alignment/>
      <protection/>
    </xf>
    <xf numFmtId="3" fontId="24" fillId="0" borderId="32" xfId="58" applyNumberFormat="1" applyFont="1" applyFill="1" applyBorder="1" applyAlignment="1">
      <alignment horizontal="right"/>
      <protection/>
    </xf>
    <xf numFmtId="3" fontId="23" fillId="0" borderId="32" xfId="58" applyNumberFormat="1" applyFont="1" applyFill="1" applyBorder="1">
      <alignment/>
      <protection/>
    </xf>
    <xf numFmtId="3" fontId="27" fillId="0" borderId="32" xfId="58" applyNumberFormat="1" applyFont="1" applyFill="1" applyBorder="1">
      <alignment/>
      <protection/>
    </xf>
    <xf numFmtId="3" fontId="26" fillId="0" borderId="32" xfId="58" applyNumberFormat="1" applyFont="1" applyFill="1" applyBorder="1">
      <alignment/>
      <protection/>
    </xf>
    <xf numFmtId="3" fontId="27" fillId="0" borderId="34" xfId="58" applyNumberFormat="1" applyFont="1" applyFill="1" applyBorder="1" applyAlignment="1">
      <alignment horizontal="right"/>
      <protection/>
    </xf>
    <xf numFmtId="3" fontId="27" fillId="0" borderId="10" xfId="58" applyNumberFormat="1" applyFont="1" applyFill="1" applyBorder="1" applyAlignment="1">
      <alignment horizontal="right"/>
      <protection/>
    </xf>
    <xf numFmtId="164" fontId="32" fillId="37" borderId="30" xfId="66" applyNumberFormat="1" applyFont="1" applyFill="1" applyBorder="1" applyAlignment="1" applyProtection="1">
      <alignment vertical="center"/>
      <protection/>
    </xf>
    <xf numFmtId="0" fontId="2" fillId="0" borderId="0" xfId="60" applyFont="1">
      <alignment/>
      <protection/>
    </xf>
    <xf numFmtId="3" fontId="2" fillId="0" borderId="0" xfId="60" applyNumberFormat="1" applyFont="1" applyBorder="1">
      <alignment/>
      <protection/>
    </xf>
    <xf numFmtId="3" fontId="2" fillId="0" borderId="0" xfId="60" applyNumberFormat="1" applyFont="1" applyBorder="1" applyAlignment="1">
      <alignment horizontal="right"/>
      <protection/>
    </xf>
    <xf numFmtId="3" fontId="2" fillId="0" borderId="29" xfId="60" applyNumberFormat="1" applyFont="1" applyBorder="1" applyAlignment="1">
      <alignment horizontal="right"/>
      <protection/>
    </xf>
    <xf numFmtId="3" fontId="2" fillId="0" borderId="29" xfId="60" applyNumberFormat="1" applyFont="1" applyBorder="1">
      <alignment/>
      <protection/>
    </xf>
    <xf numFmtId="0" fontId="13" fillId="0" borderId="55" xfId="60" applyFont="1" applyBorder="1" applyAlignment="1">
      <alignment horizontal="center" vertical="center" wrapText="1"/>
      <protection/>
    </xf>
    <xf numFmtId="0" fontId="13" fillId="0" borderId="57" xfId="60" applyFont="1" applyBorder="1" applyAlignment="1">
      <alignment horizontal="center" vertical="center" wrapText="1"/>
      <protection/>
    </xf>
    <xf numFmtId="0" fontId="13" fillId="0" borderId="60" xfId="60" applyFont="1" applyBorder="1" applyAlignment="1">
      <alignment horizontal="center" vertical="center" wrapText="1"/>
      <protection/>
    </xf>
    <xf numFmtId="0" fontId="13" fillId="0" borderId="56" xfId="60" applyFont="1" applyBorder="1" applyAlignment="1">
      <alignment horizontal="center"/>
      <protection/>
    </xf>
    <xf numFmtId="3" fontId="9" fillId="0" borderId="74" xfId="60" applyNumberFormat="1" applyFont="1" applyBorder="1" applyAlignment="1">
      <alignment horizontal="center"/>
      <protection/>
    </xf>
    <xf numFmtId="3" fontId="9" fillId="0" borderId="37" xfId="60" applyNumberFormat="1" applyFont="1" applyBorder="1" applyAlignment="1">
      <alignment horizontal="center"/>
      <protection/>
    </xf>
    <xf numFmtId="3" fontId="9" fillId="0" borderId="13" xfId="60" applyNumberFormat="1" applyFont="1" applyBorder="1" applyAlignment="1">
      <alignment horizontal="center"/>
      <protection/>
    </xf>
    <xf numFmtId="0" fontId="13" fillId="0" borderId="76" xfId="60" applyFont="1" applyBorder="1" applyAlignment="1">
      <alignment/>
      <protection/>
    </xf>
    <xf numFmtId="3" fontId="9" fillId="0" borderId="58" xfId="60" applyNumberFormat="1" applyFont="1" applyBorder="1" applyAlignment="1">
      <alignment/>
      <protection/>
    </xf>
    <xf numFmtId="3" fontId="9" fillId="0" borderId="38" xfId="60" applyNumberFormat="1" applyFont="1" applyBorder="1" applyAlignment="1">
      <alignment/>
      <protection/>
    </xf>
    <xf numFmtId="3" fontId="9" fillId="0" borderId="35" xfId="60" applyNumberFormat="1" applyFont="1" applyBorder="1" applyAlignment="1">
      <alignment/>
      <protection/>
    </xf>
    <xf numFmtId="0" fontId="2" fillId="0" borderId="57" xfId="60" applyFont="1" applyBorder="1">
      <alignment/>
      <protection/>
    </xf>
    <xf numFmtId="3" fontId="2" fillId="0" borderId="81" xfId="60" applyNumberFormat="1" applyFont="1" applyBorder="1">
      <alignment/>
      <protection/>
    </xf>
    <xf numFmtId="3" fontId="2" fillId="0" borderId="82" xfId="60" applyNumberFormat="1" applyFont="1" applyBorder="1">
      <alignment/>
      <protection/>
    </xf>
    <xf numFmtId="3" fontId="2" fillId="0" borderId="83" xfId="60" applyNumberFormat="1" applyFont="1" applyBorder="1">
      <alignment/>
      <protection/>
    </xf>
    <xf numFmtId="3" fontId="2" fillId="0" borderId="83" xfId="60" applyNumberFormat="1" applyFont="1" applyFill="1" applyBorder="1">
      <alignment/>
      <protection/>
    </xf>
    <xf numFmtId="0" fontId="2" fillId="0" borderId="57" xfId="60" applyFont="1" applyFill="1" applyBorder="1">
      <alignment/>
      <protection/>
    </xf>
    <xf numFmtId="3" fontId="2" fillId="0" borderId="82" xfId="60" applyNumberFormat="1" applyFont="1" applyFill="1" applyBorder="1">
      <alignment/>
      <protection/>
    </xf>
    <xf numFmtId="0" fontId="2" fillId="0" borderId="0" xfId="60" applyFont="1" applyFill="1">
      <alignment/>
      <protection/>
    </xf>
    <xf numFmtId="167" fontId="2" fillId="0" borderId="83" xfId="60" applyNumberFormat="1" applyFont="1" applyFill="1" applyBorder="1">
      <alignment/>
      <protection/>
    </xf>
    <xf numFmtId="167" fontId="2" fillId="0" borderId="83" xfId="60" applyNumberFormat="1" applyFont="1" applyBorder="1">
      <alignment/>
      <protection/>
    </xf>
    <xf numFmtId="3" fontId="2" fillId="0" borderId="84" xfId="60" applyNumberFormat="1" applyFont="1" applyBorder="1">
      <alignment/>
      <protection/>
    </xf>
    <xf numFmtId="3" fontId="2" fillId="0" borderId="85" xfId="60" applyNumberFormat="1" applyFont="1" applyBorder="1">
      <alignment/>
      <protection/>
    </xf>
    <xf numFmtId="0" fontId="2" fillId="0" borderId="60" xfId="60" applyFont="1" applyBorder="1">
      <alignment/>
      <protection/>
    </xf>
    <xf numFmtId="3" fontId="2" fillId="0" borderId="63" xfId="60" applyNumberFormat="1" applyFont="1" applyBorder="1">
      <alignment/>
      <protection/>
    </xf>
    <xf numFmtId="3" fontId="9" fillId="0" borderId="85" xfId="60" applyNumberFormat="1" applyFont="1" applyBorder="1">
      <alignment/>
      <protection/>
    </xf>
    <xf numFmtId="3" fontId="2" fillId="0" borderId="86" xfId="60" applyNumberFormat="1" applyFont="1" applyBorder="1">
      <alignment/>
      <protection/>
    </xf>
    <xf numFmtId="3" fontId="2" fillId="0" borderId="0" xfId="60" applyNumberFormat="1" applyFont="1">
      <alignment/>
      <protection/>
    </xf>
    <xf numFmtId="3" fontId="2" fillId="0" borderId="86" xfId="60" applyNumberFormat="1" applyFont="1" applyFill="1" applyBorder="1">
      <alignment/>
      <protection/>
    </xf>
    <xf numFmtId="3" fontId="2" fillId="0" borderId="87" xfId="60" applyNumberFormat="1" applyFont="1" applyBorder="1">
      <alignment/>
      <protection/>
    </xf>
    <xf numFmtId="3" fontId="2" fillId="0" borderId="74" xfId="60" applyNumberFormat="1" applyFont="1" applyBorder="1">
      <alignment/>
      <protection/>
    </xf>
    <xf numFmtId="3" fontId="2" fillId="0" borderId="10" xfId="60" applyNumberFormat="1" applyFont="1" applyBorder="1">
      <alignment/>
      <protection/>
    </xf>
    <xf numFmtId="3" fontId="9" fillId="0" borderId="10" xfId="60" applyNumberFormat="1" applyFont="1" applyBorder="1">
      <alignment/>
      <protection/>
    </xf>
    <xf numFmtId="3" fontId="2" fillId="0" borderId="73" xfId="60" applyNumberFormat="1" applyFont="1" applyBorder="1">
      <alignment/>
      <protection/>
    </xf>
    <xf numFmtId="3" fontId="2" fillId="0" borderId="17" xfId="60" applyNumberFormat="1" applyFont="1" applyBorder="1">
      <alignment/>
      <protection/>
    </xf>
    <xf numFmtId="3" fontId="2" fillId="0" borderId="16" xfId="60" applyNumberFormat="1" applyFont="1" applyBorder="1">
      <alignment/>
      <protection/>
    </xf>
    <xf numFmtId="3" fontId="2" fillId="0" borderId="48" xfId="60" applyNumberFormat="1" applyFont="1" applyBorder="1">
      <alignment/>
      <protection/>
    </xf>
    <xf numFmtId="3" fontId="2" fillId="0" borderId="25" xfId="60" applyNumberFormat="1" applyFont="1" applyBorder="1">
      <alignment/>
      <protection/>
    </xf>
    <xf numFmtId="3" fontId="9" fillId="0" borderId="43" xfId="60" applyNumberFormat="1" applyFont="1" applyBorder="1">
      <alignment/>
      <protection/>
    </xf>
    <xf numFmtId="0" fontId="13" fillId="0" borderId="56" xfId="60" applyFont="1" applyBorder="1">
      <alignment/>
      <protection/>
    </xf>
    <xf numFmtId="0" fontId="9" fillId="0" borderId="56" xfId="60" applyFont="1" applyBorder="1">
      <alignment/>
      <protection/>
    </xf>
    <xf numFmtId="3" fontId="9" fillId="0" borderId="48" xfId="60" applyNumberFormat="1" applyFont="1" applyBorder="1">
      <alignment/>
      <protection/>
    </xf>
    <xf numFmtId="3" fontId="9" fillId="0" borderId="25" xfId="60" applyNumberFormat="1" applyFont="1" applyBorder="1">
      <alignment/>
      <protection/>
    </xf>
    <xf numFmtId="0" fontId="9" fillId="0" borderId="0" xfId="60" applyFont="1">
      <alignment/>
      <protection/>
    </xf>
    <xf numFmtId="3" fontId="2" fillId="0" borderId="88" xfId="60" applyNumberFormat="1" applyFont="1" applyBorder="1">
      <alignment/>
      <protection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2" fillId="0" borderId="32" xfId="0" applyFont="1" applyBorder="1" applyAlignment="1">
      <alignment/>
    </xf>
    <xf numFmtId="3" fontId="12" fillId="0" borderId="32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/>
    </xf>
    <xf numFmtId="0" fontId="58" fillId="0" borderId="31" xfId="0" applyFont="1" applyBorder="1" applyAlignment="1">
      <alignment/>
    </xf>
    <xf numFmtId="0" fontId="12" fillId="0" borderId="31" xfId="0" applyFont="1" applyBorder="1" applyAlignment="1">
      <alignment horizontal="center"/>
    </xf>
    <xf numFmtId="3" fontId="12" fillId="0" borderId="20" xfId="0" applyNumberFormat="1" applyFont="1" applyBorder="1" applyAlignment="1">
      <alignment horizontal="center" vertical="center"/>
    </xf>
    <xf numFmtId="3" fontId="12" fillId="0" borderId="31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57" fillId="0" borderId="51" xfId="0" applyFont="1" applyBorder="1" applyAlignment="1">
      <alignment horizontal="left"/>
    </xf>
    <xf numFmtId="0" fontId="57" fillId="0" borderId="80" xfId="0" applyFont="1" applyBorder="1" applyAlignment="1">
      <alignment horizontal="left"/>
    </xf>
    <xf numFmtId="0" fontId="57" fillId="0" borderId="19" xfId="0" applyFont="1" applyBorder="1" applyAlignment="1">
      <alignment horizontal="left"/>
    </xf>
    <xf numFmtId="0" fontId="12" fillId="0" borderId="20" xfId="0" applyFont="1" applyBorder="1" applyAlignment="1">
      <alignment horizontal="right"/>
    </xf>
    <xf numFmtId="0" fontId="129" fillId="0" borderId="80" xfId="0" applyFont="1" applyBorder="1" applyAlignment="1">
      <alignment/>
    </xf>
    <xf numFmtId="0" fontId="0" fillId="0" borderId="80" xfId="0" applyBorder="1" applyAlignment="1">
      <alignment/>
    </xf>
    <xf numFmtId="0" fontId="0" fillId="0" borderId="19" xfId="0" applyBorder="1" applyAlignment="1">
      <alignment/>
    </xf>
    <xf numFmtId="3" fontId="12" fillId="0" borderId="20" xfId="0" applyNumberFormat="1" applyFont="1" applyBorder="1" applyAlignment="1">
      <alignment/>
    </xf>
    <xf numFmtId="0" fontId="12" fillId="0" borderId="51" xfId="0" applyFont="1" applyBorder="1" applyAlignment="1">
      <alignment horizontal="left"/>
    </xf>
    <xf numFmtId="0" fontId="12" fillId="0" borderId="80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9" xfId="0" applyFont="1" applyBorder="1" applyAlignment="1">
      <alignment horizontal="right"/>
    </xf>
    <xf numFmtId="3" fontId="12" fillId="0" borderId="25" xfId="0" applyNumberFormat="1" applyFont="1" applyBorder="1" applyAlignment="1">
      <alignment/>
    </xf>
    <xf numFmtId="0" fontId="12" fillId="0" borderId="51" xfId="0" applyFont="1" applyBorder="1" applyAlignment="1">
      <alignment/>
    </xf>
    <xf numFmtId="0" fontId="12" fillId="0" borderId="80" xfId="0" applyFont="1" applyBorder="1" applyAlignment="1">
      <alignment/>
    </xf>
    <xf numFmtId="0" fontId="12" fillId="0" borderId="19" xfId="0" applyFont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2" fillId="0" borderId="31" xfId="0" applyNumberFormat="1" applyFont="1" applyBorder="1" applyAlignment="1">
      <alignment/>
    </xf>
    <xf numFmtId="0" fontId="12" fillId="0" borderId="20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34" xfId="0" applyNumberFormat="1" applyFont="1" applyBorder="1" applyAlignment="1">
      <alignment/>
    </xf>
    <xf numFmtId="0" fontId="12" fillId="0" borderId="8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 horizontal="right"/>
    </xf>
    <xf numFmtId="3" fontId="12" fillId="0" borderId="23" xfId="0" applyNumberFormat="1" applyFont="1" applyBorder="1" applyAlignment="1">
      <alignment/>
    </xf>
    <xf numFmtId="3" fontId="12" fillId="0" borderId="32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51" xfId="0" applyFont="1" applyBorder="1" applyAlignment="1">
      <alignment/>
    </xf>
    <xf numFmtId="0" fontId="57" fillId="0" borderId="51" xfId="0" applyFont="1" applyBorder="1" applyAlignment="1">
      <alignment/>
    </xf>
    <xf numFmtId="3" fontId="12" fillId="0" borderId="20" xfId="0" applyNumberFormat="1" applyFont="1" applyBorder="1" applyAlignment="1">
      <alignment/>
    </xf>
    <xf numFmtId="0" fontId="57" fillId="0" borderId="51" xfId="0" applyFont="1" applyBorder="1" applyAlignment="1">
      <alignment/>
    </xf>
    <xf numFmtId="0" fontId="57" fillId="0" borderId="80" xfId="0" applyFont="1" applyBorder="1" applyAlignment="1">
      <alignment/>
    </xf>
    <xf numFmtId="0" fontId="57" fillId="0" borderId="19" xfId="0" applyFont="1" applyBorder="1" applyAlignment="1">
      <alignment/>
    </xf>
    <xf numFmtId="0" fontId="12" fillId="0" borderId="80" xfId="0" applyFont="1" applyBorder="1" applyAlignment="1">
      <alignment horizontal="left"/>
    </xf>
    <xf numFmtId="0" fontId="12" fillId="0" borderId="51" xfId="0" applyFont="1" applyBorder="1" applyAlignment="1">
      <alignment horizontal="left"/>
    </xf>
    <xf numFmtId="3" fontId="12" fillId="0" borderId="34" xfId="0" applyNumberFormat="1" applyFont="1" applyBorder="1" applyAlignment="1">
      <alignment/>
    </xf>
    <xf numFmtId="3" fontId="12" fillId="0" borderId="31" xfId="0" applyNumberFormat="1" applyFont="1" applyBorder="1" applyAlignment="1">
      <alignment horizontal="center"/>
    </xf>
    <xf numFmtId="0" fontId="59" fillId="0" borderId="51" xfId="0" applyFont="1" applyBorder="1" applyAlignment="1">
      <alignment/>
    </xf>
    <xf numFmtId="0" fontId="60" fillId="0" borderId="80" xfId="0" applyFont="1" applyBorder="1" applyAlignment="1">
      <alignment/>
    </xf>
    <xf numFmtId="0" fontId="60" fillId="0" borderId="19" xfId="0" applyFont="1" applyBorder="1" applyAlignment="1">
      <alignment/>
    </xf>
    <xf numFmtId="3" fontId="60" fillId="0" borderId="31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3" fontId="12" fillId="0" borderId="27" xfId="0" applyNumberFormat="1" applyFont="1" applyBorder="1" applyAlignment="1">
      <alignment/>
    </xf>
    <xf numFmtId="0" fontId="12" fillId="0" borderId="51" xfId="0" applyFont="1" applyFill="1" applyBorder="1" applyAlignment="1">
      <alignment/>
    </xf>
    <xf numFmtId="0" fontId="12" fillId="0" borderId="8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51" xfId="0" applyFont="1" applyBorder="1" applyAlignment="1">
      <alignment/>
    </xf>
    <xf numFmtId="0" fontId="12" fillId="0" borderId="80" xfId="0" applyFont="1" applyBorder="1" applyAlignment="1">
      <alignment/>
    </xf>
    <xf numFmtId="0" fontId="12" fillId="0" borderId="19" xfId="0" applyFont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2" fillId="0" borderId="19" xfId="0" applyFont="1" applyBorder="1" applyAlignment="1">
      <alignment horizontal="left"/>
    </xf>
    <xf numFmtId="3" fontId="12" fillId="0" borderId="32" xfId="0" applyNumberFormat="1" applyFont="1" applyBorder="1" applyAlignment="1">
      <alignment/>
    </xf>
    <xf numFmtId="3" fontId="12" fillId="0" borderId="32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/>
    </xf>
    <xf numFmtId="3" fontId="12" fillId="0" borderId="31" xfId="0" applyNumberFormat="1" applyFont="1" applyFill="1" applyBorder="1" applyAlignment="1">
      <alignment/>
    </xf>
    <xf numFmtId="0" fontId="12" fillId="0" borderId="51" xfId="0" applyFont="1" applyBorder="1" applyAlignment="1">
      <alignment horizontal="right"/>
    </xf>
    <xf numFmtId="0" fontId="57" fillId="0" borderId="51" xfId="0" applyFont="1" applyBorder="1" applyAlignment="1">
      <alignment horizontal="left"/>
    </xf>
    <xf numFmtId="0" fontId="57" fillId="0" borderId="80" xfId="0" applyFont="1" applyBorder="1" applyAlignment="1">
      <alignment horizontal="left"/>
    </xf>
    <xf numFmtId="0" fontId="57" fillId="0" borderId="19" xfId="0" applyFont="1" applyBorder="1" applyAlignment="1">
      <alignment horizontal="left"/>
    </xf>
    <xf numFmtId="0" fontId="12" fillId="0" borderId="32" xfId="0" applyFont="1" applyBorder="1" applyAlignment="1">
      <alignment horizontal="right"/>
    </xf>
    <xf numFmtId="0" fontId="57" fillId="0" borderId="51" xfId="0" applyFont="1" applyBorder="1" applyAlignment="1">
      <alignment/>
    </xf>
    <xf numFmtId="0" fontId="12" fillId="0" borderId="79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64" xfId="0" applyFont="1" applyBorder="1" applyAlignment="1">
      <alignment/>
    </xf>
    <xf numFmtId="0" fontId="61" fillId="0" borderId="51" xfId="0" applyFont="1" applyBorder="1" applyAlignment="1">
      <alignment horizontal="left"/>
    </xf>
    <xf numFmtId="3" fontId="61" fillId="0" borderId="20" xfId="0" applyNumberFormat="1" applyFont="1" applyBorder="1" applyAlignment="1">
      <alignment/>
    </xf>
    <xf numFmtId="0" fontId="61" fillId="0" borderId="51" xfId="0" applyFont="1" applyBorder="1" applyAlignment="1">
      <alignment/>
    </xf>
    <xf numFmtId="3" fontId="61" fillId="0" borderId="20" xfId="0" applyNumberFormat="1" applyFont="1" applyFill="1" applyBorder="1" applyAlignment="1">
      <alignment/>
    </xf>
    <xf numFmtId="3" fontId="12" fillId="0" borderId="23" xfId="0" applyNumberFormat="1" applyFont="1" applyFill="1" applyBorder="1" applyAlignment="1">
      <alignment/>
    </xf>
    <xf numFmtId="3" fontId="12" fillId="0" borderId="25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3" fontId="12" fillId="0" borderId="25" xfId="0" applyNumberFormat="1" applyFont="1" applyFill="1" applyBorder="1" applyAlignment="1">
      <alignment/>
    </xf>
    <xf numFmtId="0" fontId="12" fillId="0" borderId="64" xfId="0" applyFont="1" applyBorder="1" applyAlignment="1">
      <alignment/>
    </xf>
    <xf numFmtId="0" fontId="12" fillId="0" borderId="79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20" xfId="0" applyFont="1" applyBorder="1" applyAlignment="1">
      <alignment horizontal="center"/>
    </xf>
    <xf numFmtId="3" fontId="12" fillId="0" borderId="34" xfId="0" applyNumberFormat="1" applyFont="1" applyFill="1" applyBorder="1" applyAlignment="1">
      <alignment/>
    </xf>
    <xf numFmtId="3" fontId="12" fillId="0" borderId="23" xfId="0" applyNumberFormat="1" applyFont="1" applyBorder="1" applyAlignment="1">
      <alignment/>
    </xf>
    <xf numFmtId="0" fontId="12" fillId="0" borderId="20" xfId="0" applyFont="1" applyFill="1" applyBorder="1" applyAlignment="1">
      <alignment horizontal="right"/>
    </xf>
    <xf numFmtId="0" fontId="12" fillId="0" borderId="51" xfId="0" applyFont="1" applyFill="1" applyBorder="1" applyAlignment="1">
      <alignment/>
    </xf>
    <xf numFmtId="0" fontId="12" fillId="0" borderId="8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3" fontId="12" fillId="0" borderId="31" xfId="0" applyNumberFormat="1" applyFont="1" applyFill="1" applyBorder="1" applyAlignment="1">
      <alignment/>
    </xf>
    <xf numFmtId="3" fontId="12" fillId="0" borderId="31" xfId="0" applyNumberFormat="1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20" xfId="0" applyFont="1" applyFill="1" applyBorder="1" applyAlignment="1">
      <alignment horizontal="center"/>
    </xf>
    <xf numFmtId="0" fontId="57" fillId="0" borderId="80" xfId="0" applyFont="1" applyFill="1" applyBorder="1" applyAlignment="1">
      <alignment horizontal="left"/>
    </xf>
    <xf numFmtId="0" fontId="57" fillId="0" borderId="19" xfId="0" applyFont="1" applyFill="1" applyBorder="1" applyAlignment="1">
      <alignment horizontal="left"/>
    </xf>
    <xf numFmtId="0" fontId="57" fillId="0" borderId="20" xfId="0" applyFont="1" applyBorder="1" applyAlignment="1">
      <alignment horizontal="left"/>
    </xf>
    <xf numFmtId="0" fontId="12" fillId="0" borderId="51" xfId="0" applyFont="1" applyBorder="1" applyAlignment="1">
      <alignment horizontal="right"/>
    </xf>
    <xf numFmtId="166" fontId="12" fillId="0" borderId="32" xfId="0" applyNumberFormat="1" applyFont="1" applyBorder="1" applyAlignment="1">
      <alignment horizontal="right"/>
    </xf>
    <xf numFmtId="0" fontId="12" fillId="0" borderId="20" xfId="0" applyFont="1" applyFill="1" applyBorder="1" applyAlignment="1">
      <alignment horizontal="center"/>
    </xf>
    <xf numFmtId="3" fontId="12" fillId="0" borderId="27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3" fontId="12" fillId="0" borderId="17" xfId="0" applyNumberFormat="1" applyFont="1" applyFill="1" applyBorder="1" applyAlignment="1">
      <alignment/>
    </xf>
    <xf numFmtId="0" fontId="57" fillId="0" borderId="20" xfId="0" applyFont="1" applyBorder="1" applyAlignment="1">
      <alignment horizontal="left"/>
    </xf>
    <xf numFmtId="43" fontId="12" fillId="0" borderId="31" xfId="0" applyNumberFormat="1" applyFont="1" applyBorder="1" applyAlignment="1">
      <alignment horizontal="right"/>
    </xf>
    <xf numFmtId="3" fontId="12" fillId="0" borderId="27" xfId="0" applyNumberFormat="1" applyFont="1" applyBorder="1" applyAlignment="1">
      <alignment/>
    </xf>
    <xf numFmtId="0" fontId="57" fillId="0" borderId="20" xfId="0" applyFont="1" applyBorder="1" applyAlignment="1">
      <alignment horizontal="center"/>
    </xf>
    <xf numFmtId="3" fontId="57" fillId="0" borderId="10" xfId="0" applyNumberFormat="1" applyFont="1" applyBorder="1" applyAlignment="1">
      <alignment/>
    </xf>
    <xf numFmtId="0" fontId="12" fillId="0" borderId="51" xfId="0" applyFont="1" applyBorder="1" applyAlignment="1">
      <alignment horizontal="center"/>
    </xf>
    <xf numFmtId="3" fontId="57" fillId="0" borderId="23" xfId="0" applyNumberFormat="1" applyFont="1" applyBorder="1" applyAlignment="1">
      <alignment/>
    </xf>
    <xf numFmtId="0" fontId="12" fillId="0" borderId="20" xfId="0" applyFont="1" applyBorder="1" applyAlignment="1">
      <alignment horizontal="left"/>
    </xf>
    <xf numFmtId="3" fontId="12" fillId="0" borderId="25" xfId="0" applyNumberFormat="1" applyFont="1" applyFill="1" applyBorder="1" applyAlignment="1">
      <alignment/>
    </xf>
    <xf numFmtId="0" fontId="12" fillId="0" borderId="20" xfId="0" applyFont="1" applyFill="1" applyBorder="1" applyAlignment="1">
      <alignment horizontal="left"/>
    </xf>
    <xf numFmtId="0" fontId="12" fillId="0" borderId="80" xfId="0" applyFont="1" applyFill="1" applyBorder="1" applyAlignment="1">
      <alignment horizontal="left"/>
    </xf>
    <xf numFmtId="0" fontId="57" fillId="0" borderId="80" xfId="0" applyFont="1" applyFill="1" applyBorder="1" applyAlignment="1">
      <alignment horizontal="left"/>
    </xf>
    <xf numFmtId="0" fontId="57" fillId="0" borderId="19" xfId="0" applyFont="1" applyFill="1" applyBorder="1" applyAlignment="1">
      <alignment horizontal="left"/>
    </xf>
    <xf numFmtId="0" fontId="12" fillId="0" borderId="32" xfId="0" applyFont="1" applyBorder="1" applyAlignment="1">
      <alignment horizontal="right"/>
    </xf>
    <xf numFmtId="0" fontId="12" fillId="0" borderId="64" xfId="0" applyFont="1" applyBorder="1" applyAlignment="1">
      <alignment horizontal="left"/>
    </xf>
    <xf numFmtId="0" fontId="12" fillId="0" borderId="79" xfId="0" applyFont="1" applyBorder="1" applyAlignment="1">
      <alignment horizontal="left"/>
    </xf>
    <xf numFmtId="0" fontId="57" fillId="0" borderId="33" xfId="0" applyFont="1" applyBorder="1" applyAlignment="1">
      <alignment horizontal="left"/>
    </xf>
    <xf numFmtId="3" fontId="57" fillId="0" borderId="25" xfId="0" applyNumberFormat="1" applyFont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0" xfId="0" applyFont="1" applyFill="1" applyAlignment="1">
      <alignment/>
    </xf>
    <xf numFmtId="0" fontId="62" fillId="0" borderId="51" xfId="0" applyFont="1" applyFill="1" applyBorder="1" applyAlignment="1">
      <alignment/>
    </xf>
    <xf numFmtId="0" fontId="57" fillId="0" borderId="80" xfId="0" applyFont="1" applyFill="1" applyBorder="1" applyAlignment="1">
      <alignment/>
    </xf>
    <xf numFmtId="0" fontId="57" fillId="0" borderId="35" xfId="0" applyFont="1" applyFill="1" applyBorder="1" applyAlignment="1">
      <alignment/>
    </xf>
    <xf numFmtId="0" fontId="12" fillId="0" borderId="51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57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57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57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62" fillId="0" borderId="0" xfId="0" applyFont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horizontal="left"/>
    </xf>
    <xf numFmtId="0" fontId="57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63" fillId="0" borderId="0" xfId="55" applyFont="1">
      <alignment/>
      <protection/>
    </xf>
    <xf numFmtId="0" fontId="63" fillId="0" borderId="0" xfId="64" applyFont="1">
      <alignment/>
      <protection/>
    </xf>
    <xf numFmtId="0" fontId="63" fillId="0" borderId="0" xfId="64" applyFont="1" applyAlignment="1">
      <alignment horizontal="center"/>
      <protection/>
    </xf>
    <xf numFmtId="0" fontId="63" fillId="0" borderId="0" xfId="55" applyFont="1" applyAlignment="1">
      <alignment horizontal="center"/>
      <protection/>
    </xf>
    <xf numFmtId="0" fontId="63" fillId="0" borderId="34" xfId="55" applyFont="1" applyBorder="1" applyAlignment="1">
      <alignment horizontal="center"/>
      <protection/>
    </xf>
    <xf numFmtId="0" fontId="63" fillId="0" borderId="31" xfId="64" applyFont="1" applyBorder="1" applyAlignment="1">
      <alignment horizontal="center"/>
      <protection/>
    </xf>
    <xf numFmtId="0" fontId="63" fillId="0" borderId="31" xfId="55" applyFont="1" applyBorder="1" applyAlignment="1">
      <alignment horizontal="center"/>
      <protection/>
    </xf>
    <xf numFmtId="0" fontId="64" fillId="0" borderId="20" xfId="64" applyFont="1" applyBorder="1">
      <alignment/>
      <protection/>
    </xf>
    <xf numFmtId="0" fontId="63" fillId="0" borderId="20" xfId="64" applyFont="1" applyBorder="1" applyAlignment="1">
      <alignment horizontal="center"/>
      <protection/>
    </xf>
    <xf numFmtId="0" fontId="63" fillId="0" borderId="20" xfId="55" applyFont="1" applyBorder="1" applyAlignment="1">
      <alignment horizontal="center"/>
      <protection/>
    </xf>
    <xf numFmtId="0" fontId="63" fillId="0" borderId="20" xfId="64" applyFont="1" applyBorder="1" applyAlignment="1">
      <alignment horizontal="right"/>
      <protection/>
    </xf>
    <xf numFmtId="0" fontId="63" fillId="0" borderId="20" xfId="64" applyFont="1" applyBorder="1">
      <alignment/>
      <protection/>
    </xf>
    <xf numFmtId="0" fontId="63" fillId="0" borderId="20" xfId="64" applyFont="1" applyFill="1" applyBorder="1" applyAlignment="1">
      <alignment horizontal="center"/>
      <protection/>
    </xf>
    <xf numFmtId="0" fontId="64" fillId="0" borderId="10" xfId="64" applyFont="1" applyFill="1" applyBorder="1" applyAlignment="1">
      <alignment horizontal="center"/>
      <protection/>
    </xf>
    <xf numFmtId="0" fontId="66" fillId="0" borderId="10" xfId="64" applyFont="1" applyFill="1" applyBorder="1" applyAlignment="1">
      <alignment horizontal="center"/>
      <protection/>
    </xf>
    <xf numFmtId="0" fontId="64" fillId="0" borderId="34" xfId="64" applyFont="1" applyFill="1" applyBorder="1" applyAlignment="1">
      <alignment horizontal="center"/>
      <protection/>
    </xf>
    <xf numFmtId="0" fontId="64" fillId="0" borderId="20" xfId="55" applyFont="1" applyBorder="1" applyAlignment="1">
      <alignment horizontal="center"/>
      <protection/>
    </xf>
    <xf numFmtId="0" fontId="63" fillId="35" borderId="20" xfId="64" applyFont="1" applyFill="1" applyBorder="1" applyAlignment="1">
      <alignment horizontal="center"/>
      <protection/>
    </xf>
    <xf numFmtId="0" fontId="63" fillId="35" borderId="32" xfId="64" applyFont="1" applyFill="1" applyBorder="1" applyAlignment="1">
      <alignment horizontal="center"/>
      <protection/>
    </xf>
    <xf numFmtId="0" fontId="63" fillId="0" borderId="32" xfId="55" applyFont="1" applyBorder="1" applyAlignment="1">
      <alignment horizontal="center"/>
      <protection/>
    </xf>
    <xf numFmtId="0" fontId="63" fillId="0" borderId="23" xfId="55" applyFont="1" applyBorder="1" applyAlignment="1">
      <alignment horizontal="center"/>
      <protection/>
    </xf>
    <xf numFmtId="0" fontId="63" fillId="0" borderId="32" xfId="64" applyFont="1" applyBorder="1">
      <alignment/>
      <protection/>
    </xf>
    <xf numFmtId="0" fontId="63" fillId="0" borderId="83" xfId="64" applyFont="1" applyBorder="1">
      <alignment/>
      <protection/>
    </xf>
    <xf numFmtId="0" fontId="64" fillId="0" borderId="83" xfId="64" applyFont="1" applyBorder="1" applyAlignment="1">
      <alignment horizontal="center"/>
      <protection/>
    </xf>
    <xf numFmtId="0" fontId="63" fillId="0" borderId="83" xfId="55" applyFont="1" applyBorder="1" applyAlignment="1">
      <alignment horizontal="center"/>
      <protection/>
    </xf>
    <xf numFmtId="0" fontId="64" fillId="0" borderId="83" xfId="55" applyFont="1" applyBorder="1" applyAlignment="1">
      <alignment horizontal="center"/>
      <protection/>
    </xf>
    <xf numFmtId="0" fontId="63" fillId="0" borderId="31" xfId="64" applyFont="1" applyBorder="1">
      <alignment/>
      <protection/>
    </xf>
    <xf numFmtId="0" fontId="64" fillId="0" borderId="20" xfId="64" applyFont="1" applyBorder="1" applyAlignment="1">
      <alignment horizontal="center"/>
      <protection/>
    </xf>
    <xf numFmtId="0" fontId="64" fillId="0" borderId="17" xfId="64" applyFont="1" applyBorder="1" applyAlignment="1">
      <alignment horizontal="center"/>
      <protection/>
    </xf>
    <xf numFmtId="0" fontId="64" fillId="0" borderId="10" xfId="55" applyFont="1" applyBorder="1" applyAlignment="1">
      <alignment horizontal="center"/>
      <protection/>
    </xf>
    <xf numFmtId="0" fontId="64" fillId="0" borderId="32" xfId="64" applyFont="1" applyBorder="1">
      <alignment/>
      <protection/>
    </xf>
    <xf numFmtId="0" fontId="64" fillId="0" borderId="64" xfId="64" applyFont="1" applyBorder="1">
      <alignment/>
      <protection/>
    </xf>
    <xf numFmtId="0" fontId="64" fillId="0" borderId="33" xfId="64" applyFont="1" applyBorder="1">
      <alignment/>
      <protection/>
    </xf>
    <xf numFmtId="0" fontId="64" fillId="0" borderId="62" xfId="64" applyFont="1" applyFill="1" applyBorder="1" applyAlignment="1">
      <alignment horizontal="center"/>
      <protection/>
    </xf>
    <xf numFmtId="0" fontId="64" fillId="0" borderId="88" xfId="64" applyFont="1" applyFill="1" applyBorder="1" applyAlignment="1">
      <alignment horizontal="center"/>
      <protection/>
    </xf>
    <xf numFmtId="0" fontId="63" fillId="0" borderId="23" xfId="64" applyFont="1" applyFill="1" applyBorder="1" applyAlignment="1">
      <alignment horizontal="center"/>
      <protection/>
    </xf>
    <xf numFmtId="0" fontId="64" fillId="0" borderId="23" xfId="64" applyFont="1" applyFill="1" applyBorder="1" applyAlignment="1">
      <alignment horizontal="center"/>
      <protection/>
    </xf>
    <xf numFmtId="0" fontId="63" fillId="0" borderId="25" xfId="64" applyFont="1" applyFill="1" applyBorder="1" applyAlignment="1">
      <alignment horizontal="center"/>
      <protection/>
    </xf>
    <xf numFmtId="0" fontId="64" fillId="0" borderId="25" xfId="64" applyFont="1" applyFill="1" applyBorder="1" applyAlignment="1">
      <alignment horizontal="center"/>
      <protection/>
    </xf>
    <xf numFmtId="0" fontId="63" fillId="0" borderId="31" xfId="55" applyFont="1" applyFill="1" applyBorder="1" applyAlignment="1">
      <alignment horizontal="center"/>
      <protection/>
    </xf>
    <xf numFmtId="0" fontId="63" fillId="0" borderId="53" xfId="55" applyFont="1" applyFill="1" applyBorder="1" applyAlignment="1">
      <alignment horizontal="center"/>
      <protection/>
    </xf>
    <xf numFmtId="0" fontId="63" fillId="0" borderId="0" xfId="55" applyFont="1" applyFill="1" applyBorder="1" applyAlignment="1">
      <alignment horizontal="center"/>
      <protection/>
    </xf>
    <xf numFmtId="0" fontId="63" fillId="0" borderId="20" xfId="55" applyFont="1" applyBorder="1">
      <alignment/>
      <protection/>
    </xf>
    <xf numFmtId="0" fontId="63" fillId="0" borderId="23" xfId="55" applyFont="1" applyFill="1" applyBorder="1" applyAlignment="1">
      <alignment horizontal="center"/>
      <protection/>
    </xf>
    <xf numFmtId="0" fontId="64" fillId="0" borderId="23" xfId="55" applyFont="1" applyFill="1" applyBorder="1" applyAlignment="1">
      <alignment horizontal="center"/>
      <protection/>
    </xf>
    <xf numFmtId="0" fontId="64" fillId="0" borderId="53" xfId="55" applyFont="1" applyFill="1" applyBorder="1" applyAlignment="1">
      <alignment horizontal="center"/>
      <protection/>
    </xf>
    <xf numFmtId="0" fontId="63" fillId="0" borderId="0" xfId="55" applyFont="1" applyAlignment="1">
      <alignment horizontal="left"/>
      <protection/>
    </xf>
    <xf numFmtId="0" fontId="2" fillId="0" borderId="38" xfId="0" applyFont="1" applyBorder="1" applyAlignment="1">
      <alignment/>
    </xf>
    <xf numFmtId="0" fontId="2" fillId="0" borderId="79" xfId="0" applyFont="1" applyBorder="1" applyAlignment="1">
      <alignment/>
    </xf>
    <xf numFmtId="0" fontId="12" fillId="0" borderId="0" xfId="0" applyFont="1" applyFill="1" applyBorder="1" applyAlignment="1">
      <alignment horizontal="right"/>
    </xf>
    <xf numFmtId="0" fontId="62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3" fontId="57" fillId="0" borderId="27" xfId="0" applyNumberFormat="1" applyFont="1" applyBorder="1" applyAlignment="1">
      <alignment/>
    </xf>
    <xf numFmtId="3" fontId="57" fillId="0" borderId="31" xfId="0" applyNumberFormat="1" applyFont="1" applyBorder="1" applyAlignment="1">
      <alignment/>
    </xf>
    <xf numFmtId="0" fontId="57" fillId="0" borderId="32" xfId="0" applyFont="1" applyBorder="1" applyAlignment="1">
      <alignment horizontal="right"/>
    </xf>
    <xf numFmtId="0" fontId="63" fillId="0" borderId="0" xfId="64" applyFont="1" applyBorder="1" applyAlignment="1">
      <alignment horizontal="center"/>
      <protection/>
    </xf>
    <xf numFmtId="0" fontId="63" fillId="0" borderId="0" xfId="64" applyFont="1" applyFill="1" applyBorder="1" applyAlignment="1">
      <alignment horizontal="center"/>
      <protection/>
    </xf>
    <xf numFmtId="0" fontId="63" fillId="0" borderId="0" xfId="55" applyFont="1" applyBorder="1" applyAlignment="1">
      <alignment horizontal="center"/>
      <protection/>
    </xf>
    <xf numFmtId="0" fontId="64" fillId="0" borderId="0" xfId="64" applyFont="1" applyBorder="1">
      <alignment/>
      <protection/>
    </xf>
    <xf numFmtId="0" fontId="63" fillId="0" borderId="0" xfId="64" applyFont="1" applyBorder="1" applyAlignment="1">
      <alignment horizontal="right"/>
      <protection/>
    </xf>
    <xf numFmtId="0" fontId="63" fillId="0" borderId="0" xfId="64" applyFont="1" applyBorder="1">
      <alignment/>
      <protection/>
    </xf>
    <xf numFmtId="0" fontId="64" fillId="0" borderId="0" xfId="64" applyFont="1" applyFill="1" applyBorder="1" applyAlignment="1">
      <alignment horizontal="center"/>
      <protection/>
    </xf>
    <xf numFmtId="0" fontId="66" fillId="0" borderId="0" xfId="64" applyFont="1" applyFill="1" applyBorder="1" applyAlignment="1">
      <alignment horizontal="center"/>
      <protection/>
    </xf>
    <xf numFmtId="0" fontId="64" fillId="0" borderId="0" xfId="55" applyFont="1" applyFill="1" applyBorder="1" applyAlignment="1">
      <alignment horizontal="center"/>
      <protection/>
    </xf>
    <xf numFmtId="0" fontId="66" fillId="0" borderId="0" xfId="55" applyFont="1" applyFill="1" applyBorder="1" applyAlignment="1">
      <alignment horizontal="center"/>
      <protection/>
    </xf>
    <xf numFmtId="0" fontId="65" fillId="0" borderId="0" xfId="55" applyFont="1" applyBorder="1">
      <alignment/>
      <protection/>
    </xf>
    <xf numFmtId="0" fontId="9" fillId="0" borderId="0" xfId="55" applyFont="1" applyBorder="1">
      <alignment/>
      <protection/>
    </xf>
    <xf numFmtId="0" fontId="64" fillId="35" borderId="0" xfId="64" applyFont="1" applyFill="1" applyBorder="1" applyAlignment="1">
      <alignment horizontal="center"/>
      <protection/>
    </xf>
    <xf numFmtId="0" fontId="63" fillId="35" borderId="0" xfId="55" applyFont="1" applyFill="1" applyBorder="1" applyAlignment="1">
      <alignment horizontal="center"/>
      <protection/>
    </xf>
    <xf numFmtId="0" fontId="64" fillId="0" borderId="0" xfId="55" applyFont="1" applyBorder="1" applyAlignment="1">
      <alignment horizontal="center"/>
      <protection/>
    </xf>
    <xf numFmtId="0" fontId="63" fillId="35" borderId="0" xfId="64" applyFont="1" applyFill="1" applyBorder="1" applyAlignment="1">
      <alignment horizontal="center"/>
      <protection/>
    </xf>
    <xf numFmtId="0" fontId="64" fillId="35" borderId="0" xfId="55" applyFont="1" applyFill="1" applyBorder="1" applyAlignment="1">
      <alignment horizontal="center"/>
      <protection/>
    </xf>
    <xf numFmtId="14" fontId="63" fillId="0" borderId="20" xfId="64" applyNumberFormat="1" applyFont="1" applyBorder="1" applyAlignment="1">
      <alignment horizontal="center"/>
      <protection/>
    </xf>
    <xf numFmtId="14" fontId="63" fillId="0" borderId="20" xfId="55" applyNumberFormat="1" applyFont="1" applyBorder="1" applyAlignment="1">
      <alignment horizontal="center"/>
      <protection/>
    </xf>
    <xf numFmtId="0" fontId="62" fillId="0" borderId="80" xfId="0" applyFont="1" applyBorder="1" applyAlignment="1">
      <alignment/>
    </xf>
    <xf numFmtId="0" fontId="62" fillId="0" borderId="19" xfId="0" applyFont="1" applyBorder="1" applyAlignment="1">
      <alignment/>
    </xf>
    <xf numFmtId="3" fontId="13" fillId="0" borderId="10" xfId="0" applyNumberFormat="1" applyFont="1" applyBorder="1" applyAlignment="1">
      <alignment/>
    </xf>
    <xf numFmtId="0" fontId="12" fillId="0" borderId="20" xfId="0" applyFont="1" applyBorder="1" applyAlignment="1">
      <alignment/>
    </xf>
    <xf numFmtId="3" fontId="57" fillId="0" borderId="20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3" fontId="13" fillId="0" borderId="25" xfId="0" applyNumberFormat="1" applyFont="1" applyBorder="1" applyAlignment="1">
      <alignment/>
    </xf>
    <xf numFmtId="0" fontId="0" fillId="0" borderId="29" xfId="0" applyBorder="1" applyAlignment="1">
      <alignment horizontal="center" textRotation="90"/>
    </xf>
    <xf numFmtId="0" fontId="57" fillId="0" borderId="80" xfId="0" applyFont="1" applyBorder="1" applyAlignment="1">
      <alignment/>
    </xf>
    <xf numFmtId="3" fontId="13" fillId="0" borderId="34" xfId="0" applyNumberFormat="1" applyFont="1" applyBorder="1" applyAlignment="1">
      <alignment/>
    </xf>
    <xf numFmtId="0" fontId="12" fillId="0" borderId="80" xfId="0" applyFont="1" applyBorder="1" applyAlignment="1">
      <alignment/>
    </xf>
    <xf numFmtId="0" fontId="2" fillId="0" borderId="35" xfId="0" applyFont="1" applyBorder="1" applyAlignment="1">
      <alignment/>
    </xf>
    <xf numFmtId="3" fontId="13" fillId="0" borderId="23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12" fillId="0" borderId="51" xfId="0" applyFont="1" applyBorder="1" applyAlignment="1">
      <alignment horizontal="center"/>
    </xf>
    <xf numFmtId="3" fontId="13" fillId="0" borderId="32" xfId="0" applyNumberFormat="1" applyFont="1" applyBorder="1" applyAlignment="1">
      <alignment/>
    </xf>
    <xf numFmtId="3" fontId="14" fillId="0" borderId="20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0" fontId="62" fillId="0" borderId="20" xfId="0" applyFont="1" applyBorder="1" applyAlignment="1">
      <alignment horizontal="left"/>
    </xf>
    <xf numFmtId="3" fontId="12" fillId="0" borderId="2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62" fillId="0" borderId="20" xfId="0" applyFont="1" applyBorder="1" applyAlignment="1">
      <alignment/>
    </xf>
    <xf numFmtId="0" fontId="62" fillId="0" borderId="51" xfId="0" applyFont="1" applyBorder="1" applyAlignment="1">
      <alignment/>
    </xf>
    <xf numFmtId="0" fontId="62" fillId="0" borderId="20" xfId="0" applyFont="1" applyBorder="1" applyAlignment="1">
      <alignment horizontal="left"/>
    </xf>
    <xf numFmtId="0" fontId="62" fillId="0" borderId="51" xfId="0" applyFont="1" applyBorder="1" applyAlignment="1">
      <alignment horizontal="left"/>
    </xf>
    <xf numFmtId="0" fontId="62" fillId="0" borderId="80" xfId="0" applyFont="1" applyBorder="1" applyAlignment="1">
      <alignment horizontal="left"/>
    </xf>
    <xf numFmtId="0" fontId="62" fillId="0" borderId="19" xfId="0" applyFont="1" applyBorder="1" applyAlignment="1">
      <alignment horizontal="left"/>
    </xf>
    <xf numFmtId="0" fontId="62" fillId="0" borderId="31" xfId="0" applyFont="1" applyBorder="1" applyAlignment="1">
      <alignment horizontal="left"/>
    </xf>
    <xf numFmtId="0" fontId="12" fillId="0" borderId="31" xfId="0" applyFont="1" applyBorder="1" applyAlignment="1">
      <alignment/>
    </xf>
    <xf numFmtId="3" fontId="14" fillId="0" borderId="25" xfId="0" applyNumberFormat="1" applyFont="1" applyBorder="1" applyAlignment="1">
      <alignment/>
    </xf>
    <xf numFmtId="0" fontId="63" fillId="0" borderId="32" xfId="64" applyFont="1" applyBorder="1" applyAlignment="1">
      <alignment horizontal="center"/>
      <protection/>
    </xf>
    <xf numFmtId="0" fontId="63" fillId="0" borderId="32" xfId="64" applyFont="1" applyFill="1" applyBorder="1" applyAlignment="1">
      <alignment horizontal="center"/>
      <protection/>
    </xf>
    <xf numFmtId="0" fontId="63" fillId="0" borderId="32" xfId="55" applyFont="1" applyFill="1" applyBorder="1" applyAlignment="1">
      <alignment horizontal="center"/>
      <protection/>
    </xf>
    <xf numFmtId="0" fontId="63" fillId="0" borderId="34" xfId="64" applyFont="1" applyBorder="1" applyAlignment="1">
      <alignment horizontal="center"/>
      <protection/>
    </xf>
    <xf numFmtId="0" fontId="63" fillId="0" borderId="34" xfId="64" applyFont="1" applyFill="1" applyBorder="1" applyAlignment="1">
      <alignment horizontal="center"/>
      <protection/>
    </xf>
    <xf numFmtId="0" fontId="64" fillId="0" borderId="20" xfId="64" applyFont="1" applyFill="1" applyBorder="1" applyAlignment="1">
      <alignment horizontal="center"/>
      <protection/>
    </xf>
    <xf numFmtId="0" fontId="66" fillId="0" borderId="20" xfId="64" applyFont="1" applyFill="1" applyBorder="1" applyAlignment="1">
      <alignment horizontal="center"/>
      <protection/>
    </xf>
    <xf numFmtId="0" fontId="63" fillId="0" borderId="20" xfId="55" applyFont="1" applyFill="1" applyBorder="1" applyAlignment="1">
      <alignment horizontal="center"/>
      <protection/>
    </xf>
    <xf numFmtId="0" fontId="64" fillId="0" borderId="32" xfId="55" applyFont="1" applyFill="1" applyBorder="1" applyAlignment="1">
      <alignment horizontal="center"/>
      <protection/>
    </xf>
    <xf numFmtId="0" fontId="64" fillId="0" borderId="20" xfId="55" applyFont="1" applyFill="1" applyBorder="1" applyAlignment="1">
      <alignment horizontal="center"/>
      <protection/>
    </xf>
    <xf numFmtId="0" fontId="66" fillId="0" borderId="20" xfId="55" applyFont="1" applyFill="1" applyBorder="1" applyAlignment="1">
      <alignment horizontal="center"/>
      <protection/>
    </xf>
    <xf numFmtId="0" fontId="64" fillId="0" borderId="23" xfId="64" applyFont="1" applyBorder="1">
      <alignment/>
      <protection/>
    </xf>
    <xf numFmtId="0" fontId="64" fillId="0" borderId="34" xfId="64" applyFont="1" applyBorder="1">
      <alignment/>
      <protection/>
    </xf>
    <xf numFmtId="0" fontId="66" fillId="0" borderId="34" xfId="64" applyFont="1" applyFill="1" applyBorder="1" applyAlignment="1">
      <alignment horizontal="center"/>
      <protection/>
    </xf>
    <xf numFmtId="0" fontId="64" fillId="35" borderId="20" xfId="64" applyFont="1" applyFill="1" applyBorder="1" applyAlignment="1">
      <alignment horizontal="center"/>
      <protection/>
    </xf>
    <xf numFmtId="0" fontId="63" fillId="35" borderId="20" xfId="55" applyFont="1" applyFill="1" applyBorder="1" applyAlignment="1">
      <alignment horizontal="center"/>
      <protection/>
    </xf>
    <xf numFmtId="0" fontId="63" fillId="35" borderId="32" xfId="55" applyFont="1" applyFill="1" applyBorder="1" applyAlignment="1">
      <alignment horizontal="center"/>
      <protection/>
    </xf>
    <xf numFmtId="0" fontId="64" fillId="35" borderId="23" xfId="64" applyFont="1" applyFill="1" applyBorder="1" applyAlignment="1">
      <alignment horizontal="center"/>
      <protection/>
    </xf>
    <xf numFmtId="0" fontId="63" fillId="35" borderId="23" xfId="55" applyFont="1" applyFill="1" applyBorder="1" applyAlignment="1">
      <alignment horizontal="center"/>
      <protection/>
    </xf>
    <xf numFmtId="0" fontId="64" fillId="0" borderId="23" xfId="55" applyFont="1" applyBorder="1" applyAlignment="1">
      <alignment horizontal="center"/>
      <protection/>
    </xf>
    <xf numFmtId="0" fontId="64" fillId="0" borderId="0" xfId="64" applyFont="1" applyBorder="1" applyAlignment="1">
      <alignment horizontal="center"/>
      <protection/>
    </xf>
    <xf numFmtId="0" fontId="63" fillId="0" borderId="0" xfId="55" applyFont="1" applyBorder="1">
      <alignment/>
      <protection/>
    </xf>
    <xf numFmtId="0" fontId="64" fillId="35" borderId="20" xfId="55" applyFont="1" applyFill="1" applyBorder="1" applyAlignment="1">
      <alignment horizontal="center"/>
      <protection/>
    </xf>
    <xf numFmtId="0" fontId="63" fillId="0" borderId="32" xfId="55" applyFont="1" applyFill="1" applyBorder="1" applyAlignment="1">
      <alignment horizontal="center" wrapText="1"/>
      <protection/>
    </xf>
    <xf numFmtId="0" fontId="57" fillId="0" borderId="80" xfId="0" applyFont="1" applyBorder="1" applyAlignment="1">
      <alignment/>
    </xf>
    <xf numFmtId="164" fontId="8" fillId="0" borderId="42" xfId="63" applyNumberFormat="1" applyFont="1" applyFill="1" applyBorder="1" applyAlignment="1" applyProtection="1">
      <alignment vertical="center" wrapText="1"/>
      <protection/>
    </xf>
    <xf numFmtId="164" fontId="3" fillId="0" borderId="50" xfId="63" applyNumberFormat="1" applyFont="1" applyFill="1" applyBorder="1" applyAlignment="1" applyProtection="1">
      <alignment vertical="center" wrapText="1"/>
      <protection locked="0"/>
    </xf>
    <xf numFmtId="3" fontId="3" fillId="0" borderId="51" xfId="63" applyNumberFormat="1" applyFont="1" applyFill="1" applyBorder="1" applyAlignment="1" applyProtection="1">
      <alignment vertical="center" wrapText="1"/>
      <protection locked="0"/>
    </xf>
    <xf numFmtId="3" fontId="3" fillId="0" borderId="50" xfId="63" applyNumberFormat="1" applyFont="1" applyFill="1" applyBorder="1" applyAlignment="1" applyProtection="1">
      <alignment vertical="center" wrapText="1"/>
      <protection locked="0"/>
    </xf>
    <xf numFmtId="3" fontId="3" fillId="0" borderId="53" xfId="63" applyNumberFormat="1" applyFont="1" applyFill="1" applyBorder="1" applyAlignment="1" applyProtection="1">
      <alignment vertical="center" wrapText="1"/>
      <protection locked="0"/>
    </xf>
    <xf numFmtId="3" fontId="3" fillId="0" borderId="51" xfId="63" applyNumberFormat="1" applyFont="1" applyFill="1" applyBorder="1" applyAlignment="1" applyProtection="1">
      <alignment vertical="center" wrapText="1"/>
      <protection/>
    </xf>
    <xf numFmtId="3" fontId="3" fillId="0" borderId="53" xfId="63" applyNumberFormat="1" applyFont="1" applyFill="1" applyBorder="1" applyAlignment="1" applyProtection="1">
      <alignment vertical="center" wrapText="1"/>
      <protection locked="0"/>
    </xf>
    <xf numFmtId="0" fontId="6" fillId="0" borderId="74" xfId="63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7" fillId="0" borderId="11" xfId="63" applyFont="1" applyFill="1" applyBorder="1" applyAlignment="1" applyProtection="1">
      <alignment horizontal="center" vertical="center" wrapText="1"/>
      <protection/>
    </xf>
    <xf numFmtId="0" fontId="8" fillId="0" borderId="88" xfId="63" applyFont="1" applyFill="1" applyBorder="1" applyAlignment="1" applyProtection="1">
      <alignment horizontal="right" vertical="center" wrapText="1"/>
      <protection/>
    </xf>
    <xf numFmtId="0" fontId="8" fillId="0" borderId="12" xfId="63" applyFont="1" applyFill="1" applyBorder="1" applyAlignment="1" applyProtection="1">
      <alignment vertical="center" wrapText="1"/>
      <protection/>
    </xf>
    <xf numFmtId="0" fontId="3" fillId="0" borderId="89" xfId="63" applyFont="1" applyFill="1" applyBorder="1" applyAlignment="1" applyProtection="1">
      <alignment horizontal="right" vertical="center" wrapText="1"/>
      <protection/>
    </xf>
    <xf numFmtId="0" fontId="3" fillId="0" borderId="80" xfId="63" applyFont="1" applyFill="1" applyBorder="1" applyAlignment="1" applyProtection="1">
      <alignment horizontal="right" vertical="center" wrapText="1"/>
      <protection/>
    </xf>
    <xf numFmtId="0" fontId="3" fillId="0" borderId="79" xfId="63" applyFont="1" applyFill="1" applyBorder="1" applyAlignment="1" applyProtection="1">
      <alignment horizontal="right" vertical="center" wrapText="1"/>
      <protection/>
    </xf>
    <xf numFmtId="0" fontId="8" fillId="0" borderId="37" xfId="63" applyFont="1" applyFill="1" applyBorder="1" applyAlignment="1" applyProtection="1">
      <alignment horizontal="right" vertical="center" wrapText="1"/>
      <protection/>
    </xf>
    <xf numFmtId="0" fontId="3" fillId="0" borderId="51" xfId="63" applyFont="1" applyFill="1" applyBorder="1" applyAlignment="1" applyProtection="1">
      <alignment horizontal="right" vertical="center" wrapText="1"/>
      <protection/>
    </xf>
    <xf numFmtId="0" fontId="3" fillId="0" borderId="42" xfId="63" applyFont="1" applyFill="1" applyBorder="1" applyAlignment="1" applyProtection="1">
      <alignment horizontal="right" vertical="center" wrapText="1"/>
      <protection/>
    </xf>
    <xf numFmtId="0" fontId="8" fillId="0" borderId="90" xfId="63" applyFont="1" applyFill="1" applyBorder="1" applyAlignment="1" applyProtection="1">
      <alignment horizontal="right" vertical="center" wrapText="1"/>
      <protection/>
    </xf>
    <xf numFmtId="0" fontId="8" fillId="0" borderId="50" xfId="63" applyFont="1" applyFill="1" applyBorder="1" applyAlignment="1" applyProtection="1">
      <alignment horizontal="right" vertical="center" wrapText="1"/>
      <protection/>
    </xf>
    <xf numFmtId="0" fontId="8" fillId="0" borderId="0" xfId="63" applyFont="1" applyFill="1" applyBorder="1" applyAlignment="1" applyProtection="1">
      <alignment horizontal="right" vertical="center" wrapText="1"/>
      <protection/>
    </xf>
    <xf numFmtId="0" fontId="8" fillId="0" borderId="88" xfId="63" applyFont="1" applyFill="1" applyBorder="1" applyAlignment="1" applyProtection="1">
      <alignment horizontal="right" vertical="center" wrapText="1"/>
      <protection/>
    </xf>
    <xf numFmtId="0" fontId="8" fillId="0" borderId="80" xfId="63" applyFont="1" applyFill="1" applyBorder="1" applyAlignment="1" applyProtection="1">
      <alignment horizontal="right" vertical="center" wrapText="1"/>
      <protection/>
    </xf>
    <xf numFmtId="0" fontId="3" fillId="0" borderId="65" xfId="63" applyFont="1" applyFill="1" applyBorder="1" applyAlignment="1" applyProtection="1">
      <alignment horizontal="right" vertical="center" wrapText="1"/>
      <protection/>
    </xf>
    <xf numFmtId="0" fontId="3" fillId="0" borderId="11" xfId="63" applyFont="1" applyFill="1" applyBorder="1" applyAlignment="1" applyProtection="1">
      <alignment horizontal="right" vertical="center" wrapText="1"/>
      <protection/>
    </xf>
    <xf numFmtId="0" fontId="3" fillId="0" borderId="49" xfId="63" applyFont="1" applyFill="1" applyBorder="1" applyAlignment="1" applyProtection="1">
      <alignment horizontal="left" vertical="center" wrapText="1" indent="1"/>
      <protection/>
    </xf>
    <xf numFmtId="0" fontId="3" fillId="0" borderId="44" xfId="63" applyFont="1" applyFill="1" applyBorder="1" applyAlignment="1" applyProtection="1">
      <alignment horizontal="left" vertical="center" wrapText="1" indent="1"/>
      <protection/>
    </xf>
    <xf numFmtId="0" fontId="3" fillId="0" borderId="44" xfId="63" applyFont="1" applyFill="1" applyBorder="1" applyAlignment="1" applyProtection="1">
      <alignment horizontal="left" indent="1"/>
      <protection/>
    </xf>
    <xf numFmtId="0" fontId="3" fillId="0" borderId="47" xfId="63" applyFont="1" applyFill="1" applyBorder="1" applyAlignment="1" applyProtection="1">
      <alignment horizontal="left" vertical="center" wrapText="1" indent="1"/>
      <protection/>
    </xf>
    <xf numFmtId="0" fontId="3" fillId="0" borderId="49" xfId="63" applyFont="1" applyFill="1" applyBorder="1" applyAlignment="1" applyProtection="1">
      <alignment vertical="center" wrapText="1"/>
      <protection/>
    </xf>
    <xf numFmtId="0" fontId="3" fillId="0" borderId="52" xfId="63" applyFont="1" applyFill="1" applyBorder="1" applyAlignment="1" applyProtection="1">
      <alignment vertical="center" wrapText="1"/>
      <protection/>
    </xf>
    <xf numFmtId="0" fontId="3" fillId="0" borderId="44" xfId="63" applyFont="1" applyFill="1" applyBorder="1" applyAlignment="1" applyProtection="1">
      <alignment vertical="center" wrapText="1"/>
      <protection/>
    </xf>
    <xf numFmtId="0" fontId="8" fillId="0" borderId="12" xfId="63" applyFont="1" applyFill="1" applyBorder="1" applyAlignment="1" applyProtection="1">
      <alignment horizontal="left" vertical="center" wrapText="1" indent="1"/>
      <protection/>
    </xf>
    <xf numFmtId="0" fontId="8" fillId="0" borderId="49" xfId="63" applyFont="1" applyFill="1" applyBorder="1" applyAlignment="1" applyProtection="1">
      <alignment horizontal="left" vertical="center" wrapText="1" indent="1"/>
      <protection/>
    </xf>
    <xf numFmtId="0" fontId="2" fillId="0" borderId="91" xfId="55" applyFill="1" applyBorder="1" applyAlignment="1">
      <alignment horizontal="right"/>
      <protection/>
    </xf>
    <xf numFmtId="3" fontId="3" fillId="0" borderId="64" xfId="63" applyNumberFormat="1" applyFont="1" applyFill="1" applyBorder="1" applyAlignment="1" applyProtection="1">
      <alignment vertical="center" wrapText="1"/>
      <protection locked="0"/>
    </xf>
    <xf numFmtId="0" fontId="8" fillId="0" borderId="11" xfId="63" applyFont="1" applyFill="1" applyBorder="1" applyAlignment="1" applyProtection="1">
      <alignment horizontal="right" vertical="center" wrapText="1"/>
      <protection/>
    </xf>
    <xf numFmtId="0" fontId="3" fillId="0" borderId="74" xfId="63" applyFont="1" applyFill="1" applyBorder="1" applyAlignment="1" applyProtection="1">
      <alignment horizontal="right" vertical="center" wrapText="1"/>
      <protection/>
    </xf>
    <xf numFmtId="0" fontId="3" fillId="0" borderId="52" xfId="63" applyFont="1" applyFill="1" applyBorder="1" applyAlignment="1" applyProtection="1">
      <alignment horizontal="left" vertical="center" wrapText="1" indent="1"/>
      <protection/>
    </xf>
    <xf numFmtId="0" fontId="8" fillId="0" borderId="49" xfId="63" applyFont="1" applyFill="1" applyBorder="1" applyAlignment="1" applyProtection="1">
      <alignment vertical="center" wrapText="1"/>
      <protection/>
    </xf>
    <xf numFmtId="164" fontId="8" fillId="0" borderId="50" xfId="63" applyNumberFormat="1" applyFont="1" applyFill="1" applyBorder="1" applyAlignment="1" applyProtection="1">
      <alignment vertical="center" wrapText="1"/>
      <protection locked="0"/>
    </xf>
    <xf numFmtId="0" fontId="8" fillId="0" borderId="52" xfId="63" applyFont="1" applyFill="1" applyBorder="1" applyAlignment="1" applyProtection="1">
      <alignment vertical="center" wrapText="1"/>
      <protection/>
    </xf>
    <xf numFmtId="3" fontId="8" fillId="0" borderId="42" xfId="63" applyNumberFormat="1" applyFont="1" applyFill="1" applyBorder="1" applyAlignment="1" applyProtection="1">
      <alignment vertical="center" wrapText="1"/>
      <protection locked="0"/>
    </xf>
    <xf numFmtId="0" fontId="3" fillId="0" borderId="47" xfId="63" applyFont="1" applyFill="1" applyBorder="1" applyAlignment="1" applyProtection="1">
      <alignment vertical="center" wrapText="1"/>
      <protection/>
    </xf>
    <xf numFmtId="0" fontId="130" fillId="0" borderId="10" xfId="0" applyFont="1" applyBorder="1" applyAlignment="1">
      <alignment horizontal="center" vertical="center" wrapText="1"/>
    </xf>
    <xf numFmtId="0" fontId="130" fillId="0" borderId="14" xfId="0" applyFont="1" applyBorder="1" applyAlignment="1">
      <alignment horizontal="center" vertical="center" wrapText="1"/>
    </xf>
    <xf numFmtId="0" fontId="131" fillId="0" borderId="10" xfId="0" applyFont="1" applyBorder="1" applyAlignment="1">
      <alignment horizontal="center"/>
    </xf>
    <xf numFmtId="0" fontId="131" fillId="0" borderId="14" xfId="0" applyFont="1" applyBorder="1" applyAlignment="1">
      <alignment horizontal="center"/>
    </xf>
    <xf numFmtId="3" fontId="132" fillId="0" borderId="31" xfId="0" applyNumberFormat="1" applyFont="1" applyBorder="1" applyAlignment="1">
      <alignment/>
    </xf>
    <xf numFmtId="3" fontId="132" fillId="0" borderId="36" xfId="0" applyNumberFormat="1" applyFont="1" applyBorder="1" applyAlignment="1">
      <alignment/>
    </xf>
    <xf numFmtId="3" fontId="132" fillId="0" borderId="20" xfId="0" applyNumberFormat="1" applyFont="1" applyBorder="1" applyAlignment="1">
      <alignment/>
    </xf>
    <xf numFmtId="3" fontId="132" fillId="0" borderId="21" xfId="0" applyNumberFormat="1" applyFont="1" applyBorder="1" applyAlignment="1">
      <alignment/>
    </xf>
    <xf numFmtId="3" fontId="132" fillId="0" borderId="32" xfId="0" applyNumberFormat="1" applyFont="1" applyBorder="1" applyAlignment="1">
      <alignment/>
    </xf>
    <xf numFmtId="3" fontId="132" fillId="0" borderId="41" xfId="0" applyNumberFormat="1" applyFont="1" applyBorder="1" applyAlignment="1">
      <alignment/>
    </xf>
    <xf numFmtId="3" fontId="133" fillId="0" borderId="10" xfId="0" applyNumberFormat="1" applyFont="1" applyBorder="1" applyAlignment="1">
      <alignment/>
    </xf>
    <xf numFmtId="3" fontId="132" fillId="0" borderId="10" xfId="0" applyNumberFormat="1" applyFont="1" applyBorder="1" applyAlignment="1">
      <alignment/>
    </xf>
    <xf numFmtId="3" fontId="132" fillId="0" borderId="14" xfId="0" applyNumberFormat="1" applyFont="1" applyBorder="1" applyAlignment="1">
      <alignment/>
    </xf>
    <xf numFmtId="3" fontId="133" fillId="0" borderId="14" xfId="0" applyNumberFormat="1" applyFont="1" applyBorder="1" applyAlignment="1">
      <alignment/>
    </xf>
    <xf numFmtId="164" fontId="8" fillId="0" borderId="51" xfId="63" applyNumberFormat="1" applyFont="1" applyFill="1" applyBorder="1" applyAlignment="1" applyProtection="1">
      <alignment vertical="center" wrapText="1"/>
      <protection locked="0"/>
    </xf>
    <xf numFmtId="0" fontId="3" fillId="0" borderId="51" xfId="63" applyNumberFormat="1" applyFont="1" applyFill="1" applyBorder="1" applyAlignment="1" applyProtection="1">
      <alignment vertical="center" wrapText="1"/>
      <protection locked="0"/>
    </xf>
    <xf numFmtId="0" fontId="3" fillId="0" borderId="50" xfId="63" applyNumberFormat="1" applyFont="1" applyFill="1" applyBorder="1" applyAlignment="1" applyProtection="1">
      <alignment vertical="center" wrapText="1"/>
      <protection locked="0"/>
    </xf>
    <xf numFmtId="0" fontId="3" fillId="0" borderId="51" xfId="63" applyNumberFormat="1" applyFont="1" applyFill="1" applyBorder="1" applyAlignment="1" applyProtection="1">
      <alignment vertical="center" wrapText="1"/>
      <protection/>
    </xf>
    <xf numFmtId="0" fontId="3" fillId="0" borderId="53" xfId="63" applyNumberFormat="1" applyFont="1" applyFill="1" applyBorder="1" applyAlignment="1" applyProtection="1">
      <alignment vertical="center" wrapText="1"/>
      <protection/>
    </xf>
    <xf numFmtId="0" fontId="6" fillId="0" borderId="37" xfId="63" applyFont="1" applyFill="1" applyBorder="1" applyAlignment="1" applyProtection="1">
      <alignment horizontal="center" vertical="center" wrapText="1"/>
      <protection/>
    </xf>
    <xf numFmtId="0" fontId="8" fillId="0" borderId="50" xfId="63" applyFont="1" applyFill="1" applyBorder="1" applyAlignment="1" applyProtection="1">
      <alignment horizontal="right" vertical="center" wrapText="1"/>
      <protection/>
    </xf>
    <xf numFmtId="0" fontId="8" fillId="0" borderId="80" xfId="63" applyFont="1" applyFill="1" applyBorder="1" applyAlignment="1" applyProtection="1">
      <alignment horizontal="right" vertical="center" wrapText="1"/>
      <protection/>
    </xf>
    <xf numFmtId="0" fontId="8" fillId="0" borderId="0" xfId="63" applyFont="1" applyFill="1" applyBorder="1" applyAlignment="1" applyProtection="1">
      <alignment horizontal="right" vertical="center" wrapText="1"/>
      <protection/>
    </xf>
    <xf numFmtId="0" fontId="8" fillId="0" borderId="11" xfId="63" applyFont="1" applyFill="1" applyBorder="1" applyAlignment="1" applyProtection="1">
      <alignment horizontal="right" vertical="center" wrapText="1"/>
      <protection/>
    </xf>
    <xf numFmtId="0" fontId="8" fillId="0" borderId="37" xfId="63" applyFont="1" applyFill="1" applyBorder="1" applyAlignment="1" applyProtection="1">
      <alignment horizontal="right" vertical="center" wrapText="1"/>
      <protection/>
    </xf>
    <xf numFmtId="0" fontId="8" fillId="0" borderId="89" xfId="63" applyFont="1" applyFill="1" applyBorder="1" applyAlignment="1" applyProtection="1">
      <alignment horizontal="right" vertical="center" wrapText="1"/>
      <protection/>
    </xf>
    <xf numFmtId="0" fontId="10" fillId="0" borderId="38" xfId="63" applyFont="1" applyFill="1" applyBorder="1" applyAlignment="1" applyProtection="1">
      <alignment horizontal="right" vertical="center" wrapText="1"/>
      <protection/>
    </xf>
    <xf numFmtId="0" fontId="10" fillId="0" borderId="39" xfId="63" applyFont="1" applyFill="1" applyBorder="1" applyAlignment="1" applyProtection="1">
      <alignment horizontal="right" vertical="center" wrapText="1"/>
      <protection/>
    </xf>
    <xf numFmtId="0" fontId="10" fillId="0" borderId="37" xfId="63" applyFont="1" applyFill="1" applyBorder="1" applyAlignment="1" applyProtection="1">
      <alignment horizontal="right" vertical="center" wrapText="1"/>
      <protection/>
    </xf>
    <xf numFmtId="0" fontId="8" fillId="0" borderId="65" xfId="63" applyFont="1" applyFill="1" applyBorder="1" applyAlignment="1" applyProtection="1">
      <alignment horizontal="right" vertical="center" wrapText="1"/>
      <protection/>
    </xf>
    <xf numFmtId="0" fontId="8" fillId="0" borderId="39" xfId="63" applyFont="1" applyFill="1" applyBorder="1" applyAlignment="1" applyProtection="1">
      <alignment horizontal="right" vertical="center" wrapText="1"/>
      <protection/>
    </xf>
    <xf numFmtId="0" fontId="8" fillId="0" borderId="51" xfId="63" applyFont="1" applyFill="1" applyBorder="1" applyAlignment="1" applyProtection="1">
      <alignment horizontal="right" vertical="center" wrapText="1"/>
      <protection/>
    </xf>
    <xf numFmtId="0" fontId="10" fillId="0" borderId="79" xfId="63" applyFont="1" applyFill="1" applyBorder="1" applyAlignment="1" applyProtection="1">
      <alignment horizontal="right" vertical="center" wrapText="1"/>
      <protection/>
    </xf>
    <xf numFmtId="0" fontId="10" fillId="0" borderId="51" xfId="63" applyFont="1" applyFill="1" applyBorder="1" applyAlignment="1" applyProtection="1">
      <alignment horizontal="right" vertical="center" wrapText="1"/>
      <protection/>
    </xf>
    <xf numFmtId="0" fontId="10" fillId="0" borderId="11" xfId="63" applyFont="1" applyFill="1" applyBorder="1" applyAlignment="1" applyProtection="1">
      <alignment horizontal="right" vertical="center" wrapText="1"/>
      <protection/>
    </xf>
    <xf numFmtId="0" fontId="10" fillId="0" borderId="0" xfId="63" applyFont="1" applyFill="1" applyBorder="1" applyAlignment="1" applyProtection="1">
      <alignment horizontal="right" vertical="center" wrapText="1"/>
      <protection/>
    </xf>
    <xf numFmtId="0" fontId="11" fillId="0" borderId="37" xfId="63" applyFont="1" applyFill="1" applyBorder="1" applyAlignment="1" applyProtection="1">
      <alignment horizontal="right" vertical="center" wrapText="1"/>
      <protection/>
    </xf>
    <xf numFmtId="0" fontId="8" fillId="0" borderId="44" xfId="63" applyFont="1" applyFill="1" applyBorder="1" applyAlignment="1" applyProtection="1">
      <alignment vertical="center" wrapText="1"/>
      <protection/>
    </xf>
    <xf numFmtId="0" fontId="3" fillId="0" borderId="12" xfId="63" applyFont="1" applyFill="1" applyBorder="1" applyAlignment="1" applyProtection="1">
      <alignment horizontal="left" vertical="center" wrapText="1" indent="1"/>
      <protection/>
    </xf>
    <xf numFmtId="0" fontId="8" fillId="0" borderId="74" xfId="63" applyFont="1" applyFill="1" applyBorder="1" applyAlignment="1" applyProtection="1">
      <alignment horizontal="left" indent="1"/>
      <protection/>
    </xf>
    <xf numFmtId="0" fontId="8" fillId="0" borderId="49" xfId="63" applyFont="1" applyFill="1" applyBorder="1" applyAlignment="1" applyProtection="1">
      <alignment horizontal="left" indent="1"/>
      <protection/>
    </xf>
    <xf numFmtId="0" fontId="3" fillId="0" borderId="49" xfId="63" applyFont="1" applyFill="1" applyBorder="1" applyAlignment="1" applyProtection="1">
      <alignment vertical="center" wrapText="1"/>
      <protection/>
    </xf>
    <xf numFmtId="0" fontId="8" fillId="0" borderId="12" xfId="63" applyFont="1" applyFill="1" applyBorder="1" applyAlignment="1" applyProtection="1">
      <alignment vertical="center" wrapText="1"/>
      <protection/>
    </xf>
    <xf numFmtId="0" fontId="8" fillId="0" borderId="52" xfId="63" applyFont="1" applyFill="1" applyBorder="1" applyAlignment="1" applyProtection="1">
      <alignment vertical="center" wrapText="1"/>
      <protection/>
    </xf>
    <xf numFmtId="164" fontId="8" fillId="0" borderId="50" xfId="63" applyNumberFormat="1" applyFont="1" applyFill="1" applyBorder="1" applyAlignment="1" applyProtection="1">
      <alignment vertical="center" wrapText="1"/>
      <protection/>
    </xf>
    <xf numFmtId="164" fontId="8" fillId="0" borderId="50" xfId="63" applyNumberFormat="1" applyFont="1" applyFill="1" applyBorder="1" applyAlignment="1" applyProtection="1">
      <alignment vertical="center" wrapText="1"/>
      <protection locked="0"/>
    </xf>
    <xf numFmtId="164" fontId="11" fillId="0" borderId="10" xfId="63" applyNumberFormat="1" applyFont="1" applyFill="1" applyBorder="1" applyAlignment="1" applyProtection="1">
      <alignment vertical="center" wrapText="1"/>
      <protection locked="0"/>
    </xf>
    <xf numFmtId="0" fontId="8" fillId="0" borderId="47" xfId="63" applyFont="1" applyFill="1" applyBorder="1" applyAlignment="1" applyProtection="1">
      <alignment horizontal="left" indent="1"/>
      <protection/>
    </xf>
    <xf numFmtId="0" fontId="8" fillId="0" borderId="12" xfId="63" applyFont="1" applyFill="1" applyBorder="1" applyAlignment="1" applyProtection="1">
      <alignment horizontal="left" indent="1"/>
      <protection/>
    </xf>
    <xf numFmtId="0" fontId="3" fillId="0" borderId="47" xfId="63" applyFont="1" applyFill="1" applyBorder="1" applyAlignment="1" applyProtection="1">
      <alignment vertical="center" wrapText="1"/>
      <protection/>
    </xf>
    <xf numFmtId="164" fontId="8" fillId="0" borderId="32" xfId="63" applyNumberFormat="1" applyFont="1" applyFill="1" applyBorder="1" applyAlignment="1" applyProtection="1">
      <alignment vertical="center" wrapText="1"/>
      <protection/>
    </xf>
    <xf numFmtId="164" fontId="3" fillId="0" borderId="64" xfId="63" applyNumberFormat="1" applyFont="1" applyFill="1" applyBorder="1" applyAlignment="1" applyProtection="1">
      <alignment vertical="center" wrapText="1"/>
      <protection/>
    </xf>
    <xf numFmtId="0" fontId="3" fillId="0" borderId="64" xfId="63" applyNumberFormat="1" applyFont="1" applyFill="1" applyBorder="1" applyAlignment="1" applyProtection="1">
      <alignment vertical="center" wrapText="1"/>
      <protection/>
    </xf>
    <xf numFmtId="0" fontId="8" fillId="0" borderId="42" xfId="63" applyNumberFormat="1" applyFont="1" applyFill="1" applyBorder="1" applyAlignment="1" applyProtection="1">
      <alignment vertical="center" wrapText="1"/>
      <protection/>
    </xf>
    <xf numFmtId="164" fontId="3" fillId="0" borderId="31" xfId="63" applyNumberFormat="1" applyFont="1" applyFill="1" applyBorder="1" applyAlignment="1" applyProtection="1">
      <alignment vertical="center" wrapText="1"/>
      <protection/>
    </xf>
    <xf numFmtId="164" fontId="3" fillId="0" borderId="50" xfId="63" applyNumberFormat="1" applyFont="1" applyFill="1" applyBorder="1" applyAlignment="1" applyProtection="1">
      <alignment vertical="center" wrapText="1"/>
      <protection/>
    </xf>
    <xf numFmtId="0" fontId="3" fillId="0" borderId="53" xfId="63" applyNumberFormat="1" applyFont="1" applyFill="1" applyBorder="1" applyAlignment="1" applyProtection="1">
      <alignment vertical="center" wrapText="1"/>
      <protection locked="0"/>
    </xf>
    <xf numFmtId="0" fontId="7" fillId="0" borderId="42" xfId="63" applyFont="1" applyFill="1" applyBorder="1" applyAlignment="1" applyProtection="1">
      <alignment horizontal="center" vertical="center" wrapText="1"/>
      <protection/>
    </xf>
    <xf numFmtId="3" fontId="134" fillId="0" borderId="31" xfId="0" applyNumberFormat="1" applyFont="1" applyBorder="1" applyAlignment="1">
      <alignment/>
    </xf>
    <xf numFmtId="3" fontId="134" fillId="0" borderId="36" xfId="0" applyNumberFormat="1" applyFont="1" applyBorder="1" applyAlignment="1">
      <alignment/>
    </xf>
    <xf numFmtId="164" fontId="3" fillId="0" borderId="32" xfId="63" applyNumberFormat="1" applyFont="1" applyFill="1" applyBorder="1" applyAlignment="1" applyProtection="1">
      <alignment vertical="center" wrapText="1"/>
      <protection/>
    </xf>
    <xf numFmtId="3" fontId="133" fillId="0" borderId="34" xfId="0" applyNumberFormat="1" applyFont="1" applyBorder="1" applyAlignment="1">
      <alignment/>
    </xf>
    <xf numFmtId="3" fontId="133" fillId="0" borderId="30" xfId="0" applyNumberFormat="1" applyFont="1" applyBorder="1" applyAlignment="1">
      <alignment/>
    </xf>
    <xf numFmtId="0" fontId="32" fillId="0" borderId="34" xfId="66" applyFont="1" applyBorder="1" applyAlignment="1" applyProtection="1">
      <alignment vertical="center"/>
      <protection locked="0"/>
    </xf>
    <xf numFmtId="164" fontId="32" fillId="0" borderId="34" xfId="66" applyNumberFormat="1" applyFont="1" applyBorder="1" applyAlignment="1" applyProtection="1">
      <alignment vertical="center"/>
      <protection locked="0"/>
    </xf>
    <xf numFmtId="0" fontId="57" fillId="0" borderId="51" xfId="0" applyFont="1" applyBorder="1" applyAlignment="1">
      <alignment horizontal="right"/>
    </xf>
    <xf numFmtId="0" fontId="57" fillId="0" borderId="79" xfId="0" applyFont="1" applyBorder="1" applyAlignment="1">
      <alignment/>
    </xf>
    <xf numFmtId="0" fontId="57" fillId="0" borderId="51" xfId="0" applyFont="1" applyBorder="1" applyAlignment="1">
      <alignment/>
    </xf>
    <xf numFmtId="0" fontId="57" fillId="0" borderId="19" xfId="0" applyFont="1" applyBorder="1" applyAlignment="1">
      <alignment/>
    </xf>
    <xf numFmtId="0" fontId="64" fillId="0" borderId="53" xfId="64" applyFont="1" applyBorder="1">
      <alignment/>
      <protection/>
    </xf>
    <xf numFmtId="0" fontId="66" fillId="0" borderId="27" xfId="64" applyFont="1" applyFill="1" applyBorder="1" applyAlignment="1">
      <alignment horizontal="center"/>
      <protection/>
    </xf>
    <xf numFmtId="0" fontId="63" fillId="0" borderId="80" xfId="64" applyFont="1" applyFill="1" applyBorder="1" applyAlignment="1">
      <alignment horizontal="center"/>
      <protection/>
    </xf>
    <xf numFmtId="0" fontId="63" fillId="0" borderId="39" xfId="64" applyFont="1" applyFill="1" applyBorder="1" applyAlignment="1">
      <alignment horizontal="center"/>
      <protection/>
    </xf>
    <xf numFmtId="0" fontId="63" fillId="0" borderId="11" xfId="64" applyFont="1" applyFill="1" applyBorder="1" applyAlignment="1">
      <alignment horizontal="center"/>
      <protection/>
    </xf>
    <xf numFmtId="43" fontId="12" fillId="0" borderId="20" xfId="0" applyNumberFormat="1" applyFont="1" applyBorder="1" applyAlignment="1">
      <alignment horizontal="right"/>
    </xf>
    <xf numFmtId="0" fontId="64" fillId="35" borderId="23" xfId="55" applyFont="1" applyFill="1" applyBorder="1" applyAlignment="1">
      <alignment horizontal="center"/>
      <protection/>
    </xf>
    <xf numFmtId="0" fontId="64" fillId="0" borderId="16" xfId="64" applyFont="1" applyFill="1" applyBorder="1" applyAlignment="1">
      <alignment horizontal="center"/>
      <protection/>
    </xf>
    <xf numFmtId="0" fontId="68" fillId="0" borderId="0" xfId="0" applyFont="1" applyAlignment="1">
      <alignment horizontal="center" vertical="center"/>
    </xf>
    <xf numFmtId="0" fontId="2" fillId="0" borderId="0" xfId="64" applyFont="1" applyAlignment="1">
      <alignment horizontal="center" vertical="center"/>
      <protection/>
    </xf>
    <xf numFmtId="0" fontId="2" fillId="0" borderId="0" xfId="64" applyFont="1">
      <alignment/>
      <protection/>
    </xf>
    <xf numFmtId="3" fontId="69" fillId="0" borderId="0" xfId="64" applyNumberFormat="1" applyFont="1">
      <alignment/>
      <protection/>
    </xf>
    <xf numFmtId="0" fontId="15" fillId="0" borderId="0" xfId="64" applyFont="1" applyAlignment="1">
      <alignment horizontal="center"/>
      <protection/>
    </xf>
    <xf numFmtId="0" fontId="70" fillId="0" borderId="0" xfId="64" applyFont="1">
      <alignment/>
      <protection/>
    </xf>
    <xf numFmtId="0" fontId="69" fillId="0" borderId="0" xfId="64" applyFont="1">
      <alignment/>
      <protection/>
    </xf>
    <xf numFmtId="3" fontId="70" fillId="0" borderId="20" xfId="64" applyNumberFormat="1" applyFont="1" applyBorder="1" applyAlignment="1">
      <alignment horizontal="center" wrapText="1"/>
      <protection/>
    </xf>
    <xf numFmtId="3" fontId="70" fillId="0" borderId="51" xfId="64" applyNumberFormat="1" applyFont="1" applyBorder="1" applyAlignment="1">
      <alignment horizontal="center" wrapText="1"/>
      <protection/>
    </xf>
    <xf numFmtId="3" fontId="70" fillId="0" borderId="20" xfId="64" applyNumberFormat="1" applyFont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8" xfId="0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50" xfId="64" applyFont="1" applyBorder="1">
      <alignment/>
      <protection/>
    </xf>
    <xf numFmtId="0" fontId="2" fillId="0" borderId="38" xfId="64" applyFont="1" applyBorder="1">
      <alignment/>
      <protection/>
    </xf>
    <xf numFmtId="0" fontId="67" fillId="0" borderId="34" xfId="0" applyFont="1" applyBorder="1" applyAlignment="1">
      <alignment/>
    </xf>
    <xf numFmtId="0" fontId="9" fillId="0" borderId="19" xfId="64" applyFont="1" applyBorder="1" applyAlignment="1">
      <alignment horizontal="center" vertical="center"/>
      <protection/>
    </xf>
    <xf numFmtId="0" fontId="15" fillId="0" borderId="51" xfId="64" applyFont="1" applyBorder="1" applyAlignment="1">
      <alignment horizontal="left"/>
      <protection/>
    </xf>
    <xf numFmtId="0" fontId="16" fillId="0" borderId="19" xfId="0" applyFont="1" applyBorder="1" applyAlignment="1">
      <alignment horizontal="left"/>
    </xf>
    <xf numFmtId="3" fontId="9" fillId="0" borderId="20" xfId="64" applyNumberFormat="1" applyFont="1" applyBorder="1" applyAlignment="1">
      <alignment horizontal="center"/>
      <protection/>
    </xf>
    <xf numFmtId="3" fontId="9" fillId="0" borderId="53" xfId="64" applyNumberFormat="1" applyFont="1" applyBorder="1" applyAlignment="1">
      <alignment horizontal="center"/>
      <protection/>
    </xf>
    <xf numFmtId="0" fontId="9" fillId="0" borderId="34" xfId="64" applyFont="1" applyBorder="1">
      <alignment/>
      <protection/>
    </xf>
    <xf numFmtId="0" fontId="16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2" fillId="0" borderId="20" xfId="64" applyFont="1" applyBorder="1" applyAlignment="1">
      <alignment horizontal="right"/>
      <protection/>
    </xf>
    <xf numFmtId="0" fontId="2" fillId="0" borderId="20" xfId="64" applyFont="1" applyBorder="1">
      <alignment/>
      <protection/>
    </xf>
    <xf numFmtId="3" fontId="2" fillId="0" borderId="20" xfId="64" applyNumberFormat="1" applyFont="1" applyBorder="1">
      <alignment/>
      <protection/>
    </xf>
    <xf numFmtId="3" fontId="2" fillId="0" borderId="51" xfId="64" applyNumberFormat="1" applyFont="1" applyBorder="1">
      <alignment/>
      <protection/>
    </xf>
    <xf numFmtId="3" fontId="2" fillId="0" borderId="34" xfId="64" applyNumberFormat="1" applyFont="1" applyBorder="1">
      <alignment/>
      <protection/>
    </xf>
    <xf numFmtId="0" fontId="0" fillId="0" borderId="20" xfId="0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/>
    </xf>
    <xf numFmtId="0" fontId="2" fillId="0" borderId="32" xfId="64" applyFont="1" applyBorder="1">
      <alignment/>
      <protection/>
    </xf>
    <xf numFmtId="3" fontId="2" fillId="0" borderId="32" xfId="64" applyNumberFormat="1" applyFont="1" applyBorder="1">
      <alignment/>
      <protection/>
    </xf>
    <xf numFmtId="0" fontId="2" fillId="0" borderId="32" xfId="64" applyFont="1" applyBorder="1" applyAlignment="1">
      <alignment horizontal="right"/>
      <protection/>
    </xf>
    <xf numFmtId="3" fontId="2" fillId="0" borderId="64" xfId="64" applyNumberFormat="1" applyFont="1" applyBorder="1">
      <alignment/>
      <protection/>
    </xf>
    <xf numFmtId="3" fontId="2" fillId="0" borderId="64" xfId="64" applyNumberFormat="1" applyFont="1" applyBorder="1">
      <alignment/>
      <protection/>
    </xf>
    <xf numFmtId="3" fontId="2" fillId="0" borderId="34" xfId="64" applyNumberFormat="1" applyFont="1" applyBorder="1">
      <alignment/>
      <protection/>
    </xf>
    <xf numFmtId="3" fontId="2" fillId="0" borderId="51" xfId="64" applyNumberFormat="1" applyFont="1" applyBorder="1">
      <alignment/>
      <protection/>
    </xf>
    <xf numFmtId="0" fontId="0" fillId="0" borderId="23" xfId="0" applyBorder="1" applyAlignment="1">
      <alignment horizontal="center" vertical="center"/>
    </xf>
    <xf numFmtId="0" fontId="2" fillId="0" borderId="23" xfId="64" applyFont="1" applyBorder="1" applyAlignment="1">
      <alignment horizontal="right"/>
      <protection/>
    </xf>
    <xf numFmtId="0" fontId="2" fillId="0" borderId="23" xfId="64" applyFont="1" applyBorder="1">
      <alignment/>
      <protection/>
    </xf>
    <xf numFmtId="3" fontId="9" fillId="0" borderId="23" xfId="64" applyNumberFormat="1" applyFont="1" applyBorder="1">
      <alignment/>
      <protection/>
    </xf>
    <xf numFmtId="3" fontId="9" fillId="0" borderId="65" xfId="64" applyNumberFormat="1" applyFont="1" applyBorder="1">
      <alignment/>
      <protection/>
    </xf>
    <xf numFmtId="3" fontId="9" fillId="0" borderId="25" xfId="64" applyNumberFormat="1" applyFont="1" applyBorder="1">
      <alignment/>
      <protection/>
    </xf>
    <xf numFmtId="0" fontId="16" fillId="0" borderId="31" xfId="0" applyFont="1" applyBorder="1" applyAlignment="1">
      <alignment horizontal="center" vertical="center"/>
    </xf>
    <xf numFmtId="0" fontId="16" fillId="0" borderId="50" xfId="0" applyFont="1" applyBorder="1" applyAlignment="1">
      <alignment horizontal="left"/>
    </xf>
    <xf numFmtId="0" fontId="16" fillId="0" borderId="35" xfId="0" applyFont="1" applyBorder="1" applyAlignment="1">
      <alignment horizontal="left"/>
    </xf>
    <xf numFmtId="3" fontId="15" fillId="0" borderId="34" xfId="64" applyNumberFormat="1" applyFont="1" applyFill="1" applyBorder="1">
      <alignment/>
      <protection/>
    </xf>
    <xf numFmtId="3" fontId="9" fillId="0" borderId="53" xfId="64" applyNumberFormat="1" applyFont="1" applyBorder="1">
      <alignment/>
      <protection/>
    </xf>
    <xf numFmtId="167" fontId="9" fillId="0" borderId="34" xfId="64" applyNumberFormat="1" applyFont="1" applyBorder="1">
      <alignment/>
      <protection/>
    </xf>
    <xf numFmtId="3" fontId="2" fillId="0" borderId="51" xfId="64" applyNumberFormat="1" applyFont="1" applyFill="1" applyBorder="1">
      <alignment/>
      <protection/>
    </xf>
    <xf numFmtId="3" fontId="2" fillId="0" borderId="34" xfId="64" applyNumberFormat="1" applyFont="1" applyFill="1" applyBorder="1">
      <alignment/>
      <protection/>
    </xf>
    <xf numFmtId="0" fontId="17" fillId="0" borderId="0" xfId="0" applyFont="1" applyAlignment="1">
      <alignment/>
    </xf>
    <xf numFmtId="3" fontId="2" fillId="0" borderId="20" xfId="64" applyNumberFormat="1" applyFont="1" applyFill="1" applyBorder="1">
      <alignment/>
      <protection/>
    </xf>
    <xf numFmtId="0" fontId="72" fillId="0" borderId="20" xfId="64" applyFont="1" applyBorder="1">
      <alignment/>
      <protection/>
    </xf>
    <xf numFmtId="3" fontId="9" fillId="0" borderId="51" xfId="64" applyNumberFormat="1" applyFont="1" applyBorder="1">
      <alignment/>
      <protection/>
    </xf>
    <xf numFmtId="3" fontId="9" fillId="0" borderId="34" xfId="64" applyNumberFormat="1" applyFont="1" applyBorder="1">
      <alignment/>
      <protection/>
    </xf>
    <xf numFmtId="0" fontId="67" fillId="0" borderId="51" xfId="0" applyFont="1" applyBorder="1" applyAlignment="1">
      <alignment/>
    </xf>
    <xf numFmtId="0" fontId="0" fillId="0" borderId="23" xfId="0" applyBorder="1" applyAlignment="1">
      <alignment/>
    </xf>
    <xf numFmtId="0" fontId="67" fillId="0" borderId="65" xfId="0" applyFont="1" applyBorder="1" applyAlignment="1">
      <alignment/>
    </xf>
    <xf numFmtId="0" fontId="16" fillId="0" borderId="20" xfId="0" applyFont="1" applyBorder="1" applyAlignment="1">
      <alignment horizontal="center" vertical="center"/>
    </xf>
    <xf numFmtId="0" fontId="16" fillId="0" borderId="26" xfId="0" applyFont="1" applyBorder="1" applyAlignment="1">
      <alignment horizontal="left"/>
    </xf>
    <xf numFmtId="0" fontId="73" fillId="0" borderId="50" xfId="0" applyFont="1" applyBorder="1" applyAlignment="1">
      <alignment horizontal="left"/>
    </xf>
    <xf numFmtId="0" fontId="2" fillId="0" borderId="51" xfId="64" applyFont="1" applyBorder="1">
      <alignment/>
      <protection/>
    </xf>
    <xf numFmtId="3" fontId="2" fillId="0" borderId="23" xfId="64" applyNumberFormat="1" applyFont="1" applyBorder="1">
      <alignment/>
      <protection/>
    </xf>
    <xf numFmtId="0" fontId="16" fillId="0" borderId="19" xfId="0" applyFont="1" applyBorder="1" applyAlignment="1">
      <alignment horizontal="center" vertical="center"/>
    </xf>
    <xf numFmtId="0" fontId="17" fillId="0" borderId="38" xfId="0" applyFont="1" applyBorder="1" applyAlignment="1">
      <alignment horizontal="left"/>
    </xf>
    <xf numFmtId="3" fontId="2" fillId="0" borderId="53" xfId="64" applyNumberFormat="1" applyFont="1" applyBorder="1">
      <alignment/>
      <protection/>
    </xf>
    <xf numFmtId="0" fontId="0" fillId="0" borderId="11" xfId="0" applyBorder="1" applyAlignment="1">
      <alignment/>
    </xf>
    <xf numFmtId="0" fontId="73" fillId="0" borderId="31" xfId="0" applyFont="1" applyBorder="1" applyAlignment="1">
      <alignment horizontal="left"/>
    </xf>
    <xf numFmtId="3" fontId="9" fillId="0" borderId="50" xfId="64" applyNumberFormat="1" applyFont="1" applyBorder="1">
      <alignment/>
      <protection/>
    </xf>
    <xf numFmtId="3" fontId="9" fillId="0" borderId="31" xfId="64" applyNumberFormat="1" applyFont="1" applyBorder="1">
      <alignment/>
      <protection/>
    </xf>
    <xf numFmtId="0" fontId="74" fillId="0" borderId="50" xfId="0" applyFont="1" applyBorder="1" applyAlignment="1">
      <alignment horizontal="right"/>
    </xf>
    <xf numFmtId="0" fontId="17" fillId="0" borderId="35" xfId="0" applyFont="1" applyBorder="1" applyAlignment="1">
      <alignment horizontal="left"/>
    </xf>
    <xf numFmtId="3" fontId="2" fillId="0" borderId="34" xfId="64" applyNumberFormat="1" applyFont="1" applyFill="1" applyBorder="1">
      <alignment/>
      <protection/>
    </xf>
    <xf numFmtId="0" fontId="17" fillId="0" borderId="50" xfId="0" applyFont="1" applyBorder="1" applyAlignment="1">
      <alignment horizontal="left"/>
    </xf>
    <xf numFmtId="0" fontId="17" fillId="0" borderId="51" xfId="0" applyFont="1" applyBorder="1" applyAlignment="1">
      <alignment/>
    </xf>
    <xf numFmtId="3" fontId="9" fillId="0" borderId="20" xfId="64" applyNumberFormat="1" applyFont="1" applyBorder="1">
      <alignment/>
      <protection/>
    </xf>
    <xf numFmtId="0" fontId="67" fillId="0" borderId="23" xfId="0" applyFont="1" applyBorder="1" applyAlignment="1">
      <alignment/>
    </xf>
    <xf numFmtId="0" fontId="2" fillId="0" borderId="65" xfId="64" applyFont="1" applyBorder="1">
      <alignment/>
      <protection/>
    </xf>
    <xf numFmtId="3" fontId="75" fillId="0" borderId="10" xfId="64" applyNumberFormat="1" applyFont="1" applyFill="1" applyBorder="1">
      <alignment/>
      <protection/>
    </xf>
    <xf numFmtId="0" fontId="15" fillId="0" borderId="10" xfId="64" applyFont="1" applyBorder="1">
      <alignment/>
      <protection/>
    </xf>
    <xf numFmtId="0" fontId="9" fillId="0" borderId="10" xfId="64" applyFont="1" applyBorder="1">
      <alignment/>
      <protection/>
    </xf>
    <xf numFmtId="3" fontId="75" fillId="0" borderId="42" xfId="64" applyNumberFormat="1" applyFont="1" applyBorder="1">
      <alignment/>
      <protection/>
    </xf>
    <xf numFmtId="3" fontId="75" fillId="0" borderId="10" xfId="64" applyNumberFormat="1" applyFont="1" applyBorder="1">
      <alignment/>
      <protection/>
    </xf>
    <xf numFmtId="3" fontId="16" fillId="0" borderId="0" xfId="0" applyNumberFormat="1" applyFont="1" applyAlignment="1">
      <alignment/>
    </xf>
    <xf numFmtId="3" fontId="2" fillId="0" borderId="50" xfId="64" applyNumberFormat="1" applyFont="1" applyBorder="1">
      <alignment/>
      <protection/>
    </xf>
    <xf numFmtId="1" fontId="0" fillId="0" borderId="0" xfId="0" applyNumberFormat="1" applyAlignment="1">
      <alignment/>
    </xf>
    <xf numFmtId="0" fontId="15" fillId="0" borderId="64" xfId="64" applyFont="1" applyBorder="1" applyAlignment="1">
      <alignment horizontal="left"/>
      <protection/>
    </xf>
    <xf numFmtId="0" fontId="17" fillId="0" borderId="33" xfId="0" applyFont="1" applyBorder="1" applyAlignment="1">
      <alignment horizontal="left"/>
    </xf>
    <xf numFmtId="0" fontId="2" fillId="0" borderId="0" xfId="64" applyFont="1" applyBorder="1" applyAlignment="1">
      <alignment horizontal="right"/>
      <protection/>
    </xf>
    <xf numFmtId="0" fontId="2" fillId="0" borderId="0" xfId="64" applyFont="1" applyBorder="1">
      <alignment/>
      <protection/>
    </xf>
    <xf numFmtId="3" fontId="2" fillId="0" borderId="65" xfId="64" applyNumberFormat="1" applyFont="1" applyBorder="1">
      <alignment/>
      <protection/>
    </xf>
    <xf numFmtId="3" fontId="2" fillId="0" borderId="25" xfId="64" applyNumberFormat="1" applyFont="1" applyBorder="1">
      <alignment/>
      <protection/>
    </xf>
    <xf numFmtId="167" fontId="2" fillId="0" borderId="34" xfId="64" applyNumberFormat="1" applyFont="1" applyBorder="1">
      <alignment/>
      <protection/>
    </xf>
    <xf numFmtId="0" fontId="0" fillId="0" borderId="54" xfId="0" applyBorder="1" applyAlignment="1">
      <alignment/>
    </xf>
    <xf numFmtId="3" fontId="2" fillId="0" borderId="31" xfId="64" applyNumberFormat="1" applyFont="1" applyBorder="1">
      <alignment/>
      <protection/>
    </xf>
    <xf numFmtId="3" fontId="75" fillId="0" borderId="23" xfId="64" applyNumberFormat="1" applyFont="1" applyBorder="1">
      <alignment/>
      <protection/>
    </xf>
    <xf numFmtId="0" fontId="9" fillId="0" borderId="23" xfId="64" applyFont="1" applyBorder="1" applyAlignment="1">
      <alignment horizontal="right"/>
      <protection/>
    </xf>
    <xf numFmtId="0" fontId="9" fillId="0" borderId="23" xfId="64" applyFont="1" applyBorder="1">
      <alignment/>
      <protection/>
    </xf>
    <xf numFmtId="3" fontId="75" fillId="0" borderId="65" xfId="64" applyNumberFormat="1" applyFont="1" applyBorder="1">
      <alignment/>
      <protection/>
    </xf>
    <xf numFmtId="3" fontId="75" fillId="0" borderId="25" xfId="64" applyNumberFormat="1" applyFont="1" applyBorder="1">
      <alignment/>
      <protection/>
    </xf>
    <xf numFmtId="0" fontId="2" fillId="0" borderId="34" xfId="64" applyFont="1" applyBorder="1">
      <alignment/>
      <protection/>
    </xf>
    <xf numFmtId="0" fontId="17" fillId="0" borderId="19" xfId="0" applyFont="1" applyBorder="1" applyAlignment="1">
      <alignment horizontal="left"/>
    </xf>
    <xf numFmtId="3" fontId="2" fillId="0" borderId="53" xfId="64" applyNumberFormat="1" applyFont="1" applyBorder="1" applyAlignment="1">
      <alignment horizontal="right"/>
      <protection/>
    </xf>
    <xf numFmtId="0" fontId="2" fillId="0" borderId="64" xfId="64" applyFont="1" applyBorder="1">
      <alignment/>
      <protection/>
    </xf>
    <xf numFmtId="0" fontId="2" fillId="0" borderId="31" xfId="64" applyFont="1" applyBorder="1">
      <alignment/>
      <protection/>
    </xf>
    <xf numFmtId="3" fontId="17" fillId="0" borderId="20" xfId="0" applyNumberFormat="1" applyFont="1" applyBorder="1" applyAlignment="1">
      <alignment/>
    </xf>
    <xf numFmtId="0" fontId="2" fillId="0" borderId="25" xfId="64" applyFont="1" applyBorder="1">
      <alignment/>
      <protection/>
    </xf>
    <xf numFmtId="3" fontId="16" fillId="0" borderId="23" xfId="0" applyNumberFormat="1" applyFont="1" applyBorder="1" applyAlignment="1">
      <alignment/>
    </xf>
    <xf numFmtId="0" fontId="67" fillId="0" borderId="32" xfId="0" applyFont="1" applyBorder="1" applyAlignment="1">
      <alignment/>
    </xf>
    <xf numFmtId="0" fontId="16" fillId="0" borderId="25" xfId="0" applyFont="1" applyBorder="1" applyAlignment="1">
      <alignment/>
    </xf>
    <xf numFmtId="0" fontId="9" fillId="0" borderId="10" xfId="64" applyFont="1" applyBorder="1" applyAlignment="1">
      <alignment horizontal="right"/>
      <protection/>
    </xf>
    <xf numFmtId="0" fontId="16" fillId="0" borderId="0" xfId="0" applyFont="1" applyBorder="1" applyAlignment="1">
      <alignment/>
    </xf>
    <xf numFmtId="0" fontId="16" fillId="0" borderId="20" xfId="0" applyFont="1" applyBorder="1" applyAlignment="1">
      <alignment/>
    </xf>
    <xf numFmtId="3" fontId="71" fillId="0" borderId="13" xfId="0" applyNumberFormat="1" applyFont="1" applyBorder="1" applyAlignment="1">
      <alignment/>
    </xf>
    <xf numFmtId="0" fontId="9" fillId="0" borderId="42" xfId="64" applyFont="1" applyBorder="1" applyAlignment="1">
      <alignment horizontal="right"/>
      <protection/>
    </xf>
    <xf numFmtId="0" fontId="9" fillId="0" borderId="37" xfId="64" applyFont="1" applyBorder="1">
      <alignment/>
      <protection/>
    </xf>
    <xf numFmtId="0" fontId="9" fillId="0" borderId="35" xfId="64" applyFont="1" applyBorder="1" applyAlignment="1">
      <alignment horizontal="center" vertical="center"/>
      <protection/>
    </xf>
    <xf numFmtId="0" fontId="15" fillId="0" borderId="50" xfId="64" applyFont="1" applyBorder="1" applyAlignment="1">
      <alignment horizontal="left"/>
      <protection/>
    </xf>
    <xf numFmtId="0" fontId="15" fillId="0" borderId="53" xfId="64" applyFont="1" applyBorder="1" applyAlignment="1">
      <alignment horizontal="left"/>
      <protection/>
    </xf>
    <xf numFmtId="0" fontId="17" fillId="0" borderId="29" xfId="0" applyFont="1" applyBorder="1" applyAlignment="1">
      <alignment horizontal="left"/>
    </xf>
    <xf numFmtId="0" fontId="16" fillId="0" borderId="10" xfId="0" applyFont="1" applyBorder="1" applyAlignment="1">
      <alignment/>
    </xf>
    <xf numFmtId="3" fontId="71" fillId="0" borderId="42" xfId="0" applyNumberFormat="1" applyFont="1" applyBorder="1" applyAlignment="1">
      <alignment/>
    </xf>
    <xf numFmtId="0" fontId="17" fillId="0" borderId="20" xfId="0" applyFont="1" applyBorder="1" applyAlignment="1">
      <alignment/>
    </xf>
    <xf numFmtId="3" fontId="16" fillId="0" borderId="20" xfId="0" applyNumberFormat="1" applyFont="1" applyBorder="1" applyAlignment="1">
      <alignment/>
    </xf>
    <xf numFmtId="3" fontId="2" fillId="0" borderId="32" xfId="64" applyNumberFormat="1" applyFont="1" applyFill="1" applyBorder="1">
      <alignment/>
      <protection/>
    </xf>
    <xf numFmtId="0" fontId="0" fillId="0" borderId="34" xfId="0" applyBorder="1" applyAlignment="1">
      <alignment/>
    </xf>
    <xf numFmtId="3" fontId="122" fillId="0" borderId="34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67" fillId="0" borderId="0" xfId="0" applyFont="1" applyAlignment="1">
      <alignment/>
    </xf>
    <xf numFmtId="0" fontId="67" fillId="0" borderId="20" xfId="0" applyFont="1" applyBorder="1" applyAlignment="1">
      <alignment/>
    </xf>
    <xf numFmtId="3" fontId="17" fillId="0" borderId="34" xfId="0" applyNumberFormat="1" applyFont="1" applyBorder="1" applyAlignment="1">
      <alignment/>
    </xf>
    <xf numFmtId="3" fontId="75" fillId="0" borderId="56" xfId="64" applyNumberFormat="1" applyFont="1" applyBorder="1" applyAlignment="1">
      <alignment/>
      <protection/>
    </xf>
    <xf numFmtId="0" fontId="122" fillId="0" borderId="13" xfId="0" applyFont="1" applyBorder="1" applyAlignment="1">
      <alignment/>
    </xf>
    <xf numFmtId="3" fontId="71" fillId="0" borderId="10" xfId="0" applyNumberFormat="1" applyFont="1" applyBorder="1" applyAlignment="1">
      <alignment/>
    </xf>
    <xf numFmtId="3" fontId="75" fillId="0" borderId="14" xfId="64" applyNumberFormat="1" applyFont="1" applyBorder="1">
      <alignment/>
      <protection/>
    </xf>
    <xf numFmtId="0" fontId="16" fillId="0" borderId="38" xfId="0" applyFont="1" applyBorder="1" applyAlignment="1">
      <alignment horizontal="left"/>
    </xf>
    <xf numFmtId="3" fontId="2" fillId="0" borderId="50" xfId="64" applyNumberFormat="1" applyFont="1" applyBorder="1">
      <alignment/>
      <protection/>
    </xf>
    <xf numFmtId="3" fontId="9" fillId="0" borderId="32" xfId="64" applyNumberFormat="1" applyFont="1" applyBorder="1">
      <alignment/>
      <protection/>
    </xf>
    <xf numFmtId="3" fontId="15" fillId="0" borderId="27" xfId="64" applyNumberFormat="1" applyFont="1" applyFill="1" applyBorder="1">
      <alignment/>
      <protection/>
    </xf>
    <xf numFmtId="3" fontId="17" fillId="0" borderId="51" xfId="0" applyNumberFormat="1" applyFont="1" applyFill="1" applyBorder="1" applyAlignment="1">
      <alignment/>
    </xf>
    <xf numFmtId="0" fontId="17" fillId="0" borderId="51" xfId="0" applyFont="1" applyFill="1" applyBorder="1" applyAlignment="1">
      <alignment/>
    </xf>
    <xf numFmtId="0" fontId="16" fillId="0" borderId="27" xfId="0" applyFont="1" applyBorder="1" applyAlignment="1">
      <alignment horizontal="center" vertical="center"/>
    </xf>
    <xf numFmtId="0" fontId="67" fillId="0" borderId="27" xfId="0" applyFont="1" applyBorder="1" applyAlignment="1">
      <alignment/>
    </xf>
    <xf numFmtId="3" fontId="2" fillId="0" borderId="27" xfId="64" applyNumberFormat="1" applyFont="1" applyBorder="1">
      <alignment/>
      <protection/>
    </xf>
    <xf numFmtId="0" fontId="2" fillId="0" borderId="50" xfId="64" applyFont="1" applyBorder="1" applyAlignment="1">
      <alignment horizontal="right"/>
      <protection/>
    </xf>
    <xf numFmtId="0" fontId="17" fillId="0" borderId="31" xfId="0" applyFont="1" applyBorder="1" applyAlignment="1">
      <alignment/>
    </xf>
    <xf numFmtId="3" fontId="17" fillId="0" borderId="64" xfId="0" applyNumberFormat="1" applyFont="1" applyFill="1" applyBorder="1" applyAlignment="1">
      <alignment/>
    </xf>
    <xf numFmtId="0" fontId="0" fillId="0" borderId="20" xfId="0" applyBorder="1" applyAlignment="1">
      <alignment horizontal="center" vertical="center"/>
    </xf>
    <xf numFmtId="3" fontId="16" fillId="0" borderId="64" xfId="0" applyNumberFormat="1" applyFont="1" applyFill="1" applyBorder="1" applyAlignment="1">
      <alignment/>
    </xf>
    <xf numFmtId="0" fontId="2" fillId="0" borderId="25" xfId="64" applyFont="1" applyBorder="1" applyAlignment="1">
      <alignment horizontal="right"/>
      <protection/>
    </xf>
    <xf numFmtId="3" fontId="2" fillId="0" borderId="65" xfId="64" applyNumberFormat="1" applyFont="1" applyBorder="1">
      <alignment/>
      <protection/>
    </xf>
    <xf numFmtId="3" fontId="9" fillId="0" borderId="40" xfId="64" applyNumberFormat="1" applyFont="1" applyBorder="1">
      <alignment/>
      <protection/>
    </xf>
    <xf numFmtId="0" fontId="122" fillId="0" borderId="31" xfId="0" applyFont="1" applyBorder="1" applyAlignment="1">
      <alignment horizontal="center" vertical="center"/>
    </xf>
    <xf numFmtId="0" fontId="122" fillId="0" borderId="32" xfId="0" applyFont="1" applyBorder="1" applyAlignment="1">
      <alignment horizontal="center" vertical="center"/>
    </xf>
    <xf numFmtId="0" fontId="2" fillId="0" borderId="64" xfId="64" applyFont="1" applyBorder="1" applyAlignment="1">
      <alignment horizontal="right"/>
      <protection/>
    </xf>
    <xf numFmtId="0" fontId="0" fillId="0" borderId="33" xfId="0" applyFont="1" applyBorder="1" applyAlignment="1">
      <alignment horizontal="left"/>
    </xf>
    <xf numFmtId="3" fontId="16" fillId="0" borderId="32" xfId="0" applyNumberFormat="1" applyFont="1" applyBorder="1" applyAlignment="1">
      <alignment/>
    </xf>
    <xf numFmtId="3" fontId="9" fillId="0" borderId="64" xfId="64" applyNumberFormat="1" applyFont="1" applyBorder="1">
      <alignment/>
      <protection/>
    </xf>
    <xf numFmtId="3" fontId="2" fillId="0" borderId="51" xfId="64" applyNumberFormat="1" applyFont="1" applyFill="1" applyBorder="1">
      <alignment/>
      <protection/>
    </xf>
    <xf numFmtId="3" fontId="9" fillId="0" borderId="32" xfId="64" applyNumberFormat="1" applyFont="1" applyFill="1" applyBorder="1">
      <alignment/>
      <protection/>
    </xf>
    <xf numFmtId="0" fontId="72" fillId="0" borderId="32" xfId="64" applyFont="1" applyBorder="1">
      <alignment/>
      <protection/>
    </xf>
    <xf numFmtId="0" fontId="16" fillId="0" borderId="0" xfId="0" applyFont="1" applyAlignment="1">
      <alignment horizontal="center" vertical="center"/>
    </xf>
    <xf numFmtId="0" fontId="16" fillId="0" borderId="69" xfId="0" applyFont="1" applyBorder="1" applyAlignment="1">
      <alignment horizontal="left"/>
    </xf>
    <xf numFmtId="3" fontId="2" fillId="0" borderId="28" xfId="64" applyNumberFormat="1" applyFont="1" applyBorder="1">
      <alignment/>
      <protection/>
    </xf>
    <xf numFmtId="0" fontId="17" fillId="0" borderId="50" xfId="0" applyFont="1" applyBorder="1" applyAlignment="1">
      <alignment horizontal="right"/>
    </xf>
    <xf numFmtId="0" fontId="9" fillId="0" borderId="20" xfId="64" applyFont="1" applyBorder="1" applyAlignment="1">
      <alignment/>
      <protection/>
    </xf>
    <xf numFmtId="0" fontId="122" fillId="0" borderId="20" xfId="0" applyFont="1" applyBorder="1" applyAlignment="1">
      <alignment/>
    </xf>
    <xf numFmtId="0" fontId="73" fillId="0" borderId="20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16" fillId="0" borderId="54" xfId="0" applyFont="1" applyBorder="1" applyAlignment="1">
      <alignment horizontal="left" vertical="center"/>
    </xf>
    <xf numFmtId="3" fontId="75" fillId="0" borderId="37" xfId="64" applyNumberFormat="1" applyFont="1" applyBorder="1">
      <alignment/>
      <protection/>
    </xf>
    <xf numFmtId="0" fontId="2" fillId="0" borderId="42" xfId="64" applyFont="1" applyBorder="1" applyAlignment="1">
      <alignment horizontal="right"/>
      <protection/>
    </xf>
    <xf numFmtId="0" fontId="16" fillId="0" borderId="31" xfId="0" applyFont="1" applyBorder="1" applyAlignment="1">
      <alignment horizontal="left" vertical="center"/>
    </xf>
    <xf numFmtId="3" fontId="17" fillId="0" borderId="32" xfId="0" applyNumberFormat="1" applyFont="1" applyBorder="1" applyAlignment="1">
      <alignment/>
    </xf>
    <xf numFmtId="3" fontId="2" fillId="0" borderId="10" xfId="64" applyNumberFormat="1" applyFont="1" applyBorder="1">
      <alignment/>
      <protection/>
    </xf>
    <xf numFmtId="3" fontId="17" fillId="0" borderId="10" xfId="0" applyNumberFormat="1" applyFont="1" applyBorder="1" applyAlignment="1">
      <alignment/>
    </xf>
    <xf numFmtId="3" fontId="2" fillId="0" borderId="23" xfId="64" applyNumberFormat="1" applyFont="1" applyFill="1" applyBorder="1">
      <alignment/>
      <protection/>
    </xf>
    <xf numFmtId="3" fontId="2" fillId="0" borderId="10" xfId="64" applyNumberFormat="1" applyFont="1" applyBorder="1" applyAlignment="1">
      <alignment horizontal="right"/>
      <protection/>
    </xf>
    <xf numFmtId="0" fontId="2" fillId="0" borderId="0" xfId="64" applyFont="1" applyFill="1" applyBorder="1">
      <alignment/>
      <protection/>
    </xf>
    <xf numFmtId="3" fontId="2" fillId="0" borderId="20" xfId="64" applyNumberFormat="1" applyFont="1" applyFill="1" applyBorder="1">
      <alignment/>
      <protection/>
    </xf>
    <xf numFmtId="3" fontId="2" fillId="0" borderId="25" xfId="64" applyNumberFormat="1" applyFont="1" applyBorder="1">
      <alignment/>
      <protection/>
    </xf>
    <xf numFmtId="0" fontId="0" fillId="0" borderId="42" xfId="0" applyBorder="1" applyAlignment="1">
      <alignment/>
    </xf>
    <xf numFmtId="0" fontId="122" fillId="0" borderId="13" xfId="0" applyFont="1" applyBorder="1" applyAlignment="1">
      <alignment/>
    </xf>
    <xf numFmtId="0" fontId="0" fillId="0" borderId="22" xfId="0" applyBorder="1" applyAlignment="1">
      <alignment horizontal="center" vertical="center"/>
    </xf>
    <xf numFmtId="0" fontId="72" fillId="0" borderId="23" xfId="64" applyFont="1" applyBorder="1">
      <alignment/>
      <protection/>
    </xf>
    <xf numFmtId="0" fontId="72" fillId="0" borderId="51" xfId="64" applyFont="1" applyBorder="1">
      <alignment/>
      <protection/>
    </xf>
    <xf numFmtId="3" fontId="2" fillId="0" borderId="25" xfId="64" applyNumberFormat="1" applyFont="1" applyFill="1" applyBorder="1">
      <alignment/>
      <protection/>
    </xf>
    <xf numFmtId="0" fontId="0" fillId="0" borderId="31" xfId="0" applyBorder="1" applyAlignment="1">
      <alignment/>
    </xf>
    <xf numFmtId="167" fontId="2" fillId="0" borderId="34" xfId="64" applyNumberFormat="1" applyFont="1" applyBorder="1">
      <alignment/>
      <protection/>
    </xf>
    <xf numFmtId="167" fontId="2" fillId="0" borderId="34" xfId="64" applyNumberFormat="1" applyFont="1" applyFill="1" applyBorder="1">
      <alignment/>
      <protection/>
    </xf>
    <xf numFmtId="167" fontId="2" fillId="0" borderId="25" xfId="64" applyNumberFormat="1" applyFont="1" applyBorder="1">
      <alignment/>
      <protection/>
    </xf>
    <xf numFmtId="3" fontId="75" fillId="0" borderId="62" xfId="64" applyNumberFormat="1" applyFont="1" applyFill="1" applyBorder="1">
      <alignment/>
      <protection/>
    </xf>
    <xf numFmtId="0" fontId="72" fillId="0" borderId="62" xfId="64" applyFont="1" applyBorder="1">
      <alignment/>
      <protection/>
    </xf>
    <xf numFmtId="0" fontId="9" fillId="0" borderId="16" xfId="64" applyFont="1" applyBorder="1">
      <alignment/>
      <protection/>
    </xf>
    <xf numFmtId="3" fontId="75" fillId="0" borderId="53" xfId="64" applyNumberFormat="1" applyFont="1" applyBorder="1">
      <alignment/>
      <protection/>
    </xf>
    <xf numFmtId="3" fontId="9" fillId="0" borderId="20" xfId="64" applyNumberFormat="1" applyFont="1" applyFill="1" applyBorder="1">
      <alignment/>
      <protection/>
    </xf>
    <xf numFmtId="0" fontId="16" fillId="0" borderId="50" xfId="0" applyFont="1" applyBorder="1" applyAlignment="1">
      <alignment horizontal="left" vertical="center"/>
    </xf>
    <xf numFmtId="0" fontId="16" fillId="0" borderId="22" xfId="0" applyFont="1" applyBorder="1" applyAlignment="1">
      <alignment horizontal="left"/>
    </xf>
    <xf numFmtId="3" fontId="75" fillId="0" borderId="23" xfId="64" applyNumberFormat="1" applyFont="1" applyFill="1" applyBorder="1">
      <alignment/>
      <protection/>
    </xf>
    <xf numFmtId="3" fontId="75" fillId="0" borderId="20" xfId="64" applyNumberFormat="1" applyFont="1" applyBorder="1">
      <alignment/>
      <protection/>
    </xf>
    <xf numFmtId="3" fontId="75" fillId="0" borderId="31" xfId="64" applyNumberFormat="1" applyFont="1" applyBorder="1">
      <alignment/>
      <protection/>
    </xf>
    <xf numFmtId="3" fontId="2" fillId="0" borderId="31" xfId="64" applyNumberFormat="1" applyFont="1" applyFill="1" applyBorder="1">
      <alignment/>
      <protection/>
    </xf>
    <xf numFmtId="0" fontId="72" fillId="0" borderId="31" xfId="64" applyFont="1" applyBorder="1">
      <alignment/>
      <protection/>
    </xf>
    <xf numFmtId="0" fontId="2" fillId="0" borderId="35" xfId="64" applyFont="1" applyBorder="1">
      <alignment/>
      <protection/>
    </xf>
    <xf numFmtId="0" fontId="16" fillId="0" borderId="11" xfId="0" applyFont="1" applyBorder="1" applyAlignment="1">
      <alignment horizontal="left"/>
    </xf>
    <xf numFmtId="3" fontId="75" fillId="0" borderId="40" xfId="64" applyNumberFormat="1" applyFont="1" applyFill="1" applyBorder="1">
      <alignment/>
      <protection/>
    </xf>
    <xf numFmtId="0" fontId="72" fillId="0" borderId="19" xfId="64" applyFont="1" applyBorder="1">
      <alignment/>
      <protection/>
    </xf>
    <xf numFmtId="3" fontId="17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68" fillId="0" borderId="0" xfId="0" applyFont="1" applyBorder="1" applyAlignment="1">
      <alignment horizontal="center" vertical="center"/>
    </xf>
    <xf numFmtId="0" fontId="16" fillId="0" borderId="88" xfId="0" applyFont="1" applyBorder="1" applyAlignment="1">
      <alignment horizontal="left" vertical="center"/>
    </xf>
    <xf numFmtId="0" fontId="2" fillId="0" borderId="88" xfId="64" applyFont="1" applyBorder="1" applyAlignment="1">
      <alignment horizontal="right"/>
      <protection/>
    </xf>
    <xf numFmtId="0" fontId="2" fillId="0" borderId="88" xfId="64" applyFont="1" applyBorder="1">
      <alignment/>
      <protection/>
    </xf>
    <xf numFmtId="3" fontId="2" fillId="0" borderId="88" xfId="64" applyNumberFormat="1" applyFont="1" applyFill="1" applyBorder="1">
      <alignment/>
      <protection/>
    </xf>
    <xf numFmtId="0" fontId="0" fillId="0" borderId="88" xfId="0" applyBorder="1" applyAlignment="1">
      <alignment/>
    </xf>
    <xf numFmtId="0" fontId="67" fillId="0" borderId="0" xfId="0" applyFont="1" applyBorder="1" applyAlignment="1">
      <alignment/>
    </xf>
    <xf numFmtId="3" fontId="2" fillId="0" borderId="0" xfId="64" applyNumberFormat="1" applyFont="1" applyBorder="1">
      <alignment/>
      <protection/>
    </xf>
    <xf numFmtId="0" fontId="64" fillId="0" borderId="31" xfId="64" applyFont="1" applyBorder="1">
      <alignment/>
      <protection/>
    </xf>
    <xf numFmtId="0" fontId="64" fillId="0" borderId="31" xfId="64" applyFont="1" applyFill="1" applyBorder="1" applyAlignment="1">
      <alignment horizontal="center"/>
      <protection/>
    </xf>
    <xf numFmtId="0" fontId="66" fillId="0" borderId="31" xfId="64" applyFont="1" applyFill="1" applyBorder="1" applyAlignment="1">
      <alignment horizontal="center"/>
      <protection/>
    </xf>
    <xf numFmtId="3" fontId="57" fillId="0" borderId="17" xfId="0" applyNumberFormat="1" applyFont="1" applyBorder="1" applyAlignment="1">
      <alignment/>
    </xf>
    <xf numFmtId="0" fontId="2" fillId="0" borderId="0" xfId="55" applyFont="1" applyAlignment="1">
      <alignment horizontal="right"/>
      <protection/>
    </xf>
    <xf numFmtId="3" fontId="2" fillId="0" borderId="0" xfId="55" applyNumberFormat="1" applyFont="1" applyFill="1" applyAlignment="1">
      <alignment horizontal="right"/>
      <protection/>
    </xf>
    <xf numFmtId="0" fontId="2" fillId="0" borderId="32" xfId="55" applyFont="1" applyBorder="1" applyAlignment="1">
      <alignment horizontal="center"/>
      <protection/>
    </xf>
    <xf numFmtId="3" fontId="2" fillId="0" borderId="32" xfId="55" applyNumberFormat="1" applyFont="1" applyFill="1" applyBorder="1" applyAlignment="1">
      <alignment horizontal="center"/>
      <protection/>
    </xf>
    <xf numFmtId="0" fontId="2" fillId="0" borderId="50" xfId="55" applyFont="1" applyBorder="1" applyAlignment="1">
      <alignment horizontal="right"/>
      <protection/>
    </xf>
    <xf numFmtId="0" fontId="2" fillId="0" borderId="38" xfId="55" applyFont="1" applyBorder="1" applyAlignment="1">
      <alignment horizontal="right"/>
      <protection/>
    </xf>
    <xf numFmtId="0" fontId="2" fillId="0" borderId="35" xfId="55" applyFont="1" applyBorder="1" applyAlignment="1">
      <alignment horizontal="right"/>
      <protection/>
    </xf>
    <xf numFmtId="0" fontId="2" fillId="0" borderId="31" xfId="55" applyFont="1" applyBorder="1">
      <alignment/>
      <protection/>
    </xf>
    <xf numFmtId="3" fontId="2" fillId="0" borderId="31" xfId="55" applyNumberFormat="1" applyFont="1" applyFill="1" applyBorder="1" applyAlignment="1">
      <alignment horizontal="center"/>
      <protection/>
    </xf>
    <xf numFmtId="0" fontId="9" fillId="0" borderId="20" xfId="55" applyFont="1" applyBorder="1" applyAlignment="1">
      <alignment horizontal="right"/>
      <protection/>
    </xf>
    <xf numFmtId="3" fontId="9" fillId="0" borderId="20" xfId="55" applyNumberFormat="1" applyFont="1" applyFill="1" applyBorder="1" applyAlignment="1">
      <alignment horizontal="left"/>
      <protection/>
    </xf>
    <xf numFmtId="0" fontId="2" fillId="0" borderId="20" xfId="55" applyFont="1" applyBorder="1" applyAlignment="1">
      <alignment horizontal="right"/>
      <protection/>
    </xf>
    <xf numFmtId="0" fontId="72" fillId="0" borderId="20" xfId="55" applyFont="1" applyBorder="1">
      <alignment/>
      <protection/>
    </xf>
    <xf numFmtId="3" fontId="72" fillId="0" borderId="20" xfId="55" applyNumberFormat="1" applyFont="1" applyFill="1" applyBorder="1">
      <alignment/>
      <protection/>
    </xf>
    <xf numFmtId="0" fontId="2" fillId="0" borderId="20" xfId="55" applyFont="1" applyBorder="1">
      <alignment/>
      <protection/>
    </xf>
    <xf numFmtId="3" fontId="2" fillId="0" borderId="20" xfId="55" applyNumberFormat="1" applyFont="1" applyFill="1" applyBorder="1">
      <alignment/>
      <protection/>
    </xf>
    <xf numFmtId="3" fontId="2" fillId="0" borderId="32" xfId="55" applyNumberFormat="1" applyFont="1" applyFill="1" applyBorder="1">
      <alignment/>
      <protection/>
    </xf>
    <xf numFmtId="3" fontId="9" fillId="0" borderId="20" xfId="55" applyNumberFormat="1" applyFont="1" applyFill="1" applyBorder="1">
      <alignment/>
      <protection/>
    </xf>
    <xf numFmtId="3" fontId="2" fillId="0" borderId="31" xfId="55" applyNumberFormat="1" applyFont="1" applyFill="1" applyBorder="1">
      <alignment/>
      <protection/>
    </xf>
    <xf numFmtId="0" fontId="2" fillId="0" borderId="19" xfId="55" applyFont="1" applyBorder="1" applyAlignment="1">
      <alignment horizontal="right"/>
      <protection/>
    </xf>
    <xf numFmtId="0" fontId="72" fillId="0" borderId="19" xfId="55" applyFont="1" applyBorder="1">
      <alignment/>
      <protection/>
    </xf>
    <xf numFmtId="3" fontId="75" fillId="0" borderId="31" xfId="55" applyNumberFormat="1" applyFont="1" applyFill="1" applyBorder="1">
      <alignment/>
      <protection/>
    </xf>
    <xf numFmtId="0" fontId="2" fillId="0" borderId="19" xfId="55" applyFont="1" applyBorder="1">
      <alignment/>
      <protection/>
    </xf>
    <xf numFmtId="3" fontId="2" fillId="0" borderId="34" xfId="55" applyNumberFormat="1" applyFont="1" applyFill="1" applyBorder="1">
      <alignment/>
      <protection/>
    </xf>
    <xf numFmtId="3" fontId="75" fillId="0" borderId="20" xfId="55" applyNumberFormat="1" applyFont="1" applyFill="1" applyBorder="1">
      <alignment/>
      <protection/>
    </xf>
    <xf numFmtId="3" fontId="9" fillId="0" borderId="10" xfId="55" applyNumberFormat="1" applyFont="1" applyFill="1" applyBorder="1">
      <alignment/>
      <protection/>
    </xf>
    <xf numFmtId="0" fontId="2" fillId="0" borderId="31" xfId="55" applyFont="1" applyBorder="1" applyAlignment="1">
      <alignment horizontal="right"/>
      <protection/>
    </xf>
    <xf numFmtId="0" fontId="72" fillId="0" borderId="35" xfId="55" applyFont="1" applyBorder="1">
      <alignment/>
      <protection/>
    </xf>
    <xf numFmtId="3" fontId="9" fillId="0" borderId="27" xfId="55" applyNumberFormat="1" applyFont="1" applyFill="1" applyBorder="1">
      <alignment/>
      <protection/>
    </xf>
    <xf numFmtId="0" fontId="2" fillId="0" borderId="35" xfId="55" applyFont="1" applyBorder="1">
      <alignment/>
      <protection/>
    </xf>
    <xf numFmtId="3" fontId="2" fillId="0" borderId="25" xfId="55" applyNumberFormat="1" applyFont="1" applyFill="1" applyBorder="1">
      <alignment/>
      <protection/>
    </xf>
    <xf numFmtId="0" fontId="2" fillId="0" borderId="50" xfId="55" applyFont="1" applyBorder="1" applyAlignment="1">
      <alignment/>
      <protection/>
    </xf>
    <xf numFmtId="3" fontId="9" fillId="0" borderId="25" xfId="55" applyNumberFormat="1" applyFont="1" applyFill="1" applyBorder="1" applyAlignment="1">
      <alignment/>
      <protection/>
    </xf>
    <xf numFmtId="0" fontId="2" fillId="0" borderId="0" xfId="55" applyFont="1" applyBorder="1" applyAlignment="1">
      <alignment/>
      <protection/>
    </xf>
    <xf numFmtId="0" fontId="9" fillId="0" borderId="31" xfId="55" applyFont="1" applyBorder="1" applyAlignment="1">
      <alignment horizontal="right"/>
      <protection/>
    </xf>
    <xf numFmtId="0" fontId="15" fillId="0" borderId="19" xfId="55" applyFont="1" applyBorder="1">
      <alignment/>
      <protection/>
    </xf>
    <xf numFmtId="3" fontId="2" fillId="0" borderId="23" xfId="55" applyNumberFormat="1" applyFont="1" applyFill="1" applyBorder="1">
      <alignment/>
      <protection/>
    </xf>
    <xf numFmtId="3" fontId="9" fillId="0" borderId="25" xfId="55" applyNumberFormat="1" applyFont="1" applyFill="1" applyBorder="1">
      <alignment/>
      <protection/>
    </xf>
    <xf numFmtId="0" fontId="9" fillId="0" borderId="20" xfId="55" applyFont="1" applyBorder="1" applyAlignment="1">
      <alignment horizontal="center"/>
      <protection/>
    </xf>
    <xf numFmtId="0" fontId="72" fillId="0" borderId="31" xfId="55" applyFont="1" applyBorder="1">
      <alignment/>
      <protection/>
    </xf>
    <xf numFmtId="3" fontId="76" fillId="0" borderId="31" xfId="55" applyNumberFormat="1" applyFont="1" applyFill="1" applyBorder="1">
      <alignment/>
      <protection/>
    </xf>
    <xf numFmtId="3" fontId="9" fillId="0" borderId="23" xfId="55" applyNumberFormat="1" applyFont="1" applyFill="1" applyBorder="1">
      <alignment/>
      <protection/>
    </xf>
    <xf numFmtId="0" fontId="15" fillId="0" borderId="20" xfId="55" applyFont="1" applyBorder="1">
      <alignment/>
      <protection/>
    </xf>
    <xf numFmtId="3" fontId="77" fillId="0" borderId="31" xfId="55" applyNumberFormat="1" applyFont="1" applyFill="1" applyBorder="1">
      <alignment/>
      <protection/>
    </xf>
    <xf numFmtId="0" fontId="2" fillId="0" borderId="20" xfId="55" applyFont="1" applyBorder="1" applyAlignment="1">
      <alignment horizontal="center"/>
      <protection/>
    </xf>
    <xf numFmtId="0" fontId="2" fillId="0" borderId="38" xfId="55" applyFont="1" applyBorder="1" applyAlignment="1">
      <alignment horizontal="left"/>
      <protection/>
    </xf>
    <xf numFmtId="3" fontId="2" fillId="0" borderId="20" xfId="55" applyNumberFormat="1" applyFont="1" applyBorder="1" applyAlignment="1">
      <alignment horizontal="right"/>
      <protection/>
    </xf>
    <xf numFmtId="0" fontId="9" fillId="0" borderId="31" xfId="55" applyFont="1" applyBorder="1" applyAlignment="1">
      <alignment horizontal="center"/>
      <protection/>
    </xf>
    <xf numFmtId="3" fontId="2" fillId="0" borderId="23" xfId="55" applyNumberFormat="1" applyFont="1" applyBorder="1" applyAlignment="1">
      <alignment horizontal="right"/>
      <protection/>
    </xf>
    <xf numFmtId="0" fontId="2" fillId="0" borderId="80" xfId="55" applyFont="1" applyBorder="1">
      <alignment/>
      <protection/>
    </xf>
    <xf numFmtId="3" fontId="9" fillId="0" borderId="25" xfId="55" applyNumberFormat="1" applyFont="1" applyBorder="1" applyAlignment="1">
      <alignment horizontal="right"/>
      <protection/>
    </xf>
    <xf numFmtId="3" fontId="2" fillId="0" borderId="31" xfId="55" applyNumberFormat="1" applyFont="1" applyFill="1" applyBorder="1" applyAlignment="1">
      <alignment horizontal="right"/>
      <protection/>
    </xf>
    <xf numFmtId="0" fontId="2" fillId="0" borderId="20" xfId="55" applyFont="1" applyFill="1" applyBorder="1">
      <alignment/>
      <protection/>
    </xf>
    <xf numFmtId="3" fontId="2" fillId="0" borderId="34" xfId="55" applyNumberFormat="1" applyFont="1" applyFill="1" applyBorder="1" applyAlignment="1">
      <alignment horizontal="right"/>
      <protection/>
    </xf>
    <xf numFmtId="3" fontId="9" fillId="0" borderId="23" xfId="55" applyNumberFormat="1" applyFont="1" applyFill="1" applyBorder="1" applyAlignment="1">
      <alignment horizontal="right"/>
      <protection/>
    </xf>
    <xf numFmtId="0" fontId="2" fillId="0" borderId="32" xfId="55" applyFont="1" applyBorder="1" applyAlignment="1">
      <alignment horizontal="right"/>
      <protection/>
    </xf>
    <xf numFmtId="0" fontId="58" fillId="0" borderId="32" xfId="55" applyFont="1" applyBorder="1">
      <alignment/>
      <protection/>
    </xf>
    <xf numFmtId="0" fontId="9" fillId="0" borderId="50" xfId="55" applyFont="1" applyBorder="1" applyAlignment="1">
      <alignment/>
      <protection/>
    </xf>
    <xf numFmtId="3" fontId="2" fillId="0" borderId="0" xfId="55" applyNumberFormat="1" applyFont="1" applyFill="1">
      <alignment/>
      <protection/>
    </xf>
    <xf numFmtId="0" fontId="135" fillId="0" borderId="20" xfId="0" applyFont="1" applyBorder="1" applyAlignment="1">
      <alignment/>
    </xf>
    <xf numFmtId="0" fontId="122" fillId="0" borderId="20" xfId="0" applyFont="1" applyBorder="1" applyAlignment="1">
      <alignment/>
    </xf>
    <xf numFmtId="3" fontId="0" fillId="0" borderId="20" xfId="0" applyNumberFormat="1" applyBorder="1" applyAlignment="1">
      <alignment/>
    </xf>
    <xf numFmtId="0" fontId="136" fillId="0" borderId="20" xfId="0" applyFont="1" applyBorder="1" applyAlignment="1">
      <alignment/>
    </xf>
    <xf numFmtId="3" fontId="136" fillId="0" borderId="20" xfId="0" applyNumberFormat="1" applyFont="1" applyBorder="1" applyAlignment="1">
      <alignment/>
    </xf>
    <xf numFmtId="0" fontId="137" fillId="0" borderId="20" xfId="0" applyFont="1" applyBorder="1" applyAlignment="1">
      <alignment/>
    </xf>
    <xf numFmtId="3" fontId="138" fillId="0" borderId="20" xfId="0" applyNumberFormat="1" applyFont="1" applyBorder="1" applyAlignment="1">
      <alignment/>
    </xf>
    <xf numFmtId="3" fontId="122" fillId="0" borderId="20" xfId="0" applyNumberFormat="1" applyFont="1" applyBorder="1" applyAlignment="1">
      <alignment/>
    </xf>
    <xf numFmtId="0" fontId="0" fillId="0" borderId="0" xfId="0" applyBorder="1" applyAlignment="1">
      <alignment horizontal="center" textRotation="90"/>
    </xf>
    <xf numFmtId="0" fontId="130" fillId="0" borderId="42" xfId="0" applyFont="1" applyBorder="1" applyAlignment="1">
      <alignment horizontal="center" vertical="center" wrapText="1"/>
    </xf>
    <xf numFmtId="0" fontId="131" fillId="0" borderId="42" xfId="0" applyFont="1" applyBorder="1" applyAlignment="1">
      <alignment horizontal="center"/>
    </xf>
    <xf numFmtId="3" fontId="134" fillId="0" borderId="50" xfId="0" applyNumberFormat="1" applyFont="1" applyBorder="1" applyAlignment="1">
      <alignment/>
    </xf>
    <xf numFmtId="3" fontId="132" fillId="0" borderId="51" xfId="0" applyNumberFormat="1" applyFont="1" applyBorder="1" applyAlignment="1">
      <alignment/>
    </xf>
    <xf numFmtId="3" fontId="132" fillId="0" borderId="64" xfId="0" applyNumberFormat="1" applyFont="1" applyBorder="1" applyAlignment="1">
      <alignment/>
    </xf>
    <xf numFmtId="3" fontId="132" fillId="0" borderId="50" xfId="0" applyNumberFormat="1" applyFont="1" applyBorder="1" applyAlignment="1">
      <alignment/>
    </xf>
    <xf numFmtId="3" fontId="132" fillId="0" borderId="42" xfId="0" applyNumberFormat="1" applyFont="1" applyBorder="1" applyAlignment="1">
      <alignment/>
    </xf>
    <xf numFmtId="3" fontId="133" fillId="0" borderId="53" xfId="0" applyNumberFormat="1" applyFont="1" applyBorder="1" applyAlignment="1">
      <alignment/>
    </xf>
    <xf numFmtId="3" fontId="133" fillId="0" borderId="42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57" fillId="0" borderId="20" xfId="0" applyFont="1" applyBorder="1" applyAlignment="1">
      <alignment horizontal="right"/>
    </xf>
    <xf numFmtId="0" fontId="57" fillId="0" borderId="38" xfId="0" applyFont="1" applyBorder="1" applyAlignment="1">
      <alignment/>
    </xf>
    <xf numFmtId="0" fontId="12" fillId="0" borderId="38" xfId="0" applyFont="1" applyBorder="1" applyAlignment="1">
      <alignment/>
    </xf>
    <xf numFmtId="0" fontId="139" fillId="0" borderId="0" xfId="0" applyFont="1" applyAlignment="1">
      <alignment/>
    </xf>
    <xf numFmtId="0" fontId="140" fillId="0" borderId="20" xfId="0" applyFont="1" applyBorder="1" applyAlignment="1">
      <alignment/>
    </xf>
    <xf numFmtId="0" fontId="140" fillId="0" borderId="20" xfId="0" applyFont="1" applyBorder="1" applyAlignment="1">
      <alignment horizontal="center"/>
    </xf>
    <xf numFmtId="0" fontId="135" fillId="0" borderId="20" xfId="0" applyFont="1" applyBorder="1" applyAlignment="1">
      <alignment horizontal="center"/>
    </xf>
    <xf numFmtId="3" fontId="140" fillId="0" borderId="20" xfId="0" applyNumberFormat="1" applyFont="1" applyBorder="1" applyAlignment="1">
      <alignment/>
    </xf>
    <xf numFmtId="3" fontId="135" fillId="0" borderId="20" xfId="0" applyNumberFormat="1" applyFont="1" applyBorder="1" applyAlignment="1">
      <alignment/>
    </xf>
    <xf numFmtId="0" fontId="139" fillId="0" borderId="0" xfId="0" applyFont="1" applyBorder="1" applyAlignment="1">
      <alignment/>
    </xf>
    <xf numFmtId="0" fontId="140" fillId="0" borderId="0" xfId="0" applyFont="1" applyBorder="1" applyAlignment="1">
      <alignment/>
    </xf>
    <xf numFmtId="0" fontId="140" fillId="0" borderId="0" xfId="0" applyFont="1" applyBorder="1" applyAlignment="1">
      <alignment horizontal="center"/>
    </xf>
    <xf numFmtId="0" fontId="135" fillId="0" borderId="0" xfId="0" applyFont="1" applyBorder="1" applyAlignment="1">
      <alignment horizontal="center"/>
    </xf>
    <xf numFmtId="3" fontId="140" fillId="0" borderId="0" xfId="0" applyNumberFormat="1" applyFont="1" applyBorder="1" applyAlignment="1">
      <alignment/>
    </xf>
    <xf numFmtId="0" fontId="135" fillId="0" borderId="0" xfId="0" applyFont="1" applyBorder="1" applyAlignment="1">
      <alignment/>
    </xf>
    <xf numFmtId="3" fontId="135" fillId="0" borderId="0" xfId="0" applyNumberFormat="1" applyFont="1" applyBorder="1" applyAlignment="1">
      <alignment/>
    </xf>
    <xf numFmtId="0" fontId="12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64" fontId="8" fillId="0" borderId="56" xfId="63" applyNumberFormat="1" applyFont="1" applyFill="1" applyBorder="1" applyAlignment="1" applyProtection="1">
      <alignment vertical="center" wrapText="1"/>
      <protection locked="0"/>
    </xf>
    <xf numFmtId="164" fontId="8" fillId="0" borderId="53" xfId="64" applyNumberFormat="1" applyFont="1" applyBorder="1" applyAlignment="1" applyProtection="1">
      <alignment horizontal="center" vertical="center" wrapText="1"/>
      <protection/>
    </xf>
    <xf numFmtId="0" fontId="39" fillId="0" borderId="20" xfId="61" applyFont="1" applyBorder="1" applyAlignment="1">
      <alignment vertical="center" wrapText="1"/>
      <protection/>
    </xf>
    <xf numFmtId="3" fontId="39" fillId="0" borderId="20" xfId="61" applyNumberFormat="1" applyFont="1" applyBorder="1" applyAlignment="1">
      <alignment vertical="center" wrapText="1"/>
      <protection/>
    </xf>
    <xf numFmtId="3" fontId="127" fillId="38" borderId="20" xfId="61" applyNumberFormat="1" applyFont="1" applyFill="1" applyBorder="1">
      <alignment/>
      <protection/>
    </xf>
    <xf numFmtId="0" fontId="39" fillId="0" borderId="20" xfId="61" applyFont="1" applyBorder="1" applyAlignment="1">
      <alignment vertical="top" wrapText="1"/>
      <protection/>
    </xf>
    <xf numFmtId="3" fontId="2" fillId="0" borderId="20" xfId="60" applyNumberFormat="1" applyFont="1" applyBorder="1">
      <alignment/>
      <protection/>
    </xf>
    <xf numFmtId="0" fontId="14" fillId="0" borderId="92" xfId="64" applyFont="1" applyFill="1" applyBorder="1" applyAlignment="1">
      <alignment horizontal="left" vertical="center" wrapText="1"/>
      <protection/>
    </xf>
    <xf numFmtId="3" fontId="9" fillId="0" borderId="83" xfId="60" applyNumberFormat="1" applyFont="1" applyBorder="1">
      <alignment/>
      <protection/>
    </xf>
    <xf numFmtId="171" fontId="2" fillId="0" borderId="86" xfId="60" applyNumberFormat="1" applyFont="1" applyBorder="1">
      <alignment/>
      <protection/>
    </xf>
    <xf numFmtId="171" fontId="2" fillId="0" borderId="83" xfId="60" applyNumberFormat="1" applyFont="1" applyBorder="1">
      <alignment/>
      <protection/>
    </xf>
    <xf numFmtId="171" fontId="2" fillId="0" borderId="83" xfId="60" applyNumberFormat="1" applyFont="1" applyFill="1" applyBorder="1">
      <alignment/>
      <protection/>
    </xf>
    <xf numFmtId="171" fontId="2" fillId="0" borderId="85" xfId="60" applyNumberFormat="1" applyFont="1" applyBorder="1">
      <alignment/>
      <protection/>
    </xf>
    <xf numFmtId="171" fontId="2" fillId="0" borderId="10" xfId="60" applyNumberFormat="1" applyFont="1" applyBorder="1">
      <alignment/>
      <protection/>
    </xf>
    <xf numFmtId="171" fontId="2" fillId="0" borderId="93" xfId="60" applyNumberFormat="1" applyFont="1" applyBorder="1">
      <alignment/>
      <protection/>
    </xf>
    <xf numFmtId="171" fontId="2" fillId="0" borderId="25" xfId="60" applyNumberFormat="1" applyFont="1" applyBorder="1">
      <alignment/>
      <protection/>
    </xf>
    <xf numFmtId="171" fontId="9" fillId="0" borderId="25" xfId="60" applyNumberFormat="1" applyFont="1" applyBorder="1">
      <alignment/>
      <protection/>
    </xf>
    <xf numFmtId="4" fontId="2" fillId="0" borderId="20" xfId="60" applyNumberFormat="1" applyFont="1" applyBorder="1">
      <alignment/>
      <protection/>
    </xf>
    <xf numFmtId="16" fontId="2" fillId="0" borderId="57" xfId="60" applyNumberFormat="1" applyFont="1" applyBorder="1">
      <alignment/>
      <protection/>
    </xf>
    <xf numFmtId="3" fontId="9" fillId="0" borderId="82" xfId="60" applyNumberFormat="1" applyFont="1" applyBorder="1">
      <alignment/>
      <protection/>
    </xf>
    <xf numFmtId="171" fontId="9" fillId="0" borderId="83" xfId="60" applyNumberFormat="1" applyFont="1" applyBorder="1">
      <alignment/>
      <protection/>
    </xf>
    <xf numFmtId="167" fontId="9" fillId="0" borderId="83" xfId="60" applyNumberFormat="1" applyFont="1" applyBorder="1">
      <alignment/>
      <protection/>
    </xf>
    <xf numFmtId="0" fontId="12" fillId="0" borderId="20" xfId="0" applyFont="1" applyBorder="1" applyAlignment="1">
      <alignment/>
    </xf>
    <xf numFmtId="0" fontId="8" fillId="0" borderId="17" xfId="63" applyFont="1" applyFill="1" applyBorder="1" applyAlignment="1" applyProtection="1">
      <alignment horizontal="left" vertical="center" wrapText="1" indent="1"/>
      <protection/>
    </xf>
    <xf numFmtId="0" fontId="8" fillId="0" borderId="23" xfId="63" applyFont="1" applyFill="1" applyBorder="1" applyAlignment="1" applyProtection="1">
      <alignment horizontal="left" vertical="center" wrapText="1" indent="1"/>
      <protection/>
    </xf>
    <xf numFmtId="164" fontId="8" fillId="0" borderId="23" xfId="63" applyNumberFormat="1" applyFont="1" applyFill="1" applyBorder="1" applyAlignment="1" applyProtection="1">
      <alignment vertical="center" wrapText="1"/>
      <protection locked="0"/>
    </xf>
    <xf numFmtId="0" fontId="57" fillId="0" borderId="19" xfId="0" applyFont="1" applyBorder="1" applyAlignment="1">
      <alignment/>
    </xf>
    <xf numFmtId="0" fontId="64" fillId="0" borderId="34" xfId="55" applyFont="1" applyBorder="1" applyAlignment="1">
      <alignment horizontal="center"/>
      <protection/>
    </xf>
    <xf numFmtId="0" fontId="57" fillId="0" borderId="20" xfId="0" applyFont="1" applyBorder="1" applyAlignment="1">
      <alignment/>
    </xf>
    <xf numFmtId="164" fontId="8" fillId="0" borderId="50" xfId="63" applyNumberFormat="1" applyFont="1" applyFill="1" applyBorder="1" applyAlignment="1" applyProtection="1">
      <alignment vertical="center" wrapText="1"/>
      <protection/>
    </xf>
    <xf numFmtId="164" fontId="8" fillId="0" borderId="51" xfId="63" applyNumberFormat="1" applyFont="1" applyFill="1" applyBorder="1" applyAlignment="1" applyProtection="1">
      <alignment vertical="center" wrapText="1"/>
      <protection locked="0"/>
    </xf>
    <xf numFmtId="164" fontId="8" fillId="0" borderId="25" xfId="63" applyNumberFormat="1" applyFont="1" applyFill="1" applyBorder="1" applyAlignment="1" applyProtection="1">
      <alignment vertical="center" wrapText="1"/>
      <protection locked="0"/>
    </xf>
    <xf numFmtId="164" fontId="8" fillId="0" borderId="54" xfId="63" applyNumberFormat="1" applyFont="1" applyFill="1" applyBorder="1" applyAlignment="1" applyProtection="1">
      <alignment vertical="center" wrapText="1"/>
      <protection locked="0"/>
    </xf>
    <xf numFmtId="164" fontId="8" fillId="0" borderId="90" xfId="63" applyNumberFormat="1" applyFont="1" applyFill="1" applyBorder="1" applyAlignment="1" applyProtection="1">
      <alignment vertical="center" wrapText="1"/>
      <protection/>
    </xf>
    <xf numFmtId="164" fontId="3" fillId="0" borderId="54" xfId="63" applyNumberFormat="1" applyFont="1" applyFill="1" applyBorder="1" applyAlignment="1" applyProtection="1">
      <alignment vertical="center" wrapText="1"/>
      <protection locked="0"/>
    </xf>
    <xf numFmtId="164" fontId="8" fillId="0" borderId="54" xfId="63" applyNumberFormat="1" applyFont="1" applyFill="1" applyBorder="1" applyAlignment="1" applyProtection="1">
      <alignment vertical="center" wrapText="1"/>
      <protection locked="0"/>
    </xf>
    <xf numFmtId="164" fontId="8" fillId="0" borderId="90" xfId="63" applyNumberFormat="1" applyFont="1" applyFill="1" applyBorder="1" applyAlignment="1" applyProtection="1">
      <alignment vertical="center" wrapText="1"/>
      <protection locked="0"/>
    </xf>
    <xf numFmtId="164" fontId="3" fillId="0" borderId="65" xfId="63" applyNumberFormat="1" applyFont="1" applyFill="1" applyBorder="1" applyAlignment="1" applyProtection="1">
      <alignment vertical="center" wrapText="1"/>
      <protection locked="0"/>
    </xf>
    <xf numFmtId="164" fontId="8" fillId="0" borderId="37" xfId="63" applyNumberFormat="1" applyFont="1" applyFill="1" applyBorder="1" applyAlignment="1" applyProtection="1">
      <alignment vertical="center" wrapText="1"/>
      <protection locked="0"/>
    </xf>
    <xf numFmtId="164" fontId="3" fillId="0" borderId="65" xfId="63" applyNumberFormat="1" applyFont="1" applyFill="1" applyBorder="1" applyAlignment="1" applyProtection="1">
      <alignment vertical="center" wrapText="1"/>
      <protection locked="0"/>
    </xf>
    <xf numFmtId="164" fontId="8" fillId="0" borderId="62" xfId="63" applyNumberFormat="1" applyFont="1" applyFill="1" applyBorder="1" applyAlignment="1" applyProtection="1">
      <alignment vertical="center" wrapText="1"/>
      <protection/>
    </xf>
    <xf numFmtId="164" fontId="3" fillId="0" borderId="23" xfId="63" applyNumberFormat="1" applyFont="1" applyFill="1" applyBorder="1" applyAlignment="1" applyProtection="1">
      <alignment vertical="center" wrapText="1"/>
      <protection/>
    </xf>
    <xf numFmtId="164" fontId="3" fillId="0" borderId="65" xfId="63" applyNumberFormat="1" applyFont="1" applyFill="1" applyBorder="1" applyAlignment="1" applyProtection="1">
      <alignment vertical="center" wrapText="1"/>
      <protection/>
    </xf>
    <xf numFmtId="164" fontId="8" fillId="0" borderId="65" xfId="63" applyNumberFormat="1" applyFont="1" applyFill="1" applyBorder="1" applyAlignment="1" applyProtection="1">
      <alignment vertical="center" wrapText="1"/>
      <protection/>
    </xf>
    <xf numFmtId="164" fontId="8" fillId="0" borderId="54" xfId="63" applyNumberFormat="1" applyFont="1" applyFill="1" applyBorder="1" applyAlignment="1" applyProtection="1">
      <alignment vertical="center" wrapText="1"/>
      <protection/>
    </xf>
    <xf numFmtId="164" fontId="3" fillId="0" borderId="90" xfId="63" applyNumberFormat="1" applyFont="1" applyFill="1" applyBorder="1" applyAlignment="1" applyProtection="1">
      <alignment vertical="center" wrapText="1"/>
      <protection/>
    </xf>
    <xf numFmtId="164" fontId="3" fillId="0" borderId="54" xfId="63" applyNumberFormat="1" applyFont="1" applyFill="1" applyBorder="1" applyAlignment="1" applyProtection="1">
      <alignment vertical="center" wrapText="1"/>
      <protection locked="0"/>
    </xf>
    <xf numFmtId="164" fontId="3" fillId="0" borderId="90" xfId="63" applyNumberFormat="1" applyFont="1" applyFill="1" applyBorder="1" applyAlignment="1" applyProtection="1">
      <alignment vertical="center" wrapText="1"/>
      <protection locked="0"/>
    </xf>
    <xf numFmtId="164" fontId="8" fillId="0" borderId="90" xfId="63" applyNumberFormat="1" applyFont="1" applyFill="1" applyBorder="1" applyAlignment="1" applyProtection="1">
      <alignment vertical="center" wrapText="1"/>
      <protection locked="0"/>
    </xf>
    <xf numFmtId="164" fontId="8" fillId="0" borderId="53" xfId="63" applyNumberFormat="1" applyFont="1" applyFill="1" applyBorder="1" applyAlignment="1" applyProtection="1">
      <alignment vertical="center" wrapText="1"/>
      <protection locked="0"/>
    </xf>
    <xf numFmtId="164" fontId="8" fillId="0" borderId="62" xfId="63" applyNumberFormat="1" applyFont="1" applyFill="1" applyBorder="1" applyAlignment="1" applyProtection="1">
      <alignment vertical="center" wrapText="1"/>
      <protection locked="0"/>
    </xf>
    <xf numFmtId="164" fontId="3" fillId="0" borderId="62" xfId="63" applyNumberFormat="1" applyFont="1" applyFill="1" applyBorder="1" applyAlignment="1" applyProtection="1">
      <alignment vertical="center" wrapText="1"/>
      <protection/>
    </xf>
    <xf numFmtId="3" fontId="14" fillId="0" borderId="52" xfId="55" applyNumberFormat="1" applyFont="1" applyBorder="1">
      <alignment/>
      <protection/>
    </xf>
    <xf numFmtId="0" fontId="0" fillId="0" borderId="0" xfId="0" applyBorder="1" applyAlignment="1">
      <alignment horizontal="center" textRotation="90"/>
    </xf>
    <xf numFmtId="0" fontId="0" fillId="0" borderId="37" xfId="0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0" xfId="55" applyFont="1" applyFill="1" applyAlignment="1">
      <alignment horizontal="center"/>
      <protection/>
    </xf>
    <xf numFmtId="0" fontId="3" fillId="0" borderId="0" xfId="64" applyFont="1" applyFill="1" applyBorder="1" applyAlignment="1" applyProtection="1">
      <alignment horizontal="right"/>
      <protection/>
    </xf>
    <xf numFmtId="0" fontId="2" fillId="0" borderId="0" xfId="55" applyFill="1" applyAlignment="1">
      <alignment horizontal="right"/>
      <protection/>
    </xf>
    <xf numFmtId="164" fontId="11" fillId="0" borderId="54" xfId="63" applyNumberFormat="1" applyFont="1" applyFill="1" applyBorder="1" applyAlignment="1" applyProtection="1">
      <alignment vertical="center" wrapText="1"/>
      <protection locked="0"/>
    </xf>
    <xf numFmtId="164" fontId="3" fillId="0" borderId="53" xfId="64" applyNumberFormat="1" applyFont="1" applyFill="1" applyBorder="1" applyAlignment="1" applyProtection="1">
      <alignment vertical="center" wrapText="1"/>
      <protection locked="0"/>
    </xf>
    <xf numFmtId="3" fontId="14" fillId="0" borderId="20" xfId="55" applyNumberFormat="1" applyFont="1" applyBorder="1">
      <alignment/>
      <protection/>
    </xf>
    <xf numFmtId="0" fontId="44" fillId="0" borderId="20" xfId="61" applyFont="1" applyBorder="1" applyAlignment="1">
      <alignment vertical="center" wrapText="1"/>
      <protection/>
    </xf>
    <xf numFmtId="3" fontId="41" fillId="0" borderId="20" xfId="61" applyNumberFormat="1" applyFont="1" applyBorder="1">
      <alignment/>
      <protection/>
    </xf>
    <xf numFmtId="3" fontId="44" fillId="0" borderId="20" xfId="61" applyNumberFormat="1" applyFont="1" applyBorder="1">
      <alignment/>
      <protection/>
    </xf>
    <xf numFmtId="0" fontId="14" fillId="0" borderId="20" xfId="0" applyFont="1" applyBorder="1" applyAlignment="1">
      <alignment/>
    </xf>
    <xf numFmtId="0" fontId="3" fillId="0" borderId="20" xfId="63" applyNumberFormat="1" applyFont="1" applyFill="1" applyBorder="1" applyAlignment="1" applyProtection="1">
      <alignment vertical="center" wrapText="1"/>
      <protection locked="0"/>
    </xf>
    <xf numFmtId="0" fontId="3" fillId="0" borderId="53" xfId="63" applyNumberFormat="1" applyFont="1" applyFill="1" applyBorder="1" applyAlignment="1" applyProtection="1">
      <alignment vertical="center" wrapText="1"/>
      <protection locked="0"/>
    </xf>
    <xf numFmtId="3" fontId="132" fillId="0" borderId="53" xfId="0" applyNumberFormat="1" applyFont="1" applyBorder="1" applyAlignment="1">
      <alignment/>
    </xf>
    <xf numFmtId="3" fontId="132" fillId="0" borderId="30" xfId="0" applyNumberFormat="1" applyFont="1" applyBorder="1" applyAlignment="1">
      <alignment/>
    </xf>
    <xf numFmtId="164" fontId="3" fillId="0" borderId="24" xfId="63" applyNumberFormat="1" applyFont="1" applyFill="1" applyBorder="1" applyAlignment="1" applyProtection="1">
      <alignment vertical="center" wrapText="1"/>
      <protection locked="0"/>
    </xf>
    <xf numFmtId="0" fontId="9" fillId="0" borderId="0" xfId="55" applyFont="1" applyFill="1" applyAlignment="1">
      <alignment horizontal="center"/>
      <protection/>
    </xf>
    <xf numFmtId="0" fontId="3" fillId="0" borderId="0" xfId="64" applyFont="1" applyFill="1" applyBorder="1" applyAlignment="1" applyProtection="1">
      <alignment horizontal="right"/>
      <protection/>
    </xf>
    <xf numFmtId="0" fontId="60" fillId="0" borderId="0" xfId="0" applyFont="1" applyFill="1" applyAlignment="1">
      <alignment horizontal="right"/>
    </xf>
    <xf numFmtId="0" fontId="141" fillId="0" borderId="0" xfId="0" applyFont="1" applyAlignment="1">
      <alignment/>
    </xf>
    <xf numFmtId="0" fontId="0" fillId="0" borderId="0" xfId="0" applyAlignment="1">
      <alignment/>
    </xf>
    <xf numFmtId="0" fontId="2" fillId="0" borderId="0" xfId="55" applyFill="1" applyAlignment="1">
      <alignment horizontal="right"/>
      <protection/>
    </xf>
    <xf numFmtId="0" fontId="3" fillId="0" borderId="11" xfId="64" applyFont="1" applyFill="1" applyBorder="1" applyAlignment="1" applyProtection="1">
      <alignment horizontal="right"/>
      <protection/>
    </xf>
    <xf numFmtId="0" fontId="60" fillId="0" borderId="0" xfId="0" applyFont="1" applyFill="1" applyAlignment="1">
      <alignment horizontal="left"/>
    </xf>
    <xf numFmtId="0" fontId="141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51" xfId="55" applyFont="1" applyBorder="1" applyAlignment="1">
      <alignment horizontal="left"/>
      <protection/>
    </xf>
    <xf numFmtId="0" fontId="15" fillId="0" borderId="80" xfId="55" applyFont="1" applyBorder="1" applyAlignment="1">
      <alignment horizontal="left"/>
      <protection/>
    </xf>
    <xf numFmtId="0" fontId="15" fillId="0" borderId="19" xfId="55" applyFont="1" applyBorder="1" applyAlignment="1">
      <alignment horizontal="left"/>
      <protection/>
    </xf>
    <xf numFmtId="0" fontId="9" fillId="0" borderId="51" xfId="55" applyFont="1" applyBorder="1" applyAlignment="1">
      <alignment horizontal="center"/>
      <protection/>
    </xf>
    <xf numFmtId="0" fontId="9" fillId="0" borderId="80" xfId="55" applyFont="1" applyBorder="1" applyAlignment="1">
      <alignment horizontal="center"/>
      <protection/>
    </xf>
    <xf numFmtId="0" fontId="9" fillId="0" borderId="19" xfId="55" applyFont="1" applyBorder="1" applyAlignment="1">
      <alignment horizontal="center"/>
      <protection/>
    </xf>
    <xf numFmtId="0" fontId="15" fillId="0" borderId="50" xfId="55" applyFont="1" applyBorder="1" applyAlignment="1">
      <alignment horizontal="left"/>
      <protection/>
    </xf>
    <xf numFmtId="0" fontId="15" fillId="0" borderId="38" xfId="55" applyFont="1" applyBorder="1" applyAlignment="1">
      <alignment horizontal="left"/>
      <protection/>
    </xf>
    <xf numFmtId="0" fontId="15" fillId="0" borderId="35" xfId="55" applyFont="1" applyBorder="1" applyAlignment="1">
      <alignment horizontal="left"/>
      <protection/>
    </xf>
    <xf numFmtId="0" fontId="9" fillId="0" borderId="50" xfId="55" applyFont="1" applyBorder="1" applyAlignment="1">
      <alignment horizontal="center"/>
      <protection/>
    </xf>
    <xf numFmtId="0" fontId="9" fillId="0" borderId="38" xfId="55" applyFont="1" applyBorder="1" applyAlignment="1">
      <alignment horizontal="center"/>
      <protection/>
    </xf>
    <xf numFmtId="0" fontId="9" fillId="0" borderId="35" xfId="55" applyFont="1" applyBorder="1" applyAlignment="1">
      <alignment horizontal="center"/>
      <protection/>
    </xf>
    <xf numFmtId="0" fontId="9" fillId="0" borderId="20" xfId="55" applyFont="1" applyBorder="1" applyAlignment="1">
      <alignment horizontal="center"/>
      <protection/>
    </xf>
    <xf numFmtId="3" fontId="2" fillId="0" borderId="0" xfId="55" applyNumberFormat="1" applyFont="1" applyAlignment="1">
      <alignment horizontal="right"/>
      <protection/>
    </xf>
    <xf numFmtId="3" fontId="9" fillId="0" borderId="0" xfId="55" applyNumberFormat="1" applyFont="1" applyAlignment="1">
      <alignment horizontal="center"/>
      <protection/>
    </xf>
    <xf numFmtId="0" fontId="2" fillId="0" borderId="64" xfId="55" applyFont="1" applyBorder="1" applyAlignment="1">
      <alignment horizontal="center"/>
      <protection/>
    </xf>
    <xf numFmtId="0" fontId="2" fillId="0" borderId="79" xfId="55" applyFont="1" applyBorder="1" applyAlignment="1">
      <alignment horizontal="center"/>
      <protection/>
    </xf>
    <xf numFmtId="0" fontId="2" fillId="0" borderId="33" xfId="55" applyFont="1" applyBorder="1" applyAlignment="1">
      <alignment horizontal="center"/>
      <protection/>
    </xf>
    <xf numFmtId="0" fontId="15" fillId="0" borderId="20" xfId="55" applyFont="1" applyBorder="1" applyAlignment="1">
      <alignment horizontal="left"/>
      <protection/>
    </xf>
    <xf numFmtId="0" fontId="9" fillId="0" borderId="0" xfId="55" applyFont="1" applyAlignment="1">
      <alignment horizontal="center"/>
      <protection/>
    </xf>
    <xf numFmtId="164" fontId="3" fillId="0" borderId="11" xfId="64" applyNumberFormat="1" applyFont="1" applyBorder="1" applyAlignment="1">
      <alignment horizontal="right" vertical="center" wrapText="1"/>
      <protection/>
    </xf>
    <xf numFmtId="0" fontId="22" fillId="0" borderId="0" xfId="58" applyFont="1" applyFill="1" applyAlignment="1">
      <alignment horizontal="center"/>
      <protection/>
    </xf>
    <xf numFmtId="0" fontId="23" fillId="0" borderId="32" xfId="58" applyFont="1" applyFill="1" applyBorder="1" applyAlignment="1">
      <alignment horizontal="center" vertical="center" wrapText="1"/>
      <protection/>
    </xf>
    <xf numFmtId="0" fontId="23" fillId="0" borderId="34" xfId="58" applyFont="1" applyFill="1" applyBorder="1" applyAlignment="1">
      <alignment horizontal="center" vertical="center" wrapText="1"/>
      <protection/>
    </xf>
    <xf numFmtId="0" fontId="23" fillId="0" borderId="32" xfId="58" applyFont="1" applyFill="1" applyBorder="1" applyAlignment="1">
      <alignment horizontal="center" wrapText="1"/>
      <protection/>
    </xf>
    <xf numFmtId="0" fontId="0" fillId="0" borderId="34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3" fontId="15" fillId="0" borderId="0" xfId="57" applyNumberFormat="1" applyFont="1" applyFill="1" applyAlignment="1">
      <alignment horizontal="center"/>
      <protection/>
    </xf>
    <xf numFmtId="0" fontId="2" fillId="0" borderId="51" xfId="57" applyFont="1" applyBorder="1" applyAlignment="1">
      <alignment horizontal="center"/>
      <protection/>
    </xf>
    <xf numFmtId="0" fontId="2" fillId="0" borderId="80" xfId="57" applyFont="1" applyBorder="1" applyAlignment="1">
      <alignment horizontal="center"/>
      <protection/>
    </xf>
    <xf numFmtId="0" fontId="2" fillId="0" borderId="19" xfId="57" applyFont="1" applyBorder="1" applyAlignment="1">
      <alignment horizontal="center"/>
      <protection/>
    </xf>
    <xf numFmtId="0" fontId="2" fillId="35" borderId="32" xfId="57" applyFont="1" applyFill="1" applyBorder="1" applyAlignment="1">
      <alignment horizontal="center" vertical="center" wrapText="1"/>
      <protection/>
    </xf>
    <xf numFmtId="0" fontId="2" fillId="35" borderId="34" xfId="57" applyFont="1" applyFill="1" applyBorder="1" applyAlignment="1">
      <alignment horizontal="center" vertical="center" wrapText="1"/>
      <protection/>
    </xf>
    <xf numFmtId="0" fontId="2" fillId="0" borderId="0" xfId="55" applyAlignment="1">
      <alignment horizontal="right"/>
      <protection/>
    </xf>
    <xf numFmtId="0" fontId="2" fillId="0" borderId="0" xfId="55" applyAlignment="1">
      <alignment horizontal="center"/>
      <protection/>
    </xf>
    <xf numFmtId="0" fontId="35" fillId="0" borderId="0" xfId="65" applyFont="1" applyAlignment="1">
      <alignment horizontal="center" vertical="center" wrapText="1"/>
      <protection/>
    </xf>
    <xf numFmtId="0" fontId="36" fillId="0" borderId="0" xfId="57" applyFont="1" applyAlignment="1">
      <alignment horizontal="center" wrapText="1"/>
      <protection/>
    </xf>
    <xf numFmtId="0" fontId="17" fillId="0" borderId="0" xfId="61" applyAlignment="1">
      <alignment horizontal="center" wrapText="1"/>
      <protection/>
    </xf>
    <xf numFmtId="0" fontId="38" fillId="0" borderId="0" xfId="61" applyFont="1" applyAlignment="1">
      <alignment horizontal="center" wrapText="1"/>
      <protection/>
    </xf>
    <xf numFmtId="0" fontId="17" fillId="0" borderId="0" xfId="61" applyAlignment="1">
      <alignment wrapText="1"/>
      <protection/>
    </xf>
    <xf numFmtId="0" fontId="17" fillId="0" borderId="0" xfId="61" applyAlignment="1">
      <alignment/>
      <protection/>
    </xf>
    <xf numFmtId="0" fontId="36" fillId="0" borderId="38" xfId="61" applyFont="1" applyBorder="1" applyAlignment="1">
      <alignment/>
      <protection/>
    </xf>
    <xf numFmtId="0" fontId="17" fillId="0" borderId="38" xfId="61" applyBorder="1" applyAlignment="1">
      <alignment/>
      <protection/>
    </xf>
    <xf numFmtId="0" fontId="54" fillId="0" borderId="0" xfId="61" applyFont="1" applyAlignment="1">
      <alignment horizontal="center" wrapText="1"/>
      <protection/>
    </xf>
    <xf numFmtId="0" fontId="35" fillId="0" borderId="0" xfId="61" applyFont="1" applyAlignment="1">
      <alignment horizontal="center" wrapText="1"/>
      <protection/>
    </xf>
    <xf numFmtId="0" fontId="44" fillId="0" borderId="20" xfId="61" applyFont="1" applyBorder="1" applyAlignment="1">
      <alignment wrapText="1"/>
      <protection/>
    </xf>
    <xf numFmtId="0" fontId="44" fillId="0" borderId="20" xfId="61" applyFont="1" applyBorder="1" applyAlignment="1">
      <alignment/>
      <protection/>
    </xf>
    <xf numFmtId="0" fontId="44" fillId="0" borderId="51" xfId="61" applyFont="1" applyBorder="1" applyAlignment="1">
      <alignment vertical="center" wrapText="1"/>
      <protection/>
    </xf>
    <xf numFmtId="0" fontId="44" fillId="0" borderId="19" xfId="61" applyFont="1" applyBorder="1" applyAlignment="1">
      <alignment vertical="center" wrapText="1"/>
      <protection/>
    </xf>
    <xf numFmtId="0" fontId="36" fillId="0" borderId="20" xfId="61" applyFont="1" applyBorder="1" applyAlignment="1">
      <alignment wrapText="1"/>
      <protection/>
    </xf>
    <xf numFmtId="0" fontId="36" fillId="0" borderId="20" xfId="61" applyFont="1" applyBorder="1" applyAlignment="1">
      <alignment/>
      <protection/>
    </xf>
    <xf numFmtId="3" fontId="36" fillId="0" borderId="20" xfId="61" applyNumberFormat="1" applyFont="1" applyBorder="1" applyAlignment="1">
      <alignment/>
      <protection/>
    </xf>
    <xf numFmtId="0" fontId="36" fillId="0" borderId="0" xfId="61" applyFont="1" applyBorder="1" applyAlignment="1">
      <alignment wrapText="1"/>
      <protection/>
    </xf>
    <xf numFmtId="0" fontId="36" fillId="0" borderId="0" xfId="61" applyFont="1" applyBorder="1" applyAlignment="1">
      <alignment/>
      <protection/>
    </xf>
    <xf numFmtId="0" fontId="41" fillId="0" borderId="20" xfId="61" applyFont="1" applyBorder="1" applyAlignment="1">
      <alignment wrapText="1"/>
      <protection/>
    </xf>
    <xf numFmtId="0" fontId="41" fillId="0" borderId="20" xfId="61" applyFont="1" applyBorder="1" applyAlignment="1">
      <alignment/>
      <protection/>
    </xf>
    <xf numFmtId="3" fontId="41" fillId="0" borderId="20" xfId="61" applyNumberFormat="1" applyFont="1" applyBorder="1" applyAlignment="1">
      <alignment/>
      <protection/>
    </xf>
    <xf numFmtId="3" fontId="44" fillId="0" borderId="20" xfId="61" applyNumberFormat="1" applyFont="1" applyBorder="1" applyAlignment="1">
      <alignment/>
      <protection/>
    </xf>
    <xf numFmtId="0" fontId="35" fillId="38" borderId="20" xfId="61" applyFont="1" applyFill="1" applyBorder="1" applyAlignment="1">
      <alignment wrapText="1"/>
      <protection/>
    </xf>
    <xf numFmtId="0" fontId="35" fillId="38" borderId="20" xfId="61" applyFont="1" applyFill="1" applyBorder="1" applyAlignment="1">
      <alignment/>
      <protection/>
    </xf>
    <xf numFmtId="3" fontId="41" fillId="38" borderId="20" xfId="61" applyNumberFormat="1" applyFont="1" applyFill="1" applyBorder="1" applyAlignment="1">
      <alignment/>
      <protection/>
    </xf>
    <xf numFmtId="3" fontId="57" fillId="0" borderId="0" xfId="0" applyNumberFormat="1" applyFont="1" applyAlignment="1">
      <alignment horizontal="center" vertical="center"/>
    </xf>
    <xf numFmtId="0" fontId="12" fillId="0" borderId="64" xfId="0" applyFont="1" applyBorder="1" applyAlignment="1">
      <alignment horizontal="left"/>
    </xf>
    <xf numFmtId="0" fontId="12" fillId="0" borderId="79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2" fillId="0" borderId="32" xfId="0" applyFont="1" applyBorder="1" applyAlignment="1">
      <alignment horizontal="center" textRotation="90"/>
    </xf>
    <xf numFmtId="0" fontId="2" fillId="0" borderId="34" xfId="0" applyFont="1" applyBorder="1" applyAlignment="1">
      <alignment horizontal="center" textRotation="90"/>
    </xf>
    <xf numFmtId="0" fontId="57" fillId="0" borderId="51" xfId="0" applyFont="1" applyBorder="1" applyAlignment="1">
      <alignment horizontal="left"/>
    </xf>
    <xf numFmtId="0" fontId="57" fillId="0" borderId="80" xfId="0" applyFont="1" applyBorder="1" applyAlignment="1">
      <alignment horizontal="left"/>
    </xf>
    <xf numFmtId="0" fontId="57" fillId="0" borderId="19" xfId="0" applyFont="1" applyBorder="1" applyAlignment="1">
      <alignment horizontal="left"/>
    </xf>
    <xf numFmtId="0" fontId="12" fillId="0" borderId="51" xfId="0" applyFont="1" applyBorder="1" applyAlignment="1">
      <alignment horizontal="left"/>
    </xf>
    <xf numFmtId="0" fontId="12" fillId="0" borderId="80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2" fillId="0" borderId="29" xfId="0" applyFont="1" applyBorder="1" applyAlignment="1">
      <alignment horizontal="right" textRotation="90"/>
    </xf>
    <xf numFmtId="0" fontId="12" fillId="0" borderId="51" xfId="0" applyFont="1" applyBorder="1" applyAlignment="1">
      <alignment/>
    </xf>
    <xf numFmtId="0" fontId="12" fillId="0" borderId="80" xfId="0" applyFont="1" applyBorder="1" applyAlignment="1">
      <alignment/>
    </xf>
    <xf numFmtId="0" fontId="12" fillId="0" borderId="19" xfId="0" applyFont="1" applyBorder="1" applyAlignment="1">
      <alignment/>
    </xf>
    <xf numFmtId="0" fontId="59" fillId="0" borderId="51" xfId="0" applyFont="1" applyBorder="1" applyAlignment="1">
      <alignment horizontal="left"/>
    </xf>
    <xf numFmtId="0" fontId="59" fillId="0" borderId="80" xfId="0" applyFont="1" applyBorder="1" applyAlignment="1">
      <alignment horizontal="left"/>
    </xf>
    <xf numFmtId="0" fontId="59" fillId="0" borderId="19" xfId="0" applyFont="1" applyBorder="1" applyAlignment="1">
      <alignment horizontal="left"/>
    </xf>
    <xf numFmtId="0" fontId="57" fillId="0" borderId="51" xfId="0" applyFont="1" applyBorder="1" applyAlignment="1">
      <alignment/>
    </xf>
    <xf numFmtId="0" fontId="57" fillId="0" borderId="80" xfId="0" applyFont="1" applyBorder="1" applyAlignment="1">
      <alignment/>
    </xf>
    <xf numFmtId="0" fontId="57" fillId="0" borderId="19" xfId="0" applyFont="1" applyBorder="1" applyAlignment="1">
      <alignment/>
    </xf>
    <xf numFmtId="0" fontId="12" fillId="0" borderId="51" xfId="0" applyFont="1" applyBorder="1" applyAlignment="1">
      <alignment horizontal="left"/>
    </xf>
    <xf numFmtId="0" fontId="12" fillId="0" borderId="80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57" fillId="0" borderId="51" xfId="0" applyFont="1" applyBorder="1" applyAlignment="1">
      <alignment horizontal="left"/>
    </xf>
    <xf numFmtId="0" fontId="57" fillId="0" borderId="80" xfId="0" applyFont="1" applyBorder="1" applyAlignment="1">
      <alignment horizontal="left"/>
    </xf>
    <xf numFmtId="0" fontId="57" fillId="0" borderId="19" xfId="0" applyFont="1" applyBorder="1" applyAlignment="1">
      <alignment horizontal="left"/>
    </xf>
    <xf numFmtId="0" fontId="59" fillId="0" borderId="50" xfId="0" applyFont="1" applyBorder="1" applyAlignment="1">
      <alignment shrinkToFit="1"/>
    </xf>
    <xf numFmtId="0" fontId="59" fillId="0" borderId="38" xfId="0" applyFont="1" applyBorder="1" applyAlignment="1">
      <alignment shrinkToFit="1"/>
    </xf>
    <xf numFmtId="0" fontId="59" fillId="0" borderId="35" xfId="0" applyFont="1" applyBorder="1" applyAlignment="1">
      <alignment shrinkToFit="1"/>
    </xf>
    <xf numFmtId="0" fontId="57" fillId="0" borderId="51" xfId="0" applyFont="1" applyBorder="1" applyAlignment="1">
      <alignment/>
    </xf>
    <xf numFmtId="0" fontId="57" fillId="0" borderId="80" xfId="0" applyFont="1" applyBorder="1" applyAlignment="1">
      <alignment/>
    </xf>
    <xf numFmtId="0" fontId="57" fillId="0" borderId="19" xfId="0" applyFont="1" applyBorder="1" applyAlignment="1">
      <alignment/>
    </xf>
    <xf numFmtId="0" fontId="57" fillId="0" borderId="51" xfId="0" applyFont="1" applyFill="1" applyBorder="1" applyAlignment="1">
      <alignment horizontal="left"/>
    </xf>
    <xf numFmtId="0" fontId="57" fillId="0" borderId="80" xfId="0" applyFont="1" applyFill="1" applyBorder="1" applyAlignment="1">
      <alignment horizontal="left"/>
    </xf>
    <xf numFmtId="0" fontId="57" fillId="0" borderId="19" xfId="0" applyFont="1" applyFill="1" applyBorder="1" applyAlignment="1">
      <alignment horizontal="left"/>
    </xf>
    <xf numFmtId="0" fontId="122" fillId="0" borderId="80" xfId="0" applyFont="1" applyBorder="1" applyAlignment="1">
      <alignment horizontal="left"/>
    </xf>
    <xf numFmtId="0" fontId="122" fillId="0" borderId="19" xfId="0" applyFont="1" applyBorder="1" applyAlignment="1">
      <alignment horizontal="left"/>
    </xf>
    <xf numFmtId="0" fontId="57" fillId="0" borderId="50" xfId="0" applyFont="1" applyFill="1" applyBorder="1" applyAlignment="1">
      <alignment horizontal="left"/>
    </xf>
    <xf numFmtId="0" fontId="57" fillId="0" borderId="38" xfId="0" applyFont="1" applyFill="1" applyBorder="1" applyAlignment="1">
      <alignment horizontal="left"/>
    </xf>
    <xf numFmtId="0" fontId="57" fillId="0" borderId="35" xfId="0" applyFont="1" applyFill="1" applyBorder="1" applyAlignment="1">
      <alignment horizontal="left"/>
    </xf>
    <xf numFmtId="0" fontId="57" fillId="0" borderId="20" xfId="0" applyFont="1" applyBorder="1" applyAlignment="1">
      <alignment horizontal="left"/>
    </xf>
    <xf numFmtId="0" fontId="62" fillId="0" borderId="20" xfId="0" applyFont="1" applyFill="1" applyBorder="1" applyAlignment="1">
      <alignment horizontal="left"/>
    </xf>
    <xf numFmtId="0" fontId="57" fillId="0" borderId="20" xfId="0" applyFont="1" applyFill="1" applyBorder="1" applyAlignment="1">
      <alignment horizontal="left"/>
    </xf>
    <xf numFmtId="0" fontId="62" fillId="0" borderId="0" xfId="0" applyFont="1" applyBorder="1" applyAlignment="1">
      <alignment/>
    </xf>
    <xf numFmtId="0" fontId="57" fillId="0" borderId="0" xfId="0" applyFont="1" applyBorder="1" applyAlignment="1">
      <alignment horizontal="left"/>
    </xf>
    <xf numFmtId="0" fontId="58" fillId="0" borderId="0" xfId="0" applyFont="1" applyBorder="1" applyAlignment="1">
      <alignment horizontal="center" textRotation="90" wrapText="1"/>
    </xf>
    <xf numFmtId="0" fontId="0" fillId="0" borderId="0" xfId="0" applyBorder="1" applyAlignment="1">
      <alignment horizontal="center" textRotation="90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57" fillId="0" borderId="0" xfId="0" applyFont="1" applyBorder="1" applyAlignment="1">
      <alignment horizontal="left"/>
    </xf>
    <xf numFmtId="0" fontId="12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 textRotation="90"/>
    </xf>
    <xf numFmtId="0" fontId="13" fillId="0" borderId="0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58" fillId="0" borderId="64" xfId="0" applyFont="1" applyBorder="1" applyAlignment="1">
      <alignment horizontal="center" textRotation="90" wrapText="1"/>
    </xf>
    <xf numFmtId="0" fontId="58" fillId="0" borderId="53" xfId="0" applyFont="1" applyBorder="1" applyAlignment="1">
      <alignment horizontal="center" textRotation="90" wrapText="1"/>
    </xf>
    <xf numFmtId="0" fontId="58" fillId="0" borderId="50" xfId="0" applyFont="1" applyBorder="1" applyAlignment="1">
      <alignment horizontal="center" textRotation="90" wrapText="1"/>
    </xf>
    <xf numFmtId="0" fontId="62" fillId="0" borderId="0" xfId="0" applyFont="1" applyBorder="1" applyAlignment="1">
      <alignment horizontal="left"/>
    </xf>
    <xf numFmtId="0" fontId="63" fillId="0" borderId="0" xfId="64" applyFont="1" applyAlignment="1">
      <alignment horizontal="right"/>
      <protection/>
    </xf>
    <xf numFmtId="0" fontId="64" fillId="0" borderId="0" xfId="64" applyFont="1" applyAlignment="1">
      <alignment horizontal="center"/>
      <protection/>
    </xf>
    <xf numFmtId="0" fontId="64" fillId="0" borderId="50" xfId="64" applyFont="1" applyFill="1" applyBorder="1" applyAlignment="1">
      <alignment horizontal="left"/>
      <protection/>
    </xf>
    <xf numFmtId="0" fontId="64" fillId="0" borderId="35" xfId="64" applyFont="1" applyFill="1" applyBorder="1" applyAlignment="1">
      <alignment horizontal="left"/>
      <protection/>
    </xf>
    <xf numFmtId="0" fontId="12" fillId="0" borderId="0" xfId="0" applyFont="1" applyAlignment="1">
      <alignment horizontal="right"/>
    </xf>
    <xf numFmtId="0" fontId="2" fillId="0" borderId="34" xfId="0" applyFont="1" applyBorder="1" applyAlignment="1">
      <alignment/>
    </xf>
    <xf numFmtId="0" fontId="62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left"/>
    </xf>
    <xf numFmtId="0" fontId="0" fillId="0" borderId="53" xfId="0" applyBorder="1" applyAlignment="1">
      <alignment horizontal="center" textRotation="90"/>
    </xf>
    <xf numFmtId="0" fontId="0" fillId="0" borderId="50" xfId="0" applyBorder="1" applyAlignment="1">
      <alignment horizontal="center" textRotation="90"/>
    </xf>
    <xf numFmtId="0" fontId="2" fillId="0" borderId="79" xfId="0" applyFont="1" applyBorder="1" applyAlignment="1">
      <alignment horizontal="center" textRotation="90"/>
    </xf>
    <xf numFmtId="0" fontId="2" fillId="0" borderId="38" xfId="0" applyFont="1" applyBorder="1" applyAlignment="1">
      <alignment horizontal="center" textRotation="90"/>
    </xf>
    <xf numFmtId="0" fontId="58" fillId="0" borderId="32" xfId="0" applyFont="1" applyBorder="1" applyAlignment="1">
      <alignment horizontal="center" textRotation="90" wrapText="1"/>
    </xf>
    <xf numFmtId="0" fontId="58" fillId="0" borderId="34" xfId="0" applyFont="1" applyBorder="1" applyAlignment="1">
      <alignment horizontal="center" textRotation="90" wrapText="1"/>
    </xf>
    <xf numFmtId="0" fontId="58" fillId="0" borderId="31" xfId="0" applyFont="1" applyBorder="1" applyAlignment="1">
      <alignment horizontal="center" textRotation="90" wrapText="1"/>
    </xf>
    <xf numFmtId="0" fontId="64" fillId="0" borderId="0" xfId="64" applyFont="1" applyFill="1" applyBorder="1" applyAlignment="1">
      <alignment horizontal="left"/>
      <protection/>
    </xf>
    <xf numFmtId="0" fontId="62" fillId="0" borderId="51" xfId="0" applyFont="1" applyBorder="1" applyAlignment="1">
      <alignment/>
    </xf>
    <xf numFmtId="0" fontId="62" fillId="0" borderId="80" xfId="0" applyFont="1" applyBorder="1" applyAlignment="1">
      <alignment/>
    </xf>
    <xf numFmtId="0" fontId="62" fillId="0" borderId="19" xfId="0" applyFont="1" applyBorder="1" applyAlignment="1">
      <alignment/>
    </xf>
    <xf numFmtId="0" fontId="0" fillId="0" borderId="34" xfId="0" applyBorder="1" applyAlignment="1">
      <alignment horizontal="center" textRotation="90"/>
    </xf>
    <xf numFmtId="0" fontId="0" fillId="0" borderId="31" xfId="0" applyBorder="1" applyAlignment="1">
      <alignment horizontal="center" textRotation="90"/>
    </xf>
    <xf numFmtId="0" fontId="0" fillId="0" borderId="80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33" xfId="0" applyFont="1" applyBorder="1" applyAlignment="1">
      <alignment horizontal="center" textRotation="90"/>
    </xf>
    <xf numFmtId="0" fontId="2" fillId="0" borderId="29" xfId="0" applyFont="1" applyBorder="1" applyAlignment="1">
      <alignment horizontal="center" textRotation="90"/>
    </xf>
    <xf numFmtId="0" fontId="13" fillId="0" borderId="51" xfId="0" applyFont="1" applyBorder="1" applyAlignment="1">
      <alignment horizontal="left"/>
    </xf>
    <xf numFmtId="0" fontId="13" fillId="0" borderId="80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2" fillId="0" borderId="35" xfId="0" applyFont="1" applyBorder="1" applyAlignment="1">
      <alignment horizontal="center" textRotation="90"/>
    </xf>
    <xf numFmtId="0" fontId="62" fillId="0" borderId="51" xfId="0" applyFont="1" applyBorder="1" applyAlignment="1">
      <alignment horizontal="left"/>
    </xf>
    <xf numFmtId="0" fontId="62" fillId="0" borderId="80" xfId="0" applyFont="1" applyBorder="1" applyAlignment="1">
      <alignment horizontal="left"/>
    </xf>
    <xf numFmtId="0" fontId="62" fillId="0" borderId="19" xfId="0" applyFont="1" applyBorder="1" applyAlignment="1">
      <alignment horizontal="left"/>
    </xf>
    <xf numFmtId="0" fontId="62" fillId="0" borderId="20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35" fillId="0" borderId="38" xfId="0" applyFont="1" applyBorder="1" applyAlignment="1">
      <alignment/>
    </xf>
    <xf numFmtId="0" fontId="14" fillId="0" borderId="0" xfId="0" applyFont="1" applyFill="1" applyAlignment="1">
      <alignment horizontal="right"/>
    </xf>
    <xf numFmtId="0" fontId="2" fillId="0" borderId="0" xfId="64" applyFont="1" applyAlignment="1">
      <alignment horizontal="right"/>
      <protection/>
    </xf>
    <xf numFmtId="0" fontId="9" fillId="0" borderId="0" xfId="64" applyFont="1" applyAlignment="1">
      <alignment horizontal="center"/>
      <protection/>
    </xf>
    <xf numFmtId="0" fontId="68" fillId="0" borderId="32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1" xfId="0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" fillId="0" borderId="51" xfId="64" applyFont="1" applyBorder="1" applyAlignment="1">
      <alignment horizontal="left" vertical="center" wrapText="1"/>
      <protection/>
    </xf>
    <xf numFmtId="0" fontId="2" fillId="0" borderId="19" xfId="64" applyFont="1" applyBorder="1" applyAlignment="1">
      <alignment horizontal="left" vertical="center" wrapText="1"/>
      <protection/>
    </xf>
    <xf numFmtId="0" fontId="65" fillId="0" borderId="33" xfId="64" applyFont="1" applyBorder="1" applyAlignment="1">
      <alignment horizontal="center" vertical="center" textRotation="90" wrapText="1"/>
      <protection/>
    </xf>
    <xf numFmtId="0" fontId="68" fillId="0" borderId="29" xfId="0" applyFont="1" applyBorder="1" applyAlignment="1">
      <alignment horizontal="center" vertical="center" textRotation="90" wrapText="1"/>
    </xf>
    <xf numFmtId="0" fontId="71" fillId="0" borderId="32" xfId="0" applyFont="1" applyBorder="1" applyAlignment="1">
      <alignment vertical="center" textRotation="90"/>
    </xf>
    <xf numFmtId="0" fontId="71" fillId="0" borderId="34" xfId="0" applyFont="1" applyBorder="1" applyAlignment="1">
      <alignment vertical="center" textRotation="90"/>
    </xf>
    <xf numFmtId="0" fontId="71" fillId="0" borderId="25" xfId="0" applyFont="1" applyBorder="1" applyAlignment="1">
      <alignment vertical="center" textRotation="90"/>
    </xf>
    <xf numFmtId="0" fontId="15" fillId="0" borderId="51" xfId="64" applyFont="1" applyBorder="1" applyAlignment="1">
      <alignment horizontal="left"/>
      <protection/>
    </xf>
    <xf numFmtId="0" fontId="16" fillId="0" borderId="19" xfId="0" applyFont="1" applyBorder="1" applyAlignment="1">
      <alignment horizontal="left"/>
    </xf>
    <xf numFmtId="0" fontId="16" fillId="0" borderId="50" xfId="0" applyFont="1" applyBorder="1" applyAlignment="1">
      <alignment horizontal="left"/>
    </xf>
    <xf numFmtId="0" fontId="16" fillId="0" borderId="35" xfId="0" applyFont="1" applyBorder="1" applyAlignment="1">
      <alignment horizontal="left"/>
    </xf>
    <xf numFmtId="0" fontId="73" fillId="0" borderId="90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73" fillId="0" borderId="50" xfId="0" applyFont="1" applyBorder="1" applyAlignment="1">
      <alignment horizontal="left"/>
    </xf>
    <xf numFmtId="0" fontId="16" fillId="0" borderId="89" xfId="0" applyFont="1" applyBorder="1" applyAlignment="1">
      <alignment horizontal="left"/>
    </xf>
    <xf numFmtId="0" fontId="73" fillId="0" borderId="31" xfId="0" applyFont="1" applyBorder="1" applyAlignment="1">
      <alignment horizontal="left"/>
    </xf>
    <xf numFmtId="0" fontId="16" fillId="0" borderId="42" xfId="0" applyFont="1" applyBorder="1" applyAlignment="1">
      <alignment horizontal="left" vertical="center"/>
    </xf>
    <xf numFmtId="0" fontId="16" fillId="0" borderId="37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2" fontId="71" fillId="0" borderId="17" xfId="0" applyNumberFormat="1" applyFont="1" applyBorder="1" applyAlignment="1">
      <alignment horizontal="center" vertical="center" textRotation="90"/>
    </xf>
    <xf numFmtId="2" fontId="71" fillId="0" borderId="34" xfId="0" applyNumberFormat="1" applyFont="1" applyBorder="1" applyAlignment="1">
      <alignment horizontal="center" vertical="center" textRotation="90"/>
    </xf>
    <xf numFmtId="2" fontId="71" fillId="0" borderId="25" xfId="0" applyNumberFormat="1" applyFont="1" applyBorder="1" applyAlignment="1">
      <alignment horizontal="center" vertical="center" textRotation="90"/>
    </xf>
    <xf numFmtId="0" fontId="16" fillId="0" borderId="42" xfId="0" applyFont="1" applyBorder="1" applyAlignment="1">
      <alignment/>
    </xf>
    <xf numFmtId="0" fontId="16" fillId="0" borderId="37" xfId="0" applyFont="1" applyBorder="1" applyAlignment="1">
      <alignment/>
    </xf>
    <xf numFmtId="0" fontId="16" fillId="0" borderId="13" xfId="0" applyFont="1" applyBorder="1" applyAlignment="1">
      <alignment/>
    </xf>
    <xf numFmtId="0" fontId="71" fillId="0" borderId="34" xfId="0" applyFont="1" applyBorder="1" applyAlignment="1">
      <alignment horizontal="center" vertical="center" textRotation="90"/>
    </xf>
    <xf numFmtId="0" fontId="9" fillId="0" borderId="42" xfId="64" applyFont="1" applyBorder="1" applyAlignment="1">
      <alignment horizontal="left" vertical="center"/>
      <protection/>
    </xf>
    <xf numFmtId="0" fontId="16" fillId="0" borderId="17" xfId="0" applyFont="1" applyBorder="1" applyAlignment="1">
      <alignment horizontal="center" vertical="center" textRotation="90"/>
    </xf>
    <xf numFmtId="0" fontId="16" fillId="0" borderId="34" xfId="0" applyFont="1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0" borderId="37" xfId="0" applyBorder="1" applyAlignment="1">
      <alignment/>
    </xf>
    <xf numFmtId="0" fontId="0" fillId="0" borderId="13" xfId="0" applyBorder="1" applyAlignment="1">
      <alignment/>
    </xf>
    <xf numFmtId="0" fontId="15" fillId="0" borderId="50" xfId="64" applyFont="1" applyBorder="1" applyAlignment="1">
      <alignment horizontal="left"/>
      <protection/>
    </xf>
    <xf numFmtId="0" fontId="16" fillId="0" borderId="34" xfId="0" applyFont="1" applyBorder="1" applyAlignment="1">
      <alignment/>
    </xf>
    <xf numFmtId="0" fontId="16" fillId="0" borderId="25" xfId="0" applyFont="1" applyBorder="1" applyAlignment="1">
      <alignment/>
    </xf>
    <xf numFmtId="0" fontId="9" fillId="0" borderId="74" xfId="64" applyFont="1" applyBorder="1" applyAlignment="1">
      <alignment horizontal="left" vertical="center"/>
      <protection/>
    </xf>
    <xf numFmtId="0" fontId="73" fillId="0" borderId="35" xfId="0" applyFont="1" applyBorder="1" applyAlignment="1">
      <alignment horizontal="left"/>
    </xf>
    <xf numFmtId="0" fontId="16" fillId="0" borderId="38" xfId="0" applyFont="1" applyBorder="1" applyAlignment="1">
      <alignment horizontal="left"/>
    </xf>
    <xf numFmtId="0" fontId="9" fillId="0" borderId="90" xfId="64" applyFont="1" applyBorder="1" applyAlignment="1">
      <alignment horizontal="left"/>
      <protection/>
    </xf>
    <xf numFmtId="0" fontId="9" fillId="0" borderId="50" xfId="64" applyFont="1" applyBorder="1" applyAlignment="1">
      <alignment horizontal="left"/>
      <protection/>
    </xf>
    <xf numFmtId="0" fontId="122" fillId="0" borderId="35" xfId="0" applyFont="1" applyBorder="1" applyAlignment="1">
      <alignment horizontal="left"/>
    </xf>
    <xf numFmtId="0" fontId="122" fillId="0" borderId="26" xfId="0" applyFont="1" applyBorder="1" applyAlignment="1">
      <alignment horizontal="left"/>
    </xf>
    <xf numFmtId="0" fontId="16" fillId="0" borderId="65" xfId="0" applyFont="1" applyBorder="1" applyAlignment="1">
      <alignment/>
    </xf>
    <xf numFmtId="0" fontId="16" fillId="0" borderId="39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5" xfId="0" applyFont="1" applyBorder="1" applyAlignment="1">
      <alignment horizontal="center" vertical="center" textRotation="90"/>
    </xf>
    <xf numFmtId="0" fontId="16" fillId="0" borderId="90" xfId="0" applyFont="1" applyBorder="1" applyAlignment="1">
      <alignment horizontal="left"/>
    </xf>
    <xf numFmtId="0" fontId="9" fillId="0" borderId="90" xfId="64" applyFont="1" applyBorder="1" applyAlignment="1">
      <alignment/>
      <protection/>
    </xf>
    <xf numFmtId="0" fontId="122" fillId="0" borderId="26" xfId="0" applyFont="1" applyBorder="1" applyAlignment="1">
      <alignment/>
    </xf>
    <xf numFmtId="0" fontId="73" fillId="0" borderId="20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54" xfId="0" applyFont="1" applyBorder="1" applyAlignment="1">
      <alignment horizontal="left" vertical="center"/>
    </xf>
    <xf numFmtId="0" fontId="16" fillId="0" borderId="53" xfId="0" applyFont="1" applyBorder="1" applyAlignment="1">
      <alignment horizontal="center" vertical="center" textRotation="90"/>
    </xf>
    <xf numFmtId="0" fontId="9" fillId="0" borderId="42" xfId="64" applyFont="1" applyBorder="1" applyAlignment="1">
      <alignment horizontal="left"/>
      <protection/>
    </xf>
    <xf numFmtId="0" fontId="73" fillId="0" borderId="17" xfId="0" applyFont="1" applyBorder="1" applyAlignment="1">
      <alignment horizontal="center" vertical="center" textRotation="90"/>
    </xf>
    <xf numFmtId="0" fontId="73" fillId="0" borderId="34" xfId="0" applyFont="1" applyBorder="1" applyAlignment="1">
      <alignment horizontal="center" vertical="center" textRotation="90"/>
    </xf>
    <xf numFmtId="0" fontId="73" fillId="0" borderId="25" xfId="0" applyFont="1" applyBorder="1" applyAlignment="1">
      <alignment horizontal="center" vertical="center" textRotation="90"/>
    </xf>
    <xf numFmtId="0" fontId="0" fillId="0" borderId="3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89" xfId="0" applyBorder="1" applyAlignment="1">
      <alignment/>
    </xf>
    <xf numFmtId="0" fontId="0" fillId="0" borderId="26" xfId="0" applyBorder="1" applyAlignment="1">
      <alignment/>
    </xf>
    <xf numFmtId="0" fontId="0" fillId="0" borderId="31" xfId="0" applyBorder="1" applyAlignment="1">
      <alignment horizontal="center" vertical="center" textRotation="90"/>
    </xf>
    <xf numFmtId="0" fontId="16" fillId="0" borderId="32" xfId="0" applyFont="1" applyBorder="1" applyAlignment="1">
      <alignment horizontal="center" vertical="center" textRotation="90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Normál 3" xfId="57"/>
    <cellStyle name="Normál 3 2" xfId="58"/>
    <cellStyle name="Normál 4" xfId="59"/>
    <cellStyle name="Normál 4 2" xfId="60"/>
    <cellStyle name="Normál 5" xfId="61"/>
    <cellStyle name="Normal_KARSZJ3" xfId="62"/>
    <cellStyle name="Normál_KVRENMUNKA" xfId="63"/>
    <cellStyle name="Normál_Munka1" xfId="64"/>
    <cellStyle name="Normál_Munka1 2" xfId="65"/>
    <cellStyle name="Normál_SEGEDLETEK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4.57421875" style="0" customWidth="1"/>
    <col min="2" max="2" width="7.421875" style="0" customWidth="1"/>
    <col min="3" max="3" width="36.00390625" style="0" customWidth="1"/>
    <col min="4" max="4" width="12.57421875" style="0" customWidth="1"/>
    <col min="5" max="6" width="12.28125" style="0" customWidth="1"/>
    <col min="7" max="8" width="11.28125" style="0" customWidth="1"/>
    <col min="9" max="12" width="10.421875" style="0" customWidth="1"/>
    <col min="13" max="13" width="13.8515625" style="0" customWidth="1"/>
  </cols>
  <sheetData>
    <row r="1" spans="1:13" ht="15">
      <c r="A1" s="1"/>
      <c r="B1" s="1"/>
      <c r="C1" s="1"/>
      <c r="D1" s="1561" t="s">
        <v>939</v>
      </c>
      <c r="E1" s="1562"/>
      <c r="F1" s="1562"/>
      <c r="G1" s="1562"/>
      <c r="H1" s="1562"/>
      <c r="I1" s="1562"/>
      <c r="J1" s="1562"/>
      <c r="K1" s="1562"/>
      <c r="L1" s="1563"/>
      <c r="M1" s="1563"/>
    </row>
    <row r="2" spans="1:6" ht="15">
      <c r="A2" s="1559" t="s">
        <v>179</v>
      </c>
      <c r="B2" s="1559"/>
      <c r="C2" s="1559"/>
      <c r="D2" s="1559"/>
      <c r="E2" s="1559"/>
      <c r="F2" s="1544"/>
    </row>
    <row r="3" spans="1:6" ht="15">
      <c r="A3" s="1559" t="s">
        <v>762</v>
      </c>
      <c r="B3" s="1559"/>
      <c r="C3" s="1559"/>
      <c r="D3" s="1559"/>
      <c r="E3" s="1559"/>
      <c r="F3" s="1544"/>
    </row>
    <row r="5" spans="1:6" ht="15.75">
      <c r="A5" s="2" t="s">
        <v>0</v>
      </c>
      <c r="B5" s="2"/>
      <c r="C5" s="2"/>
      <c r="D5" s="2"/>
      <c r="E5" s="2"/>
      <c r="F5" s="2"/>
    </row>
    <row r="6" spans="1:6" ht="16.5" thickBot="1">
      <c r="A6" s="6"/>
      <c r="B6" s="6"/>
      <c r="C6" s="2"/>
      <c r="D6" s="1560" t="s">
        <v>1</v>
      </c>
      <c r="E6" s="1560"/>
      <c r="F6" s="1545"/>
    </row>
    <row r="7" spans="1:13" ht="86.25" thickBot="1">
      <c r="A7" s="7" t="s">
        <v>2</v>
      </c>
      <c r="B7" s="1106" t="s">
        <v>3</v>
      </c>
      <c r="C7" s="7" t="s">
        <v>4</v>
      </c>
      <c r="D7" s="3" t="s">
        <v>763</v>
      </c>
      <c r="E7" s="624" t="s">
        <v>764</v>
      </c>
      <c r="F7" s="624" t="s">
        <v>940</v>
      </c>
      <c r="G7" s="1087" t="s">
        <v>768</v>
      </c>
      <c r="H7" s="1087" t="s">
        <v>941</v>
      </c>
      <c r="I7" s="1087" t="s">
        <v>765</v>
      </c>
      <c r="J7" s="1087" t="s">
        <v>942</v>
      </c>
      <c r="K7" s="1087" t="s">
        <v>766</v>
      </c>
      <c r="L7" s="1459" t="s">
        <v>770</v>
      </c>
      <c r="M7" s="1088" t="s">
        <v>767</v>
      </c>
    </row>
    <row r="8" spans="1:13" ht="15.75" thickBot="1">
      <c r="A8" s="10">
        <v>1</v>
      </c>
      <c r="B8" s="625">
        <v>2</v>
      </c>
      <c r="C8" s="10">
        <v>3</v>
      </c>
      <c r="D8" s="12">
        <v>4</v>
      </c>
      <c r="E8" s="1144">
        <v>5</v>
      </c>
      <c r="F8" s="1144">
        <v>6</v>
      </c>
      <c r="G8" s="1089">
        <v>7</v>
      </c>
      <c r="H8" s="1089">
        <v>8</v>
      </c>
      <c r="I8" s="1089">
        <v>9</v>
      </c>
      <c r="J8" s="1089">
        <v>10</v>
      </c>
      <c r="K8" s="1089">
        <v>11</v>
      </c>
      <c r="L8" s="1460">
        <v>12</v>
      </c>
      <c r="M8" s="1090">
        <v>13</v>
      </c>
    </row>
    <row r="9" spans="1:13" ht="15">
      <c r="A9" s="14" t="s">
        <v>5</v>
      </c>
      <c r="B9" s="1107" t="s">
        <v>6</v>
      </c>
      <c r="C9" s="1082" t="s">
        <v>7</v>
      </c>
      <c r="D9" s="148"/>
      <c r="E9" s="1131"/>
      <c r="F9" s="1131"/>
      <c r="G9" s="1145"/>
      <c r="H9" s="1145"/>
      <c r="I9" s="1145"/>
      <c r="J9" s="1145"/>
      <c r="K9" s="1145"/>
      <c r="L9" s="1461"/>
      <c r="M9" s="1146"/>
    </row>
    <row r="10" spans="1:13" ht="15">
      <c r="A10" s="114" t="s">
        <v>8</v>
      </c>
      <c r="B10" s="1108"/>
      <c r="C10" s="1124" t="s">
        <v>9</v>
      </c>
      <c r="D10" s="149"/>
      <c r="E10" s="1101"/>
      <c r="F10" s="1101"/>
      <c r="G10" s="1093"/>
      <c r="H10" s="1093"/>
      <c r="I10" s="1093"/>
      <c r="J10" s="1093"/>
      <c r="K10" s="1093"/>
      <c r="L10" s="1462"/>
      <c r="M10" s="1094"/>
    </row>
    <row r="11" spans="1:13" ht="25.5">
      <c r="A11" s="114" t="s">
        <v>10</v>
      </c>
      <c r="B11" s="1108"/>
      <c r="C11" s="1074" t="s">
        <v>11</v>
      </c>
      <c r="D11" s="150"/>
      <c r="E11" s="626"/>
      <c r="F11" s="626"/>
      <c r="G11" s="1093"/>
      <c r="H11" s="1093"/>
      <c r="I11" s="1093"/>
      <c r="J11" s="1093"/>
      <c r="K11" s="1093"/>
      <c r="L11" s="1462"/>
      <c r="M11" s="1094">
        <f>SUM(D11:K11)</f>
        <v>0</v>
      </c>
    </row>
    <row r="12" spans="1:13" ht="15">
      <c r="A12" s="114" t="s">
        <v>12</v>
      </c>
      <c r="B12" s="1108"/>
      <c r="C12" s="1074" t="s">
        <v>13</v>
      </c>
      <c r="D12" s="150">
        <v>24817</v>
      </c>
      <c r="E12" s="626">
        <v>2000</v>
      </c>
      <c r="F12" s="626"/>
      <c r="G12" s="1093">
        <v>1500</v>
      </c>
      <c r="H12" s="1093">
        <v>11889</v>
      </c>
      <c r="I12" s="1093">
        <v>16414</v>
      </c>
      <c r="J12" s="1093"/>
      <c r="K12" s="1093">
        <v>100</v>
      </c>
      <c r="L12" s="1462">
        <v>3000</v>
      </c>
      <c r="M12" s="1094">
        <f>SUM(D12:L12)</f>
        <v>59720</v>
      </c>
    </row>
    <row r="13" spans="1:13" ht="15">
      <c r="A13" s="114" t="s">
        <v>14</v>
      </c>
      <c r="B13" s="1108"/>
      <c r="C13" s="1074" t="s">
        <v>15</v>
      </c>
      <c r="D13" s="150"/>
      <c r="E13" s="626"/>
      <c r="F13" s="626"/>
      <c r="G13" s="1093"/>
      <c r="H13" s="1093"/>
      <c r="I13" s="1093"/>
      <c r="J13" s="1093"/>
      <c r="K13" s="1093"/>
      <c r="L13" s="1462"/>
      <c r="M13" s="1094">
        <f>SUM(D13:K13)</f>
        <v>0</v>
      </c>
    </row>
    <row r="14" spans="1:13" ht="15">
      <c r="A14" s="114"/>
      <c r="B14" s="1109"/>
      <c r="C14" s="1073" t="s">
        <v>17</v>
      </c>
      <c r="D14" s="523"/>
      <c r="E14" s="640"/>
      <c r="F14" s="640"/>
      <c r="G14" s="1093"/>
      <c r="H14" s="1093"/>
      <c r="I14" s="1093"/>
      <c r="J14" s="1093"/>
      <c r="K14" s="1093"/>
      <c r="L14" s="1462"/>
      <c r="M14" s="1094">
        <f>SUM(D14:K14)</f>
        <v>0</v>
      </c>
    </row>
    <row r="15" spans="1:13" ht="26.25" thickBot="1">
      <c r="A15" s="114" t="s">
        <v>16</v>
      </c>
      <c r="B15" s="1110"/>
      <c r="C15" s="1073" t="s">
        <v>379</v>
      </c>
      <c r="D15" s="523"/>
      <c r="E15" s="640"/>
      <c r="F15" s="640"/>
      <c r="G15" s="1095"/>
      <c r="H15" s="1095"/>
      <c r="I15" s="1095"/>
      <c r="J15" s="1095"/>
      <c r="K15" s="1095"/>
      <c r="L15" s="1463"/>
      <c r="M15" s="1096"/>
    </row>
    <row r="16" spans="1:13" ht="15.75" thickBot="1">
      <c r="A16" s="114" t="s">
        <v>18</v>
      </c>
      <c r="B16" s="1111"/>
      <c r="C16" s="1054" t="s">
        <v>19</v>
      </c>
      <c r="D16" s="152">
        <f>SUM(D11:D15)</f>
        <v>24817</v>
      </c>
      <c r="E16" s="635">
        <f>SUM(E11:E15)</f>
        <v>2000</v>
      </c>
      <c r="F16" s="635"/>
      <c r="G16" s="635">
        <f>SUM(G10:G15)</f>
        <v>1500</v>
      </c>
      <c r="H16" s="635">
        <f>SUM(H10:H15)</f>
        <v>11889</v>
      </c>
      <c r="I16" s="635">
        <f>SUM(I11:I15)</f>
        <v>16414</v>
      </c>
      <c r="J16" s="635"/>
      <c r="K16" s="635">
        <f>SUM(K11:K15)</f>
        <v>100</v>
      </c>
      <c r="L16" s="635">
        <f>SUM(L12:L15)</f>
        <v>3000</v>
      </c>
      <c r="M16" s="20">
        <f>SUM(M11:M15)</f>
        <v>59720</v>
      </c>
    </row>
    <row r="17" spans="1:13" ht="25.5">
      <c r="A17" s="114" t="s">
        <v>20</v>
      </c>
      <c r="B17" s="1061"/>
      <c r="C17" s="1082" t="s">
        <v>21</v>
      </c>
      <c r="D17" s="148"/>
      <c r="E17" s="1131"/>
      <c r="F17" s="1131"/>
      <c r="G17" s="1091"/>
      <c r="H17" s="1091"/>
      <c r="I17" s="1091"/>
      <c r="J17" s="1091"/>
      <c r="K17" s="1091"/>
      <c r="L17" s="1464"/>
      <c r="M17" s="1092"/>
    </row>
    <row r="18" spans="1:13" ht="15">
      <c r="A18" s="114" t="s">
        <v>22</v>
      </c>
      <c r="B18" s="51"/>
      <c r="C18" s="1068" t="s">
        <v>23</v>
      </c>
      <c r="D18" s="145">
        <v>73900</v>
      </c>
      <c r="E18" s="629"/>
      <c r="F18" s="629"/>
      <c r="G18" s="1093"/>
      <c r="H18" s="1093"/>
      <c r="I18" s="1093"/>
      <c r="J18" s="1093"/>
      <c r="K18" s="1093"/>
      <c r="L18" s="1462"/>
      <c r="M18" s="1094">
        <f>SUM(D18:K18)</f>
        <v>73900</v>
      </c>
    </row>
    <row r="19" spans="1:13" ht="15">
      <c r="A19" s="114" t="s">
        <v>24</v>
      </c>
      <c r="B19" s="1056"/>
      <c r="C19" s="1069" t="s">
        <v>25</v>
      </c>
      <c r="D19" s="141">
        <v>8100</v>
      </c>
      <c r="E19" s="626"/>
      <c r="F19" s="626"/>
      <c r="G19" s="1093"/>
      <c r="H19" s="1093"/>
      <c r="I19" s="1093"/>
      <c r="J19" s="1093"/>
      <c r="K19" s="1093"/>
      <c r="L19" s="1462"/>
      <c r="M19" s="1094">
        <f>SUM(D19:K19)</f>
        <v>8100</v>
      </c>
    </row>
    <row r="20" spans="1:13" ht="26.25" thickBot="1">
      <c r="A20" s="114" t="s">
        <v>26</v>
      </c>
      <c r="B20" s="53"/>
      <c r="C20" s="1071" t="s">
        <v>27</v>
      </c>
      <c r="D20" s="173">
        <v>3000</v>
      </c>
      <c r="E20" s="641"/>
      <c r="F20" s="641"/>
      <c r="G20" s="1095"/>
      <c r="H20" s="1095"/>
      <c r="I20" s="1095"/>
      <c r="J20" s="1095"/>
      <c r="K20" s="1095"/>
      <c r="L20" s="1463"/>
      <c r="M20" s="1096">
        <f>SUM(D20:K20)</f>
        <v>3000</v>
      </c>
    </row>
    <row r="21" spans="1:13" ht="26.25" thickBot="1">
      <c r="A21" s="114" t="s">
        <v>28</v>
      </c>
      <c r="B21" s="47"/>
      <c r="C21" s="1125" t="s">
        <v>29</v>
      </c>
      <c r="D21" s="163">
        <f>SUM(D18:D20)</f>
        <v>85000</v>
      </c>
      <c r="E21" s="635">
        <f>SUM(E18:E20)</f>
        <v>0</v>
      </c>
      <c r="F21" s="635"/>
      <c r="G21" s="1098"/>
      <c r="H21" s="1098"/>
      <c r="I21" s="1098"/>
      <c r="J21" s="1098"/>
      <c r="K21" s="1098"/>
      <c r="L21" s="1465"/>
      <c r="M21" s="1100">
        <f>SUM(M18:M20)</f>
        <v>85000</v>
      </c>
    </row>
    <row r="22" spans="1:13" ht="26.25" thickBot="1">
      <c r="A22" s="114" t="s">
        <v>30</v>
      </c>
      <c r="B22" s="47"/>
      <c r="C22" s="1075" t="s">
        <v>31</v>
      </c>
      <c r="D22" s="1133">
        <f aca="true" t="shared" si="0" ref="D22:L22">SUM(D16+D21)</f>
        <v>109817</v>
      </c>
      <c r="E22" s="635">
        <f t="shared" si="0"/>
        <v>2000</v>
      </c>
      <c r="F22" s="635"/>
      <c r="G22" s="635">
        <f t="shared" si="0"/>
        <v>1500</v>
      </c>
      <c r="H22" s="635">
        <f t="shared" si="0"/>
        <v>11889</v>
      </c>
      <c r="I22" s="635">
        <f t="shared" si="0"/>
        <v>16414</v>
      </c>
      <c r="J22" s="635"/>
      <c r="K22" s="635">
        <f t="shared" si="0"/>
        <v>100</v>
      </c>
      <c r="L22" s="635">
        <f t="shared" si="0"/>
        <v>3000</v>
      </c>
      <c r="M22" s="1100">
        <f>M16+M21</f>
        <v>144720</v>
      </c>
    </row>
    <row r="23" spans="1:13" ht="15">
      <c r="A23" s="114" t="s">
        <v>32</v>
      </c>
      <c r="B23" s="1112" t="s">
        <v>33</v>
      </c>
      <c r="C23" s="1082" t="s">
        <v>34</v>
      </c>
      <c r="D23" s="646"/>
      <c r="E23" s="1132"/>
      <c r="F23" s="1132"/>
      <c r="G23" s="1091"/>
      <c r="H23" s="1091"/>
      <c r="I23" s="1091"/>
      <c r="J23" s="1091"/>
      <c r="K23" s="1091"/>
      <c r="L23" s="1464"/>
      <c r="M23" s="1092"/>
    </row>
    <row r="24" spans="1:13" ht="25.5">
      <c r="A24" s="114" t="s">
        <v>35</v>
      </c>
      <c r="B24" s="1063"/>
      <c r="C24" s="1124" t="s">
        <v>36</v>
      </c>
      <c r="D24" s="157"/>
      <c r="E24" s="631"/>
      <c r="F24" s="631"/>
      <c r="G24" s="1093"/>
      <c r="H24" s="1093"/>
      <c r="I24" s="1093"/>
      <c r="J24" s="1093"/>
      <c r="K24" s="1093"/>
      <c r="L24" s="1462"/>
      <c r="M24" s="1094"/>
    </row>
    <row r="25" spans="1:13" ht="15">
      <c r="A25" s="114" t="s">
        <v>37</v>
      </c>
      <c r="B25" s="1056"/>
      <c r="C25" s="1068" t="s">
        <v>38</v>
      </c>
      <c r="D25" s="150">
        <v>330737</v>
      </c>
      <c r="E25" s="626"/>
      <c r="F25" s="626"/>
      <c r="G25" s="1093"/>
      <c r="H25" s="1093"/>
      <c r="I25" s="1093"/>
      <c r="J25" s="1093"/>
      <c r="K25" s="1093"/>
      <c r="L25" s="1462"/>
      <c r="M25" s="1094">
        <f>SUM(D25:K25)</f>
        <v>330737</v>
      </c>
    </row>
    <row r="26" spans="1:13" ht="15">
      <c r="A26" s="114" t="s">
        <v>39</v>
      </c>
      <c r="B26" s="1056"/>
      <c r="C26" s="1069" t="s">
        <v>40</v>
      </c>
      <c r="D26" s="150">
        <v>5109</v>
      </c>
      <c r="E26" s="1044"/>
      <c r="F26" s="1044"/>
      <c r="G26" s="1093"/>
      <c r="H26" s="1093"/>
      <c r="I26" s="1093"/>
      <c r="J26" s="1093"/>
      <c r="K26" s="1093"/>
      <c r="L26" s="1462"/>
      <c r="M26" s="1094">
        <f>SUM(D26:K26)</f>
        <v>5109</v>
      </c>
    </row>
    <row r="27" spans="1:13" ht="25.5">
      <c r="A27" s="114" t="s">
        <v>41</v>
      </c>
      <c r="B27" s="1056"/>
      <c r="C27" s="1069" t="s">
        <v>42</v>
      </c>
      <c r="D27" s="150">
        <v>85745</v>
      </c>
      <c r="E27" s="626"/>
      <c r="F27" s="626"/>
      <c r="G27" s="1093"/>
      <c r="H27" s="1093"/>
      <c r="I27" s="1093"/>
      <c r="J27" s="1093"/>
      <c r="K27" s="1093"/>
      <c r="L27" s="1462"/>
      <c r="M27" s="1094">
        <f>SUM(D27:K27)</f>
        <v>85745</v>
      </c>
    </row>
    <row r="28" spans="1:13" ht="25.5">
      <c r="A28" s="114" t="s">
        <v>43</v>
      </c>
      <c r="B28" s="1056"/>
      <c r="C28" s="1071" t="s">
        <v>44</v>
      </c>
      <c r="D28" s="150">
        <v>14781</v>
      </c>
      <c r="E28" s="1102"/>
      <c r="F28" s="1102"/>
      <c r="G28" s="1093"/>
      <c r="H28" s="1093"/>
      <c r="I28" s="1093"/>
      <c r="J28" s="1093"/>
      <c r="K28" s="1093"/>
      <c r="L28" s="1462"/>
      <c r="M28" s="1094">
        <f>SUM(D28:L28)</f>
        <v>14781</v>
      </c>
    </row>
    <row r="29" spans="1:13" ht="15.75" thickBot="1">
      <c r="A29" s="114" t="s">
        <v>45</v>
      </c>
      <c r="B29" s="1066"/>
      <c r="C29" s="24" t="s">
        <v>46</v>
      </c>
      <c r="D29" s="150">
        <v>20661</v>
      </c>
      <c r="E29" s="1554"/>
      <c r="F29" s="1554"/>
      <c r="G29" s="1093"/>
      <c r="H29" s="1093"/>
      <c r="I29" s="1093"/>
      <c r="J29" s="1093"/>
      <c r="K29" s="1093"/>
      <c r="L29" s="1093"/>
      <c r="M29" s="1093">
        <f>SUM(D29:L29)</f>
        <v>20661</v>
      </c>
    </row>
    <row r="30" spans="1:13" ht="15.75" thickBot="1">
      <c r="A30" s="114"/>
      <c r="B30" s="56"/>
      <c r="C30" s="1081" t="s">
        <v>943</v>
      </c>
      <c r="D30" s="523">
        <v>7171</v>
      </c>
      <c r="E30" s="1555"/>
      <c r="F30" s="1555"/>
      <c r="G30" s="1556"/>
      <c r="H30" s="1556"/>
      <c r="I30" s="1556"/>
      <c r="J30" s="1556"/>
      <c r="K30" s="1556"/>
      <c r="L30" s="1556"/>
      <c r="M30" s="1557">
        <f>SUM(D30:L30)</f>
        <v>7171</v>
      </c>
    </row>
    <row r="31" spans="1:13" ht="26.25" thickBot="1">
      <c r="A31" s="114" t="s">
        <v>47</v>
      </c>
      <c r="B31" s="56"/>
      <c r="C31" s="1075" t="s">
        <v>48</v>
      </c>
      <c r="D31" s="163">
        <f>SUM(D25:D30)</f>
        <v>464204</v>
      </c>
      <c r="E31" s="635">
        <f aca="true" t="shared" si="1" ref="E31:L31">SUM(E25:E29)</f>
        <v>0</v>
      </c>
      <c r="F31" s="635"/>
      <c r="G31" s="635">
        <f t="shared" si="1"/>
        <v>0</v>
      </c>
      <c r="H31" s="635"/>
      <c r="I31" s="635">
        <f t="shared" si="1"/>
        <v>0</v>
      </c>
      <c r="J31" s="635"/>
      <c r="K31" s="635">
        <f t="shared" si="1"/>
        <v>0</v>
      </c>
      <c r="L31" s="635">
        <f t="shared" si="1"/>
        <v>0</v>
      </c>
      <c r="M31" s="20">
        <f>SUM(M25:M30)</f>
        <v>464204</v>
      </c>
    </row>
    <row r="32" spans="1:13" ht="15">
      <c r="A32" s="114" t="s">
        <v>49</v>
      </c>
      <c r="B32" s="1061" t="s">
        <v>50</v>
      </c>
      <c r="C32" s="1082" t="s">
        <v>51</v>
      </c>
      <c r="D32" s="148"/>
      <c r="E32" s="1131"/>
      <c r="F32" s="1131"/>
      <c r="G32" s="1091"/>
      <c r="H32" s="1091"/>
      <c r="I32" s="1091"/>
      <c r="J32" s="1091"/>
      <c r="K32" s="1091"/>
      <c r="L32" s="1464"/>
      <c r="M32" s="1092"/>
    </row>
    <row r="33" spans="1:13" ht="25.5">
      <c r="A33" s="114" t="s">
        <v>52</v>
      </c>
      <c r="B33" s="51"/>
      <c r="C33" s="1068" t="s">
        <v>53</v>
      </c>
      <c r="D33" s="145">
        <v>1000</v>
      </c>
      <c r="E33" s="1043"/>
      <c r="F33" s="1043"/>
      <c r="G33" s="1093"/>
      <c r="H33" s="1093"/>
      <c r="I33" s="1093"/>
      <c r="J33" s="1093"/>
      <c r="K33" s="1093"/>
      <c r="L33" s="1462"/>
      <c r="M33" s="1094">
        <f>SUM(D33:K33)</f>
        <v>1000</v>
      </c>
    </row>
    <row r="34" spans="1:13" ht="25.5">
      <c r="A34" s="114" t="s">
        <v>54</v>
      </c>
      <c r="B34" s="1056"/>
      <c r="C34" s="1069" t="s">
        <v>55</v>
      </c>
      <c r="D34" s="141"/>
      <c r="E34" s="630"/>
      <c r="F34" s="630"/>
      <c r="G34" s="1093"/>
      <c r="H34" s="1093"/>
      <c r="I34" s="1093"/>
      <c r="J34" s="1093"/>
      <c r="K34" s="1093"/>
      <c r="L34" s="1462"/>
      <c r="M34" s="1094">
        <f>SUM(D34:K34)</f>
        <v>0</v>
      </c>
    </row>
    <row r="35" spans="1:13" ht="15.75" thickBot="1">
      <c r="A35" s="114" t="s">
        <v>56</v>
      </c>
      <c r="B35" s="56"/>
      <c r="C35" s="1081" t="s">
        <v>57</v>
      </c>
      <c r="D35" s="159"/>
      <c r="E35" s="632"/>
      <c r="F35" s="632"/>
      <c r="G35" s="1095"/>
      <c r="H35" s="1095"/>
      <c r="I35" s="1095"/>
      <c r="J35" s="1095"/>
      <c r="K35" s="1095"/>
      <c r="L35" s="1463"/>
      <c r="M35" s="1096"/>
    </row>
    <row r="36" spans="1:13" ht="15.75" thickBot="1">
      <c r="A36" s="114" t="s">
        <v>58</v>
      </c>
      <c r="B36" s="47"/>
      <c r="C36" s="1126" t="s">
        <v>59</v>
      </c>
      <c r="D36" s="160">
        <f aca="true" t="shared" si="2" ref="D36:M36">SUM(D33:D35)</f>
        <v>1000</v>
      </c>
      <c r="E36" s="635">
        <f t="shared" si="2"/>
        <v>0</v>
      </c>
      <c r="F36" s="635"/>
      <c r="G36" s="635">
        <f t="shared" si="2"/>
        <v>0</v>
      </c>
      <c r="H36" s="635"/>
      <c r="I36" s="635">
        <f t="shared" si="2"/>
        <v>0</v>
      </c>
      <c r="J36" s="635"/>
      <c r="K36" s="635">
        <f t="shared" si="2"/>
        <v>0</v>
      </c>
      <c r="L36" s="635">
        <f t="shared" si="2"/>
        <v>0</v>
      </c>
      <c r="M36" s="1100">
        <f t="shared" si="2"/>
        <v>1000</v>
      </c>
    </row>
    <row r="37" spans="1:13" ht="15">
      <c r="A37" s="114" t="s">
        <v>60</v>
      </c>
      <c r="B37" s="48" t="s">
        <v>61</v>
      </c>
      <c r="C37" s="1127" t="s">
        <v>62</v>
      </c>
      <c r="D37" s="145"/>
      <c r="E37" s="629"/>
      <c r="F37" s="629"/>
      <c r="G37" s="1091"/>
      <c r="H37" s="1091"/>
      <c r="I37" s="1091"/>
      <c r="J37" s="1091"/>
      <c r="K37" s="1091"/>
      <c r="L37" s="1464"/>
      <c r="M37" s="1092"/>
    </row>
    <row r="38" spans="1:13" ht="15">
      <c r="A38" s="114" t="s">
        <v>63</v>
      </c>
      <c r="B38" s="51"/>
      <c r="C38" s="1127" t="s">
        <v>64</v>
      </c>
      <c r="D38" s="145">
        <v>120986</v>
      </c>
      <c r="E38" s="629">
        <v>3000</v>
      </c>
      <c r="F38" s="629"/>
      <c r="G38" s="1093"/>
      <c r="H38" s="1093"/>
      <c r="I38" s="1093"/>
      <c r="J38" s="1093"/>
      <c r="K38" s="1093"/>
      <c r="L38" s="1462"/>
      <c r="M38" s="1094">
        <f>SUM(D38:L38)</f>
        <v>123986</v>
      </c>
    </row>
    <row r="39" spans="1:13" ht="15">
      <c r="A39" s="114" t="s">
        <v>65</v>
      </c>
      <c r="B39" s="51"/>
      <c r="C39" s="1127" t="s">
        <v>66</v>
      </c>
      <c r="D39" s="161">
        <v>31400</v>
      </c>
      <c r="E39" s="633"/>
      <c r="F39" s="633"/>
      <c r="G39" s="1093"/>
      <c r="H39" s="1093"/>
      <c r="I39" s="1093"/>
      <c r="J39" s="1093"/>
      <c r="K39" s="1093"/>
      <c r="L39" s="1462"/>
      <c r="M39" s="1094">
        <f>SUM(D39:K39)</f>
        <v>31400</v>
      </c>
    </row>
    <row r="40" spans="1:13" ht="15.75" thickBot="1">
      <c r="A40" s="114" t="s">
        <v>67</v>
      </c>
      <c r="B40" s="53"/>
      <c r="C40" s="1134" t="s">
        <v>68</v>
      </c>
      <c r="D40" s="159">
        <v>276249</v>
      </c>
      <c r="E40" s="632"/>
      <c r="F40" s="632"/>
      <c r="G40" s="1095"/>
      <c r="H40" s="1095"/>
      <c r="I40" s="1095"/>
      <c r="J40" s="1095"/>
      <c r="K40" s="1095"/>
      <c r="L40" s="1463">
        <v>9800</v>
      </c>
      <c r="M40" s="1096">
        <f>SUM(D40:L40)</f>
        <v>286049</v>
      </c>
    </row>
    <row r="41" spans="1:13" ht="15.75" thickBot="1">
      <c r="A41" s="114" t="s">
        <v>69</v>
      </c>
      <c r="B41" s="56"/>
      <c r="C41" s="1135" t="s">
        <v>70</v>
      </c>
      <c r="D41" s="163">
        <f>SUM(D38+D40)</f>
        <v>397235</v>
      </c>
      <c r="E41" s="635">
        <f>SUM(E38:E40)</f>
        <v>3000</v>
      </c>
      <c r="F41" s="635"/>
      <c r="G41" s="635"/>
      <c r="H41" s="635"/>
      <c r="I41" s="635"/>
      <c r="J41" s="635"/>
      <c r="K41" s="635"/>
      <c r="L41" s="635">
        <f>SUM(L38:L40)</f>
        <v>9800</v>
      </c>
      <c r="M41" s="635">
        <f>M38+M40</f>
        <v>410035</v>
      </c>
    </row>
    <row r="42" spans="1:13" ht="15.75" thickBot="1">
      <c r="A42" s="114" t="s">
        <v>71</v>
      </c>
      <c r="B42" s="1058" t="s">
        <v>72</v>
      </c>
      <c r="C42" s="1054" t="s">
        <v>73</v>
      </c>
      <c r="D42" s="162"/>
      <c r="E42" s="1042"/>
      <c r="F42" s="1042"/>
      <c r="G42" s="1098"/>
      <c r="H42" s="1098"/>
      <c r="I42" s="1098"/>
      <c r="J42" s="1098"/>
      <c r="K42" s="1098"/>
      <c r="L42" s="1465"/>
      <c r="M42" s="1099"/>
    </row>
    <row r="43" spans="1:13" ht="25.5">
      <c r="A43" s="114" t="s">
        <v>74</v>
      </c>
      <c r="B43" s="1113"/>
      <c r="C43" s="1128" t="s">
        <v>75</v>
      </c>
      <c r="D43" s="145"/>
      <c r="E43" s="1103"/>
      <c r="F43" s="1103"/>
      <c r="G43" s="1091"/>
      <c r="H43" s="1091"/>
      <c r="I43" s="1091"/>
      <c r="J43" s="1091"/>
      <c r="K43" s="1091"/>
      <c r="L43" s="1464"/>
      <c r="M43" s="1092"/>
    </row>
    <row r="44" spans="1:13" ht="26.25" thickBot="1">
      <c r="A44" s="114" t="s">
        <v>76</v>
      </c>
      <c r="B44" s="1114"/>
      <c r="C44" s="1136" t="s">
        <v>77</v>
      </c>
      <c r="D44" s="159">
        <v>10000</v>
      </c>
      <c r="E44" s="640"/>
      <c r="F44" s="640"/>
      <c r="G44" s="1095"/>
      <c r="H44" s="1095"/>
      <c r="I44" s="1095"/>
      <c r="J44" s="1095"/>
      <c r="K44" s="1095"/>
      <c r="L44" s="1463"/>
      <c r="M44" s="1096">
        <f>SUM(D44:K44)</f>
        <v>10000</v>
      </c>
    </row>
    <row r="45" spans="1:13" ht="15.75" thickBot="1">
      <c r="A45" s="114" t="s">
        <v>78</v>
      </c>
      <c r="B45" s="1115"/>
      <c r="C45" s="1129" t="s">
        <v>79</v>
      </c>
      <c r="D45" s="163">
        <f>SUM(D43:D44)</f>
        <v>10000</v>
      </c>
      <c r="E45" s="635">
        <f>SUM(E44)</f>
        <v>0</v>
      </c>
      <c r="F45" s="635"/>
      <c r="G45" s="635">
        <f>SUM(E44)</f>
        <v>0</v>
      </c>
      <c r="H45" s="635"/>
      <c r="I45" s="635">
        <f>SUM(G44)</f>
        <v>0</v>
      </c>
      <c r="J45" s="635"/>
      <c r="K45" s="635">
        <f>SUM(I44)</f>
        <v>0</v>
      </c>
      <c r="L45" s="635"/>
      <c r="M45" s="20">
        <f>SUM(M44)</f>
        <v>10000</v>
      </c>
    </row>
    <row r="46" spans="1:13" ht="15">
      <c r="A46" s="114" t="s">
        <v>80</v>
      </c>
      <c r="B46" s="1063" t="s">
        <v>81</v>
      </c>
      <c r="C46" s="1130" t="s">
        <v>82</v>
      </c>
      <c r="D46" s="157"/>
      <c r="E46" s="631"/>
      <c r="F46" s="631"/>
      <c r="G46" s="1091"/>
      <c r="H46" s="1091"/>
      <c r="I46" s="1091"/>
      <c r="J46" s="1091"/>
      <c r="K46" s="1091"/>
      <c r="L46" s="1464"/>
      <c r="M46" s="1092"/>
    </row>
    <row r="47" spans="1:13" ht="15">
      <c r="A47" s="114" t="s">
        <v>83</v>
      </c>
      <c r="B47" s="1065"/>
      <c r="C47" s="1074" t="s">
        <v>84</v>
      </c>
      <c r="D47" s="150">
        <v>1247</v>
      </c>
      <c r="E47" s="626"/>
      <c r="F47" s="626"/>
      <c r="G47" s="1093"/>
      <c r="H47" s="1093"/>
      <c r="I47" s="1093"/>
      <c r="J47" s="1093"/>
      <c r="K47" s="1093"/>
      <c r="L47" s="1462"/>
      <c r="M47" s="1094">
        <f>SUM(D47:L47)</f>
        <v>1247</v>
      </c>
    </row>
    <row r="48" spans="1:13" ht="15.75" thickBot="1">
      <c r="A48" s="114" t="s">
        <v>85</v>
      </c>
      <c r="B48" s="1116"/>
      <c r="C48" s="1086" t="s">
        <v>86</v>
      </c>
      <c r="D48" s="171"/>
      <c r="E48" s="640">
        <f>SUM(D48)</f>
        <v>0</v>
      </c>
      <c r="F48" s="640"/>
      <c r="G48" s="1095"/>
      <c r="H48" s="1095"/>
      <c r="I48" s="1095"/>
      <c r="J48" s="1095"/>
      <c r="K48" s="1095"/>
      <c r="L48" s="1463"/>
      <c r="M48" s="1096"/>
    </row>
    <row r="49" spans="1:13" ht="26.25" thickBot="1">
      <c r="A49" s="114" t="s">
        <v>87</v>
      </c>
      <c r="B49" s="1063"/>
      <c r="C49" s="1129" t="s">
        <v>88</v>
      </c>
      <c r="D49" s="163">
        <f>SUM(D47:D48)</f>
        <v>1247</v>
      </c>
      <c r="E49" s="635"/>
      <c r="F49" s="635"/>
      <c r="G49" s="1098"/>
      <c r="H49" s="1098"/>
      <c r="I49" s="1098"/>
      <c r="J49" s="1098"/>
      <c r="K49" s="1098"/>
      <c r="L49" s="1465"/>
      <c r="M49" s="1099">
        <f>SUM(M47:M48)</f>
        <v>1247</v>
      </c>
    </row>
    <row r="50" spans="1:13" ht="15.75" thickBot="1">
      <c r="A50" s="114" t="s">
        <v>89</v>
      </c>
      <c r="B50" s="1058"/>
      <c r="C50" s="1129" t="s">
        <v>90</v>
      </c>
      <c r="D50" s="162">
        <f>SUM(D22+D31+D36+D41+D45+D49)</f>
        <v>983503</v>
      </c>
      <c r="E50" s="635">
        <f>SUM(E22+E31+E36+E41+G45+E49)</f>
        <v>5000</v>
      </c>
      <c r="F50" s="635"/>
      <c r="G50" s="635">
        <f>SUM(G22+G31+G36+G41+I45+G49)</f>
        <v>1500</v>
      </c>
      <c r="H50" s="635">
        <f>SUM(H22+H31+H36+H41+J45+H49)</f>
        <v>11889</v>
      </c>
      <c r="I50" s="635">
        <f>SUM(I22+I31+I36+I41+K45+I49)</f>
        <v>16414</v>
      </c>
      <c r="J50" s="635"/>
      <c r="K50" s="635">
        <f>K22</f>
        <v>100</v>
      </c>
      <c r="L50" s="635">
        <f>L22+L41</f>
        <v>12800</v>
      </c>
      <c r="M50" s="635">
        <f>SUM(M22+M31+M36+M41+M45+M49)</f>
        <v>1031206</v>
      </c>
    </row>
    <row r="51" spans="1:13" ht="25.5">
      <c r="A51" s="114" t="s">
        <v>91</v>
      </c>
      <c r="B51" s="1064" t="s">
        <v>92</v>
      </c>
      <c r="C51" s="1084" t="s">
        <v>93</v>
      </c>
      <c r="D51" s="168"/>
      <c r="E51" s="638"/>
      <c r="F51" s="638"/>
      <c r="G51" s="1091"/>
      <c r="H51" s="1091"/>
      <c r="I51" s="1091"/>
      <c r="J51" s="1091"/>
      <c r="K51" s="1091"/>
      <c r="L51" s="1464"/>
      <c r="M51" s="1092"/>
    </row>
    <row r="52" spans="1:13" ht="15">
      <c r="A52" s="114" t="s">
        <v>94</v>
      </c>
      <c r="B52" s="1065"/>
      <c r="C52" s="1074" t="s">
        <v>95</v>
      </c>
      <c r="D52" s="164">
        <v>133619</v>
      </c>
      <c r="E52" s="636"/>
      <c r="F52" s="636"/>
      <c r="G52" s="1093"/>
      <c r="H52" s="1093"/>
      <c r="I52" s="1093"/>
      <c r="J52" s="1093"/>
      <c r="K52" s="1093"/>
      <c r="L52" s="1462"/>
      <c r="M52" s="1094">
        <f>SUM(D52:L52)</f>
        <v>133619</v>
      </c>
    </row>
    <row r="53" spans="1:13" ht="15">
      <c r="A53" s="114" t="s">
        <v>96</v>
      </c>
      <c r="B53" s="1065"/>
      <c r="C53" s="1074" t="s">
        <v>97</v>
      </c>
      <c r="D53" s="165"/>
      <c r="E53" s="1104"/>
      <c r="F53" s="1104"/>
      <c r="G53" s="1093"/>
      <c r="H53" s="1093"/>
      <c r="I53" s="1093"/>
      <c r="J53" s="1093"/>
      <c r="K53" s="1093"/>
      <c r="L53" s="1462"/>
      <c r="M53" s="1094"/>
    </row>
    <row r="54" spans="1:13" ht="15.75" thickBot="1">
      <c r="A54" s="114" t="s">
        <v>98</v>
      </c>
      <c r="B54" s="1117"/>
      <c r="C54" s="1086" t="s">
        <v>99</v>
      </c>
      <c r="D54" s="1147"/>
      <c r="E54" s="1138"/>
      <c r="F54" s="1138"/>
      <c r="G54" s="1095"/>
      <c r="H54" s="1095"/>
      <c r="I54" s="1095"/>
      <c r="J54" s="1095"/>
      <c r="K54" s="1095"/>
      <c r="L54" s="1463"/>
      <c r="M54" s="1096">
        <f>SUM(D54:K54)</f>
        <v>0</v>
      </c>
    </row>
    <row r="55" spans="1:13" ht="15.75" thickBot="1">
      <c r="A55" s="114" t="s">
        <v>100</v>
      </c>
      <c r="B55" s="1058"/>
      <c r="C55" s="1054" t="s">
        <v>101</v>
      </c>
      <c r="D55" s="162">
        <f>D52</f>
        <v>133619</v>
      </c>
      <c r="E55" s="634">
        <f>SUM(E52:E54)</f>
        <v>0</v>
      </c>
      <c r="F55" s="634"/>
      <c r="G55" s="634">
        <f>SUM(G52:G54)</f>
        <v>0</v>
      </c>
      <c r="H55" s="634"/>
      <c r="I55" s="634">
        <f>SUM(I52:I54)</f>
        <v>0</v>
      </c>
      <c r="J55" s="634"/>
      <c r="K55" s="634">
        <f>SUM(K52:K54)</f>
        <v>0</v>
      </c>
      <c r="L55" s="634"/>
      <c r="M55" s="69">
        <f>SUM(M52:M54)</f>
        <v>133619</v>
      </c>
    </row>
    <row r="56" spans="1:13" ht="25.5">
      <c r="A56" s="114" t="s">
        <v>102</v>
      </c>
      <c r="B56" s="1063"/>
      <c r="C56" s="1084" t="s">
        <v>103</v>
      </c>
      <c r="D56" s="168"/>
      <c r="E56" s="638"/>
      <c r="F56" s="638"/>
      <c r="G56" s="1091"/>
      <c r="H56" s="1091"/>
      <c r="I56" s="1091"/>
      <c r="J56" s="1091"/>
      <c r="K56" s="1091"/>
      <c r="L56" s="1464"/>
      <c r="M56" s="1092"/>
    </row>
    <row r="57" spans="1:13" ht="15">
      <c r="A57" s="114" t="s">
        <v>104</v>
      </c>
      <c r="B57" s="1065" t="s">
        <v>105</v>
      </c>
      <c r="C57" s="1124" t="s">
        <v>106</v>
      </c>
      <c r="D57" s="165"/>
      <c r="E57" s="637"/>
      <c r="F57" s="637"/>
      <c r="G57" s="1093"/>
      <c r="H57" s="1093"/>
      <c r="I57" s="1093"/>
      <c r="J57" s="1093"/>
      <c r="K57" s="1093"/>
      <c r="L57" s="1462"/>
      <c r="M57" s="1094"/>
    </row>
    <row r="58" spans="1:13" ht="15">
      <c r="A58" s="114" t="s">
        <v>107</v>
      </c>
      <c r="B58" s="1065"/>
      <c r="C58" s="1074" t="s">
        <v>108</v>
      </c>
      <c r="D58" s="165"/>
      <c r="E58" s="1104"/>
      <c r="F58" s="1104"/>
      <c r="G58" s="1093"/>
      <c r="H58" s="1093"/>
      <c r="I58" s="1093"/>
      <c r="J58" s="1093"/>
      <c r="K58" s="1093"/>
      <c r="L58" s="1462"/>
      <c r="M58" s="1094"/>
    </row>
    <row r="59" spans="1:13" ht="15.75" thickBot="1">
      <c r="A59" s="114" t="s">
        <v>109</v>
      </c>
      <c r="B59" s="1117"/>
      <c r="C59" s="1086" t="s">
        <v>110</v>
      </c>
      <c r="D59" s="1137"/>
      <c r="E59" s="1139"/>
      <c r="F59" s="1139"/>
      <c r="G59" s="1095"/>
      <c r="H59" s="1095"/>
      <c r="I59" s="1095"/>
      <c r="J59" s="1095"/>
      <c r="K59" s="1095"/>
      <c r="L59" s="1463"/>
      <c r="M59" s="1096"/>
    </row>
    <row r="60" spans="1:13" ht="26.25" thickBot="1">
      <c r="A60" s="114" t="s">
        <v>111</v>
      </c>
      <c r="B60" s="1079"/>
      <c r="C60" s="1054" t="s">
        <v>112</v>
      </c>
      <c r="D60" s="162"/>
      <c r="E60" s="1140"/>
      <c r="F60" s="1140"/>
      <c r="G60" s="1098"/>
      <c r="H60" s="1098"/>
      <c r="I60" s="1098"/>
      <c r="J60" s="1098"/>
      <c r="K60" s="1098"/>
      <c r="L60" s="1465"/>
      <c r="M60" s="1099"/>
    </row>
    <row r="61" spans="1:13" ht="15">
      <c r="A61" s="114" t="s">
        <v>113</v>
      </c>
      <c r="B61" s="1063" t="s">
        <v>114</v>
      </c>
      <c r="C61" s="1084" t="s">
        <v>115</v>
      </c>
      <c r="D61" s="168"/>
      <c r="E61" s="638"/>
      <c r="F61" s="638"/>
      <c r="G61" s="1091"/>
      <c r="H61" s="1091"/>
      <c r="I61" s="1091"/>
      <c r="J61" s="1091"/>
      <c r="K61" s="1091"/>
      <c r="L61" s="1464"/>
      <c r="M61" s="1092"/>
    </row>
    <row r="62" spans="1:13" ht="15">
      <c r="A62" s="114" t="s">
        <v>116</v>
      </c>
      <c r="B62" s="1065"/>
      <c r="C62" s="1074" t="s">
        <v>108</v>
      </c>
      <c r="D62" s="165"/>
      <c r="E62" s="1104"/>
      <c r="F62" s="1104"/>
      <c r="G62" s="1093"/>
      <c r="H62" s="1093"/>
      <c r="I62" s="1093"/>
      <c r="J62" s="1093"/>
      <c r="K62" s="1093"/>
      <c r="L62" s="1462"/>
      <c r="M62" s="1094"/>
    </row>
    <row r="63" spans="1:13" ht="15.75" thickBot="1">
      <c r="A63" s="114" t="s">
        <v>117</v>
      </c>
      <c r="B63" s="1079"/>
      <c r="C63" s="1073" t="s">
        <v>110</v>
      </c>
      <c r="D63" s="168"/>
      <c r="E63" s="1105"/>
      <c r="F63" s="1105"/>
      <c r="G63" s="1095"/>
      <c r="H63" s="1095"/>
      <c r="I63" s="1095"/>
      <c r="J63" s="1095"/>
      <c r="K63" s="1095"/>
      <c r="L63" s="1463"/>
      <c r="M63" s="1096"/>
    </row>
    <row r="64" spans="1:13" ht="26.25" thickBot="1">
      <c r="A64" s="114" t="s">
        <v>118</v>
      </c>
      <c r="B64" s="1079"/>
      <c r="C64" s="1054" t="s">
        <v>119</v>
      </c>
      <c r="D64" s="162"/>
      <c r="E64" s="1140"/>
      <c r="F64" s="1140"/>
      <c r="G64" s="1098"/>
      <c r="H64" s="1098"/>
      <c r="I64" s="1098"/>
      <c r="J64" s="1098"/>
      <c r="K64" s="1098"/>
      <c r="L64" s="1465"/>
      <c r="M64" s="1099"/>
    </row>
    <row r="65" spans="1:13" ht="15.75" thickBot="1">
      <c r="A65" s="114" t="s">
        <v>120</v>
      </c>
      <c r="B65" s="1063" t="s">
        <v>121</v>
      </c>
      <c r="C65" s="1129" t="s">
        <v>122</v>
      </c>
      <c r="D65" s="162"/>
      <c r="E65" s="634"/>
      <c r="F65" s="634"/>
      <c r="G65" s="1098"/>
      <c r="H65" s="1098"/>
      <c r="I65" s="1098"/>
      <c r="J65" s="1098"/>
      <c r="K65" s="1098"/>
      <c r="L65" s="1465"/>
      <c r="M65" s="1099"/>
    </row>
    <row r="66" spans="1:13" ht="15">
      <c r="A66" s="114" t="s">
        <v>123</v>
      </c>
      <c r="B66" s="1112"/>
      <c r="C66" s="1082" t="s">
        <v>124</v>
      </c>
      <c r="D66" s="1141"/>
      <c r="E66" s="1142"/>
      <c r="F66" s="1142"/>
      <c r="G66" s="1091"/>
      <c r="H66" s="1091"/>
      <c r="I66" s="1091"/>
      <c r="J66" s="1091"/>
      <c r="K66" s="1091"/>
      <c r="L66" s="1464"/>
      <c r="M66" s="1092">
        <f>SUM(D66:L66)</f>
        <v>0</v>
      </c>
    </row>
    <row r="67" spans="1:13" ht="15">
      <c r="A67" s="114" t="s">
        <v>125</v>
      </c>
      <c r="B67" s="1118"/>
      <c r="C67" s="1074" t="s">
        <v>126</v>
      </c>
      <c r="D67" s="164"/>
      <c r="E67" s="636"/>
      <c r="F67" s="636"/>
      <c r="G67" s="1093"/>
      <c r="H67" s="1093"/>
      <c r="I67" s="1093"/>
      <c r="J67" s="1093"/>
      <c r="K67" s="1093"/>
      <c r="L67" s="1462"/>
      <c r="M67" s="1094">
        <f>SUM(D67:K67)</f>
        <v>0</v>
      </c>
    </row>
    <row r="68" spans="1:13" ht="15">
      <c r="A68" s="114" t="s">
        <v>127</v>
      </c>
      <c r="B68" s="1063"/>
      <c r="C68" s="1073" t="s">
        <v>128</v>
      </c>
      <c r="D68" s="170"/>
      <c r="E68" s="1105"/>
      <c r="F68" s="1105"/>
      <c r="G68" s="1093"/>
      <c r="H68" s="1093"/>
      <c r="I68" s="1093"/>
      <c r="J68" s="1093"/>
      <c r="K68" s="1093"/>
      <c r="L68" s="1462"/>
      <c r="M68" s="1094"/>
    </row>
    <row r="69" spans="1:13" ht="15">
      <c r="A69" s="114" t="s">
        <v>129</v>
      </c>
      <c r="B69" s="1119"/>
      <c r="C69" s="1071" t="s">
        <v>130</v>
      </c>
      <c r="D69" s="171"/>
      <c r="E69" s="632"/>
      <c r="F69" s="632"/>
      <c r="G69" s="1093"/>
      <c r="H69" s="1093"/>
      <c r="I69" s="1093"/>
      <c r="J69" s="1093"/>
      <c r="K69" s="1093"/>
      <c r="L69" s="1462"/>
      <c r="M69" s="1094"/>
    </row>
    <row r="70" spans="1:13" ht="15">
      <c r="A70" s="114" t="s">
        <v>131</v>
      </c>
      <c r="B70" s="1120"/>
      <c r="C70" s="1074" t="s">
        <v>132</v>
      </c>
      <c r="D70" s="150">
        <v>14032</v>
      </c>
      <c r="E70" s="630"/>
      <c r="F70" s="630"/>
      <c r="G70" s="1093"/>
      <c r="H70" s="1093"/>
      <c r="I70" s="1093"/>
      <c r="J70" s="1093"/>
      <c r="K70" s="1093"/>
      <c r="L70" s="1462"/>
      <c r="M70" s="1094">
        <f>SUM(D70:L70)</f>
        <v>14032</v>
      </c>
    </row>
    <row r="71" spans="1:13" ht="15.75" thickBot="1">
      <c r="A71" s="114" t="s">
        <v>133</v>
      </c>
      <c r="B71" s="1121"/>
      <c r="C71" s="1073" t="s">
        <v>134</v>
      </c>
      <c r="D71" s="523"/>
      <c r="E71" s="1143"/>
      <c r="F71" s="1143"/>
      <c r="G71" s="1095"/>
      <c r="H71" s="1095"/>
      <c r="I71" s="1095"/>
      <c r="J71" s="1095"/>
      <c r="K71" s="1095"/>
      <c r="L71" s="1463"/>
      <c r="M71" s="1096"/>
    </row>
    <row r="72" spans="1:13" ht="15.75" thickBot="1">
      <c r="A72" s="114" t="s">
        <v>135</v>
      </c>
      <c r="B72" s="1115"/>
      <c r="C72" s="1075" t="s">
        <v>136</v>
      </c>
      <c r="D72" s="163">
        <f aca="true" t="shared" si="3" ref="D72:M72">SUM(D66:D71)</f>
        <v>14032</v>
      </c>
      <c r="E72" s="163">
        <f t="shared" si="3"/>
        <v>0</v>
      </c>
      <c r="F72" s="163"/>
      <c r="G72" s="163">
        <f t="shared" si="3"/>
        <v>0</v>
      </c>
      <c r="H72" s="163"/>
      <c r="I72" s="163">
        <f t="shared" si="3"/>
        <v>0</v>
      </c>
      <c r="J72" s="163"/>
      <c r="K72" s="163">
        <f t="shared" si="3"/>
        <v>0</v>
      </c>
      <c r="L72" s="163">
        <f t="shared" si="3"/>
        <v>0</v>
      </c>
      <c r="M72" s="163">
        <f t="shared" si="3"/>
        <v>14032</v>
      </c>
    </row>
    <row r="73" spans="1:13" ht="15.75" thickBot="1">
      <c r="A73" s="114" t="s">
        <v>137</v>
      </c>
      <c r="B73" s="1122"/>
      <c r="C73" s="1084" t="s">
        <v>574</v>
      </c>
      <c r="D73" s="157">
        <v>-402748</v>
      </c>
      <c r="E73" s="631">
        <v>162719</v>
      </c>
      <c r="F73" s="631">
        <v>70054</v>
      </c>
      <c r="G73" s="1148">
        <v>71676</v>
      </c>
      <c r="H73" s="1148">
        <v>33885</v>
      </c>
      <c r="I73" s="1148">
        <v>29341</v>
      </c>
      <c r="J73" s="1148">
        <v>18200</v>
      </c>
      <c r="K73" s="1148">
        <v>9512</v>
      </c>
      <c r="L73" s="1466">
        <v>7361</v>
      </c>
      <c r="M73" s="1149">
        <f>SUM(D73:L73)</f>
        <v>0</v>
      </c>
    </row>
    <row r="74" spans="1:13" ht="15.75" thickBot="1">
      <c r="A74" s="114" t="s">
        <v>138</v>
      </c>
      <c r="B74" s="1123"/>
      <c r="C74" s="1129" t="s">
        <v>139</v>
      </c>
      <c r="D74" s="162">
        <f aca="true" t="shared" si="4" ref="D74:M74">SUM(D50+D55+D72+D73)</f>
        <v>728406</v>
      </c>
      <c r="E74" s="1042">
        <f t="shared" si="4"/>
        <v>167719</v>
      </c>
      <c r="F74" s="1042">
        <f t="shared" si="4"/>
        <v>70054</v>
      </c>
      <c r="G74" s="1042">
        <f t="shared" si="4"/>
        <v>73176</v>
      </c>
      <c r="H74" s="1042">
        <f t="shared" si="4"/>
        <v>45774</v>
      </c>
      <c r="I74" s="1042">
        <f t="shared" si="4"/>
        <v>45755</v>
      </c>
      <c r="J74" s="1042">
        <f t="shared" si="4"/>
        <v>18200</v>
      </c>
      <c r="K74" s="1042">
        <f t="shared" si="4"/>
        <v>9612</v>
      </c>
      <c r="L74" s="1042">
        <f t="shared" si="4"/>
        <v>20161</v>
      </c>
      <c r="M74" s="22">
        <f t="shared" si="4"/>
        <v>1178857</v>
      </c>
    </row>
    <row r="75" spans="1:6" ht="15.75">
      <c r="A75" s="76"/>
      <c r="B75" s="76"/>
      <c r="C75" s="77"/>
      <c r="D75" s="4"/>
      <c r="E75" s="4"/>
      <c r="F75" s="4"/>
    </row>
    <row r="76" spans="1:6" ht="15.75">
      <c r="A76" s="76"/>
      <c r="B76" s="76"/>
      <c r="C76" s="77"/>
      <c r="D76" s="4"/>
      <c r="E76" s="4"/>
      <c r="F76" s="4"/>
    </row>
    <row r="77" spans="1:6" ht="15.75">
      <c r="A77" s="76"/>
      <c r="B77" s="76"/>
      <c r="C77" s="77"/>
      <c r="D77" s="4"/>
      <c r="E77" s="4"/>
      <c r="F77" s="4"/>
    </row>
    <row r="78" spans="1:6" ht="15">
      <c r="A78" s="1"/>
      <c r="B78" s="1"/>
      <c r="C78" s="1"/>
      <c r="D78" s="1564"/>
      <c r="E78" s="1564"/>
      <c r="F78" s="1546"/>
    </row>
    <row r="79" spans="1:6" ht="15">
      <c r="A79" s="1559" t="s">
        <v>362</v>
      </c>
      <c r="B79" s="1559"/>
      <c r="C79" s="1559"/>
      <c r="D79" s="1559"/>
      <c r="E79" s="1559"/>
      <c r="F79" s="1544"/>
    </row>
    <row r="80" spans="1:6" ht="15">
      <c r="A80" s="1559" t="s">
        <v>762</v>
      </c>
      <c r="B80" s="1559"/>
      <c r="C80" s="1559"/>
      <c r="D80" s="1559"/>
      <c r="E80" s="1559"/>
      <c r="F80" s="1544"/>
    </row>
    <row r="81" spans="1:6" ht="15.75">
      <c r="A81" s="5"/>
      <c r="B81" s="5"/>
      <c r="C81" s="5"/>
      <c r="D81" s="5"/>
      <c r="E81" s="5"/>
      <c r="F81" s="5"/>
    </row>
    <row r="82" spans="1:6" ht="15.75">
      <c r="A82" s="2" t="s">
        <v>140</v>
      </c>
      <c r="B82" s="2"/>
      <c r="C82" s="2"/>
      <c r="D82" s="2"/>
      <c r="E82" s="2"/>
      <c r="F82" s="2"/>
    </row>
    <row r="83" spans="1:6" ht="16.5" thickBot="1">
      <c r="A83" s="6"/>
      <c r="B83" s="2"/>
      <c r="C83" s="2"/>
      <c r="D83" s="1560" t="s">
        <v>1</v>
      </c>
      <c r="E83" s="1560"/>
      <c r="F83" s="1545"/>
    </row>
    <row r="84" spans="1:13" ht="86.25" thickBot="1">
      <c r="A84" s="1049" t="s">
        <v>141</v>
      </c>
      <c r="B84" s="1049" t="s">
        <v>142</v>
      </c>
      <c r="C84" s="7" t="s">
        <v>143</v>
      </c>
      <c r="D84" s="3" t="s">
        <v>769</v>
      </c>
      <c r="E84" s="624" t="s">
        <v>764</v>
      </c>
      <c r="F84" s="624" t="s">
        <v>944</v>
      </c>
      <c r="G84" s="1087" t="s">
        <v>768</v>
      </c>
      <c r="H84" s="1087" t="s">
        <v>941</v>
      </c>
      <c r="I84" s="1087" t="s">
        <v>765</v>
      </c>
      <c r="J84" s="1087" t="s">
        <v>942</v>
      </c>
      <c r="K84" s="1087" t="s">
        <v>766</v>
      </c>
      <c r="L84" s="1459" t="s">
        <v>770</v>
      </c>
      <c r="M84" s="1088" t="s">
        <v>767</v>
      </c>
    </row>
    <row r="85" spans="1:13" ht="15.75" thickBot="1">
      <c r="A85" s="10">
        <v>1</v>
      </c>
      <c r="B85" s="1052">
        <v>2</v>
      </c>
      <c r="C85" s="10">
        <v>3</v>
      </c>
      <c r="D85" s="12">
        <v>4</v>
      </c>
      <c r="E85" s="625">
        <v>5</v>
      </c>
      <c r="F85" s="625">
        <v>6</v>
      </c>
      <c r="G85" s="1089">
        <v>7</v>
      </c>
      <c r="H85" s="1089">
        <v>8</v>
      </c>
      <c r="I85" s="1089">
        <v>9</v>
      </c>
      <c r="J85" s="1089">
        <v>10</v>
      </c>
      <c r="K85" s="1089">
        <v>11</v>
      </c>
      <c r="L85" s="1460">
        <v>12</v>
      </c>
      <c r="M85" s="1090">
        <v>13</v>
      </c>
    </row>
    <row r="86" spans="1:13" ht="15.75" thickBot="1">
      <c r="A86" s="115" t="s">
        <v>5</v>
      </c>
      <c r="B86" s="1053" t="s">
        <v>6</v>
      </c>
      <c r="C86" s="1054" t="s">
        <v>144</v>
      </c>
      <c r="D86" s="162"/>
      <c r="E86" s="1042"/>
      <c r="F86" s="1042"/>
      <c r="G86" s="1050"/>
      <c r="H86" s="1050"/>
      <c r="I86" s="1050"/>
      <c r="J86" s="1050"/>
      <c r="K86" s="1050"/>
      <c r="L86" s="1351"/>
      <c r="M86" s="1051"/>
    </row>
    <row r="87" spans="1:13" ht="15">
      <c r="A87" s="116" t="s">
        <v>8</v>
      </c>
      <c r="B87" s="1055"/>
      <c r="C87" s="1068" t="s">
        <v>145</v>
      </c>
      <c r="D87" s="145">
        <v>56655</v>
      </c>
      <c r="E87" s="1043">
        <v>66275</v>
      </c>
      <c r="F87" s="1043"/>
      <c r="G87" s="1091">
        <v>45631</v>
      </c>
      <c r="H87" s="1091"/>
      <c r="I87" s="1091">
        <v>23881</v>
      </c>
      <c r="J87" s="1091"/>
      <c r="K87" s="1091">
        <v>4838</v>
      </c>
      <c r="L87" s="1464">
        <v>8215</v>
      </c>
      <c r="M87" s="1092">
        <f>SUM(D87:L87)</f>
        <v>205495</v>
      </c>
    </row>
    <row r="88" spans="1:13" ht="15">
      <c r="A88" s="116" t="s">
        <v>10</v>
      </c>
      <c r="B88" s="1056"/>
      <c r="C88" s="1069" t="s">
        <v>146</v>
      </c>
      <c r="D88" s="141">
        <v>15697</v>
      </c>
      <c r="E88" s="626">
        <v>15861</v>
      </c>
      <c r="F88" s="626"/>
      <c r="G88" s="1093">
        <v>11064</v>
      </c>
      <c r="H88" s="1093"/>
      <c r="I88" s="1093">
        <v>5846</v>
      </c>
      <c r="J88" s="1093"/>
      <c r="K88" s="1093">
        <v>1274</v>
      </c>
      <c r="L88" s="1462">
        <v>1879</v>
      </c>
      <c r="M88" s="1094">
        <f>SUM(D88:L88)</f>
        <v>51621</v>
      </c>
    </row>
    <row r="89" spans="1:13" ht="15">
      <c r="A89" s="116" t="s">
        <v>12</v>
      </c>
      <c r="B89" s="1056"/>
      <c r="C89" s="1069" t="s">
        <v>147</v>
      </c>
      <c r="D89" s="159">
        <v>142735</v>
      </c>
      <c r="E89" s="640">
        <v>10500</v>
      </c>
      <c r="F89" s="640"/>
      <c r="G89" s="1093">
        <v>16481</v>
      </c>
      <c r="H89" s="1093"/>
      <c r="I89" s="1093">
        <v>15755</v>
      </c>
      <c r="J89" s="1093"/>
      <c r="K89" s="1093">
        <v>3500</v>
      </c>
      <c r="L89" s="1462">
        <v>9021</v>
      </c>
      <c r="M89" s="1094">
        <f>SUM(D89:L89)</f>
        <v>197992</v>
      </c>
    </row>
    <row r="90" spans="1:13" ht="15">
      <c r="A90" s="116" t="s">
        <v>14</v>
      </c>
      <c r="B90" s="1056"/>
      <c r="C90" s="1069" t="s">
        <v>148</v>
      </c>
      <c r="D90" s="159" t="s">
        <v>433</v>
      </c>
      <c r="E90" s="640"/>
      <c r="F90" s="640"/>
      <c r="G90" s="1093"/>
      <c r="H90" s="1093"/>
      <c r="I90" s="1093"/>
      <c r="J90" s="1093"/>
      <c r="K90" s="1093"/>
      <c r="L90" s="1462"/>
      <c r="M90" s="1094">
        <f>SUM(D90:K90)</f>
        <v>0</v>
      </c>
    </row>
    <row r="91" spans="1:13" ht="15">
      <c r="A91" s="116" t="s">
        <v>16</v>
      </c>
      <c r="B91" s="1056"/>
      <c r="C91" s="1069" t="s">
        <v>149</v>
      </c>
      <c r="D91" s="159">
        <v>49902</v>
      </c>
      <c r="E91" s="640"/>
      <c r="F91" s="640"/>
      <c r="G91" s="1093"/>
      <c r="H91" s="1093"/>
      <c r="I91" s="1093"/>
      <c r="J91" s="1093"/>
      <c r="K91" s="1093"/>
      <c r="L91" s="1462"/>
      <c r="M91" s="1094">
        <f>SUM(D91:K91)</f>
        <v>49902</v>
      </c>
    </row>
    <row r="92" spans="1:13" ht="15">
      <c r="A92" s="116" t="s">
        <v>18</v>
      </c>
      <c r="B92" s="56"/>
      <c r="C92" s="1070" t="s">
        <v>150</v>
      </c>
      <c r="D92" s="159">
        <v>10360</v>
      </c>
      <c r="E92" s="640">
        <v>108</v>
      </c>
      <c r="F92" s="640"/>
      <c r="G92" s="1093"/>
      <c r="H92" s="1093"/>
      <c r="I92" s="1093"/>
      <c r="J92" s="1093"/>
      <c r="K92" s="1093"/>
      <c r="L92" s="1462"/>
      <c r="M92" s="1094">
        <f>SUM(D92:K92)</f>
        <v>10468</v>
      </c>
    </row>
    <row r="93" spans="1:13" ht="15">
      <c r="A93" s="116" t="s">
        <v>20</v>
      </c>
      <c r="B93" s="1056"/>
      <c r="C93" s="1069" t="s">
        <v>151</v>
      </c>
      <c r="D93" s="159">
        <v>10550</v>
      </c>
      <c r="E93" s="640">
        <v>74975</v>
      </c>
      <c r="F93" s="640"/>
      <c r="G93" s="1093"/>
      <c r="H93" s="1093"/>
      <c r="I93" s="1093"/>
      <c r="J93" s="1093"/>
      <c r="K93" s="1093"/>
      <c r="L93" s="1462"/>
      <c r="M93" s="1094">
        <f>SUM(D93:K93)</f>
        <v>85525</v>
      </c>
    </row>
    <row r="94" spans="1:13" ht="15">
      <c r="A94" s="116"/>
      <c r="B94" s="1057"/>
      <c r="C94" s="1071" t="s">
        <v>380</v>
      </c>
      <c r="D94" s="159"/>
      <c r="E94" s="640"/>
      <c r="F94" s="640"/>
      <c r="G94" s="1093"/>
      <c r="H94" s="1093"/>
      <c r="I94" s="1093"/>
      <c r="J94" s="1093"/>
      <c r="K94" s="1093"/>
      <c r="L94" s="1462"/>
      <c r="M94" s="1094">
        <f>SUM(D94:K94)</f>
        <v>0</v>
      </c>
    </row>
    <row r="95" spans="1:13" ht="15">
      <c r="A95" s="116" t="s">
        <v>22</v>
      </c>
      <c r="B95" s="1057"/>
      <c r="C95" s="1071" t="s">
        <v>381</v>
      </c>
      <c r="D95" s="159"/>
      <c r="E95" s="632"/>
      <c r="F95" s="632"/>
      <c r="G95" s="1093"/>
      <c r="H95" s="1093"/>
      <c r="I95" s="1093"/>
      <c r="J95" s="1093"/>
      <c r="K95" s="1093"/>
      <c r="L95" s="1462"/>
      <c r="M95" s="1094"/>
    </row>
    <row r="96" spans="1:13" ht="26.25" thickBot="1">
      <c r="A96" s="116" t="s">
        <v>24</v>
      </c>
      <c r="B96" s="1057"/>
      <c r="C96" s="1071" t="s">
        <v>382</v>
      </c>
      <c r="D96" s="159"/>
      <c r="E96" s="1078"/>
      <c r="F96" s="1078"/>
      <c r="G96" s="1095"/>
      <c r="H96" s="1095"/>
      <c r="I96" s="1095"/>
      <c r="J96" s="1095"/>
      <c r="K96" s="1095"/>
      <c r="L96" s="1463"/>
      <c r="M96" s="1096"/>
    </row>
    <row r="97" spans="1:13" ht="15.75" thickBot="1">
      <c r="A97" s="1077" t="s">
        <v>26</v>
      </c>
      <c r="B97" s="1080"/>
      <c r="C97" s="1075" t="s">
        <v>152</v>
      </c>
      <c r="D97" s="163">
        <f aca="true" t="shared" si="5" ref="D97:L97">SUM(D87:D96)</f>
        <v>285899</v>
      </c>
      <c r="E97" s="635">
        <f t="shared" si="5"/>
        <v>167719</v>
      </c>
      <c r="F97" s="635">
        <v>70054</v>
      </c>
      <c r="G97" s="1097">
        <f t="shared" si="5"/>
        <v>73176</v>
      </c>
      <c r="H97" s="1097">
        <v>45774</v>
      </c>
      <c r="I97" s="1097">
        <f t="shared" si="5"/>
        <v>45482</v>
      </c>
      <c r="J97" s="1097">
        <v>18200</v>
      </c>
      <c r="K97" s="1097">
        <f t="shared" si="5"/>
        <v>9612</v>
      </c>
      <c r="L97" s="1467">
        <f t="shared" si="5"/>
        <v>19115</v>
      </c>
      <c r="M97" s="1100">
        <f>SUM(D97:L97)</f>
        <v>735031</v>
      </c>
    </row>
    <row r="98" spans="1:13" ht="15.75" thickBot="1">
      <c r="A98" s="116" t="s">
        <v>28</v>
      </c>
      <c r="B98" s="1079" t="s">
        <v>33</v>
      </c>
      <c r="C98" s="1054" t="s">
        <v>153</v>
      </c>
      <c r="D98" s="162"/>
      <c r="E98" s="1042"/>
      <c r="F98" s="1042"/>
      <c r="G98" s="1098"/>
      <c r="H98" s="1098"/>
      <c r="I98" s="1098"/>
      <c r="J98" s="1098"/>
      <c r="K98" s="1098"/>
      <c r="L98" s="1465"/>
      <c r="M98" s="1099"/>
    </row>
    <row r="99" spans="1:13" ht="15">
      <c r="A99" s="116" t="s">
        <v>30</v>
      </c>
      <c r="B99" s="51"/>
      <c r="C99" s="1068" t="s">
        <v>154</v>
      </c>
      <c r="D99" s="145"/>
      <c r="E99" s="1043"/>
      <c r="F99" s="1043"/>
      <c r="G99" s="1091"/>
      <c r="H99" s="1091"/>
      <c r="I99" s="1091"/>
      <c r="J99" s="1091"/>
      <c r="K99" s="1091"/>
      <c r="L99" s="1464"/>
      <c r="M99" s="1092">
        <f>SUM(D99:K99)</f>
        <v>0</v>
      </c>
    </row>
    <row r="100" spans="1:13" ht="15">
      <c r="A100" s="116" t="s">
        <v>32</v>
      </c>
      <c r="B100" s="1056"/>
      <c r="C100" s="1069" t="s">
        <v>155</v>
      </c>
      <c r="D100" s="141">
        <v>320000</v>
      </c>
      <c r="E100" s="626"/>
      <c r="F100" s="626"/>
      <c r="G100" s="1093"/>
      <c r="H100" s="1093"/>
      <c r="I100" s="1093"/>
      <c r="J100" s="1093"/>
      <c r="K100" s="1093"/>
      <c r="L100" s="1462">
        <v>963</v>
      </c>
      <c r="M100" s="1094">
        <f>SUM(D100:L100)</f>
        <v>320963</v>
      </c>
    </row>
    <row r="101" spans="1:13" ht="15">
      <c r="A101" s="116" t="s">
        <v>35</v>
      </c>
      <c r="B101" s="1056"/>
      <c r="C101" s="1069" t="s">
        <v>156</v>
      </c>
      <c r="D101" s="141">
        <v>30029</v>
      </c>
      <c r="E101" s="626"/>
      <c r="F101" s="626"/>
      <c r="G101" s="1093"/>
      <c r="H101" s="1093"/>
      <c r="I101" s="1093"/>
      <c r="J101" s="1093"/>
      <c r="K101" s="1093"/>
      <c r="L101" s="1462"/>
      <c r="M101" s="1094">
        <f>SUM(D101:L101)</f>
        <v>30029</v>
      </c>
    </row>
    <row r="102" spans="1:13" ht="25.5">
      <c r="A102" s="116" t="s">
        <v>37</v>
      </c>
      <c r="B102" s="1056"/>
      <c r="C102" s="1069" t="s">
        <v>157</v>
      </c>
      <c r="D102" s="141">
        <v>1182</v>
      </c>
      <c r="E102" s="626"/>
      <c r="F102" s="626"/>
      <c r="G102" s="1093"/>
      <c r="H102" s="1093"/>
      <c r="I102" s="1093"/>
      <c r="J102" s="1093"/>
      <c r="K102" s="1093"/>
      <c r="L102" s="1462"/>
      <c r="M102" s="1094">
        <f>SUM(D102:L102)</f>
        <v>1182</v>
      </c>
    </row>
    <row r="103" spans="1:13" ht="15">
      <c r="A103" s="116"/>
      <c r="B103" s="1056"/>
      <c r="C103" s="1069" t="s">
        <v>383</v>
      </c>
      <c r="D103" s="141"/>
      <c r="E103" s="626"/>
      <c r="F103" s="626"/>
      <c r="G103" s="1093"/>
      <c r="H103" s="1093"/>
      <c r="I103" s="1093"/>
      <c r="J103" s="1093"/>
      <c r="K103" s="1093"/>
      <c r="L103" s="1462"/>
      <c r="M103" s="1094">
        <f>SUM(D103:K103)</f>
        <v>0</v>
      </c>
    </row>
    <row r="104" spans="1:13" ht="15">
      <c r="A104" s="116" t="s">
        <v>39</v>
      </c>
      <c r="B104" s="1059"/>
      <c r="C104" s="1069" t="s">
        <v>384</v>
      </c>
      <c r="D104" s="141"/>
      <c r="E104" s="1044"/>
      <c r="F104" s="1044"/>
      <c r="G104" s="1093"/>
      <c r="H104" s="1093"/>
      <c r="I104" s="1093"/>
      <c r="J104" s="1093"/>
      <c r="K104" s="1093"/>
      <c r="L104" s="1462"/>
      <c r="M104" s="1094"/>
    </row>
    <row r="105" spans="1:13" ht="26.25" thickBot="1">
      <c r="A105" s="116" t="s">
        <v>41</v>
      </c>
      <c r="B105" s="56"/>
      <c r="C105" s="1081" t="s">
        <v>385</v>
      </c>
      <c r="D105" s="173"/>
      <c r="E105" s="627"/>
      <c r="F105" s="627"/>
      <c r="G105" s="1095"/>
      <c r="H105" s="1095"/>
      <c r="I105" s="1095"/>
      <c r="J105" s="1095"/>
      <c r="K105" s="1095"/>
      <c r="L105" s="1463"/>
      <c r="M105" s="1096"/>
    </row>
    <row r="106" spans="1:13" ht="26.25" thickBot="1">
      <c r="A106" s="116" t="s">
        <v>43</v>
      </c>
      <c r="B106" s="47"/>
      <c r="C106" s="1054" t="s">
        <v>158</v>
      </c>
      <c r="D106" s="163">
        <f aca="true" t="shared" si="6" ref="D106:M106">SUM(D99:D105)</f>
        <v>351211</v>
      </c>
      <c r="E106" s="635">
        <f t="shared" si="6"/>
        <v>0</v>
      </c>
      <c r="F106" s="635"/>
      <c r="G106" s="1097">
        <f t="shared" si="6"/>
        <v>0</v>
      </c>
      <c r="H106" s="1097"/>
      <c r="I106" s="1097">
        <f t="shared" si="6"/>
        <v>0</v>
      </c>
      <c r="J106" s="1097"/>
      <c r="K106" s="1097">
        <f t="shared" si="6"/>
        <v>0</v>
      </c>
      <c r="L106" s="1097">
        <f t="shared" si="6"/>
        <v>963</v>
      </c>
      <c r="M106" s="1100">
        <f t="shared" si="6"/>
        <v>352174</v>
      </c>
    </row>
    <row r="107" spans="1:13" ht="15.75" thickBot="1">
      <c r="A107" s="116" t="s">
        <v>45</v>
      </c>
      <c r="B107" s="1058" t="s">
        <v>50</v>
      </c>
      <c r="C107" s="1054" t="s">
        <v>159</v>
      </c>
      <c r="D107" s="162"/>
      <c r="E107" s="1042"/>
      <c r="F107" s="1042"/>
      <c r="G107" s="1098"/>
      <c r="H107" s="1098"/>
      <c r="I107" s="1098"/>
      <c r="J107" s="1098"/>
      <c r="K107" s="1098"/>
      <c r="L107" s="1465"/>
      <c r="M107" s="1099"/>
    </row>
    <row r="108" spans="1:13" ht="15">
      <c r="A108" s="116" t="s">
        <v>47</v>
      </c>
      <c r="B108" s="51"/>
      <c r="C108" s="1068" t="s">
        <v>160</v>
      </c>
      <c r="D108" s="145">
        <v>1559</v>
      </c>
      <c r="E108" s="1043"/>
      <c r="F108" s="1043"/>
      <c r="G108" s="1091"/>
      <c r="H108" s="1091"/>
      <c r="I108" s="1091"/>
      <c r="J108" s="1091"/>
      <c r="K108" s="1091"/>
      <c r="L108" s="1464">
        <v>83</v>
      </c>
      <c r="M108" s="1092">
        <f>SUM(D108:L108)</f>
        <v>1642</v>
      </c>
    </row>
    <row r="109" spans="1:13" ht="15">
      <c r="A109" s="116" t="s">
        <v>49</v>
      </c>
      <c r="B109" s="56"/>
      <c r="C109" s="1069" t="s">
        <v>161</v>
      </c>
      <c r="D109" s="173"/>
      <c r="E109" s="627"/>
      <c r="F109" s="627"/>
      <c r="G109" s="1093"/>
      <c r="H109" s="1093"/>
      <c r="I109" s="1093"/>
      <c r="J109" s="1093"/>
      <c r="K109" s="1093"/>
      <c r="L109" s="1462"/>
      <c r="M109" s="1094"/>
    </row>
    <row r="110" spans="1:13" ht="15.75" thickBot="1">
      <c r="A110" s="116" t="s">
        <v>52</v>
      </c>
      <c r="B110" s="53"/>
      <c r="C110" s="1071" t="s">
        <v>162</v>
      </c>
      <c r="D110" s="159">
        <v>89737</v>
      </c>
      <c r="E110" s="640"/>
      <c r="F110" s="640"/>
      <c r="G110" s="1095"/>
      <c r="H110" s="1095"/>
      <c r="I110" s="1095"/>
      <c r="J110" s="1095"/>
      <c r="K110" s="1095"/>
      <c r="L110" s="1463"/>
      <c r="M110" s="1096">
        <f>SUM(D110:K110)</f>
        <v>89737</v>
      </c>
    </row>
    <row r="111" spans="1:13" ht="15.75" thickBot="1">
      <c r="A111" s="116" t="s">
        <v>54</v>
      </c>
      <c r="B111" s="1060"/>
      <c r="C111" s="1054" t="s">
        <v>163</v>
      </c>
      <c r="D111" s="635">
        <f>SUM(D108:D110)</f>
        <v>91296</v>
      </c>
      <c r="E111" s="635">
        <f>SUM(E108:E110)</f>
        <v>0</v>
      </c>
      <c r="F111" s="635"/>
      <c r="G111" s="1098"/>
      <c r="H111" s="1098"/>
      <c r="I111" s="1098"/>
      <c r="J111" s="1098"/>
      <c r="K111" s="1098"/>
      <c r="L111" s="1465">
        <f>SUM(L108:L110)</f>
        <v>83</v>
      </c>
      <c r="M111" s="1099">
        <f>SUM(M108:M110)</f>
        <v>91379</v>
      </c>
    </row>
    <row r="112" spans="1:13" ht="26.25" thickBot="1">
      <c r="A112" s="116" t="s">
        <v>56</v>
      </c>
      <c r="B112" s="56"/>
      <c r="C112" s="1054" t="s">
        <v>164</v>
      </c>
      <c r="D112" s="635">
        <f aca="true" t="shared" si="7" ref="D112:L112">SUM(D97+D106+D111)</f>
        <v>728406</v>
      </c>
      <c r="E112" s="635">
        <f t="shared" si="7"/>
        <v>167719</v>
      </c>
      <c r="F112" s="635">
        <f t="shared" si="7"/>
        <v>70054</v>
      </c>
      <c r="G112" s="635">
        <f t="shared" si="7"/>
        <v>73176</v>
      </c>
      <c r="H112" s="635">
        <f t="shared" si="7"/>
        <v>45774</v>
      </c>
      <c r="I112" s="635">
        <f t="shared" si="7"/>
        <v>45482</v>
      </c>
      <c r="J112" s="635">
        <f t="shared" si="7"/>
        <v>18200</v>
      </c>
      <c r="K112" s="635">
        <f t="shared" si="7"/>
        <v>9612</v>
      </c>
      <c r="L112" s="635">
        <f t="shared" si="7"/>
        <v>20161</v>
      </c>
      <c r="M112" s="1100">
        <f>SUM(D112:L112)</f>
        <v>1178584</v>
      </c>
    </row>
    <row r="113" spans="1:13" ht="15.75" thickBot="1">
      <c r="A113" s="116" t="s">
        <v>58</v>
      </c>
      <c r="B113" s="1058"/>
      <c r="C113" s="1054" t="s">
        <v>165</v>
      </c>
      <c r="D113" s="152"/>
      <c r="E113" s="628"/>
      <c r="F113" s="628"/>
      <c r="G113" s="1098"/>
      <c r="H113" s="1098"/>
      <c r="I113" s="1098"/>
      <c r="J113" s="1098"/>
      <c r="K113" s="1098"/>
      <c r="L113" s="1465"/>
      <c r="M113" s="1099"/>
    </row>
    <row r="114" spans="1:13" ht="15">
      <c r="A114" s="116" t="s">
        <v>60</v>
      </c>
      <c r="B114" s="1061" t="s">
        <v>61</v>
      </c>
      <c r="C114" s="1082" t="s">
        <v>449</v>
      </c>
      <c r="D114" s="1043"/>
      <c r="E114" s="1083"/>
      <c r="F114" s="1083"/>
      <c r="G114" s="1091"/>
      <c r="H114" s="1091"/>
      <c r="I114" s="1091"/>
      <c r="J114" s="1091"/>
      <c r="K114" s="1091"/>
      <c r="L114" s="1464"/>
      <c r="M114" s="1092">
        <f>SUM(D114:K114)</f>
        <v>0</v>
      </c>
    </row>
    <row r="115" spans="1:13" ht="15">
      <c r="A115" s="116" t="s">
        <v>63</v>
      </c>
      <c r="B115" s="1062"/>
      <c r="C115" s="1072" t="s">
        <v>108</v>
      </c>
      <c r="D115" s="643"/>
      <c r="E115" s="1045"/>
      <c r="F115" s="1045"/>
      <c r="G115" s="1093"/>
      <c r="H115" s="1093"/>
      <c r="I115" s="1093"/>
      <c r="J115" s="1093"/>
      <c r="K115" s="1093"/>
      <c r="L115" s="1462"/>
      <c r="M115" s="1094"/>
    </row>
    <row r="116" spans="1:13" ht="15.75" thickBot="1">
      <c r="A116" s="116" t="s">
        <v>65</v>
      </c>
      <c r="B116" s="1063"/>
      <c r="C116" s="1073" t="s">
        <v>110</v>
      </c>
      <c r="D116" s="176"/>
      <c r="E116" s="1046"/>
      <c r="F116" s="1046"/>
      <c r="G116" s="1095"/>
      <c r="H116" s="1095"/>
      <c r="I116" s="1095"/>
      <c r="J116" s="1095"/>
      <c r="K116" s="1095"/>
      <c r="L116" s="1463"/>
      <c r="M116" s="1096"/>
    </row>
    <row r="117" spans="1:13" ht="26.25" thickBot="1">
      <c r="A117" s="116" t="s">
        <v>67</v>
      </c>
      <c r="B117" s="1064"/>
      <c r="C117" s="1054" t="s">
        <v>455</v>
      </c>
      <c r="D117" s="152">
        <f aca="true" t="shared" si="8" ref="D117:M117">SUM(D114:D116)</f>
        <v>0</v>
      </c>
      <c r="E117" s="1085">
        <f t="shared" si="8"/>
        <v>0</v>
      </c>
      <c r="F117" s="1085"/>
      <c r="G117" s="1085">
        <f t="shared" si="8"/>
        <v>0</v>
      </c>
      <c r="H117" s="1085"/>
      <c r="I117" s="1085">
        <f t="shared" si="8"/>
        <v>0</v>
      </c>
      <c r="J117" s="1085"/>
      <c r="K117" s="1085">
        <f t="shared" si="8"/>
        <v>0</v>
      </c>
      <c r="L117" s="1085"/>
      <c r="M117" s="1100">
        <f t="shared" si="8"/>
        <v>0</v>
      </c>
    </row>
    <row r="118" spans="1:13" ht="15.75" thickBot="1">
      <c r="A118" s="116" t="s">
        <v>69</v>
      </c>
      <c r="B118" s="1064" t="s">
        <v>72</v>
      </c>
      <c r="C118" s="1054" t="s">
        <v>166</v>
      </c>
      <c r="D118" s="152"/>
      <c r="E118" s="628"/>
      <c r="F118" s="628"/>
      <c r="G118" s="1098"/>
      <c r="H118" s="1098"/>
      <c r="I118" s="1098"/>
      <c r="J118" s="1098"/>
      <c r="K118" s="1098"/>
      <c r="L118" s="1465"/>
      <c r="M118" s="1099"/>
    </row>
    <row r="119" spans="1:13" ht="15">
      <c r="A119" s="116" t="s">
        <v>71</v>
      </c>
      <c r="B119" s="1061"/>
      <c r="C119" s="1072" t="s">
        <v>108</v>
      </c>
      <c r="D119" s="643"/>
      <c r="E119" s="1045"/>
      <c r="F119" s="1045"/>
      <c r="G119" s="1091"/>
      <c r="H119" s="1091"/>
      <c r="I119" s="1091"/>
      <c r="J119" s="1091"/>
      <c r="K119" s="1091"/>
      <c r="L119" s="1464"/>
      <c r="M119" s="1092"/>
    </row>
    <row r="120" spans="1:13" ht="15.75" thickBot="1">
      <c r="A120" s="116" t="s">
        <v>74</v>
      </c>
      <c r="B120" s="1063"/>
      <c r="C120" s="1073" t="s">
        <v>110</v>
      </c>
      <c r="D120" s="176"/>
      <c r="E120" s="1046"/>
      <c r="F120" s="1046"/>
      <c r="G120" s="1095"/>
      <c r="H120" s="1095"/>
      <c r="I120" s="1095"/>
      <c r="J120" s="1095"/>
      <c r="K120" s="1095"/>
      <c r="L120" s="1463"/>
      <c r="M120" s="1096"/>
    </row>
    <row r="121" spans="1:13" ht="15.75" thickBot="1">
      <c r="A121" s="116" t="s">
        <v>76</v>
      </c>
      <c r="B121" s="1064"/>
      <c r="C121" s="1054" t="s">
        <v>167</v>
      </c>
      <c r="D121" s="152"/>
      <c r="E121" s="1085"/>
      <c r="F121" s="1085"/>
      <c r="G121" s="1098"/>
      <c r="H121" s="1098"/>
      <c r="I121" s="1098"/>
      <c r="J121" s="1098"/>
      <c r="K121" s="1098"/>
      <c r="L121" s="1465"/>
      <c r="M121" s="1099"/>
    </row>
    <row r="122" spans="1:13" ht="15.75" thickBot="1">
      <c r="A122" s="116" t="s">
        <v>78</v>
      </c>
      <c r="B122" s="1064" t="s">
        <v>81</v>
      </c>
      <c r="C122" s="1054" t="s">
        <v>122</v>
      </c>
      <c r="D122" s="152"/>
      <c r="E122" s="628"/>
      <c r="F122" s="628"/>
      <c r="G122" s="1098"/>
      <c r="H122" s="1098"/>
      <c r="I122" s="1098"/>
      <c r="J122" s="1098"/>
      <c r="K122" s="1098"/>
      <c r="L122" s="1465"/>
      <c r="M122" s="1099"/>
    </row>
    <row r="123" spans="1:13" ht="15">
      <c r="A123" s="116" t="s">
        <v>80</v>
      </c>
      <c r="B123" s="1064"/>
      <c r="C123" s="1073" t="s">
        <v>168</v>
      </c>
      <c r="D123" s="170"/>
      <c r="E123" s="639"/>
      <c r="F123" s="639"/>
      <c r="G123" s="1091"/>
      <c r="H123" s="1091"/>
      <c r="I123" s="1091"/>
      <c r="J123" s="1091"/>
      <c r="K123" s="1091"/>
      <c r="L123" s="1464"/>
      <c r="M123" s="1092"/>
    </row>
    <row r="124" spans="1:13" ht="15">
      <c r="A124" s="116" t="s">
        <v>83</v>
      </c>
      <c r="B124" s="1065"/>
      <c r="C124" s="1074" t="s">
        <v>169</v>
      </c>
      <c r="D124" s="164"/>
      <c r="E124" s="636"/>
      <c r="F124" s="636"/>
      <c r="G124" s="1093"/>
      <c r="H124" s="1093"/>
      <c r="I124" s="1093"/>
      <c r="J124" s="1093"/>
      <c r="K124" s="1093"/>
      <c r="L124" s="1462"/>
      <c r="M124" s="1094"/>
    </row>
    <row r="125" spans="1:13" ht="15">
      <c r="A125" s="116" t="s">
        <v>85</v>
      </c>
      <c r="B125" s="1065"/>
      <c r="C125" s="1074" t="s">
        <v>170</v>
      </c>
      <c r="D125" s="164"/>
      <c r="E125" s="1047"/>
      <c r="F125" s="1047"/>
      <c r="G125" s="1093"/>
      <c r="H125" s="1093"/>
      <c r="I125" s="1093"/>
      <c r="J125" s="1093"/>
      <c r="K125" s="1093"/>
      <c r="L125" s="1462"/>
      <c r="M125" s="1094">
        <f>SUM(D125:K125)</f>
        <v>0</v>
      </c>
    </row>
    <row r="126" spans="1:13" ht="15">
      <c r="A126" s="116" t="s">
        <v>87</v>
      </c>
      <c r="B126" s="1056"/>
      <c r="C126" s="1069" t="s">
        <v>171</v>
      </c>
      <c r="D126" s="141"/>
      <c r="E126" s="630"/>
      <c r="F126" s="630"/>
      <c r="G126" s="1093"/>
      <c r="H126" s="1093"/>
      <c r="I126" s="1093"/>
      <c r="J126" s="1093"/>
      <c r="K126" s="1093"/>
      <c r="L126" s="1462"/>
      <c r="M126" s="1094"/>
    </row>
    <row r="127" spans="1:13" ht="15">
      <c r="A127" s="116" t="s">
        <v>89</v>
      </c>
      <c r="B127" s="56"/>
      <c r="C127" s="1073" t="s">
        <v>172</v>
      </c>
      <c r="D127" s="173"/>
      <c r="E127" s="1048"/>
      <c r="F127" s="1048"/>
      <c r="G127" s="1093"/>
      <c r="H127" s="1093"/>
      <c r="I127" s="1093"/>
      <c r="J127" s="1093"/>
      <c r="K127" s="1093"/>
      <c r="L127" s="1462"/>
      <c r="M127" s="1094"/>
    </row>
    <row r="128" spans="1:13" ht="15.75" thickBot="1">
      <c r="A128" s="116" t="s">
        <v>91</v>
      </c>
      <c r="B128" s="1066"/>
      <c r="C128" s="1086" t="s">
        <v>173</v>
      </c>
      <c r="D128" s="159"/>
      <c r="E128" s="632"/>
      <c r="F128" s="632"/>
      <c r="G128" s="1095"/>
      <c r="H128" s="1095"/>
      <c r="I128" s="1095"/>
      <c r="J128" s="1095"/>
      <c r="K128" s="1095"/>
      <c r="L128" s="1463"/>
      <c r="M128" s="1096"/>
    </row>
    <row r="129" spans="1:13" ht="15.75" thickBot="1">
      <c r="A129" s="116" t="s">
        <v>94</v>
      </c>
      <c r="B129" s="1060"/>
      <c r="C129" s="1075" t="s">
        <v>174</v>
      </c>
      <c r="D129" s="163">
        <f>SUM(D124:D128)</f>
        <v>0</v>
      </c>
      <c r="E129" s="635">
        <v>0</v>
      </c>
      <c r="F129" s="635"/>
      <c r="G129" s="635">
        <f>SUM(G123:G128)</f>
        <v>0</v>
      </c>
      <c r="H129" s="635"/>
      <c r="I129" s="635">
        <f>SUM(I123:I128)</f>
        <v>0</v>
      </c>
      <c r="J129" s="635"/>
      <c r="K129" s="635">
        <f>SUM(K123:K128)</f>
        <v>0</v>
      </c>
      <c r="L129" s="635"/>
      <c r="M129" s="1100">
        <f>SUM(M125:M128)</f>
        <v>0</v>
      </c>
    </row>
    <row r="130" spans="1:13" ht="15">
      <c r="A130" s="139"/>
      <c r="B130" s="1062" t="s">
        <v>92</v>
      </c>
      <c r="C130" s="1076" t="s">
        <v>175</v>
      </c>
      <c r="D130" s="145"/>
      <c r="E130" s="629"/>
      <c r="F130" s="629"/>
      <c r="G130" s="1091"/>
      <c r="H130" s="1091"/>
      <c r="I130" s="1091"/>
      <c r="J130" s="1091"/>
      <c r="K130" s="1091"/>
      <c r="L130" s="1464"/>
      <c r="M130" s="1092"/>
    </row>
    <row r="131" spans="1:13" ht="15.75" thickBot="1">
      <c r="A131" s="117"/>
      <c r="B131" s="1066"/>
      <c r="C131" s="1071" t="s">
        <v>176</v>
      </c>
      <c r="D131" s="159"/>
      <c r="E131" s="632"/>
      <c r="F131" s="632"/>
      <c r="G131" s="1095"/>
      <c r="H131" s="1095"/>
      <c r="I131" s="1095"/>
      <c r="J131" s="1095"/>
      <c r="K131" s="1095"/>
      <c r="L131" s="1463"/>
      <c r="M131" s="1096"/>
    </row>
    <row r="132" spans="1:13" ht="15.75" thickBot="1">
      <c r="A132" s="142" t="s">
        <v>96</v>
      </c>
      <c r="B132" s="1067"/>
      <c r="C132" s="1054" t="s">
        <v>177</v>
      </c>
      <c r="D132" s="163">
        <f aca="true" t="shared" si="9" ref="D132:M132">SUM(D112+D117+D129)</f>
        <v>728406</v>
      </c>
      <c r="E132" s="635">
        <f t="shared" si="9"/>
        <v>167719</v>
      </c>
      <c r="F132" s="635">
        <f t="shared" si="9"/>
        <v>70054</v>
      </c>
      <c r="G132" s="635">
        <f t="shared" si="9"/>
        <v>73176</v>
      </c>
      <c r="H132" s="635">
        <f t="shared" si="9"/>
        <v>45774</v>
      </c>
      <c r="I132" s="635">
        <f t="shared" si="9"/>
        <v>45482</v>
      </c>
      <c r="J132" s="635">
        <f t="shared" si="9"/>
        <v>18200</v>
      </c>
      <c r="K132" s="635">
        <f t="shared" si="9"/>
        <v>9612</v>
      </c>
      <c r="L132" s="635">
        <f t="shared" si="9"/>
        <v>20161</v>
      </c>
      <c r="M132" s="1487">
        <f t="shared" si="9"/>
        <v>1178584</v>
      </c>
    </row>
  </sheetData>
  <sheetProtection/>
  <mergeCells count="8">
    <mergeCell ref="A80:E80"/>
    <mergeCell ref="D83:E83"/>
    <mergeCell ref="D1:M1"/>
    <mergeCell ref="A2:E2"/>
    <mergeCell ref="A3:E3"/>
    <mergeCell ref="D6:E6"/>
    <mergeCell ref="D78:E78"/>
    <mergeCell ref="A79:E7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4"/>
  <sheetViews>
    <sheetView zoomScalePageLayoutView="0" workbookViewId="0" topLeftCell="A35">
      <selection activeCell="I183" sqref="I183"/>
    </sheetView>
  </sheetViews>
  <sheetFormatPr defaultColWidth="9.140625" defaultRowHeight="15"/>
  <cols>
    <col min="1" max="1" width="5.421875" style="696" customWidth="1"/>
    <col min="2" max="2" width="55.57421875" style="696" customWidth="1"/>
    <col min="3" max="3" width="14.140625" style="728" customWidth="1"/>
    <col min="4" max="4" width="12.00390625" style="728" customWidth="1"/>
    <col min="5" max="5" width="0.13671875" style="728" customWidth="1"/>
    <col min="6" max="6" width="13.28125" style="728" customWidth="1"/>
    <col min="7" max="7" width="9.140625" style="696" customWidth="1"/>
    <col min="8" max="8" width="10.140625" style="696" bestFit="1" customWidth="1"/>
    <col min="9" max="16384" width="9.140625" style="696" customWidth="1"/>
  </cols>
  <sheetData>
    <row r="1" spans="3:6" ht="12.75">
      <c r="C1" s="697"/>
      <c r="D1" s="697"/>
      <c r="E1" s="698" t="s">
        <v>681</v>
      </c>
      <c r="F1" s="699"/>
    </row>
    <row r="2" spans="2:6" ht="12.75">
      <c r="B2" s="485" t="s">
        <v>784</v>
      </c>
      <c r="C2" s="697"/>
      <c r="D2" s="697"/>
      <c r="E2" s="697"/>
      <c r="F2" s="700"/>
    </row>
    <row r="3" spans="2:6" ht="13.5" thickBot="1">
      <c r="B3" s="486"/>
      <c r="C3" s="697"/>
      <c r="D3" s="697"/>
      <c r="E3" s="697"/>
      <c r="F3" s="699" t="s">
        <v>236</v>
      </c>
    </row>
    <row r="4" spans="1:6" ht="12.75" customHeight="1">
      <c r="A4" s="701" t="s">
        <v>2</v>
      </c>
      <c r="B4" s="487" t="s">
        <v>370</v>
      </c>
      <c r="C4" s="488" t="s">
        <v>833</v>
      </c>
      <c r="D4" s="488" t="s">
        <v>378</v>
      </c>
      <c r="E4" s="488"/>
      <c r="F4" s="489" t="s">
        <v>371</v>
      </c>
    </row>
    <row r="5" spans="1:6" ht="17.25" customHeight="1" thickBot="1">
      <c r="A5" s="702"/>
      <c r="B5" s="490"/>
      <c r="C5" s="491" t="s">
        <v>834</v>
      </c>
      <c r="D5" s="491"/>
      <c r="E5" s="491"/>
      <c r="F5" s="492"/>
    </row>
    <row r="6" spans="1:6" ht="13.5" customHeight="1" hidden="1" thickBot="1">
      <c r="A6" s="702"/>
      <c r="B6" s="490"/>
      <c r="C6" s="493"/>
      <c r="D6" s="493"/>
      <c r="E6" s="493"/>
      <c r="F6" s="494"/>
    </row>
    <row r="7" spans="1:6" ht="13.5" thickBot="1">
      <c r="A7" s="703"/>
      <c r="B7" s="495"/>
      <c r="C7" s="488" t="s">
        <v>372</v>
      </c>
      <c r="D7" s="496" t="s">
        <v>373</v>
      </c>
      <c r="E7" s="496"/>
      <c r="F7" s="497" t="s">
        <v>374</v>
      </c>
    </row>
    <row r="8" spans="1:6" ht="13.5" customHeight="1" thickBot="1">
      <c r="A8" s="704">
        <v>1</v>
      </c>
      <c r="B8" s="498">
        <v>2</v>
      </c>
      <c r="C8" s="705">
        <v>3</v>
      </c>
      <c r="D8" s="706">
        <v>4</v>
      </c>
      <c r="E8" s="706"/>
      <c r="F8" s="707">
        <v>5</v>
      </c>
    </row>
    <row r="9" spans="1:6" ht="12.75" customHeight="1">
      <c r="A9" s="499" t="s">
        <v>375</v>
      </c>
      <c r="B9" s="708" t="s">
        <v>835</v>
      </c>
      <c r="C9" s="709" t="s">
        <v>785</v>
      </c>
      <c r="D9" s="710"/>
      <c r="E9" s="710"/>
      <c r="F9" s="711"/>
    </row>
    <row r="10" spans="1:6" ht="12.75">
      <c r="A10" s="712"/>
      <c r="B10" s="1494" t="s">
        <v>836</v>
      </c>
      <c r="C10" s="1493" t="s">
        <v>844</v>
      </c>
      <c r="D10" s="1504">
        <v>20.38</v>
      </c>
      <c r="E10" s="1493"/>
      <c r="F10" s="1493">
        <v>93340400</v>
      </c>
    </row>
    <row r="11" spans="1:6" ht="12.75">
      <c r="A11" s="712"/>
      <c r="B11" s="500" t="s">
        <v>837</v>
      </c>
      <c r="C11" s="713"/>
      <c r="D11" s="1496"/>
      <c r="E11" s="727"/>
      <c r="F11" s="727">
        <v>20305173</v>
      </c>
    </row>
    <row r="12" spans="1:6" ht="12.75">
      <c r="A12" s="712"/>
      <c r="B12" s="502" t="s">
        <v>838</v>
      </c>
      <c r="C12" s="714"/>
      <c r="D12" s="1497"/>
      <c r="E12" s="715"/>
      <c r="F12" s="715">
        <v>8136396</v>
      </c>
    </row>
    <row r="13" spans="1:6" ht="12.75" hidden="1">
      <c r="A13" s="712"/>
      <c r="B13" s="502"/>
      <c r="C13" s="714"/>
      <c r="D13" s="1497"/>
      <c r="E13" s="715"/>
      <c r="F13" s="715"/>
    </row>
    <row r="14" spans="1:6" ht="12.75">
      <c r="A14" s="712"/>
      <c r="B14" s="502" t="s">
        <v>839</v>
      </c>
      <c r="C14" s="714"/>
      <c r="D14" s="1498"/>
      <c r="E14" s="715"/>
      <c r="F14" s="715">
        <v>8907100</v>
      </c>
    </row>
    <row r="15" spans="1:6" ht="12.75">
      <c r="A15" s="712"/>
      <c r="B15" s="502" t="s">
        <v>840</v>
      </c>
      <c r="C15" s="714"/>
      <c r="D15" s="1498"/>
      <c r="E15" s="715"/>
      <c r="F15" s="715">
        <v>328336</v>
      </c>
    </row>
    <row r="16" spans="1:6" ht="12.75">
      <c r="A16" s="712"/>
      <c r="B16" s="502" t="s">
        <v>841</v>
      </c>
      <c r="C16" s="714"/>
      <c r="D16" s="1498"/>
      <c r="E16" s="715"/>
      <c r="F16" s="715">
        <v>2933341</v>
      </c>
    </row>
    <row r="17" spans="1:6" ht="12.75">
      <c r="A17" s="712"/>
      <c r="B17" s="502" t="s">
        <v>842</v>
      </c>
      <c r="C17" s="714"/>
      <c r="D17" s="1498"/>
      <c r="E17" s="715"/>
      <c r="F17" s="715">
        <v>-15091380</v>
      </c>
    </row>
    <row r="18" spans="1:6" ht="12.75" customHeight="1">
      <c r="A18" s="712"/>
      <c r="B18" s="502" t="s">
        <v>843</v>
      </c>
      <c r="C18" s="714"/>
      <c r="D18" s="1497"/>
      <c r="E18" s="715"/>
      <c r="F18" s="715">
        <v>11375100</v>
      </c>
    </row>
    <row r="19" spans="1:6" ht="12.75" customHeight="1">
      <c r="A19" s="712"/>
      <c r="B19" s="501" t="s">
        <v>761</v>
      </c>
      <c r="C19" s="714"/>
      <c r="D19" s="1497"/>
      <c r="E19" s="715"/>
      <c r="F19" s="1495">
        <f>F10+F11+F17+F18</f>
        <v>109929293</v>
      </c>
    </row>
    <row r="20" spans="1:6" ht="15" customHeight="1">
      <c r="A20" s="712"/>
      <c r="B20" s="502" t="s">
        <v>845</v>
      </c>
      <c r="C20" s="714"/>
      <c r="D20" s="1497"/>
      <c r="E20" s="715"/>
      <c r="F20" s="715">
        <v>95970</v>
      </c>
    </row>
    <row r="21" spans="1:6" ht="12.75">
      <c r="A21" s="717"/>
      <c r="B21" s="502" t="s">
        <v>846</v>
      </c>
      <c r="C21" s="714"/>
      <c r="D21" s="1497"/>
      <c r="E21" s="715"/>
      <c r="F21" s="715">
        <v>1645000</v>
      </c>
    </row>
    <row r="22" spans="1:6" s="719" customFormat="1" ht="12.75">
      <c r="A22" s="717"/>
      <c r="B22" s="502" t="s">
        <v>847</v>
      </c>
      <c r="C22" s="718"/>
      <c r="D22" s="1498"/>
      <c r="E22" s="716"/>
      <c r="F22" s="716">
        <v>27211102</v>
      </c>
    </row>
    <row r="23" spans="1:6" ht="12.75">
      <c r="A23" s="712"/>
      <c r="B23" s="504" t="s">
        <v>848</v>
      </c>
      <c r="C23" s="714"/>
      <c r="D23" s="1497">
        <v>1.3004</v>
      </c>
      <c r="E23" s="715"/>
      <c r="F23" s="715">
        <v>2568290</v>
      </c>
    </row>
    <row r="24" spans="1:6" ht="12.75">
      <c r="A24" s="712"/>
      <c r="B24" s="504" t="s">
        <v>849</v>
      </c>
      <c r="C24" s="714"/>
      <c r="D24" s="715">
        <v>6502</v>
      </c>
      <c r="E24" s="715"/>
      <c r="F24" s="715">
        <v>1950600</v>
      </c>
    </row>
    <row r="25" spans="1:6" ht="12.75">
      <c r="A25" s="712"/>
      <c r="B25" s="504" t="s">
        <v>850</v>
      </c>
      <c r="C25" s="714"/>
      <c r="D25" s="1497">
        <v>1.7704</v>
      </c>
      <c r="E25" s="715"/>
      <c r="F25" s="715">
        <v>3496540</v>
      </c>
    </row>
    <row r="26" spans="1:6" ht="12.75">
      <c r="A26" s="1505"/>
      <c r="B26" s="504" t="s">
        <v>851</v>
      </c>
      <c r="C26" s="714"/>
      <c r="D26" s="715">
        <v>8855</v>
      </c>
      <c r="E26" s="715"/>
      <c r="F26" s="715">
        <v>2655600</v>
      </c>
    </row>
    <row r="27" spans="1:6" ht="12.75">
      <c r="A27" s="712"/>
      <c r="B27" s="504" t="s">
        <v>852</v>
      </c>
      <c r="C27" s="714" t="s">
        <v>865</v>
      </c>
      <c r="D27" s="715">
        <v>45</v>
      </c>
      <c r="E27" s="715"/>
      <c r="F27" s="715">
        <v>2491200</v>
      </c>
    </row>
    <row r="28" spans="1:6" ht="12.75">
      <c r="A28" s="712"/>
      <c r="B28" s="504" t="s">
        <v>853</v>
      </c>
      <c r="C28" s="714" t="s">
        <v>865</v>
      </c>
      <c r="D28" s="715">
        <v>54</v>
      </c>
      <c r="E28" s="715"/>
      <c r="F28" s="715">
        <v>10179000</v>
      </c>
    </row>
    <row r="29" spans="1:6" ht="12.75">
      <c r="A29" s="712"/>
      <c r="B29" s="504" t="s">
        <v>854</v>
      </c>
      <c r="C29" s="714" t="s">
        <v>865</v>
      </c>
      <c r="D29" s="715">
        <v>16</v>
      </c>
      <c r="E29" s="715"/>
      <c r="F29" s="715">
        <v>1744000</v>
      </c>
    </row>
    <row r="30" spans="1:6" ht="12.75">
      <c r="A30" s="712"/>
      <c r="B30" s="504" t="s">
        <v>855</v>
      </c>
      <c r="C30" s="714" t="s">
        <v>865</v>
      </c>
      <c r="D30" s="715">
        <v>29</v>
      </c>
      <c r="E30" s="715"/>
      <c r="F30" s="715">
        <v>23454360</v>
      </c>
    </row>
    <row r="31" spans="1:6" ht="12.75">
      <c r="A31" s="712"/>
      <c r="B31" s="503" t="s">
        <v>434</v>
      </c>
      <c r="C31" s="1506"/>
      <c r="D31" s="1507"/>
      <c r="E31" s="1495"/>
      <c r="F31" s="1495">
        <f>SUM(F20:F30)</f>
        <v>77491662</v>
      </c>
    </row>
    <row r="32" spans="1:6" ht="12.75">
      <c r="A32" s="712"/>
      <c r="B32" s="503" t="s">
        <v>856</v>
      </c>
      <c r="C32" s="714"/>
      <c r="D32" s="1497"/>
      <c r="E32" s="715"/>
      <c r="F32" s="715"/>
    </row>
    <row r="33" spans="1:6" ht="12.75">
      <c r="A33" s="712"/>
      <c r="B33" s="504" t="s">
        <v>857</v>
      </c>
      <c r="C33" s="714" t="s">
        <v>844</v>
      </c>
      <c r="D33" s="715">
        <v>26</v>
      </c>
      <c r="E33" s="715"/>
      <c r="F33" s="715">
        <v>49088000</v>
      </c>
    </row>
    <row r="34" spans="1:6" ht="12.75">
      <c r="A34" s="712"/>
      <c r="B34" s="504" t="s">
        <v>858</v>
      </c>
      <c r="C34" s="714" t="s">
        <v>844</v>
      </c>
      <c r="D34" s="715">
        <v>20</v>
      </c>
      <c r="E34" s="715"/>
      <c r="F34" s="715">
        <v>18880000</v>
      </c>
    </row>
    <row r="35" spans="1:6" ht="12.75">
      <c r="A35" s="712"/>
      <c r="B35" s="502" t="s">
        <v>859</v>
      </c>
      <c r="C35" s="714" t="s">
        <v>844</v>
      </c>
      <c r="D35" s="715">
        <v>14</v>
      </c>
      <c r="E35" s="720"/>
      <c r="F35" s="715">
        <v>15232000</v>
      </c>
    </row>
    <row r="36" spans="1:6" ht="12.75">
      <c r="A36" s="712"/>
      <c r="B36" s="504" t="s">
        <v>860</v>
      </c>
      <c r="C36" s="714" t="s">
        <v>844</v>
      </c>
      <c r="D36" s="715">
        <v>12</v>
      </c>
      <c r="E36" s="715"/>
      <c r="F36" s="715">
        <v>6528000</v>
      </c>
    </row>
    <row r="37" spans="1:6" ht="12.75">
      <c r="A37" s="712"/>
      <c r="B37" s="502" t="s">
        <v>861</v>
      </c>
      <c r="C37" s="714" t="s">
        <v>844</v>
      </c>
      <c r="D37" s="715">
        <v>283</v>
      </c>
      <c r="E37" s="721"/>
      <c r="F37" s="715">
        <v>10188000</v>
      </c>
    </row>
    <row r="38" spans="1:6" ht="12.75">
      <c r="A38" s="712"/>
      <c r="B38" s="504" t="s">
        <v>862</v>
      </c>
      <c r="C38" s="714" t="s">
        <v>844</v>
      </c>
      <c r="D38" s="715">
        <v>218</v>
      </c>
      <c r="E38" s="715"/>
      <c r="F38" s="715">
        <v>3924000</v>
      </c>
    </row>
    <row r="39" spans="1:6" ht="12.75">
      <c r="A39" s="712"/>
      <c r="B39" s="504" t="s">
        <v>863</v>
      </c>
      <c r="C39" s="714" t="s">
        <v>844</v>
      </c>
      <c r="D39" s="715">
        <v>225</v>
      </c>
      <c r="E39" s="715"/>
      <c r="F39" s="715">
        <v>22950000</v>
      </c>
    </row>
    <row r="40" spans="1:6" ht="12.75">
      <c r="A40" s="712"/>
      <c r="B40" s="503" t="s">
        <v>434</v>
      </c>
      <c r="C40" s="1506"/>
      <c r="D40" s="1507"/>
      <c r="E40" s="1508"/>
      <c r="F40" s="1495">
        <f>SUM(F33:F39)</f>
        <v>126790000</v>
      </c>
    </row>
    <row r="41" spans="1:6" ht="12.75" customHeight="1" thickBot="1">
      <c r="A41" s="712"/>
      <c r="B41" s="504" t="s">
        <v>864</v>
      </c>
      <c r="C41" s="714"/>
      <c r="D41" s="1497"/>
      <c r="E41" s="721"/>
      <c r="F41" s="715">
        <v>4802820</v>
      </c>
    </row>
    <row r="42" spans="1:6" ht="13.5" hidden="1" thickBot="1">
      <c r="A42" s="712"/>
      <c r="B42" s="504"/>
      <c r="C42" s="714"/>
      <c r="D42" s="1497"/>
      <c r="E42" s="720"/>
      <c r="F42" s="716"/>
    </row>
    <row r="43" spans="1:6" ht="13.5" hidden="1" thickBot="1">
      <c r="A43" s="712"/>
      <c r="B43" s="504"/>
      <c r="C43" s="714"/>
      <c r="D43" s="1497"/>
      <c r="E43" s="720"/>
      <c r="F43" s="716"/>
    </row>
    <row r="44" spans="1:6" ht="13.5" hidden="1" thickBot="1">
      <c r="A44" s="712"/>
      <c r="B44" s="504"/>
      <c r="C44" s="714"/>
      <c r="D44" s="1497"/>
      <c r="E44" s="720"/>
      <c r="F44" s="716"/>
    </row>
    <row r="45" spans="1:6" ht="0.75" customHeight="1" hidden="1" thickBot="1">
      <c r="A45" s="712"/>
      <c r="B45" s="504"/>
      <c r="C45" s="714"/>
      <c r="D45" s="1497"/>
      <c r="E45" s="720"/>
      <c r="F45" s="716"/>
    </row>
    <row r="46" spans="1:6" ht="13.5" hidden="1" thickBot="1">
      <c r="A46" s="712"/>
      <c r="B46" s="504"/>
      <c r="C46" s="714"/>
      <c r="D46" s="1498"/>
      <c r="E46" s="720"/>
      <c r="F46" s="716"/>
    </row>
    <row r="47" spans="1:6" ht="13.5" hidden="1" thickBot="1">
      <c r="A47" s="712"/>
      <c r="B47" s="504"/>
      <c r="C47" s="714"/>
      <c r="D47" s="1497"/>
      <c r="E47" s="721"/>
      <c r="F47" s="715"/>
    </row>
    <row r="48" spans="1:6" ht="13.5" hidden="1" thickBot="1">
      <c r="A48" s="712"/>
      <c r="B48" s="504"/>
      <c r="C48" s="714"/>
      <c r="D48" s="1497"/>
      <c r="E48" s="721"/>
      <c r="F48" s="715"/>
    </row>
    <row r="49" spans="1:6" ht="13.5" hidden="1" thickBot="1">
      <c r="A49" s="712"/>
      <c r="B49" s="504"/>
      <c r="C49" s="714"/>
      <c r="D49" s="1497"/>
      <c r="E49" s="721"/>
      <c r="F49" s="715"/>
    </row>
    <row r="50" spans="1:6" ht="13.5" hidden="1" thickBot="1">
      <c r="A50" s="712"/>
      <c r="B50" s="504"/>
      <c r="C50" s="714"/>
      <c r="D50" s="1497"/>
      <c r="E50" s="721"/>
      <c r="F50" s="715"/>
    </row>
    <row r="51" spans="1:6" ht="13.5" hidden="1" thickBot="1">
      <c r="A51" s="712"/>
      <c r="B51" s="504"/>
      <c r="C51" s="714"/>
      <c r="D51" s="1497"/>
      <c r="E51" s="721"/>
      <c r="F51" s="715"/>
    </row>
    <row r="52" spans="1:6" ht="0.75" customHeight="1" hidden="1" thickBot="1">
      <c r="A52" s="712"/>
      <c r="B52" s="504"/>
      <c r="C52" s="714"/>
      <c r="D52" s="1497"/>
      <c r="E52" s="721"/>
      <c r="F52" s="715"/>
    </row>
    <row r="53" spans="1:6" ht="13.5" hidden="1" thickBot="1">
      <c r="A53" s="712"/>
      <c r="B53" s="503"/>
      <c r="C53" s="714"/>
      <c r="D53" s="1498"/>
      <c r="E53" s="720"/>
      <c r="F53" s="716"/>
    </row>
    <row r="54" spans="1:6" ht="13.5" hidden="1" thickBot="1">
      <c r="A54" s="712"/>
      <c r="B54" s="504"/>
      <c r="C54" s="714"/>
      <c r="D54" s="1497"/>
      <c r="E54" s="721"/>
      <c r="F54" s="715"/>
    </row>
    <row r="55" spans="1:6" ht="1.5" customHeight="1" hidden="1" thickBot="1">
      <c r="A55" s="712"/>
      <c r="B55" s="504"/>
      <c r="C55" s="714"/>
      <c r="D55" s="1497"/>
      <c r="E55" s="721"/>
      <c r="F55" s="715"/>
    </row>
    <row r="56" spans="1:6" ht="13.5" hidden="1" thickBot="1">
      <c r="A56" s="712"/>
      <c r="B56" s="504"/>
      <c r="C56" s="714"/>
      <c r="D56" s="1497"/>
      <c r="E56" s="721"/>
      <c r="F56" s="715"/>
    </row>
    <row r="57" spans="1:6" ht="12.75" hidden="1">
      <c r="A57" s="712"/>
      <c r="B57" s="504"/>
      <c r="C57" s="714"/>
      <c r="D57" s="1497"/>
      <c r="E57" s="721"/>
      <c r="F57" s="715"/>
    </row>
    <row r="58" spans="1:6" ht="13.5" hidden="1" thickBot="1">
      <c r="A58" s="712"/>
      <c r="B58" s="504"/>
      <c r="C58" s="714"/>
      <c r="D58" s="1498"/>
      <c r="E58" s="720"/>
      <c r="F58" s="716"/>
    </row>
    <row r="59" spans="1:6" ht="13.5" hidden="1" thickBot="1">
      <c r="A59" s="712"/>
      <c r="B59" s="504"/>
      <c r="C59" s="714"/>
      <c r="D59" s="1497"/>
      <c r="E59" s="721"/>
      <c r="F59" s="715"/>
    </row>
    <row r="60" spans="1:6" ht="13.5" hidden="1" thickBot="1">
      <c r="A60" s="712"/>
      <c r="B60" s="504"/>
      <c r="C60" s="714"/>
      <c r="D60" s="1497"/>
      <c r="E60" s="721"/>
      <c r="F60" s="715"/>
    </row>
    <row r="61" spans="1:6" ht="12.75" hidden="1">
      <c r="A61" s="712"/>
      <c r="B61" s="504"/>
      <c r="C61" s="714"/>
      <c r="D61" s="1498"/>
      <c r="E61" s="721"/>
      <c r="F61" s="715"/>
    </row>
    <row r="62" spans="1:6" ht="12.75" hidden="1">
      <c r="A62" s="712"/>
      <c r="B62" s="504"/>
      <c r="C62" s="714"/>
      <c r="D62" s="1497"/>
      <c r="E62" s="721"/>
      <c r="F62" s="715"/>
    </row>
    <row r="63" spans="1:6" ht="13.5" hidden="1" thickBot="1">
      <c r="A63" s="712"/>
      <c r="B63" s="503"/>
      <c r="C63" s="714"/>
      <c r="D63" s="1497"/>
      <c r="E63" s="721"/>
      <c r="F63" s="715"/>
    </row>
    <row r="64" spans="1:6" ht="12" customHeight="1" hidden="1" thickBot="1">
      <c r="A64" s="712"/>
      <c r="B64" s="504"/>
      <c r="C64" s="714"/>
      <c r="D64" s="1497"/>
      <c r="E64" s="715"/>
      <c r="F64" s="715"/>
    </row>
    <row r="65" spans="1:6" ht="13.5" hidden="1" thickBot="1">
      <c r="A65" s="712"/>
      <c r="B65" s="504"/>
      <c r="C65" s="714"/>
      <c r="D65" s="1497"/>
      <c r="E65" s="721"/>
      <c r="F65" s="715"/>
    </row>
    <row r="66" spans="1:6" ht="12.75" hidden="1">
      <c r="A66" s="712"/>
      <c r="B66" s="504"/>
      <c r="C66" s="714"/>
      <c r="D66" s="1497"/>
      <c r="E66" s="721"/>
      <c r="F66" s="715"/>
    </row>
    <row r="67" spans="1:6" ht="13.5" hidden="1" thickBot="1">
      <c r="A67" s="712"/>
      <c r="B67" s="504"/>
      <c r="C67" s="714"/>
      <c r="D67" s="1497"/>
      <c r="E67" s="721"/>
      <c r="F67" s="715"/>
    </row>
    <row r="68" spans="1:6" ht="13.5" hidden="1" thickBot="1">
      <c r="A68" s="712"/>
      <c r="B68" s="504"/>
      <c r="C68" s="714"/>
      <c r="D68" s="1497"/>
      <c r="E68" s="721"/>
      <c r="F68" s="715"/>
    </row>
    <row r="69" spans="1:6" ht="12.75" hidden="1">
      <c r="A69" s="712"/>
      <c r="B69" s="504"/>
      <c r="C69" s="714"/>
      <c r="D69" s="1497"/>
      <c r="E69" s="721"/>
      <c r="F69" s="715"/>
    </row>
    <row r="70" spans="1:6" ht="12.75" hidden="1">
      <c r="A70" s="712"/>
      <c r="B70" s="504"/>
      <c r="C70" s="714"/>
      <c r="D70" s="1497"/>
      <c r="E70" s="721"/>
      <c r="F70" s="715"/>
    </row>
    <row r="71" spans="1:6" ht="12.75" hidden="1">
      <c r="A71" s="712"/>
      <c r="B71" s="504"/>
      <c r="C71" s="714"/>
      <c r="D71" s="1497"/>
      <c r="E71" s="715"/>
      <c r="F71" s="715"/>
    </row>
    <row r="72" spans="1:6" ht="12.75" hidden="1">
      <c r="A72" s="712"/>
      <c r="B72" s="504"/>
      <c r="C72" s="714"/>
      <c r="D72" s="1497"/>
      <c r="E72" s="715"/>
      <c r="F72" s="715"/>
    </row>
    <row r="73" spans="1:6" ht="12.75" hidden="1">
      <c r="A73" s="712"/>
      <c r="B73" s="504"/>
      <c r="C73" s="714"/>
      <c r="D73" s="1497"/>
      <c r="E73" s="721"/>
      <c r="F73" s="715"/>
    </row>
    <row r="74" spans="1:6" ht="12.75" hidden="1">
      <c r="A74" s="712"/>
      <c r="B74" s="504"/>
      <c r="C74" s="714"/>
      <c r="D74" s="1497"/>
      <c r="E74" s="721"/>
      <c r="F74" s="715"/>
    </row>
    <row r="75" spans="1:6" ht="12.75" hidden="1">
      <c r="A75" s="712"/>
      <c r="B75" s="504"/>
      <c r="C75" s="714"/>
      <c r="D75" s="1497"/>
      <c r="E75" s="721"/>
      <c r="F75" s="715"/>
    </row>
    <row r="76" spans="1:6" ht="13.5" hidden="1" thickBot="1">
      <c r="A76" s="712"/>
      <c r="B76" s="503"/>
      <c r="C76" s="714"/>
      <c r="D76" s="1497"/>
      <c r="E76" s="715"/>
      <c r="F76" s="715"/>
    </row>
    <row r="77" spans="1:6" ht="13.5" hidden="1" thickBot="1">
      <c r="A77" s="712"/>
      <c r="B77" s="504"/>
      <c r="C77" s="714"/>
      <c r="D77" s="1497"/>
      <c r="E77" s="715"/>
      <c r="F77" s="715"/>
    </row>
    <row r="78" spans="1:6" ht="13.5" hidden="1" thickBot="1">
      <c r="A78" s="712"/>
      <c r="B78" s="504"/>
      <c r="C78" s="714"/>
      <c r="D78" s="1497"/>
      <c r="E78" s="721"/>
      <c r="F78" s="715"/>
    </row>
    <row r="79" spans="1:6" ht="13.5" hidden="1" thickBot="1">
      <c r="A79" s="712"/>
      <c r="B79" s="504"/>
      <c r="C79" s="714"/>
      <c r="D79" s="1497"/>
      <c r="E79" s="721"/>
      <c r="F79" s="715"/>
    </row>
    <row r="80" spans="1:6" ht="13.5" hidden="1" thickBot="1">
      <c r="A80" s="712"/>
      <c r="B80" s="504"/>
      <c r="C80" s="714"/>
      <c r="D80" s="1497"/>
      <c r="E80" s="721"/>
      <c r="F80" s="715"/>
    </row>
    <row r="81" spans="1:6" ht="0.75" customHeight="1" hidden="1" thickBot="1">
      <c r="A81" s="712"/>
      <c r="B81" s="504"/>
      <c r="C81" s="714"/>
      <c r="D81" s="1497"/>
      <c r="E81" s="721"/>
      <c r="F81" s="715"/>
    </row>
    <row r="82" spans="1:6" ht="13.5" hidden="1" thickBot="1">
      <c r="A82" s="712"/>
      <c r="B82" s="504"/>
      <c r="C82" s="714"/>
      <c r="D82" s="1497"/>
      <c r="E82" s="721"/>
      <c r="F82" s="715"/>
    </row>
    <row r="83" spans="1:6" ht="13.5" hidden="1" thickBot="1">
      <c r="A83" s="712"/>
      <c r="B83" s="504"/>
      <c r="C83" s="714"/>
      <c r="D83" s="1497"/>
      <c r="E83" s="721"/>
      <c r="F83" s="715"/>
    </row>
    <row r="84" spans="1:6" ht="13.5" hidden="1" thickBot="1">
      <c r="A84" s="712"/>
      <c r="B84" s="504"/>
      <c r="C84" s="714"/>
      <c r="D84" s="1497"/>
      <c r="E84" s="721"/>
      <c r="F84" s="715"/>
    </row>
    <row r="85" spans="1:6" ht="13.5" hidden="1" thickBot="1">
      <c r="A85" s="712"/>
      <c r="B85" s="504"/>
      <c r="C85" s="714"/>
      <c r="D85" s="1497"/>
      <c r="E85" s="721"/>
      <c r="F85" s="715"/>
    </row>
    <row r="86" spans="1:6" ht="12.75" hidden="1">
      <c r="A86" s="712"/>
      <c r="B86" s="504"/>
      <c r="C86" s="714"/>
      <c r="D86" s="1497"/>
      <c r="E86" s="721"/>
      <c r="F86" s="715"/>
    </row>
    <row r="87" spans="1:6" ht="13.5" hidden="1" thickBot="1">
      <c r="A87" s="712"/>
      <c r="B87" s="503"/>
      <c r="C87" s="714"/>
      <c r="D87" s="1497"/>
      <c r="E87" s="715"/>
      <c r="F87" s="715"/>
    </row>
    <row r="88" spans="1:6" ht="6" customHeight="1" hidden="1" thickBot="1">
      <c r="A88" s="712"/>
      <c r="B88" s="503"/>
      <c r="C88" s="714"/>
      <c r="D88" s="1497"/>
      <c r="E88" s="715"/>
      <c r="F88" s="715"/>
    </row>
    <row r="89" spans="1:6" ht="13.5" hidden="1" thickBot="1">
      <c r="A89" s="712"/>
      <c r="B89" s="504"/>
      <c r="C89" s="714"/>
      <c r="D89" s="1497"/>
      <c r="E89" s="715"/>
      <c r="F89" s="715"/>
    </row>
    <row r="90" spans="1:6" ht="13.5" hidden="1" thickBot="1">
      <c r="A90" s="712"/>
      <c r="B90" s="504"/>
      <c r="C90" s="714"/>
      <c r="D90" s="1497"/>
      <c r="E90" s="715"/>
      <c r="F90" s="715"/>
    </row>
    <row r="91" spans="1:6" ht="13.5" hidden="1" thickBot="1">
      <c r="A91" s="712"/>
      <c r="B91" s="504"/>
      <c r="C91" s="714"/>
      <c r="D91" s="1497"/>
      <c r="E91" s="715"/>
      <c r="F91" s="715"/>
    </row>
    <row r="92" spans="1:6" ht="13.5" hidden="1" thickBot="1">
      <c r="A92" s="712"/>
      <c r="B92" s="504"/>
      <c r="C92" s="714"/>
      <c r="D92" s="1497"/>
      <c r="E92" s="715"/>
      <c r="F92" s="715"/>
    </row>
    <row r="93" spans="1:6" ht="13.5" hidden="1" thickBot="1">
      <c r="A93" s="712"/>
      <c r="B93" s="503"/>
      <c r="C93" s="714"/>
      <c r="D93" s="1497"/>
      <c r="E93" s="715"/>
      <c r="F93" s="715"/>
    </row>
    <row r="94" spans="1:6" ht="13.5" hidden="1" thickBot="1">
      <c r="A94" s="712"/>
      <c r="B94" s="504"/>
      <c r="C94" s="714"/>
      <c r="D94" s="1497"/>
      <c r="E94" s="715"/>
      <c r="F94" s="715"/>
    </row>
    <row r="95" spans="1:6" ht="13.5" hidden="1" thickBot="1">
      <c r="A95" s="712"/>
      <c r="B95" s="504"/>
      <c r="C95" s="714"/>
      <c r="D95" s="1497"/>
      <c r="E95" s="715"/>
      <c r="F95" s="715"/>
    </row>
    <row r="96" spans="1:6" ht="12.75" customHeight="1" hidden="1" thickBot="1">
      <c r="A96" s="712"/>
      <c r="B96" s="503"/>
      <c r="C96" s="714"/>
      <c r="D96" s="1497"/>
      <c r="E96" s="715"/>
      <c r="F96" s="715"/>
    </row>
    <row r="97" spans="1:6" ht="12.75" customHeight="1" hidden="1" thickBot="1">
      <c r="A97" s="712"/>
      <c r="B97" s="505"/>
      <c r="C97" s="714"/>
      <c r="D97" s="1497"/>
      <c r="E97" s="715"/>
      <c r="F97" s="715"/>
    </row>
    <row r="98" spans="1:6" ht="0.75" customHeight="1" hidden="1" thickBot="1">
      <c r="A98" s="712"/>
      <c r="B98" s="506"/>
      <c r="C98" s="714"/>
      <c r="D98" s="1497"/>
      <c r="E98" s="715"/>
      <c r="F98" s="715"/>
    </row>
    <row r="99" spans="1:6" ht="12.75" customHeight="1" hidden="1" thickBot="1">
      <c r="A99" s="712"/>
      <c r="B99" s="504"/>
      <c r="C99" s="714"/>
      <c r="D99" s="1497"/>
      <c r="E99" s="715"/>
      <c r="F99" s="715"/>
    </row>
    <row r="100" spans="1:6" ht="12.75" customHeight="1" hidden="1" thickBot="1">
      <c r="A100" s="712"/>
      <c r="B100" s="504"/>
      <c r="C100" s="714"/>
      <c r="D100" s="1497"/>
      <c r="E100" s="715"/>
      <c r="F100" s="715"/>
    </row>
    <row r="101" spans="1:6" ht="12.75" customHeight="1" hidden="1" thickBot="1">
      <c r="A101" s="712"/>
      <c r="B101" s="505"/>
      <c r="C101" s="714"/>
      <c r="D101" s="1497"/>
      <c r="E101" s="715"/>
      <c r="F101" s="715"/>
    </row>
    <row r="102" spans="1:6" ht="0.75" customHeight="1" hidden="1" thickBot="1">
      <c r="A102" s="712"/>
      <c r="B102" s="507"/>
      <c r="C102" s="714"/>
      <c r="D102" s="1497"/>
      <c r="E102" s="715"/>
      <c r="F102" s="715"/>
    </row>
    <row r="103" spans="1:6" ht="12.75" customHeight="1" hidden="1">
      <c r="A103" s="712"/>
      <c r="B103" s="506"/>
      <c r="C103" s="714"/>
      <c r="D103" s="1497"/>
      <c r="E103" s="715"/>
      <c r="F103" s="715"/>
    </row>
    <row r="104" spans="1:6" ht="12.75" customHeight="1" hidden="1" thickBot="1">
      <c r="A104" s="712"/>
      <c r="B104" s="504"/>
      <c r="C104" s="714"/>
      <c r="D104" s="1497"/>
      <c r="E104" s="715"/>
      <c r="F104" s="715"/>
    </row>
    <row r="105" spans="1:6" ht="12.75" customHeight="1" hidden="1" thickBot="1">
      <c r="A105" s="712"/>
      <c r="B105" s="504"/>
      <c r="C105" s="714"/>
      <c r="D105" s="1497"/>
      <c r="E105" s="715"/>
      <c r="F105" s="715"/>
    </row>
    <row r="106" spans="1:6" ht="12.75" customHeight="1" hidden="1">
      <c r="A106" s="712"/>
      <c r="B106" s="505"/>
      <c r="C106" s="714"/>
      <c r="D106" s="1497"/>
      <c r="E106" s="715"/>
      <c r="F106" s="715"/>
    </row>
    <row r="107" spans="1:6" ht="12.75" customHeight="1" hidden="1">
      <c r="A107" s="712"/>
      <c r="B107" s="506"/>
      <c r="C107" s="714"/>
      <c r="D107" s="1497"/>
      <c r="E107" s="715"/>
      <c r="F107" s="715"/>
    </row>
    <row r="108" spans="1:6" ht="12.75" customHeight="1" hidden="1">
      <c r="A108" s="712"/>
      <c r="B108" s="504"/>
      <c r="C108" s="714"/>
      <c r="D108" s="1497"/>
      <c r="E108" s="715"/>
      <c r="F108" s="715"/>
    </row>
    <row r="109" spans="1:6" ht="12.75" customHeight="1" hidden="1">
      <c r="A109" s="712"/>
      <c r="B109" s="504"/>
      <c r="C109" s="714"/>
      <c r="D109" s="1497"/>
      <c r="E109" s="715"/>
      <c r="F109" s="715"/>
    </row>
    <row r="110" spans="1:6" ht="12.75" customHeight="1" hidden="1" thickBot="1">
      <c r="A110" s="712"/>
      <c r="B110" s="505"/>
      <c r="C110" s="714"/>
      <c r="D110" s="1497"/>
      <c r="E110" s="715"/>
      <c r="F110" s="715"/>
    </row>
    <row r="111" spans="1:6" ht="12.75" customHeight="1" hidden="1">
      <c r="A111" s="712"/>
      <c r="B111" s="505"/>
      <c r="C111" s="714"/>
      <c r="D111" s="1497"/>
      <c r="E111" s="715"/>
      <c r="F111" s="715"/>
    </row>
    <row r="112" spans="1:6" ht="12.75" customHeight="1" hidden="1">
      <c r="A112" s="712"/>
      <c r="B112" s="505"/>
      <c r="C112" s="714"/>
      <c r="D112" s="1497"/>
      <c r="E112" s="715"/>
      <c r="F112" s="715"/>
    </row>
    <row r="113" spans="1:6" ht="12.75" customHeight="1" hidden="1">
      <c r="A113" s="712"/>
      <c r="B113" s="508"/>
      <c r="C113" s="714"/>
      <c r="D113" s="1497"/>
      <c r="E113" s="715"/>
      <c r="F113" s="715"/>
    </row>
    <row r="114" spans="1:6" ht="0.75" customHeight="1" hidden="1">
      <c r="A114" s="712"/>
      <c r="B114" s="509"/>
      <c r="C114" s="714"/>
      <c r="D114" s="1497"/>
      <c r="E114" s="715"/>
      <c r="F114" s="715"/>
    </row>
    <row r="115" spans="1:6" ht="12.75" customHeight="1" hidden="1">
      <c r="A115" s="712"/>
      <c r="B115" s="505"/>
      <c r="C115" s="714"/>
      <c r="D115" s="1497"/>
      <c r="E115" s="715"/>
      <c r="F115" s="715"/>
    </row>
    <row r="116" spans="1:6" ht="12.75" customHeight="1" hidden="1">
      <c r="A116" s="712"/>
      <c r="B116" s="506"/>
      <c r="C116" s="714"/>
      <c r="D116" s="1497"/>
      <c r="E116" s="715"/>
      <c r="F116" s="715"/>
    </row>
    <row r="117" spans="1:6" ht="12.75" customHeight="1" hidden="1">
      <c r="A117" s="712"/>
      <c r="B117" s="504"/>
      <c r="C117" s="714"/>
      <c r="D117" s="1497"/>
      <c r="E117" s="715"/>
      <c r="F117" s="715"/>
    </row>
    <row r="118" spans="1:6" ht="12.75" customHeight="1" hidden="1">
      <c r="A118" s="712"/>
      <c r="B118" s="504"/>
      <c r="C118" s="714"/>
      <c r="D118" s="1497"/>
      <c r="E118" s="715"/>
      <c r="F118" s="715"/>
    </row>
    <row r="119" spans="1:6" ht="12.75" customHeight="1" hidden="1">
      <c r="A119" s="712"/>
      <c r="B119" s="504"/>
      <c r="C119" s="714"/>
      <c r="D119" s="1497"/>
      <c r="E119" s="715"/>
      <c r="F119" s="715"/>
    </row>
    <row r="120" spans="1:6" ht="12.75" customHeight="1" hidden="1">
      <c r="A120" s="712"/>
      <c r="B120" s="504"/>
      <c r="C120" s="714"/>
      <c r="D120" s="1497"/>
      <c r="E120" s="715"/>
      <c r="F120" s="715"/>
    </row>
    <row r="121" spans="1:6" ht="12.75" customHeight="1" hidden="1">
      <c r="A121" s="712"/>
      <c r="B121" s="504"/>
      <c r="C121" s="714"/>
      <c r="D121" s="1497"/>
      <c r="E121" s="715"/>
      <c r="F121" s="715"/>
    </row>
    <row r="122" spans="1:6" ht="12.75" customHeight="1" hidden="1">
      <c r="A122" s="712"/>
      <c r="B122" s="503"/>
      <c r="C122" s="714"/>
      <c r="D122" s="1497"/>
      <c r="E122" s="715"/>
      <c r="F122" s="715"/>
    </row>
    <row r="123" spans="1:6" ht="12.75" customHeight="1" hidden="1">
      <c r="A123" s="712"/>
      <c r="B123" s="504"/>
      <c r="C123" s="714"/>
      <c r="D123" s="1497"/>
      <c r="E123" s="715"/>
      <c r="F123" s="715"/>
    </row>
    <row r="124" spans="1:6" ht="12.75" customHeight="1" hidden="1">
      <c r="A124" s="712"/>
      <c r="B124" s="504"/>
      <c r="C124" s="714"/>
      <c r="D124" s="1497"/>
      <c r="E124" s="715"/>
      <c r="F124" s="715"/>
    </row>
    <row r="125" spans="1:6" ht="12.75" customHeight="1" hidden="1">
      <c r="A125" s="712"/>
      <c r="B125" s="504"/>
      <c r="C125" s="714"/>
      <c r="D125" s="1497"/>
      <c r="E125" s="715"/>
      <c r="F125" s="715"/>
    </row>
    <row r="126" spans="1:6" ht="12.75" customHeight="1" hidden="1">
      <c r="A126" s="712"/>
      <c r="B126" s="503"/>
      <c r="C126" s="714"/>
      <c r="D126" s="1497"/>
      <c r="E126" s="715"/>
      <c r="F126" s="715"/>
    </row>
    <row r="127" spans="1:6" ht="13.5" customHeight="1" hidden="1">
      <c r="A127" s="712"/>
      <c r="B127" s="504"/>
      <c r="C127" s="714"/>
      <c r="D127" s="1497"/>
      <c r="E127" s="715"/>
      <c r="F127" s="715"/>
    </row>
    <row r="128" spans="1:6" ht="13.5" customHeight="1" hidden="1">
      <c r="A128" s="712"/>
      <c r="B128" s="504"/>
      <c r="C128" s="714"/>
      <c r="D128" s="1497"/>
      <c r="E128" s="715"/>
      <c r="F128" s="715"/>
    </row>
    <row r="129" spans="1:6" ht="13.5" customHeight="1" hidden="1">
      <c r="A129" s="712"/>
      <c r="B129" s="503"/>
      <c r="C129" s="714"/>
      <c r="D129" s="1497"/>
      <c r="E129" s="715"/>
      <c r="F129" s="715"/>
    </row>
    <row r="130" spans="1:6" ht="13.5" customHeight="1" hidden="1">
      <c r="A130" s="712"/>
      <c r="B130" s="504"/>
      <c r="C130" s="714"/>
      <c r="D130" s="1497"/>
      <c r="E130" s="715"/>
      <c r="F130" s="715"/>
    </row>
    <row r="131" spans="1:6" ht="13.5" customHeight="1" hidden="1">
      <c r="A131" s="712"/>
      <c r="B131" s="504"/>
      <c r="C131" s="714"/>
      <c r="D131" s="1497"/>
      <c r="E131" s="715"/>
      <c r="F131" s="715"/>
    </row>
    <row r="132" spans="1:6" ht="12.75" hidden="1">
      <c r="A132" s="712"/>
      <c r="B132" s="503"/>
      <c r="C132" s="714"/>
      <c r="D132" s="1497"/>
      <c r="E132" s="715"/>
      <c r="F132" s="715"/>
    </row>
    <row r="133" spans="1:6" ht="12.75" hidden="1">
      <c r="A133" s="712"/>
      <c r="B133" s="504"/>
      <c r="C133" s="714"/>
      <c r="D133" s="1497"/>
      <c r="E133" s="715"/>
      <c r="F133" s="715"/>
    </row>
    <row r="134" spans="1:6" ht="12.75" hidden="1">
      <c r="A134" s="712"/>
      <c r="B134" s="504"/>
      <c r="C134" s="714"/>
      <c r="D134" s="1497"/>
      <c r="E134" s="715"/>
      <c r="F134" s="715"/>
    </row>
    <row r="135" spans="1:6" ht="12.75" hidden="1">
      <c r="A135" s="712"/>
      <c r="B135" s="504"/>
      <c r="C135" s="714"/>
      <c r="D135" s="1497"/>
      <c r="E135" s="715"/>
      <c r="F135" s="715"/>
    </row>
    <row r="136" spans="1:6" ht="12.75" customHeight="1" hidden="1">
      <c r="A136" s="712"/>
      <c r="B136" s="508"/>
      <c r="C136" s="714"/>
      <c r="D136" s="1497"/>
      <c r="E136" s="715"/>
      <c r="F136" s="715"/>
    </row>
    <row r="137" spans="1:6" ht="0.75" customHeight="1" hidden="1">
      <c r="A137" s="712"/>
      <c r="B137" s="506"/>
      <c r="C137" s="714"/>
      <c r="D137" s="1497"/>
      <c r="E137" s="715"/>
      <c r="F137" s="715"/>
    </row>
    <row r="138" spans="1:6" ht="12.75" hidden="1">
      <c r="A138" s="712"/>
      <c r="B138" s="504"/>
      <c r="C138" s="714"/>
      <c r="D138" s="1497"/>
      <c r="E138" s="715"/>
      <c r="F138" s="715"/>
    </row>
    <row r="139" spans="1:6" ht="12.75" hidden="1">
      <c r="A139" s="712"/>
      <c r="B139" s="504"/>
      <c r="C139" s="714"/>
      <c r="D139" s="1497"/>
      <c r="E139" s="715"/>
      <c r="F139" s="715"/>
    </row>
    <row r="140" spans="1:6" ht="12.75" hidden="1">
      <c r="A140" s="712"/>
      <c r="B140" s="503"/>
      <c r="C140" s="714"/>
      <c r="D140" s="1497"/>
      <c r="E140" s="715"/>
      <c r="F140" s="715"/>
    </row>
    <row r="141" spans="1:6" ht="12.75" customHeight="1" hidden="1">
      <c r="A141" s="712"/>
      <c r="B141" s="504"/>
      <c r="C141" s="714"/>
      <c r="D141" s="1497"/>
      <c r="E141" s="715"/>
      <c r="F141" s="715"/>
    </row>
    <row r="142" spans="1:6" ht="12.75" customHeight="1" hidden="1">
      <c r="A142" s="712"/>
      <c r="B142" s="504"/>
      <c r="C142" s="714"/>
      <c r="D142" s="1497"/>
      <c r="E142" s="715"/>
      <c r="F142" s="715"/>
    </row>
    <row r="143" spans="1:6" ht="0.75" customHeight="1" hidden="1">
      <c r="A143" s="712"/>
      <c r="B143" s="504"/>
      <c r="C143" s="714"/>
      <c r="D143" s="1497"/>
      <c r="E143" s="715"/>
      <c r="F143" s="715"/>
    </row>
    <row r="144" spans="1:6" ht="12.75" customHeight="1" hidden="1">
      <c r="A144" s="712"/>
      <c r="B144" s="504"/>
      <c r="C144" s="714"/>
      <c r="D144" s="1497"/>
      <c r="E144" s="715"/>
      <c r="F144" s="715"/>
    </row>
    <row r="145" spans="1:6" ht="12.75" hidden="1">
      <c r="A145" s="712"/>
      <c r="B145" s="504"/>
      <c r="C145" s="714"/>
      <c r="D145" s="1497"/>
      <c r="E145" s="715"/>
      <c r="F145" s="715"/>
    </row>
    <row r="146" spans="1:6" ht="0.75" customHeight="1" hidden="1" thickBot="1">
      <c r="A146" s="712"/>
      <c r="B146" s="504"/>
      <c r="C146" s="714"/>
      <c r="D146" s="1497"/>
      <c r="E146" s="715"/>
      <c r="F146" s="715"/>
    </row>
    <row r="147" spans="1:6" ht="0.75" customHeight="1" hidden="1" thickBot="1">
      <c r="A147" s="712"/>
      <c r="B147" s="504"/>
      <c r="C147" s="714"/>
      <c r="D147" s="1497"/>
      <c r="E147" s="715"/>
      <c r="F147" s="715"/>
    </row>
    <row r="148" spans="1:6" ht="13.5" hidden="1" thickBot="1">
      <c r="A148" s="712"/>
      <c r="B148" s="504"/>
      <c r="C148" s="722"/>
      <c r="D148" s="1499"/>
      <c r="E148" s="723"/>
      <c r="F148" s="723"/>
    </row>
    <row r="149" spans="1:6" ht="12.75" customHeight="1" thickBot="1">
      <c r="A149" s="724"/>
      <c r="B149" s="510" t="s">
        <v>376</v>
      </c>
      <c r="C149" s="725"/>
      <c r="D149" s="1499"/>
      <c r="E149" s="723"/>
      <c r="F149" s="726">
        <f>F19+F31+F40+F41</f>
        <v>319013775</v>
      </c>
    </row>
    <row r="150" spans="1:6" ht="12.75">
      <c r="A150" s="511"/>
      <c r="B150" s="511"/>
      <c r="C150" s="713"/>
      <c r="D150" s="1496"/>
      <c r="E150" s="727"/>
      <c r="F150" s="727"/>
    </row>
    <row r="151" spans="1:6" ht="12.75" customHeight="1" thickBot="1">
      <c r="A151" s="712"/>
      <c r="B151" s="512"/>
      <c r="C151" s="714"/>
      <c r="D151" s="1497"/>
      <c r="E151" s="715"/>
      <c r="F151" s="715"/>
    </row>
    <row r="152" spans="1:6" ht="13.5" hidden="1" thickBot="1">
      <c r="A152" s="712"/>
      <c r="B152" s="513"/>
      <c r="C152" s="714"/>
      <c r="D152" s="1497"/>
      <c r="E152" s="715"/>
      <c r="F152" s="715"/>
    </row>
    <row r="153" spans="1:6" ht="13.5" hidden="1" thickBot="1">
      <c r="A153" s="712"/>
      <c r="B153" s="514"/>
      <c r="C153" s="714"/>
      <c r="D153" s="1497"/>
      <c r="E153" s="715"/>
      <c r="F153" s="715"/>
    </row>
    <row r="154" spans="1:6" ht="13.5" hidden="1" thickBot="1">
      <c r="A154" s="712"/>
      <c r="B154" s="514"/>
      <c r="C154" s="714"/>
      <c r="D154" s="1497"/>
      <c r="E154" s="715"/>
      <c r="F154" s="715"/>
    </row>
    <row r="155" spans="1:6" ht="13.5" hidden="1" thickBot="1">
      <c r="A155" s="712"/>
      <c r="B155" s="514"/>
      <c r="C155" s="714"/>
      <c r="D155" s="1497"/>
      <c r="E155" s="715"/>
      <c r="F155" s="715"/>
    </row>
    <row r="156" spans="1:6" ht="13.5" hidden="1" thickBot="1">
      <c r="A156" s="712"/>
      <c r="B156" s="514"/>
      <c r="C156" s="714"/>
      <c r="D156" s="1497"/>
      <c r="E156" s="715"/>
      <c r="F156" s="715"/>
    </row>
    <row r="157" spans="1:6" ht="13.5" hidden="1" thickBot="1">
      <c r="A157" s="712"/>
      <c r="B157" s="514"/>
      <c r="C157" s="714"/>
      <c r="D157" s="1497"/>
      <c r="E157" s="715"/>
      <c r="F157" s="715"/>
    </row>
    <row r="158" spans="1:6" ht="13.5" hidden="1" thickBot="1">
      <c r="A158" s="712"/>
      <c r="B158" s="514"/>
      <c r="C158" s="714"/>
      <c r="D158" s="1497"/>
      <c r="E158" s="715"/>
      <c r="F158" s="715"/>
    </row>
    <row r="159" spans="1:6" ht="13.5" hidden="1" thickBot="1">
      <c r="A159" s="712"/>
      <c r="B159" s="514"/>
      <c r="C159" s="714"/>
      <c r="D159" s="1497"/>
      <c r="E159" s="715"/>
      <c r="F159" s="715"/>
    </row>
    <row r="160" spans="1:6" ht="13.5" hidden="1" thickBot="1">
      <c r="A160" s="712"/>
      <c r="B160" s="514"/>
      <c r="C160" s="714"/>
      <c r="D160" s="1497"/>
      <c r="E160" s="715"/>
      <c r="F160" s="715"/>
    </row>
    <row r="161" spans="1:6" ht="13.5" hidden="1" thickBot="1">
      <c r="A161" s="712"/>
      <c r="B161" s="514"/>
      <c r="C161" s="714"/>
      <c r="D161" s="1497"/>
      <c r="E161" s="715"/>
      <c r="F161" s="715"/>
    </row>
    <row r="162" spans="1:6" ht="13.5" hidden="1" thickBot="1">
      <c r="A162" s="712"/>
      <c r="B162" s="514"/>
      <c r="C162" s="714"/>
      <c r="D162" s="1497"/>
      <c r="E162" s="715"/>
      <c r="F162" s="715"/>
    </row>
    <row r="163" spans="1:6" ht="13.5" hidden="1" thickBot="1">
      <c r="A163" s="712"/>
      <c r="B163" s="514"/>
      <c r="C163" s="714"/>
      <c r="D163" s="1497"/>
      <c r="E163" s="715"/>
      <c r="F163" s="715"/>
    </row>
    <row r="164" spans="1:6" ht="0.75" customHeight="1" hidden="1" thickBot="1">
      <c r="A164" s="712"/>
      <c r="B164" s="515"/>
      <c r="C164" s="718"/>
      <c r="D164" s="1498"/>
      <c r="E164" s="716"/>
      <c r="F164" s="716"/>
    </row>
    <row r="165" spans="1:6" ht="12.75" hidden="1">
      <c r="A165" s="712"/>
      <c r="B165" s="513"/>
      <c r="C165" s="718"/>
      <c r="D165" s="1498"/>
      <c r="E165" s="716"/>
      <c r="F165" s="716"/>
    </row>
    <row r="166" spans="1:6" ht="12.75" hidden="1">
      <c r="A166" s="712"/>
      <c r="B166" s="516"/>
      <c r="C166" s="718"/>
      <c r="D166" s="1498"/>
      <c r="E166" s="716"/>
      <c r="F166" s="716"/>
    </row>
    <row r="167" spans="1:6" ht="12.75" hidden="1">
      <c r="A167" s="712"/>
      <c r="B167" s="516"/>
      <c r="C167" s="718"/>
      <c r="D167" s="1498"/>
      <c r="E167" s="716"/>
      <c r="F167" s="716"/>
    </row>
    <row r="168" spans="1:6" ht="12.75" hidden="1">
      <c r="A168" s="712"/>
      <c r="B168" s="516"/>
      <c r="C168" s="718"/>
      <c r="D168" s="1498"/>
      <c r="E168" s="716"/>
      <c r="F168" s="716"/>
    </row>
    <row r="169" spans="1:8" ht="12.75" hidden="1">
      <c r="A169" s="712"/>
      <c r="B169" s="516"/>
      <c r="C169" s="718"/>
      <c r="D169" s="1498"/>
      <c r="E169" s="716"/>
      <c r="F169" s="716"/>
      <c r="H169" s="728">
        <f>SUM(F153,F154,F177,F178)</f>
        <v>0</v>
      </c>
    </row>
    <row r="170" spans="1:6" ht="12.75" hidden="1">
      <c r="A170" s="712"/>
      <c r="B170" s="513"/>
      <c r="C170" s="718"/>
      <c r="D170" s="1498"/>
      <c r="E170" s="716"/>
      <c r="F170" s="716"/>
    </row>
    <row r="171" spans="1:6" ht="12.75" hidden="1">
      <c r="A171" s="712"/>
      <c r="B171" s="513"/>
      <c r="C171" s="718"/>
      <c r="D171" s="1498"/>
      <c r="E171" s="716"/>
      <c r="F171" s="729"/>
    </row>
    <row r="172" spans="1:6" ht="12.75" hidden="1">
      <c r="A172" s="712"/>
      <c r="B172" s="513"/>
      <c r="C172" s="718"/>
      <c r="D172" s="1498"/>
      <c r="E172" s="716"/>
      <c r="F172" s="729"/>
    </row>
    <row r="173" spans="1:6" ht="12.75" hidden="1">
      <c r="A173" s="712"/>
      <c r="B173" s="517"/>
      <c r="C173" s="718"/>
      <c r="D173" s="1498"/>
      <c r="E173" s="716"/>
      <c r="F173" s="729"/>
    </row>
    <row r="174" spans="1:6" ht="13.5" hidden="1" thickBot="1">
      <c r="A174" s="712"/>
      <c r="B174" s="513"/>
      <c r="C174" s="718"/>
      <c r="D174" s="1498"/>
      <c r="E174" s="716"/>
      <c r="F174" s="729"/>
    </row>
    <row r="175" spans="1:6" ht="13.5" hidden="1" thickBot="1">
      <c r="A175" s="712"/>
      <c r="B175" s="513"/>
      <c r="C175" s="718"/>
      <c r="D175" s="1498"/>
      <c r="E175" s="716"/>
      <c r="F175" s="729"/>
    </row>
    <row r="176" spans="1:6" ht="13.5" hidden="1" thickBot="1">
      <c r="A176" s="712"/>
      <c r="B176" s="513"/>
      <c r="C176" s="718"/>
      <c r="D176" s="1498"/>
      <c r="E176" s="716"/>
      <c r="F176" s="729"/>
    </row>
    <row r="177" spans="1:6" ht="13.5" hidden="1" thickBot="1">
      <c r="A177" s="712"/>
      <c r="B177" s="516"/>
      <c r="C177" s="714"/>
      <c r="D177" s="1497"/>
      <c r="E177" s="715"/>
      <c r="F177" s="715"/>
    </row>
    <row r="178" spans="1:6" ht="13.5" hidden="1" thickBot="1">
      <c r="A178" s="712"/>
      <c r="B178" s="518"/>
      <c r="C178" s="730"/>
      <c r="D178" s="1499"/>
      <c r="E178" s="723"/>
      <c r="F178" s="723"/>
    </row>
    <row r="179" spans="1:6" ht="13.5" hidden="1" thickBot="1">
      <c r="A179" s="724"/>
      <c r="B179" s="519"/>
      <c r="C179" s="730"/>
      <c r="D179" s="1499"/>
      <c r="E179" s="723"/>
      <c r="F179" s="726"/>
    </row>
    <row r="180" spans="1:6" ht="13.5" hidden="1" thickBot="1">
      <c r="A180" s="520"/>
      <c r="B180" s="521"/>
      <c r="C180" s="731"/>
      <c r="D180" s="1500"/>
      <c r="E180" s="732"/>
      <c r="F180" s="733"/>
    </row>
    <row r="181" spans="1:6" ht="12.75">
      <c r="A181" s="511"/>
      <c r="B181" s="511"/>
      <c r="C181" s="734"/>
      <c r="D181" s="1501"/>
      <c r="E181" s="735"/>
      <c r="F181" s="736"/>
    </row>
    <row r="182" spans="1:6" ht="13.5" thickBot="1">
      <c r="A182" s="520"/>
      <c r="B182" s="521"/>
      <c r="C182" s="737"/>
      <c r="D182" s="1502"/>
      <c r="E182" s="738"/>
      <c r="F182" s="739"/>
    </row>
    <row r="183" spans="1:6" s="744" customFormat="1" ht="13.5" thickBot="1">
      <c r="A183" s="740" t="s">
        <v>377</v>
      </c>
      <c r="B183" s="741" t="s">
        <v>377</v>
      </c>
      <c r="C183" s="742"/>
      <c r="D183" s="1503"/>
      <c r="E183" s="743"/>
      <c r="F183" s="739">
        <f>F149</f>
        <v>319013775</v>
      </c>
    </row>
    <row r="184" ht="12.75">
      <c r="F184" s="745"/>
    </row>
  </sheetData>
  <sheetProtection/>
  <printOptions/>
  <pageMargins left="0.75" right="0.75" top="1" bottom="1" header="0.5" footer="0.5"/>
  <pageSetup horizontalDpi="200" verticalDpi="200" orientation="portrait" paperSize="9" scale="74" r:id="rId1"/>
  <rowBreaks count="2" manualBreakCount="2">
    <brk id="81" max="255" man="1"/>
    <brk id="14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S22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67.28125" style="356" customWidth="1"/>
    <col min="2" max="2" width="18.00390625" style="356" customWidth="1"/>
    <col min="3" max="16384" width="9.140625" style="356" customWidth="1"/>
  </cols>
  <sheetData>
    <row r="1" spans="1:2" ht="52.5" customHeight="1">
      <c r="A1" s="1604" t="s">
        <v>786</v>
      </c>
      <c r="B1" s="1605"/>
    </row>
    <row r="2" spans="1:2" ht="12.75">
      <c r="A2" s="475"/>
      <c r="B2" s="476" t="s">
        <v>682</v>
      </c>
    </row>
    <row r="3" spans="1:2" ht="12.75">
      <c r="A3" s="476"/>
      <c r="B3" s="476"/>
    </row>
    <row r="4" spans="1:2" ht="24" customHeight="1">
      <c r="A4" s="477" t="s">
        <v>207</v>
      </c>
      <c r="B4" s="478" t="s">
        <v>363</v>
      </c>
    </row>
    <row r="5" spans="1:2" ht="29.25" customHeight="1">
      <c r="A5" s="479" t="s">
        <v>364</v>
      </c>
      <c r="B5" s="480"/>
    </row>
    <row r="6" spans="1:2" ht="24.75" customHeight="1">
      <c r="A6" s="479" t="s">
        <v>365</v>
      </c>
      <c r="B6" s="480"/>
    </row>
    <row r="7" spans="1:2" ht="25.5" customHeight="1">
      <c r="A7" s="479" t="s">
        <v>270</v>
      </c>
      <c r="B7" s="480">
        <v>8000000</v>
      </c>
    </row>
    <row r="8" spans="1:2" ht="24.75" customHeight="1">
      <c r="A8" s="479" t="s">
        <v>366</v>
      </c>
      <c r="B8" s="480"/>
    </row>
    <row r="9" spans="1:2" ht="24.75" customHeight="1">
      <c r="A9" s="479" t="s">
        <v>271</v>
      </c>
      <c r="B9" s="480">
        <v>80000</v>
      </c>
    </row>
    <row r="10" spans="1:4" ht="27" customHeight="1">
      <c r="A10" s="479" t="s">
        <v>367</v>
      </c>
      <c r="B10" s="480"/>
      <c r="D10" s="482"/>
    </row>
    <row r="11" spans="1:2" ht="24" customHeight="1">
      <c r="A11" s="479" t="s">
        <v>368</v>
      </c>
      <c r="B11" s="480"/>
    </row>
    <row r="12" spans="1:2" ht="33" customHeight="1">
      <c r="A12" s="483" t="s">
        <v>369</v>
      </c>
      <c r="B12" s="484">
        <f>SUM(B5:B11)</f>
        <v>8080000</v>
      </c>
    </row>
    <row r="16" spans="1:19" ht="12.75">
      <c r="A16" s="481"/>
      <c r="B16" s="481"/>
      <c r="C16" s="481"/>
      <c r="D16" s="481"/>
      <c r="E16" s="481"/>
      <c r="F16" s="481"/>
      <c r="G16" s="481"/>
      <c r="H16" s="481"/>
      <c r="I16" s="481"/>
      <c r="J16" s="481"/>
      <c r="K16" s="481"/>
      <c r="L16" s="481"/>
      <c r="M16" s="481"/>
      <c r="N16" s="481"/>
      <c r="O16" s="481"/>
      <c r="P16" s="481"/>
      <c r="Q16" s="481"/>
      <c r="R16" s="481"/>
      <c r="S16" s="481"/>
    </row>
    <row r="17" spans="1:19" ht="12.75">
      <c r="A17" s="481"/>
      <c r="B17" s="481"/>
      <c r="C17" s="481"/>
      <c r="D17" s="481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1"/>
      <c r="Q17" s="481"/>
      <c r="R17" s="481"/>
      <c r="S17" s="481"/>
    </row>
    <row r="18" spans="1:19" ht="12.75">
      <c r="A18" s="481"/>
      <c r="B18" s="481"/>
      <c r="C18" s="481"/>
      <c r="D18" s="481"/>
      <c r="E18" s="481"/>
      <c r="F18" s="481"/>
      <c r="G18" s="481"/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481"/>
      <c r="S18" s="481"/>
    </row>
    <row r="19" spans="1:19" ht="12.75">
      <c r="A19" s="481"/>
      <c r="B19" s="481"/>
      <c r="C19" s="481"/>
      <c r="D19" s="481"/>
      <c r="E19" s="481"/>
      <c r="F19" s="481"/>
      <c r="G19" s="481"/>
      <c r="H19" s="481"/>
      <c r="I19" s="481"/>
      <c r="J19" s="481"/>
      <c r="K19" s="481"/>
      <c r="L19" s="481"/>
      <c r="M19" s="481"/>
      <c r="N19" s="481"/>
      <c r="O19" s="481"/>
      <c r="P19" s="481"/>
      <c r="Q19" s="481"/>
      <c r="R19" s="481"/>
      <c r="S19" s="481"/>
    </row>
    <row r="20" spans="1:19" ht="12.75">
      <c r="A20" s="481"/>
      <c r="B20" s="481"/>
      <c r="C20" s="481"/>
      <c r="D20" s="481"/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81"/>
      <c r="S20" s="481"/>
    </row>
    <row r="21" spans="1:19" ht="12.75">
      <c r="A21" s="481"/>
      <c r="B21" s="481"/>
      <c r="C21" s="481"/>
      <c r="D21" s="481"/>
      <c r="E21" s="481"/>
      <c r="F21" s="481"/>
      <c r="G21" s="481"/>
      <c r="H21" s="481"/>
      <c r="I21" s="481"/>
      <c r="J21" s="481"/>
      <c r="K21" s="481"/>
      <c r="L21" s="481"/>
      <c r="M21" s="481"/>
      <c r="N21" s="481"/>
      <c r="O21" s="481"/>
      <c r="P21" s="481"/>
      <c r="Q21" s="481"/>
      <c r="R21" s="481"/>
      <c r="S21" s="481"/>
    </row>
    <row r="22" spans="1:19" ht="12.75">
      <c r="A22" s="481"/>
      <c r="B22" s="481"/>
      <c r="C22" s="481"/>
      <c r="D22" s="481"/>
      <c r="E22" s="481"/>
      <c r="F22" s="481"/>
      <c r="G22" s="481"/>
      <c r="H22" s="481"/>
      <c r="I22" s="481"/>
      <c r="J22" s="481"/>
      <c r="K22" s="481"/>
      <c r="L22" s="481"/>
      <c r="M22" s="481"/>
      <c r="N22" s="481"/>
      <c r="O22" s="481"/>
      <c r="P22" s="481"/>
      <c r="Q22" s="481"/>
      <c r="R22" s="481"/>
      <c r="S22" s="481"/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G42" sqref="G42"/>
    </sheetView>
  </sheetViews>
  <sheetFormatPr defaultColWidth="9.140625" defaultRowHeight="15"/>
  <cols>
    <col min="1" max="1" width="51.7109375" style="530" customWidth="1"/>
    <col min="2" max="2" width="12.140625" style="530" customWidth="1"/>
    <col min="3" max="3" width="11.421875" style="530" customWidth="1"/>
    <col min="4" max="4" width="10.57421875" style="530" customWidth="1"/>
    <col min="5" max="16384" width="9.140625" style="530" customWidth="1"/>
  </cols>
  <sheetData>
    <row r="1" spans="1:2" ht="63.75" customHeight="1">
      <c r="A1" s="1604" t="s">
        <v>787</v>
      </c>
      <c r="B1" s="1606"/>
    </row>
    <row r="2" spans="1:2" ht="12.75">
      <c r="A2" s="475"/>
      <c r="B2" s="531" t="s">
        <v>683</v>
      </c>
    </row>
    <row r="3" spans="1:2" ht="12.75">
      <c r="A3" s="531"/>
      <c r="B3" s="531"/>
    </row>
    <row r="4" spans="1:4" ht="27" customHeight="1">
      <c r="A4" s="532" t="s">
        <v>207</v>
      </c>
      <c r="B4" s="533" t="s">
        <v>393</v>
      </c>
      <c r="C4" s="1492" t="s">
        <v>831</v>
      </c>
      <c r="D4" s="1489" t="s">
        <v>832</v>
      </c>
    </row>
    <row r="5" spans="1:4" ht="1.5" customHeight="1" hidden="1">
      <c r="A5" s="534"/>
      <c r="B5" s="535"/>
      <c r="C5" s="604"/>
      <c r="D5" s="604"/>
    </row>
    <row r="6" spans="1:4" ht="14.25" hidden="1">
      <c r="A6" s="534"/>
      <c r="B6" s="536"/>
      <c r="C6" s="604"/>
      <c r="D6" s="604"/>
    </row>
    <row r="7" spans="1:4" ht="14.25" hidden="1">
      <c r="A7" s="534"/>
      <c r="B7" s="536"/>
      <c r="C7" s="604"/>
      <c r="D7" s="604"/>
    </row>
    <row r="8" spans="1:4" ht="33.75" customHeight="1">
      <c r="A8" s="534" t="s">
        <v>394</v>
      </c>
      <c r="B8" s="537">
        <v>7200</v>
      </c>
      <c r="C8" s="605">
        <v>6480</v>
      </c>
      <c r="D8" s="605">
        <v>720</v>
      </c>
    </row>
    <row r="9" spans="1:4" ht="28.5" customHeight="1">
      <c r="A9" s="534" t="s">
        <v>461</v>
      </c>
      <c r="B9" s="537">
        <v>48500</v>
      </c>
      <c r="C9" s="605">
        <v>36640</v>
      </c>
      <c r="D9" s="605">
        <v>11860</v>
      </c>
    </row>
    <row r="10" spans="1:4" ht="28.5" customHeight="1" hidden="1">
      <c r="A10" s="539"/>
      <c r="B10" s="540"/>
      <c r="C10" s="605"/>
      <c r="D10" s="605"/>
    </row>
    <row r="11" spans="1:4" ht="34.5" customHeight="1">
      <c r="A11" s="534" t="s">
        <v>395</v>
      </c>
      <c r="B11" s="540">
        <v>15000</v>
      </c>
      <c r="C11" s="605">
        <v>13500</v>
      </c>
      <c r="D11" s="605">
        <v>1500</v>
      </c>
    </row>
    <row r="12" spans="1:4" ht="36.75" customHeight="1">
      <c r="A12" s="534" t="s">
        <v>396</v>
      </c>
      <c r="B12" s="540">
        <v>500</v>
      </c>
      <c r="C12" s="605">
        <v>450</v>
      </c>
      <c r="D12" s="605">
        <v>50</v>
      </c>
    </row>
    <row r="13" spans="1:4" ht="35.25" customHeight="1" hidden="1">
      <c r="A13" s="534"/>
      <c r="B13" s="537"/>
      <c r="C13" s="605"/>
      <c r="D13" s="605"/>
    </row>
    <row r="14" spans="1:4" ht="28.5" customHeight="1" hidden="1">
      <c r="A14" s="534"/>
      <c r="B14" s="540"/>
      <c r="C14" s="605"/>
      <c r="D14" s="605"/>
    </row>
    <row r="15" spans="1:4" ht="30" customHeight="1" hidden="1">
      <c r="A15" s="534"/>
      <c r="B15" s="537"/>
      <c r="C15" s="605"/>
      <c r="D15" s="605"/>
    </row>
    <row r="16" spans="1:4" ht="25.5" customHeight="1">
      <c r="A16" s="534" t="s">
        <v>397</v>
      </c>
      <c r="B16" s="537">
        <v>5350</v>
      </c>
      <c r="C16" s="605"/>
      <c r="D16" s="605">
        <v>5350</v>
      </c>
    </row>
    <row r="17" spans="1:4" ht="19.5" customHeight="1">
      <c r="A17" s="534" t="s">
        <v>398</v>
      </c>
      <c r="B17" s="541">
        <v>1500</v>
      </c>
      <c r="C17" s="605"/>
      <c r="D17" s="605">
        <v>1500</v>
      </c>
    </row>
    <row r="18" spans="1:4" ht="20.25" customHeight="1">
      <c r="A18" s="534" t="s">
        <v>399</v>
      </c>
      <c r="B18" s="541">
        <v>200</v>
      </c>
      <c r="C18" s="605"/>
      <c r="D18" s="605">
        <v>200</v>
      </c>
    </row>
    <row r="19" spans="1:4" ht="35.25" customHeight="1">
      <c r="A19" s="534" t="s">
        <v>400</v>
      </c>
      <c r="B19" s="542">
        <v>3300</v>
      </c>
      <c r="C19" s="605">
        <v>3300</v>
      </c>
      <c r="D19" s="605"/>
    </row>
    <row r="20" spans="1:4" ht="34.5" customHeight="1">
      <c r="A20" s="534" t="s">
        <v>401</v>
      </c>
      <c r="B20" s="541">
        <v>75</v>
      </c>
      <c r="C20" s="605">
        <v>75</v>
      </c>
      <c r="D20" s="605">
        <v>20</v>
      </c>
    </row>
    <row r="21" spans="1:4" ht="36" customHeight="1">
      <c r="A21" s="534" t="s">
        <v>402</v>
      </c>
      <c r="B21" s="537">
        <v>500</v>
      </c>
      <c r="C21" s="605"/>
      <c r="D21" s="605">
        <v>500</v>
      </c>
    </row>
    <row r="22" spans="1:4" ht="27" customHeight="1">
      <c r="A22" s="534" t="s">
        <v>425</v>
      </c>
      <c r="B22" s="537">
        <v>400</v>
      </c>
      <c r="C22" s="605">
        <v>400</v>
      </c>
      <c r="D22" s="605"/>
    </row>
    <row r="23" spans="1:4" ht="27" customHeight="1">
      <c r="A23" s="534" t="s">
        <v>426</v>
      </c>
      <c r="B23" s="537">
        <v>1200</v>
      </c>
      <c r="C23" s="605"/>
      <c r="D23" s="605">
        <v>1200</v>
      </c>
    </row>
    <row r="24" spans="1:4" ht="0.75" customHeight="1">
      <c r="A24" s="534"/>
      <c r="B24" s="537"/>
      <c r="C24" s="605"/>
      <c r="D24" s="605"/>
    </row>
    <row r="25" spans="1:4" ht="39.75" customHeight="1">
      <c r="A25" s="543" t="s">
        <v>403</v>
      </c>
      <c r="B25" s="544">
        <f>SUM(B5:B24)</f>
        <v>83725</v>
      </c>
      <c r="C25" s="544">
        <f>SUM(C8:C24)</f>
        <v>60845</v>
      </c>
      <c r="D25" s="544">
        <f>SUM(D8:D24)</f>
        <v>22900</v>
      </c>
    </row>
    <row r="26" spans="1:4" ht="33" customHeight="1">
      <c r="A26" s="534" t="s">
        <v>404</v>
      </c>
      <c r="B26" s="545"/>
      <c r="C26" s="605"/>
      <c r="D26" s="605"/>
    </row>
    <row r="27" spans="1:4" ht="30.75" customHeight="1">
      <c r="A27" s="546" t="s">
        <v>405</v>
      </c>
      <c r="B27" s="547"/>
      <c r="C27" s="605"/>
      <c r="D27" s="605"/>
    </row>
    <row r="28" spans="1:4" ht="32.25" customHeight="1">
      <c r="A28" s="534" t="s">
        <v>406</v>
      </c>
      <c r="B28" s="545"/>
      <c r="C28" s="605"/>
      <c r="D28" s="605"/>
    </row>
    <row r="29" spans="1:4" ht="32.25" customHeight="1" hidden="1">
      <c r="A29" s="534"/>
      <c r="B29" s="545"/>
      <c r="C29" s="605"/>
      <c r="D29" s="605"/>
    </row>
    <row r="30" spans="1:4" ht="27" customHeight="1">
      <c r="A30" s="534" t="s">
        <v>407</v>
      </c>
      <c r="B30" s="545"/>
      <c r="C30" s="605"/>
      <c r="D30" s="605"/>
    </row>
    <row r="31" spans="1:4" ht="20.25" customHeight="1">
      <c r="A31" s="534" t="s">
        <v>408</v>
      </c>
      <c r="B31" s="545">
        <v>200</v>
      </c>
      <c r="C31" s="605"/>
      <c r="D31" s="605">
        <v>200</v>
      </c>
    </row>
    <row r="32" spans="1:4" ht="19.5" customHeight="1">
      <c r="A32" s="534" t="s">
        <v>409</v>
      </c>
      <c r="B32" s="548">
        <v>100</v>
      </c>
      <c r="C32" s="605"/>
      <c r="D32" s="605">
        <v>100</v>
      </c>
    </row>
    <row r="33" spans="1:4" ht="42" customHeight="1">
      <c r="A33" s="534" t="s">
        <v>410</v>
      </c>
      <c r="B33" s="537"/>
      <c r="C33" s="605"/>
      <c r="D33" s="605"/>
    </row>
    <row r="34" spans="1:4" ht="27" customHeight="1">
      <c r="A34" s="534" t="s">
        <v>411</v>
      </c>
      <c r="B34" s="537">
        <v>700</v>
      </c>
      <c r="C34" s="605"/>
      <c r="D34" s="605">
        <v>700</v>
      </c>
    </row>
    <row r="35" spans="1:4" ht="27.75" customHeight="1">
      <c r="A35" s="534" t="s">
        <v>412</v>
      </c>
      <c r="B35" s="537">
        <v>800</v>
      </c>
      <c r="C35" s="605"/>
      <c r="D35" s="605">
        <v>800</v>
      </c>
    </row>
    <row r="36" spans="1:4" ht="33.75" customHeight="1">
      <c r="A36" s="534" t="s">
        <v>413</v>
      </c>
      <c r="B36" s="537"/>
      <c r="C36" s="605"/>
      <c r="D36" s="605"/>
    </row>
    <row r="37" spans="1:4" ht="33.75" customHeight="1">
      <c r="A37" s="549" t="s">
        <v>414</v>
      </c>
      <c r="B37" s="537">
        <f>SUM(B26:B36)</f>
        <v>1800</v>
      </c>
      <c r="C37" s="605"/>
      <c r="D37" s="605">
        <f>SUM(D31:D36)</f>
        <v>1800</v>
      </c>
    </row>
    <row r="38" spans="1:4" ht="57.75" customHeight="1">
      <c r="A38" s="611" t="s">
        <v>415</v>
      </c>
      <c r="B38" s="550">
        <f>SUM(B37,B25)</f>
        <v>85525</v>
      </c>
      <c r="C38" s="550">
        <f>SUM(C37,C25)</f>
        <v>60845</v>
      </c>
      <c r="D38" s="550">
        <f>SUM(D37,D25)</f>
        <v>24700</v>
      </c>
    </row>
    <row r="39" spans="1:4" ht="12.75">
      <c r="A39" s="612" t="s">
        <v>416</v>
      </c>
      <c r="B39" s="551"/>
      <c r="C39" s="605"/>
      <c r="D39" s="605"/>
    </row>
    <row r="40" spans="1:4" ht="27.75" customHeight="1">
      <c r="A40" s="612" t="s">
        <v>417</v>
      </c>
      <c r="B40" s="551"/>
      <c r="C40" s="605"/>
      <c r="D40" s="605"/>
    </row>
    <row r="41" spans="1:4" ht="30" customHeight="1">
      <c r="A41" s="612" t="s">
        <v>418</v>
      </c>
      <c r="B41" s="551"/>
      <c r="C41" s="605"/>
      <c r="D41" s="605"/>
    </row>
    <row r="42" spans="1:4" ht="51" customHeight="1">
      <c r="A42" s="613" t="s">
        <v>694</v>
      </c>
      <c r="B42" s="614">
        <f>SUM(B38:B41)</f>
        <v>85525</v>
      </c>
      <c r="C42" s="614">
        <f>SUM(C38:C41)</f>
        <v>60845</v>
      </c>
      <c r="D42" s="614">
        <f>SUM(D38:D41)</f>
        <v>24700</v>
      </c>
    </row>
    <row r="43" spans="1:4" ht="12.75">
      <c r="A43" s="553"/>
      <c r="B43" s="554"/>
      <c r="C43" s="605"/>
      <c r="D43" s="605"/>
    </row>
    <row r="44" spans="1:4" ht="12.75">
      <c r="A44" s="532" t="s">
        <v>207</v>
      </c>
      <c r="B44" s="555" t="s">
        <v>393</v>
      </c>
      <c r="C44" s="1490"/>
      <c r="D44" s="1490"/>
    </row>
    <row r="45" spans="1:4" ht="15">
      <c r="A45" s="556" t="s">
        <v>419</v>
      </c>
      <c r="B45" s="557"/>
      <c r="C45" s="605"/>
      <c r="D45" s="605"/>
    </row>
    <row r="46" spans="1:4" ht="15">
      <c r="A46" s="556" t="s">
        <v>420</v>
      </c>
      <c r="B46" s="557"/>
      <c r="C46" s="605"/>
      <c r="D46" s="605"/>
    </row>
    <row r="47" spans="1:4" ht="15">
      <c r="A47" s="556" t="s">
        <v>421</v>
      </c>
      <c r="B47" s="557"/>
      <c r="C47" s="605"/>
      <c r="D47" s="605"/>
    </row>
    <row r="48" spans="1:4" ht="15">
      <c r="A48" s="556" t="s">
        <v>422</v>
      </c>
      <c r="B48" s="557"/>
      <c r="C48" s="605"/>
      <c r="D48" s="605"/>
    </row>
    <row r="49" spans="1:4" ht="15">
      <c r="A49" s="556" t="s">
        <v>423</v>
      </c>
      <c r="B49" s="557"/>
      <c r="C49" s="605"/>
      <c r="D49" s="605"/>
    </row>
    <row r="50" spans="1:4" ht="15">
      <c r="A50" s="615" t="s">
        <v>424</v>
      </c>
      <c r="B50" s="616">
        <f>SUM(B45:B49)</f>
        <v>0</v>
      </c>
      <c r="C50" s="1491"/>
      <c r="D50" s="1491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8"/>
  </sheetPr>
  <dimension ref="A1:J86"/>
  <sheetViews>
    <sheetView zoomScalePageLayoutView="0" workbookViewId="0" topLeftCell="A3">
      <selection activeCell="F26" sqref="F26"/>
    </sheetView>
  </sheetViews>
  <sheetFormatPr defaultColWidth="9.140625" defaultRowHeight="15"/>
  <cols>
    <col min="1" max="1" width="46.28125" style="530" customWidth="1"/>
    <col min="2" max="2" width="12.140625" style="530" customWidth="1"/>
    <col min="3" max="3" width="11.57421875" style="530" customWidth="1"/>
    <col min="4" max="4" width="10.7109375" style="530" customWidth="1"/>
    <col min="5" max="5" width="10.421875" style="530" customWidth="1"/>
    <col min="6" max="6" width="11.140625" style="530" customWidth="1"/>
    <col min="7" max="7" width="13.57421875" style="530" customWidth="1"/>
    <col min="8" max="8" width="11.7109375" style="530" customWidth="1"/>
    <col min="9" max="16384" width="9.140625" style="530" customWidth="1"/>
  </cols>
  <sheetData>
    <row r="1" spans="1:8" ht="37.5" customHeight="1">
      <c r="A1" s="1607" t="s">
        <v>692</v>
      </c>
      <c r="B1" s="1607"/>
      <c r="C1" s="1608"/>
      <c r="D1" s="1608"/>
      <c r="E1" s="1608"/>
      <c r="F1" s="1608"/>
      <c r="G1" s="1609"/>
      <c r="H1" s="1609"/>
    </row>
    <row r="2" spans="1:8" ht="12.75">
      <c r="A2" s="558"/>
      <c r="B2" s="558"/>
      <c r="C2" s="558"/>
      <c r="D2" s="558"/>
      <c r="E2" s="558"/>
      <c r="F2" s="558"/>
      <c r="G2" s="1610" t="s">
        <v>684</v>
      </c>
      <c r="H2" s="1611"/>
    </row>
    <row r="3" spans="1:10" ht="47.25" customHeight="1">
      <c r="A3" s="602" t="s">
        <v>435</v>
      </c>
      <c r="B3" s="533" t="s">
        <v>436</v>
      </c>
      <c r="C3" s="533" t="s">
        <v>437</v>
      </c>
      <c r="D3" s="533" t="s">
        <v>788</v>
      </c>
      <c r="E3" s="533" t="s">
        <v>462</v>
      </c>
      <c r="F3" s="533" t="s">
        <v>789</v>
      </c>
      <c r="G3" s="533" t="s">
        <v>790</v>
      </c>
      <c r="H3" s="533" t="s">
        <v>428</v>
      </c>
      <c r="I3" s="601"/>
      <c r="J3" s="601"/>
    </row>
    <row r="4" spans="1:8" ht="13.5" customHeight="1" hidden="1">
      <c r="A4" s="603"/>
      <c r="B4" s="603"/>
      <c r="C4" s="603"/>
      <c r="D4" s="603"/>
      <c r="E4" s="603"/>
      <c r="F4" s="603"/>
      <c r="G4" s="603"/>
      <c r="H4" s="604"/>
    </row>
    <row r="5" spans="1:8" ht="12.75" hidden="1">
      <c r="A5" s="603"/>
      <c r="B5" s="603" t="s">
        <v>433</v>
      </c>
      <c r="C5" s="603"/>
      <c r="D5" s="603"/>
      <c r="E5" s="603"/>
      <c r="F5" s="603"/>
      <c r="G5" s="603"/>
      <c r="H5" s="604"/>
    </row>
    <row r="6" spans="1:8" ht="12.75" hidden="1">
      <c r="A6" s="603"/>
      <c r="B6" s="603"/>
      <c r="C6" s="603" t="s">
        <v>433</v>
      </c>
      <c r="D6" s="603" t="s">
        <v>433</v>
      </c>
      <c r="E6" s="603" t="s">
        <v>433</v>
      </c>
      <c r="F6" s="603"/>
      <c r="G6" s="603"/>
      <c r="H6" s="604"/>
    </row>
    <row r="7" spans="1:8" ht="12.75" hidden="1">
      <c r="A7" s="603"/>
      <c r="B7" s="603"/>
      <c r="C7" s="603"/>
      <c r="D7" s="603"/>
      <c r="E7" s="603"/>
      <c r="F7" s="603"/>
      <c r="G7" s="603"/>
      <c r="H7" s="604"/>
    </row>
    <row r="8" spans="1:8" ht="21" customHeight="1" hidden="1">
      <c r="A8" s="607"/>
      <c r="B8" s="607" t="s">
        <v>433</v>
      </c>
      <c r="C8" s="607" t="s">
        <v>433</v>
      </c>
      <c r="D8" s="607" t="s">
        <v>433</v>
      </c>
      <c r="E8" s="607" t="s">
        <v>433</v>
      </c>
      <c r="F8" s="607" t="s">
        <v>433</v>
      </c>
      <c r="G8" s="607"/>
      <c r="H8" s="607"/>
    </row>
    <row r="9" spans="1:8" ht="12.75" hidden="1">
      <c r="A9" s="603"/>
      <c r="B9" s="603"/>
      <c r="C9" s="605"/>
      <c r="D9" s="605"/>
      <c r="E9" s="605" t="s">
        <v>433</v>
      </c>
      <c r="F9" s="605" t="s">
        <v>433</v>
      </c>
      <c r="G9" s="605" t="s">
        <v>433</v>
      </c>
      <c r="H9" s="605" t="s">
        <v>433</v>
      </c>
    </row>
    <row r="10" spans="1:8" ht="12.75" hidden="1">
      <c r="A10" s="603"/>
      <c r="B10" s="603"/>
      <c r="C10" s="605" t="s">
        <v>433</v>
      </c>
      <c r="D10" s="605" t="s">
        <v>433</v>
      </c>
      <c r="E10" s="605" t="s">
        <v>433</v>
      </c>
      <c r="F10" s="605" t="s">
        <v>433</v>
      </c>
      <c r="G10" s="605" t="s">
        <v>433</v>
      </c>
      <c r="H10" s="605"/>
    </row>
    <row r="11" spans="1:8" ht="12.75" hidden="1">
      <c r="A11" s="603"/>
      <c r="B11" s="603"/>
      <c r="C11" s="605" t="s">
        <v>433</v>
      </c>
      <c r="D11" s="605" t="s">
        <v>433</v>
      </c>
      <c r="E11" s="605" t="s">
        <v>433</v>
      </c>
      <c r="F11" s="605" t="s">
        <v>433</v>
      </c>
      <c r="G11" s="605" t="s">
        <v>433</v>
      </c>
      <c r="H11" s="606"/>
    </row>
    <row r="12" spans="1:8" ht="12.75" hidden="1">
      <c r="A12" s="603"/>
      <c r="B12" s="603"/>
      <c r="C12" s="605"/>
      <c r="D12" s="605"/>
      <c r="E12" s="605"/>
      <c r="F12" s="605" t="s">
        <v>433</v>
      </c>
      <c r="G12" s="605" t="s">
        <v>433</v>
      </c>
      <c r="H12" s="606"/>
    </row>
    <row r="13" spans="1:8" ht="21" customHeight="1">
      <c r="A13" s="607"/>
      <c r="B13" s="607"/>
      <c r="C13" s="608" t="s">
        <v>433</v>
      </c>
      <c r="D13" s="608" t="s">
        <v>433</v>
      </c>
      <c r="E13" s="608" t="s">
        <v>433</v>
      </c>
      <c r="F13" s="608"/>
      <c r="G13" s="608" t="s">
        <v>433</v>
      </c>
      <c r="H13" s="608"/>
    </row>
    <row r="14" spans="1:8" ht="12.75">
      <c r="A14" s="603"/>
      <c r="B14" s="603"/>
      <c r="C14" s="603"/>
      <c r="D14" s="603"/>
      <c r="E14" s="603"/>
      <c r="F14" s="603"/>
      <c r="G14" s="603"/>
      <c r="H14" s="604"/>
    </row>
    <row r="15" spans="1:8" ht="12.75">
      <c r="A15" s="603"/>
      <c r="B15" s="603"/>
      <c r="C15" s="603"/>
      <c r="D15" s="603"/>
      <c r="E15" s="603"/>
      <c r="F15" s="603"/>
      <c r="G15" s="603"/>
      <c r="H15" s="604"/>
    </row>
    <row r="16" spans="1:8" ht="0.75" customHeight="1">
      <c r="A16" s="603"/>
      <c r="B16" s="603"/>
      <c r="C16" s="603"/>
      <c r="D16" s="603"/>
      <c r="E16" s="603"/>
      <c r="F16" s="603"/>
      <c r="G16" s="603"/>
      <c r="H16" s="604"/>
    </row>
    <row r="17" spans="1:8" ht="12.75" hidden="1">
      <c r="A17" s="603"/>
      <c r="B17" s="603"/>
      <c r="C17" s="603"/>
      <c r="D17" s="603"/>
      <c r="E17" s="603"/>
      <c r="F17" s="603"/>
      <c r="G17" s="603"/>
      <c r="H17" s="604"/>
    </row>
    <row r="18" spans="1:8" ht="18.75" customHeight="1">
      <c r="A18" s="607" t="s">
        <v>438</v>
      </c>
      <c r="B18" s="607">
        <f aca="true" t="shared" si="0" ref="B18:H18">SUM(B14:B17)</f>
        <v>0</v>
      </c>
      <c r="C18" s="607">
        <f t="shared" si="0"/>
        <v>0</v>
      </c>
      <c r="D18" s="607">
        <f t="shared" si="0"/>
        <v>0</v>
      </c>
      <c r="E18" s="607">
        <f t="shared" si="0"/>
        <v>0</v>
      </c>
      <c r="F18" s="607">
        <f t="shared" si="0"/>
        <v>0</v>
      </c>
      <c r="G18" s="607">
        <f t="shared" si="0"/>
        <v>0</v>
      </c>
      <c r="H18" s="607">
        <f t="shared" si="0"/>
        <v>0</v>
      </c>
    </row>
    <row r="19" spans="1:8" ht="12.75">
      <c r="A19" s="603"/>
      <c r="B19" s="603"/>
      <c r="C19" s="603"/>
      <c r="D19" s="603"/>
      <c r="E19" s="603"/>
      <c r="F19" s="603"/>
      <c r="G19" s="603"/>
      <c r="H19" s="604"/>
    </row>
    <row r="20" spans="1:8" ht="12.75" hidden="1">
      <c r="A20" s="603"/>
      <c r="B20" s="603"/>
      <c r="C20" s="603"/>
      <c r="D20" s="603"/>
      <c r="E20" s="603"/>
      <c r="F20" s="603"/>
      <c r="G20" s="603"/>
      <c r="H20" s="604"/>
    </row>
    <row r="21" spans="1:8" ht="12.75" hidden="1">
      <c r="A21" s="603"/>
      <c r="B21" s="603"/>
      <c r="C21" s="603"/>
      <c r="D21" s="603"/>
      <c r="E21" s="603"/>
      <c r="F21" s="603"/>
      <c r="G21" s="603"/>
      <c r="H21" s="604"/>
    </row>
    <row r="22" spans="1:8" ht="12.75">
      <c r="A22" s="603"/>
      <c r="B22" s="603"/>
      <c r="C22" s="603"/>
      <c r="D22" s="603"/>
      <c r="E22" s="603"/>
      <c r="F22" s="603"/>
      <c r="G22" s="603"/>
      <c r="H22" s="604"/>
    </row>
    <row r="23" spans="1:8" ht="12.75">
      <c r="A23" s="603" t="s">
        <v>439</v>
      </c>
      <c r="B23" s="603">
        <v>0</v>
      </c>
      <c r="C23" s="603">
        <v>0</v>
      </c>
      <c r="D23" s="603">
        <v>0</v>
      </c>
      <c r="E23" s="603">
        <v>0</v>
      </c>
      <c r="F23" s="603">
        <v>0</v>
      </c>
      <c r="G23" s="603">
        <v>0</v>
      </c>
      <c r="H23" s="604">
        <v>0</v>
      </c>
    </row>
    <row r="24" spans="1:8" ht="12.75">
      <c r="A24" s="603"/>
      <c r="B24" s="603"/>
      <c r="C24" s="603"/>
      <c r="D24" s="603"/>
      <c r="E24" s="603"/>
      <c r="F24" s="603"/>
      <c r="G24" s="603"/>
      <c r="H24" s="604"/>
    </row>
    <row r="25" spans="1:8" ht="12.75">
      <c r="A25" s="603" t="s">
        <v>697</v>
      </c>
      <c r="B25" s="603"/>
      <c r="C25" s="603">
        <v>3200</v>
      </c>
      <c r="D25" s="603">
        <v>2853</v>
      </c>
      <c r="E25" s="603">
        <v>4550</v>
      </c>
      <c r="F25" s="603">
        <v>4550</v>
      </c>
      <c r="G25" s="603"/>
      <c r="H25" s="604"/>
    </row>
    <row r="26" spans="1:8" ht="12.75">
      <c r="A26" s="603" t="s">
        <v>446</v>
      </c>
      <c r="B26" s="603"/>
      <c r="C26" s="603">
        <v>16322</v>
      </c>
      <c r="D26" s="603">
        <v>12000</v>
      </c>
      <c r="E26" s="603">
        <v>9000</v>
      </c>
      <c r="F26" s="603">
        <v>6000</v>
      </c>
      <c r="G26" s="603"/>
      <c r="H26" s="604"/>
    </row>
    <row r="27" spans="1:8" ht="12.75">
      <c r="A27" s="603" t="s">
        <v>447</v>
      </c>
      <c r="B27" s="603"/>
      <c r="C27" s="603">
        <v>300</v>
      </c>
      <c r="D27" s="603">
        <v>300</v>
      </c>
      <c r="E27" s="603">
        <v>300</v>
      </c>
      <c r="F27" s="603">
        <v>300</v>
      </c>
      <c r="G27" s="603"/>
      <c r="H27" s="604"/>
    </row>
    <row r="28" spans="1:8" ht="12.75">
      <c r="A28" s="603"/>
      <c r="B28" s="603"/>
      <c r="C28" s="603"/>
      <c r="D28" s="603"/>
      <c r="E28" s="603"/>
      <c r="F28" s="603"/>
      <c r="G28" s="603"/>
      <c r="H28" s="604"/>
    </row>
    <row r="29" spans="1:8" ht="12.75">
      <c r="A29" s="603"/>
      <c r="B29" s="603"/>
      <c r="C29" s="603"/>
      <c r="D29" s="603"/>
      <c r="E29" s="603"/>
      <c r="F29" s="603"/>
      <c r="G29" s="603"/>
      <c r="H29" s="604"/>
    </row>
    <row r="30" spans="1:8" ht="12.75">
      <c r="A30" s="603"/>
      <c r="B30" s="603"/>
      <c r="C30" s="603"/>
      <c r="D30" s="603"/>
      <c r="E30" s="603"/>
      <c r="F30" s="603"/>
      <c r="G30" s="603"/>
      <c r="H30" s="604"/>
    </row>
    <row r="31" spans="1:8" ht="20.25" customHeight="1">
      <c r="A31" s="607" t="s">
        <v>445</v>
      </c>
      <c r="B31" s="607">
        <f>SUM(B19:B22)</f>
        <v>0</v>
      </c>
      <c r="C31" s="607">
        <f>SUM(C25:C30)</f>
        <v>19822</v>
      </c>
      <c r="D31" s="607">
        <f>SUM(D25:D30)</f>
        <v>15153</v>
      </c>
      <c r="E31" s="607">
        <f>SUM(E25:E30)</f>
        <v>13850</v>
      </c>
      <c r="F31" s="607">
        <f>SUM(F25:F30)</f>
        <v>10850</v>
      </c>
      <c r="G31" s="607"/>
      <c r="H31" s="607">
        <f>SUM(H19:H22)</f>
        <v>0</v>
      </c>
    </row>
    <row r="32" spans="1:8" ht="28.5" customHeight="1">
      <c r="A32" s="609" t="s">
        <v>440</v>
      </c>
      <c r="B32" s="607"/>
      <c r="C32" s="607">
        <f aca="true" t="shared" si="1" ref="C32:H32">SUM(C31,C18,C13,C8)</f>
        <v>19822</v>
      </c>
      <c r="D32" s="607">
        <f t="shared" si="1"/>
        <v>15153</v>
      </c>
      <c r="E32" s="607">
        <f t="shared" si="1"/>
        <v>13850</v>
      </c>
      <c r="F32" s="607">
        <f t="shared" si="1"/>
        <v>10850</v>
      </c>
      <c r="G32" s="607">
        <f t="shared" si="1"/>
        <v>0</v>
      </c>
      <c r="H32" s="607">
        <f t="shared" si="1"/>
        <v>0</v>
      </c>
    </row>
    <row r="33" spans="1:7" ht="12.75">
      <c r="A33" s="558"/>
      <c r="B33" s="558"/>
      <c r="C33" s="558"/>
      <c r="D33" s="558"/>
      <c r="E33" s="558"/>
      <c r="F33" s="558"/>
      <c r="G33" s="558"/>
    </row>
    <row r="34" spans="1:7" ht="12.75">
      <c r="A34" s="558"/>
      <c r="B34" s="558"/>
      <c r="C34" s="558"/>
      <c r="D34" s="558"/>
      <c r="E34" s="558"/>
      <c r="F34" s="558"/>
      <c r="G34" s="558"/>
    </row>
    <row r="35" spans="1:7" ht="12.75">
      <c r="A35" s="558"/>
      <c r="B35" s="558"/>
      <c r="C35" s="558"/>
      <c r="D35" s="558"/>
      <c r="E35" s="558"/>
      <c r="F35" s="558"/>
      <c r="G35" s="558"/>
    </row>
    <row r="36" spans="1:7" ht="12.75">
      <c r="A36" s="558"/>
      <c r="B36" s="558"/>
      <c r="C36" s="558"/>
      <c r="D36" s="558"/>
      <c r="E36" s="558"/>
      <c r="F36" s="558"/>
      <c r="G36" s="558"/>
    </row>
    <row r="37" spans="1:7" ht="12.75">
      <c r="A37" s="558"/>
      <c r="B37" s="558"/>
      <c r="C37" s="558"/>
      <c r="D37" s="558"/>
      <c r="E37" s="558"/>
      <c r="F37" s="558"/>
      <c r="G37" s="558"/>
    </row>
    <row r="38" spans="1:7" ht="12.75">
      <c r="A38" s="558"/>
      <c r="B38" s="558"/>
      <c r="C38" s="558"/>
      <c r="D38" s="558"/>
      <c r="E38" s="558"/>
      <c r="F38" s="558"/>
      <c r="G38" s="558"/>
    </row>
    <row r="39" spans="1:7" ht="12.75">
      <c r="A39" s="558"/>
      <c r="B39" s="558"/>
      <c r="C39" s="558"/>
      <c r="D39" s="558"/>
      <c r="E39" s="558"/>
      <c r="F39" s="558"/>
      <c r="G39" s="558"/>
    </row>
    <row r="40" spans="1:7" ht="12.75">
      <c r="A40" s="558"/>
      <c r="B40" s="558"/>
      <c r="C40" s="558"/>
      <c r="D40" s="558"/>
      <c r="E40" s="558"/>
      <c r="F40" s="558"/>
      <c r="G40" s="558"/>
    </row>
    <row r="41" spans="1:7" ht="12.75">
      <c r="A41" s="558"/>
      <c r="B41" s="558"/>
      <c r="C41" s="558"/>
      <c r="D41" s="558"/>
      <c r="E41" s="558"/>
      <c r="F41" s="558"/>
      <c r="G41" s="558"/>
    </row>
    <row r="42" spans="1:7" ht="12.75">
      <c r="A42" s="558"/>
      <c r="B42" s="558"/>
      <c r="C42" s="558"/>
      <c r="D42" s="558"/>
      <c r="E42" s="558"/>
      <c r="F42" s="558"/>
      <c r="G42" s="558"/>
    </row>
    <row r="43" spans="1:7" ht="12.75">
      <c r="A43" s="558"/>
      <c r="B43" s="558"/>
      <c r="C43" s="558"/>
      <c r="D43" s="558"/>
      <c r="E43" s="558"/>
      <c r="F43" s="558"/>
      <c r="G43" s="558"/>
    </row>
    <row r="44" spans="1:7" ht="12.75">
      <c r="A44" s="558"/>
      <c r="B44" s="558"/>
      <c r="C44" s="558"/>
      <c r="D44" s="558"/>
      <c r="E44" s="558"/>
      <c r="F44" s="558"/>
      <c r="G44" s="558"/>
    </row>
    <row r="45" spans="1:7" ht="12.75">
      <c r="A45" s="558"/>
      <c r="B45" s="558"/>
      <c r="C45" s="558"/>
      <c r="D45" s="558"/>
      <c r="E45" s="558"/>
      <c r="F45" s="558"/>
      <c r="G45" s="558"/>
    </row>
    <row r="46" spans="1:7" ht="12.75">
      <c r="A46" s="558"/>
      <c r="B46" s="558"/>
      <c r="C46" s="558"/>
      <c r="D46" s="558"/>
      <c r="E46" s="558"/>
      <c r="F46" s="558"/>
      <c r="G46" s="558"/>
    </row>
    <row r="47" spans="1:7" ht="12.75">
      <c r="A47" s="558"/>
      <c r="B47" s="558"/>
      <c r="C47" s="558"/>
      <c r="D47" s="558"/>
      <c r="E47" s="558"/>
      <c r="F47" s="558"/>
      <c r="G47" s="558"/>
    </row>
    <row r="48" spans="1:7" ht="12.75">
      <c r="A48" s="558"/>
      <c r="B48" s="558"/>
      <c r="C48" s="558"/>
      <c r="D48" s="558"/>
      <c r="E48" s="558"/>
      <c r="F48" s="558"/>
      <c r="G48" s="558"/>
    </row>
    <row r="49" spans="1:7" ht="12.75">
      <c r="A49" s="558"/>
      <c r="B49" s="558"/>
      <c r="C49" s="558"/>
      <c r="D49" s="558"/>
      <c r="E49" s="558"/>
      <c r="F49" s="558"/>
      <c r="G49" s="558"/>
    </row>
    <row r="50" spans="1:7" ht="12.75">
      <c r="A50" s="558"/>
      <c r="B50" s="558"/>
      <c r="C50" s="558"/>
      <c r="D50" s="558"/>
      <c r="E50" s="558"/>
      <c r="F50" s="558"/>
      <c r="G50" s="558"/>
    </row>
    <row r="51" spans="1:7" ht="12.75">
      <c r="A51" s="558"/>
      <c r="B51" s="558"/>
      <c r="C51" s="558"/>
      <c r="D51" s="558"/>
      <c r="E51" s="558"/>
      <c r="F51" s="558"/>
      <c r="G51" s="558"/>
    </row>
    <row r="52" spans="1:7" ht="12.75">
      <c r="A52" s="558"/>
      <c r="B52" s="558"/>
      <c r="C52" s="558"/>
      <c r="D52" s="558"/>
      <c r="E52" s="558"/>
      <c r="F52" s="558"/>
      <c r="G52" s="558"/>
    </row>
    <row r="53" spans="1:7" ht="12.75">
      <c r="A53" s="558"/>
      <c r="B53" s="558"/>
      <c r="C53" s="558"/>
      <c r="D53" s="558"/>
      <c r="E53" s="558"/>
      <c r="F53" s="558"/>
      <c r="G53" s="558"/>
    </row>
    <row r="54" spans="1:7" ht="12.75">
      <c r="A54" s="558"/>
      <c r="B54" s="558"/>
      <c r="C54" s="558"/>
      <c r="D54" s="558"/>
      <c r="E54" s="558"/>
      <c r="F54" s="558"/>
      <c r="G54" s="558"/>
    </row>
    <row r="55" spans="1:7" ht="12.75">
      <c r="A55" s="558"/>
      <c r="B55" s="558"/>
      <c r="C55" s="558"/>
      <c r="D55" s="558"/>
      <c r="E55" s="558"/>
      <c r="F55" s="558"/>
      <c r="G55" s="558"/>
    </row>
    <row r="56" spans="1:7" ht="12.75">
      <c r="A56" s="558"/>
      <c r="B56" s="558"/>
      <c r="C56" s="558"/>
      <c r="D56" s="558"/>
      <c r="E56" s="558"/>
      <c r="F56" s="558"/>
      <c r="G56" s="558"/>
    </row>
    <row r="57" spans="1:7" ht="12.75">
      <c r="A57" s="558"/>
      <c r="B57" s="558"/>
      <c r="C57" s="558"/>
      <c r="D57" s="558"/>
      <c r="E57" s="558"/>
      <c r="F57" s="558"/>
      <c r="G57" s="558"/>
    </row>
    <row r="58" spans="1:7" ht="12.75">
      <c r="A58" s="558"/>
      <c r="B58" s="558"/>
      <c r="C58" s="558"/>
      <c r="D58" s="558"/>
      <c r="E58" s="558"/>
      <c r="F58" s="558"/>
      <c r="G58" s="558"/>
    </row>
    <row r="59" spans="1:7" ht="12.75">
      <c r="A59" s="558"/>
      <c r="B59" s="558"/>
      <c r="C59" s="558"/>
      <c r="D59" s="558"/>
      <c r="E59" s="558"/>
      <c r="F59" s="558"/>
      <c r="G59" s="558"/>
    </row>
    <row r="60" spans="1:7" ht="12.75">
      <c r="A60" s="558"/>
      <c r="B60" s="558"/>
      <c r="C60" s="558"/>
      <c r="D60" s="558"/>
      <c r="E60" s="558"/>
      <c r="F60" s="558"/>
      <c r="G60" s="558"/>
    </row>
    <row r="61" spans="1:7" ht="12.75">
      <c r="A61" s="558"/>
      <c r="B61" s="558"/>
      <c r="C61" s="558"/>
      <c r="D61" s="558"/>
      <c r="E61" s="558"/>
      <c r="F61" s="558"/>
      <c r="G61" s="558"/>
    </row>
    <row r="62" spans="1:7" ht="12.75">
      <c r="A62" s="558"/>
      <c r="B62" s="558"/>
      <c r="C62" s="558"/>
      <c r="D62" s="558"/>
      <c r="E62" s="558"/>
      <c r="F62" s="558"/>
      <c r="G62" s="558"/>
    </row>
    <row r="63" spans="1:7" ht="12.75">
      <c r="A63" s="558"/>
      <c r="B63" s="558"/>
      <c r="C63" s="558"/>
      <c r="D63" s="558"/>
      <c r="E63" s="558"/>
      <c r="F63" s="558"/>
      <c r="G63" s="558"/>
    </row>
    <row r="64" spans="1:7" ht="12.75">
      <c r="A64" s="558"/>
      <c r="B64" s="558"/>
      <c r="C64" s="558"/>
      <c r="D64" s="558"/>
      <c r="E64" s="558"/>
      <c r="F64" s="558"/>
      <c r="G64" s="558"/>
    </row>
    <row r="65" spans="1:7" ht="12.75">
      <c r="A65" s="558"/>
      <c r="B65" s="558"/>
      <c r="C65" s="558"/>
      <c r="D65" s="558"/>
      <c r="E65" s="558"/>
      <c r="F65" s="558"/>
      <c r="G65" s="558"/>
    </row>
    <row r="66" spans="1:7" ht="12.75">
      <c r="A66" s="558"/>
      <c r="B66" s="558"/>
      <c r="C66" s="558"/>
      <c r="D66" s="558"/>
      <c r="E66" s="558"/>
      <c r="F66" s="558"/>
      <c r="G66" s="558"/>
    </row>
    <row r="67" spans="1:7" ht="12.75">
      <c r="A67" s="558"/>
      <c r="B67" s="558"/>
      <c r="C67" s="558"/>
      <c r="D67" s="558"/>
      <c r="E67" s="558"/>
      <c r="F67" s="558"/>
      <c r="G67" s="558"/>
    </row>
    <row r="68" spans="1:7" ht="12.75">
      <c r="A68" s="558"/>
      <c r="B68" s="558"/>
      <c r="C68" s="558"/>
      <c r="D68" s="558"/>
      <c r="E68" s="558"/>
      <c r="F68" s="558"/>
      <c r="G68" s="558"/>
    </row>
    <row r="69" spans="1:7" ht="12.75">
      <c r="A69" s="558"/>
      <c r="B69" s="558"/>
      <c r="C69" s="558"/>
      <c r="D69" s="558"/>
      <c r="E69" s="558"/>
      <c r="F69" s="558"/>
      <c r="G69" s="558"/>
    </row>
    <row r="70" spans="1:7" ht="12.75">
      <c r="A70" s="558"/>
      <c r="B70" s="558"/>
      <c r="C70" s="558"/>
      <c r="D70" s="558"/>
      <c r="E70" s="558"/>
      <c r="F70" s="558"/>
      <c r="G70" s="558"/>
    </row>
    <row r="71" spans="1:7" ht="12.75">
      <c r="A71" s="558"/>
      <c r="B71" s="558"/>
      <c r="C71" s="558"/>
      <c r="D71" s="558"/>
      <c r="E71" s="558"/>
      <c r="F71" s="558"/>
      <c r="G71" s="558"/>
    </row>
    <row r="72" spans="1:7" ht="12.75">
      <c r="A72" s="558"/>
      <c r="B72" s="558"/>
      <c r="C72" s="558"/>
      <c r="D72" s="558"/>
      <c r="E72" s="558"/>
      <c r="F72" s="558"/>
      <c r="G72" s="558"/>
    </row>
    <row r="73" spans="1:7" ht="12.75">
      <c r="A73" s="558"/>
      <c r="B73" s="558"/>
      <c r="C73" s="558"/>
      <c r="D73" s="558"/>
      <c r="E73" s="558"/>
      <c r="F73" s="558"/>
      <c r="G73" s="558"/>
    </row>
    <row r="74" spans="1:7" ht="12.75">
      <c r="A74" s="558"/>
      <c r="B74" s="558"/>
      <c r="C74" s="558"/>
      <c r="D74" s="558"/>
      <c r="E74" s="558"/>
      <c r="F74" s="558"/>
      <c r="G74" s="558"/>
    </row>
    <row r="75" spans="1:7" ht="12.75">
      <c r="A75" s="558"/>
      <c r="B75" s="558"/>
      <c r="C75" s="558"/>
      <c r="D75" s="558"/>
      <c r="E75" s="558"/>
      <c r="F75" s="558"/>
      <c r="G75" s="558"/>
    </row>
    <row r="76" spans="1:7" ht="12.75">
      <c r="A76" s="558"/>
      <c r="B76" s="558"/>
      <c r="C76" s="558"/>
      <c r="D76" s="558"/>
      <c r="E76" s="558"/>
      <c r="F76" s="558"/>
      <c r="G76" s="558"/>
    </row>
    <row r="77" spans="1:7" ht="12.75">
      <c r="A77" s="558"/>
      <c r="B77" s="558"/>
      <c r="C77" s="558"/>
      <c r="D77" s="558"/>
      <c r="E77" s="558"/>
      <c r="F77" s="558"/>
      <c r="G77" s="558"/>
    </row>
    <row r="78" spans="1:7" ht="12.75">
      <c r="A78" s="558"/>
      <c r="B78" s="558"/>
      <c r="C78" s="558"/>
      <c r="D78" s="558"/>
      <c r="E78" s="558"/>
      <c r="F78" s="558"/>
      <c r="G78" s="558"/>
    </row>
    <row r="79" spans="1:7" ht="12.75">
      <c r="A79" s="558"/>
      <c r="B79" s="558"/>
      <c r="C79" s="558"/>
      <c r="D79" s="558"/>
      <c r="E79" s="558"/>
      <c r="F79" s="558"/>
      <c r="G79" s="558"/>
    </row>
    <row r="80" spans="1:7" ht="12.75">
      <c r="A80" s="558"/>
      <c r="B80" s="558"/>
      <c r="C80" s="558"/>
      <c r="D80" s="558"/>
      <c r="E80" s="558"/>
      <c r="F80" s="558"/>
      <c r="G80" s="558"/>
    </row>
    <row r="81" spans="1:7" ht="12.75">
      <c r="A81" s="558"/>
      <c r="B81" s="558"/>
      <c r="C81" s="558"/>
      <c r="D81" s="558"/>
      <c r="E81" s="558"/>
      <c r="F81" s="558"/>
      <c r="G81" s="558"/>
    </row>
    <row r="82" spans="1:7" ht="12.75">
      <c r="A82" s="558"/>
      <c r="B82" s="558"/>
      <c r="C82" s="558"/>
      <c r="D82" s="558"/>
      <c r="E82" s="558"/>
      <c r="F82" s="558"/>
      <c r="G82" s="558"/>
    </row>
    <row r="83" spans="1:7" ht="12.75">
      <c r="A83" s="558"/>
      <c r="B83" s="558"/>
      <c r="C83" s="558"/>
      <c r="D83" s="558"/>
      <c r="E83" s="558"/>
      <c r="F83" s="558"/>
      <c r="G83" s="558"/>
    </row>
    <row r="84" spans="1:7" ht="12.75">
      <c r="A84" s="558"/>
      <c r="B84" s="558"/>
      <c r="C84" s="558"/>
      <c r="D84" s="558"/>
      <c r="E84" s="558"/>
      <c r="F84" s="558"/>
      <c r="G84" s="558"/>
    </row>
    <row r="85" spans="1:7" ht="12.75">
      <c r="A85" s="558"/>
      <c r="B85" s="558"/>
      <c r="C85" s="558"/>
      <c r="D85" s="558"/>
      <c r="E85" s="558"/>
      <c r="F85" s="558"/>
      <c r="G85" s="558"/>
    </row>
    <row r="86" spans="1:7" ht="12.75">
      <c r="A86" s="558"/>
      <c r="B86" s="558"/>
      <c r="C86" s="558"/>
      <c r="D86" s="558"/>
      <c r="E86" s="558"/>
      <c r="F86" s="558"/>
      <c r="G86" s="558"/>
    </row>
  </sheetData>
  <sheetProtection/>
  <mergeCells count="2">
    <mergeCell ref="A1:H1"/>
    <mergeCell ref="G2:H2"/>
  </mergeCells>
  <printOptions/>
  <pageMargins left="0.7874015748031497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3"/>
  </sheetPr>
  <dimension ref="A1:J100"/>
  <sheetViews>
    <sheetView zoomScalePageLayoutView="0" workbookViewId="0" topLeftCell="A1">
      <selection activeCell="J44" sqref="J44"/>
    </sheetView>
  </sheetViews>
  <sheetFormatPr defaultColWidth="9.140625" defaultRowHeight="15"/>
  <cols>
    <col min="1" max="1" width="45.57421875" style="530" customWidth="1"/>
    <col min="2" max="2" width="16.28125" style="530" customWidth="1"/>
    <col min="3" max="3" width="0.13671875" style="530" customWidth="1"/>
    <col min="4" max="4" width="14.28125" style="530" customWidth="1"/>
    <col min="5" max="5" width="12.8515625" style="530" hidden="1" customWidth="1"/>
    <col min="6" max="6" width="13.57421875" style="530" customWidth="1"/>
    <col min="7" max="7" width="12.8515625" style="530" customWidth="1"/>
    <col min="8" max="16384" width="9.140625" style="530" customWidth="1"/>
  </cols>
  <sheetData>
    <row r="1" spans="1:6" ht="56.25" customHeight="1">
      <c r="A1" s="1604" t="s">
        <v>791</v>
      </c>
      <c r="B1" s="1612"/>
      <c r="C1" s="1612"/>
      <c r="D1" s="1612"/>
      <c r="E1" s="1612"/>
      <c r="F1" s="1612"/>
    </row>
    <row r="2" spans="1:10" ht="21.75" customHeight="1">
      <c r="A2" s="1566" t="s">
        <v>916</v>
      </c>
      <c r="B2" s="1563"/>
      <c r="C2" s="1563"/>
      <c r="D2" s="1563"/>
      <c r="E2" s="1563"/>
      <c r="F2" s="1563"/>
      <c r="G2" s="1563"/>
      <c r="H2" s="1563"/>
      <c r="I2" s="1563"/>
      <c r="J2" s="1563"/>
    </row>
    <row r="3" spans="1:6" ht="12.75" hidden="1">
      <c r="A3" s="617"/>
      <c r="B3" s="618"/>
      <c r="C3" s="618"/>
      <c r="D3" s="618"/>
      <c r="E3" s="618"/>
      <c r="F3" s="618"/>
    </row>
    <row r="4" spans="1:6" ht="17.25" customHeight="1" hidden="1">
      <c r="A4" s="619"/>
      <c r="B4" s="620"/>
      <c r="C4" s="620"/>
      <c r="D4" s="620"/>
      <c r="E4" s="620"/>
      <c r="F4" s="620"/>
    </row>
    <row r="5" spans="1:6" ht="18" customHeight="1" hidden="1">
      <c r="A5" s="619"/>
      <c r="B5" s="620"/>
      <c r="C5" s="620"/>
      <c r="D5" s="620"/>
      <c r="E5" s="620"/>
      <c r="F5" s="620"/>
    </row>
    <row r="6" spans="1:6" ht="31.5" customHeight="1" hidden="1">
      <c r="A6" s="553"/>
      <c r="B6" s="538"/>
      <c r="C6" s="538"/>
      <c r="D6" s="538"/>
      <c r="E6" s="538"/>
      <c r="F6" s="538"/>
    </row>
    <row r="7" spans="1:6" ht="30" customHeight="1" hidden="1">
      <c r="A7" s="553"/>
      <c r="B7" s="538"/>
      <c r="C7" s="538"/>
      <c r="D7" s="538"/>
      <c r="E7" s="538"/>
      <c r="F7" s="538"/>
    </row>
    <row r="8" spans="1:6" ht="0.75" customHeight="1" hidden="1">
      <c r="A8" s="619"/>
      <c r="B8" s="538"/>
      <c r="C8" s="538"/>
      <c r="D8" s="538"/>
      <c r="E8" s="538"/>
      <c r="F8" s="538"/>
    </row>
    <row r="9" spans="1:6" ht="18.75" customHeight="1" hidden="1">
      <c r="A9" s="619"/>
      <c r="B9" s="538"/>
      <c r="C9" s="538"/>
      <c r="D9" s="538"/>
      <c r="E9" s="538"/>
      <c r="F9" s="538"/>
    </row>
    <row r="10" spans="1:6" ht="27" customHeight="1" hidden="1">
      <c r="A10" s="553"/>
      <c r="B10" s="538"/>
      <c r="C10" s="538"/>
      <c r="D10" s="538"/>
      <c r="E10" s="538"/>
      <c r="F10" s="538"/>
    </row>
    <row r="11" spans="1:6" ht="18" customHeight="1" hidden="1">
      <c r="A11" s="621"/>
      <c r="B11" s="538"/>
      <c r="C11" s="538"/>
      <c r="D11" s="538"/>
      <c r="E11" s="538"/>
      <c r="F11" s="538"/>
    </row>
    <row r="12" spans="1:6" ht="29.25" customHeight="1" hidden="1">
      <c r="A12" s="553"/>
      <c r="B12" s="552"/>
      <c r="C12" s="552"/>
      <c r="D12" s="552"/>
      <c r="E12" s="552"/>
      <c r="F12" s="552"/>
    </row>
    <row r="13" spans="1:6" ht="33" customHeight="1" hidden="1">
      <c r="A13" s="553"/>
      <c r="B13" s="552"/>
      <c r="C13" s="552"/>
      <c r="D13" s="552"/>
      <c r="E13" s="552"/>
      <c r="F13" s="552"/>
    </row>
    <row r="14" spans="1:6" ht="27.75" customHeight="1" hidden="1">
      <c r="A14" s="621"/>
      <c r="B14" s="552"/>
      <c r="C14" s="552"/>
      <c r="D14" s="552"/>
      <c r="E14" s="552"/>
      <c r="F14" s="552"/>
    </row>
    <row r="15" spans="1:6" ht="21" customHeight="1" hidden="1">
      <c r="A15" s="553"/>
      <c r="B15" s="552"/>
      <c r="C15" s="552"/>
      <c r="D15" s="552"/>
      <c r="E15" s="552"/>
      <c r="F15" s="552"/>
    </row>
    <row r="16" spans="1:6" ht="21" customHeight="1" hidden="1">
      <c r="A16" s="553"/>
      <c r="B16" s="552"/>
      <c r="C16" s="552"/>
      <c r="D16" s="552"/>
      <c r="E16" s="552"/>
      <c r="F16" s="552"/>
    </row>
    <row r="17" spans="1:6" ht="19.5" customHeight="1" hidden="1">
      <c r="A17" s="553"/>
      <c r="B17" s="552"/>
      <c r="C17" s="552"/>
      <c r="D17" s="552"/>
      <c r="E17" s="552"/>
      <c r="F17" s="552"/>
    </row>
    <row r="18" spans="1:6" ht="21.75" customHeight="1" hidden="1">
      <c r="A18" s="553"/>
      <c r="B18" s="552"/>
      <c r="C18" s="552"/>
      <c r="D18" s="552"/>
      <c r="E18" s="552"/>
      <c r="F18" s="552"/>
    </row>
    <row r="19" spans="1:6" ht="12.75" hidden="1">
      <c r="A19" s="553"/>
      <c r="B19" s="552"/>
      <c r="C19" s="552"/>
      <c r="D19" s="552"/>
      <c r="E19" s="552"/>
      <c r="F19" s="552"/>
    </row>
    <row r="20" spans="1:6" ht="18.75" customHeight="1" hidden="1">
      <c r="A20" s="553"/>
      <c r="B20" s="552"/>
      <c r="C20" s="552"/>
      <c r="D20" s="552"/>
      <c r="E20" s="552"/>
      <c r="F20" s="552"/>
    </row>
    <row r="21" spans="1:6" ht="18.75" customHeight="1" hidden="1">
      <c r="A21" s="553"/>
      <c r="B21" s="552"/>
      <c r="C21" s="552"/>
      <c r="D21" s="552"/>
      <c r="E21" s="552"/>
      <c r="F21" s="552"/>
    </row>
    <row r="22" spans="1:6" ht="12.75" hidden="1">
      <c r="A22" s="553"/>
      <c r="B22" s="552"/>
      <c r="C22" s="552"/>
      <c r="D22" s="552"/>
      <c r="E22" s="552"/>
      <c r="F22" s="552"/>
    </row>
    <row r="23" spans="1:6" ht="0.75" customHeight="1" hidden="1">
      <c r="A23" s="622"/>
      <c r="B23" s="552"/>
      <c r="C23" s="552"/>
      <c r="D23" s="552"/>
      <c r="E23" s="552"/>
      <c r="F23" s="552"/>
    </row>
    <row r="24" spans="1:6" ht="21.75" customHeight="1" hidden="1">
      <c r="A24" s="553"/>
      <c r="B24" s="552"/>
      <c r="C24" s="552"/>
      <c r="D24" s="552"/>
      <c r="E24" s="552"/>
      <c r="F24" s="552"/>
    </row>
    <row r="25" spans="1:6" ht="19.5" customHeight="1" hidden="1">
      <c r="A25" s="553"/>
      <c r="B25" s="552"/>
      <c r="C25" s="552"/>
      <c r="D25" s="552"/>
      <c r="E25" s="552"/>
      <c r="F25" s="552"/>
    </row>
    <row r="26" spans="1:6" ht="21" customHeight="1" hidden="1">
      <c r="A26" s="553"/>
      <c r="B26" s="552"/>
      <c r="C26" s="552"/>
      <c r="D26" s="552"/>
      <c r="E26" s="552"/>
      <c r="F26" s="552"/>
    </row>
    <row r="27" spans="1:6" ht="20.25" customHeight="1" hidden="1">
      <c r="A27" s="553"/>
      <c r="B27" s="552"/>
      <c r="C27" s="552"/>
      <c r="D27" s="552"/>
      <c r="E27" s="552"/>
      <c r="F27" s="552"/>
    </row>
    <row r="28" spans="1:6" ht="12.75" hidden="1">
      <c r="A28" s="553"/>
      <c r="B28" s="552"/>
      <c r="C28" s="552"/>
      <c r="D28" s="552"/>
      <c r="E28" s="552"/>
      <c r="F28" s="552"/>
    </row>
    <row r="29" spans="1:6" ht="0.75" customHeight="1" hidden="1">
      <c r="A29" s="553"/>
      <c r="B29" s="552"/>
      <c r="C29" s="552"/>
      <c r="D29" s="552"/>
      <c r="E29" s="552"/>
      <c r="F29" s="552"/>
    </row>
    <row r="30" spans="1:6" ht="21.75" customHeight="1" hidden="1">
      <c r="A30" s="553"/>
      <c r="B30" s="552"/>
      <c r="C30" s="552"/>
      <c r="D30" s="552"/>
      <c r="E30" s="552"/>
      <c r="F30" s="552"/>
    </row>
    <row r="31" spans="1:6" ht="31.5" customHeight="1" hidden="1">
      <c r="A31" s="622"/>
      <c r="B31" s="552"/>
      <c r="C31" s="552"/>
      <c r="D31" s="552"/>
      <c r="E31" s="552"/>
      <c r="F31" s="552"/>
    </row>
    <row r="32" spans="1:6" ht="30" customHeight="1" hidden="1">
      <c r="A32" s="621"/>
      <c r="B32" s="552"/>
      <c r="C32" s="552"/>
      <c r="D32" s="552"/>
      <c r="E32" s="552"/>
      <c r="F32" s="552"/>
    </row>
    <row r="33" spans="1:6" ht="12.75" hidden="1">
      <c r="A33" s="610"/>
      <c r="B33" s="558"/>
      <c r="C33" s="558"/>
      <c r="D33" s="558"/>
      <c r="E33" s="558"/>
      <c r="F33" s="558"/>
    </row>
    <row r="34" spans="1:6" ht="114" customHeight="1" hidden="1">
      <c r="A34" s="610"/>
      <c r="B34" s="558"/>
      <c r="C34" s="558"/>
      <c r="D34" s="558"/>
      <c r="E34" s="558"/>
      <c r="F34" s="558"/>
    </row>
    <row r="35" spans="1:6" ht="0.75" customHeight="1">
      <c r="A35" s="1613"/>
      <c r="B35" s="1613"/>
      <c r="C35" s="1613"/>
      <c r="D35" s="1613"/>
      <c r="E35" s="1613"/>
      <c r="F35" s="1613"/>
    </row>
    <row r="36" spans="1:6" ht="12.75">
      <c r="A36" s="610"/>
      <c r="B36" s="558"/>
      <c r="C36" s="558"/>
      <c r="D36" s="558"/>
      <c r="E36" s="558"/>
      <c r="F36" s="558"/>
    </row>
    <row r="37" spans="1:7" ht="36" customHeight="1">
      <c r="A37" s="1614" t="s">
        <v>441</v>
      </c>
      <c r="B37" s="1615"/>
      <c r="C37" s="1616" t="s">
        <v>917</v>
      </c>
      <c r="D37" s="1617"/>
      <c r="E37" s="1614" t="s">
        <v>913</v>
      </c>
      <c r="F37" s="1614"/>
      <c r="G37" s="1550" t="s">
        <v>907</v>
      </c>
    </row>
    <row r="38" spans="1:7" ht="18.75" customHeight="1">
      <c r="A38" s="1618" t="s">
        <v>695</v>
      </c>
      <c r="B38" s="1619"/>
      <c r="C38" s="1620">
        <v>2000</v>
      </c>
      <c r="D38" s="1620"/>
      <c r="E38" s="1620"/>
      <c r="F38" s="1620"/>
      <c r="G38" s="605">
        <v>2000</v>
      </c>
    </row>
    <row r="39" spans="1:7" ht="17.25" customHeight="1">
      <c r="A39" s="1618" t="s">
        <v>442</v>
      </c>
      <c r="B39" s="1619"/>
      <c r="C39" s="1620">
        <v>6000</v>
      </c>
      <c r="D39" s="1620"/>
      <c r="E39" s="1620"/>
      <c r="F39" s="1620"/>
      <c r="G39" s="605">
        <v>6000</v>
      </c>
    </row>
    <row r="40" spans="1:7" ht="18.75" customHeight="1" hidden="1">
      <c r="A40" s="1618"/>
      <c r="B40" s="1619"/>
      <c r="C40" s="1620"/>
      <c r="D40" s="1620"/>
      <c r="E40" s="1620"/>
      <c r="F40" s="1620"/>
      <c r="G40" s="605"/>
    </row>
    <row r="41" spans="1:7" ht="18" customHeight="1" hidden="1">
      <c r="A41" s="1618"/>
      <c r="B41" s="1619"/>
      <c r="C41" s="1620"/>
      <c r="D41" s="1620"/>
      <c r="E41" s="1620"/>
      <c r="F41" s="1620"/>
      <c r="G41" s="605"/>
    </row>
    <row r="42" spans="1:10" ht="18.75" customHeight="1" hidden="1">
      <c r="A42" s="1618"/>
      <c r="B42" s="1619"/>
      <c r="C42" s="1620"/>
      <c r="D42" s="1620"/>
      <c r="E42" s="1620"/>
      <c r="F42" s="1620"/>
      <c r="G42" s="605"/>
      <c r="I42" s="1621"/>
      <c r="J42" s="1622"/>
    </row>
    <row r="43" spans="1:7" ht="18" customHeight="1">
      <c r="A43" s="1618" t="s">
        <v>443</v>
      </c>
      <c r="B43" s="1619"/>
      <c r="C43" s="1620">
        <v>500</v>
      </c>
      <c r="D43" s="1620"/>
      <c r="E43" s="1620"/>
      <c r="F43" s="1620"/>
      <c r="G43" s="605">
        <v>500</v>
      </c>
    </row>
    <row r="44" spans="1:7" ht="18" customHeight="1">
      <c r="A44" s="1618" t="s">
        <v>912</v>
      </c>
      <c r="B44" s="1619"/>
      <c r="C44" s="1620">
        <v>360</v>
      </c>
      <c r="D44" s="1620"/>
      <c r="E44" s="1620"/>
      <c r="F44" s="1620"/>
      <c r="G44" s="605">
        <v>360</v>
      </c>
    </row>
    <row r="45" spans="1:7" ht="18" customHeight="1">
      <c r="A45" s="1618" t="s">
        <v>444</v>
      </c>
      <c r="B45" s="1619"/>
      <c r="C45" s="1620">
        <v>500</v>
      </c>
      <c r="D45" s="1620"/>
      <c r="E45" s="1620"/>
      <c r="F45" s="1620"/>
      <c r="G45" s="605">
        <v>500</v>
      </c>
    </row>
    <row r="46" spans="1:8" ht="18.75" customHeight="1">
      <c r="A46" s="1618" t="s">
        <v>696</v>
      </c>
      <c r="B46" s="1619"/>
      <c r="C46" s="1620">
        <v>1000</v>
      </c>
      <c r="D46" s="1620"/>
      <c r="E46" s="1620"/>
      <c r="F46" s="1620"/>
      <c r="G46" s="605">
        <v>1000</v>
      </c>
      <c r="H46" s="623"/>
    </row>
    <row r="47" spans="1:7" ht="18" customHeight="1">
      <c r="A47" s="1623" t="s">
        <v>428</v>
      </c>
      <c r="B47" s="1624"/>
      <c r="C47" s="1625">
        <v>10360</v>
      </c>
      <c r="D47" s="1625"/>
      <c r="E47" s="1625">
        <f>SUM(E38:E46)</f>
        <v>0</v>
      </c>
      <c r="F47" s="1625"/>
      <c r="G47" s="1551">
        <f>SUM(G38:G46)</f>
        <v>10360</v>
      </c>
    </row>
    <row r="48" spans="1:7" ht="18.75" customHeight="1">
      <c r="A48" s="1618"/>
      <c r="B48" s="1619"/>
      <c r="C48" s="1620"/>
      <c r="D48" s="1620"/>
      <c r="E48" s="1620"/>
      <c r="F48" s="1620"/>
      <c r="G48" s="605"/>
    </row>
    <row r="49" spans="1:7" ht="18" customHeight="1">
      <c r="A49" s="1623" t="s">
        <v>918</v>
      </c>
      <c r="B49" s="1624"/>
      <c r="C49" s="1620"/>
      <c r="D49" s="1620"/>
      <c r="E49" s="1625"/>
      <c r="F49" s="1625"/>
      <c r="G49" s="605"/>
    </row>
    <row r="50" spans="1:7" ht="17.25" customHeight="1">
      <c r="A50" s="1618"/>
      <c r="B50" s="1619"/>
      <c r="C50" s="1620"/>
      <c r="D50" s="1620"/>
      <c r="E50" s="1620"/>
      <c r="F50" s="1620"/>
      <c r="G50" s="605"/>
    </row>
    <row r="51" spans="1:7" ht="20.25" customHeight="1">
      <c r="A51" s="1618" t="s">
        <v>919</v>
      </c>
      <c r="B51" s="1619"/>
      <c r="C51" s="1625"/>
      <c r="D51" s="1625"/>
      <c r="E51" s="1620">
        <v>20</v>
      </c>
      <c r="F51" s="1620"/>
      <c r="G51" s="605">
        <v>20</v>
      </c>
    </row>
    <row r="52" spans="1:7" ht="19.5" customHeight="1">
      <c r="A52" s="1618" t="s">
        <v>920</v>
      </c>
      <c r="B52" s="1619"/>
      <c r="C52" s="1620"/>
      <c r="D52" s="1620"/>
      <c r="E52" s="1620">
        <v>49</v>
      </c>
      <c r="F52" s="1620"/>
      <c r="G52" s="605">
        <v>49</v>
      </c>
    </row>
    <row r="53" spans="1:7" ht="17.25" customHeight="1">
      <c r="A53" s="1618" t="s">
        <v>921</v>
      </c>
      <c r="B53" s="1619"/>
      <c r="C53" s="1620"/>
      <c r="D53" s="1620"/>
      <c r="E53" s="1620">
        <v>39</v>
      </c>
      <c r="F53" s="1620"/>
      <c r="G53" s="605">
        <v>39</v>
      </c>
    </row>
    <row r="54" spans="1:7" ht="18.75" customHeight="1">
      <c r="A54" s="1623" t="s">
        <v>428</v>
      </c>
      <c r="B54" s="1624"/>
      <c r="C54" s="1625"/>
      <c r="D54" s="1625"/>
      <c r="E54" s="1625">
        <f>SUM(E51:E53)</f>
        <v>108</v>
      </c>
      <c r="F54" s="1625"/>
      <c r="G54" s="1551">
        <f>SUM(G51:G53)</f>
        <v>108</v>
      </c>
    </row>
    <row r="55" spans="1:7" ht="18" customHeight="1">
      <c r="A55" s="1614"/>
      <c r="B55" s="1615"/>
      <c r="C55" s="1626"/>
      <c r="D55" s="1626"/>
      <c r="E55" s="1626"/>
      <c r="F55" s="1626"/>
      <c r="G55" s="1552"/>
    </row>
    <row r="56" spans="1:7" ht="18" customHeight="1">
      <c r="A56" s="1614" t="s">
        <v>922</v>
      </c>
      <c r="B56" s="1615"/>
      <c r="C56" s="1626"/>
      <c r="D56" s="1626"/>
      <c r="E56" s="1626">
        <v>108</v>
      </c>
      <c r="F56" s="1626"/>
      <c r="G56" s="1552">
        <f>G47+G54</f>
        <v>10468</v>
      </c>
    </row>
    <row r="57" spans="1:7" ht="17.25" customHeight="1">
      <c r="A57" s="1618"/>
      <c r="B57" s="1619"/>
      <c r="C57" s="1620"/>
      <c r="D57" s="1620"/>
      <c r="E57" s="1620"/>
      <c r="F57" s="1620"/>
      <c r="G57" s="605"/>
    </row>
    <row r="58" spans="1:7" ht="19.5" customHeight="1">
      <c r="A58" s="1623"/>
      <c r="B58" s="1624"/>
      <c r="C58" s="1620"/>
      <c r="D58" s="1620"/>
      <c r="E58" s="1625"/>
      <c r="F58" s="1625"/>
      <c r="G58" s="605"/>
    </row>
    <row r="59" spans="1:7" ht="17.25" customHeight="1">
      <c r="A59" s="1618"/>
      <c r="B59" s="1619"/>
      <c r="C59" s="1620"/>
      <c r="D59" s="1620"/>
      <c r="E59" s="1620"/>
      <c r="F59" s="1620"/>
      <c r="G59" s="605"/>
    </row>
    <row r="60" spans="1:7" ht="18.75" customHeight="1">
      <c r="A60" s="1618"/>
      <c r="B60" s="1619"/>
      <c r="C60" s="1620"/>
      <c r="D60" s="1620"/>
      <c r="E60" s="1625"/>
      <c r="F60" s="1625"/>
      <c r="G60" s="605"/>
    </row>
    <row r="61" spans="1:7" ht="17.25" customHeight="1">
      <c r="A61" s="1618"/>
      <c r="B61" s="1619"/>
      <c r="C61" s="1620"/>
      <c r="D61" s="1620"/>
      <c r="E61" s="1620"/>
      <c r="F61" s="1620"/>
      <c r="G61" s="605"/>
    </row>
    <row r="62" spans="1:7" ht="17.25" customHeight="1">
      <c r="A62" s="1618"/>
      <c r="B62" s="1619"/>
      <c r="C62" s="1620"/>
      <c r="D62" s="1620"/>
      <c r="E62" s="1620"/>
      <c r="F62" s="1620"/>
      <c r="G62" s="605"/>
    </row>
    <row r="63" spans="1:7" ht="24" customHeight="1">
      <c r="A63" s="1627" t="s">
        <v>267</v>
      </c>
      <c r="B63" s="1628"/>
      <c r="C63" s="1629">
        <v>10360</v>
      </c>
      <c r="D63" s="1629"/>
      <c r="E63" s="1629">
        <v>108</v>
      </c>
      <c r="F63" s="1629"/>
      <c r="G63" s="1551">
        <v>10468</v>
      </c>
    </row>
    <row r="64" spans="1:6" ht="12.75">
      <c r="A64" s="558"/>
      <c r="B64" s="558"/>
      <c r="C64" s="558"/>
      <c r="D64" s="558"/>
      <c r="E64" s="558"/>
      <c r="F64" s="558"/>
    </row>
    <row r="65" spans="1:6" ht="12.75">
      <c r="A65" s="558"/>
      <c r="B65" s="558"/>
      <c r="C65" s="558"/>
      <c r="D65" s="558"/>
      <c r="E65" s="558"/>
      <c r="F65" s="558"/>
    </row>
    <row r="66" spans="1:6" ht="12.75">
      <c r="A66" s="558"/>
      <c r="B66" s="558"/>
      <c r="C66" s="558"/>
      <c r="D66" s="558"/>
      <c r="E66" s="558"/>
      <c r="F66" s="558"/>
    </row>
    <row r="67" spans="1:6" ht="12.75">
      <c r="A67" s="558"/>
      <c r="B67" s="558"/>
      <c r="C67" s="558"/>
      <c r="D67" s="558"/>
      <c r="E67" s="558"/>
      <c r="F67" s="558"/>
    </row>
    <row r="68" spans="1:6" ht="12.75">
      <c r="A68" s="558"/>
      <c r="B68" s="558"/>
      <c r="C68" s="558"/>
      <c r="D68" s="558"/>
      <c r="E68" s="558"/>
      <c r="F68" s="558"/>
    </row>
    <row r="69" spans="1:6" ht="12.75">
      <c r="A69" s="558"/>
      <c r="B69" s="558"/>
      <c r="C69" s="558"/>
      <c r="D69" s="558"/>
      <c r="E69" s="558"/>
      <c r="F69" s="558"/>
    </row>
    <row r="70" spans="1:6" ht="12.75">
      <c r="A70" s="558"/>
      <c r="B70" s="558"/>
      <c r="C70" s="558"/>
      <c r="D70" s="558"/>
      <c r="E70" s="558"/>
      <c r="F70" s="558"/>
    </row>
    <row r="71" spans="1:6" ht="12.75">
      <c r="A71" s="558"/>
      <c r="B71" s="558"/>
      <c r="C71" s="558"/>
      <c r="D71" s="558"/>
      <c r="E71" s="558"/>
      <c r="F71" s="558"/>
    </row>
    <row r="72" spans="1:6" ht="12.75">
      <c r="A72" s="558"/>
      <c r="B72" s="558"/>
      <c r="C72" s="558"/>
      <c r="D72" s="558"/>
      <c r="E72" s="558"/>
      <c r="F72" s="558"/>
    </row>
    <row r="73" spans="1:6" ht="12.75">
      <c r="A73" s="558"/>
      <c r="B73" s="558"/>
      <c r="C73" s="558"/>
      <c r="D73" s="558"/>
      <c r="E73" s="558"/>
      <c r="F73" s="558"/>
    </row>
    <row r="74" spans="1:6" ht="12.75">
      <c r="A74" s="558"/>
      <c r="B74" s="558"/>
      <c r="C74" s="558"/>
      <c r="D74" s="558"/>
      <c r="E74" s="558"/>
      <c r="F74" s="558"/>
    </row>
    <row r="75" spans="1:6" ht="12.75">
      <c r="A75" s="558"/>
      <c r="B75" s="558"/>
      <c r="C75" s="558"/>
      <c r="D75" s="558"/>
      <c r="E75" s="558"/>
      <c r="F75" s="558"/>
    </row>
    <row r="76" spans="1:6" ht="12.75">
      <c r="A76" s="558"/>
      <c r="B76" s="558"/>
      <c r="C76" s="558"/>
      <c r="D76" s="558"/>
      <c r="E76" s="558"/>
      <c r="F76" s="558"/>
    </row>
    <row r="77" spans="1:6" ht="12.75">
      <c r="A77" s="558"/>
      <c r="B77" s="558"/>
      <c r="C77" s="558"/>
      <c r="D77" s="558"/>
      <c r="E77" s="558"/>
      <c r="F77" s="558"/>
    </row>
    <row r="78" spans="1:6" ht="12.75">
      <c r="A78" s="558"/>
      <c r="B78" s="558"/>
      <c r="C78" s="558"/>
      <c r="D78" s="558"/>
      <c r="E78" s="558"/>
      <c r="F78" s="558"/>
    </row>
    <row r="79" spans="1:6" ht="12.75">
      <c r="A79" s="558"/>
      <c r="B79" s="558"/>
      <c r="C79" s="558"/>
      <c r="D79" s="558"/>
      <c r="E79" s="558"/>
      <c r="F79" s="558"/>
    </row>
    <row r="80" spans="1:6" ht="12.75">
      <c r="A80" s="558"/>
      <c r="B80" s="558"/>
      <c r="C80" s="558"/>
      <c r="D80" s="558"/>
      <c r="E80" s="558"/>
      <c r="F80" s="558"/>
    </row>
    <row r="81" spans="1:6" ht="12.75">
      <c r="A81" s="558"/>
      <c r="B81" s="558"/>
      <c r="C81" s="558"/>
      <c r="D81" s="558"/>
      <c r="E81" s="558"/>
      <c r="F81" s="558"/>
    </row>
    <row r="82" spans="1:6" ht="12.75">
      <c r="A82" s="558"/>
      <c r="B82" s="558"/>
      <c r="C82" s="558"/>
      <c r="D82" s="558"/>
      <c r="E82" s="558"/>
      <c r="F82" s="558"/>
    </row>
    <row r="83" spans="1:6" ht="12.75">
      <c r="A83" s="558"/>
      <c r="B83" s="558"/>
      <c r="C83" s="558"/>
      <c r="D83" s="558"/>
      <c r="E83" s="558"/>
      <c r="F83" s="558"/>
    </row>
    <row r="84" spans="1:6" ht="12.75">
      <c r="A84" s="558"/>
      <c r="B84" s="558"/>
      <c r="C84" s="558"/>
      <c r="D84" s="558"/>
      <c r="E84" s="558"/>
      <c r="F84" s="558"/>
    </row>
    <row r="85" spans="1:6" ht="12.75">
      <c r="A85" s="558"/>
      <c r="B85" s="558"/>
      <c r="C85" s="558"/>
      <c r="D85" s="558"/>
      <c r="E85" s="558"/>
      <c r="F85" s="558"/>
    </row>
    <row r="86" spans="1:6" ht="12.75">
      <c r="A86" s="558"/>
      <c r="B86" s="558"/>
      <c r="C86" s="558"/>
      <c r="D86" s="558"/>
      <c r="E86" s="558"/>
      <c r="F86" s="558"/>
    </row>
    <row r="87" spans="1:6" ht="12.75">
      <c r="A87" s="558"/>
      <c r="B87" s="558"/>
      <c r="C87" s="558"/>
      <c r="D87" s="558"/>
      <c r="E87" s="558"/>
      <c r="F87" s="558"/>
    </row>
    <row r="88" spans="1:6" ht="12.75">
      <c r="A88" s="558"/>
      <c r="B88" s="558"/>
      <c r="C88" s="558"/>
      <c r="D88" s="558"/>
      <c r="E88" s="558"/>
      <c r="F88" s="558"/>
    </row>
    <row r="89" spans="1:6" ht="12.75">
      <c r="A89" s="558"/>
      <c r="B89" s="558"/>
      <c r="C89" s="558"/>
      <c r="D89" s="558"/>
      <c r="E89" s="558"/>
      <c r="F89" s="558"/>
    </row>
    <row r="90" spans="1:6" ht="12.75">
      <c r="A90" s="558"/>
      <c r="B90" s="558"/>
      <c r="C90" s="558"/>
      <c r="D90" s="558"/>
      <c r="E90" s="558"/>
      <c r="F90" s="558"/>
    </row>
    <row r="91" spans="1:6" ht="12.75">
      <c r="A91" s="558"/>
      <c r="B91" s="558"/>
      <c r="C91" s="558"/>
      <c r="D91" s="558"/>
      <c r="E91" s="558"/>
      <c r="F91" s="558"/>
    </row>
    <row r="92" spans="1:6" ht="12.75">
      <c r="A92" s="558"/>
      <c r="B92" s="558"/>
      <c r="C92" s="558"/>
      <c r="D92" s="558"/>
      <c r="E92" s="558"/>
      <c r="F92" s="558"/>
    </row>
    <row r="93" spans="1:6" ht="12.75">
      <c r="A93" s="558"/>
      <c r="B93" s="558"/>
      <c r="C93" s="558"/>
      <c r="D93" s="558"/>
      <c r="E93" s="558"/>
      <c r="F93" s="558"/>
    </row>
    <row r="94" spans="1:6" ht="12.75">
      <c r="A94" s="558"/>
      <c r="B94" s="558"/>
      <c r="C94" s="558"/>
      <c r="D94" s="558"/>
      <c r="E94" s="558"/>
      <c r="F94" s="558"/>
    </row>
    <row r="95" spans="1:6" ht="12.75">
      <c r="A95" s="558"/>
      <c r="B95" s="558"/>
      <c r="C95" s="558"/>
      <c r="D95" s="558"/>
      <c r="E95" s="558"/>
      <c r="F95" s="558"/>
    </row>
    <row r="96" spans="1:6" ht="12.75">
      <c r="A96" s="558"/>
      <c r="B96" s="558"/>
      <c r="C96" s="558"/>
      <c r="D96" s="558"/>
      <c r="E96" s="558"/>
      <c r="F96" s="558"/>
    </row>
    <row r="97" spans="1:6" ht="12.75">
      <c r="A97" s="558"/>
      <c r="B97" s="558"/>
      <c r="C97" s="558"/>
      <c r="D97" s="558"/>
      <c r="E97" s="558"/>
      <c r="F97" s="558"/>
    </row>
    <row r="98" spans="1:6" ht="12.75">
      <c r="A98" s="558"/>
      <c r="B98" s="558"/>
      <c r="C98" s="558"/>
      <c r="D98" s="558"/>
      <c r="E98" s="558"/>
      <c r="F98" s="558"/>
    </row>
    <row r="99" spans="1:6" ht="12.75">
      <c r="A99" s="558"/>
      <c r="B99" s="558"/>
      <c r="C99" s="558"/>
      <c r="D99" s="558"/>
      <c r="E99" s="558"/>
      <c r="F99" s="558"/>
    </row>
    <row r="100" spans="1:6" ht="12.75">
      <c r="A100" s="558"/>
      <c r="B100" s="558"/>
      <c r="C100" s="558"/>
      <c r="D100" s="558"/>
      <c r="E100" s="558"/>
      <c r="F100" s="558"/>
    </row>
  </sheetData>
  <sheetProtection/>
  <mergeCells count="85">
    <mergeCell ref="A62:B62"/>
    <mergeCell ref="C62:D62"/>
    <mergeCell ref="E62:F62"/>
    <mergeCell ref="A63:B63"/>
    <mergeCell ref="C63:D63"/>
    <mergeCell ref="E63:F63"/>
    <mergeCell ref="A60:B60"/>
    <mergeCell ref="C60:D60"/>
    <mergeCell ref="E60:F60"/>
    <mergeCell ref="A61:B61"/>
    <mergeCell ref="C61:D61"/>
    <mergeCell ref="E61:F61"/>
    <mergeCell ref="A58:B58"/>
    <mergeCell ref="C58:D58"/>
    <mergeCell ref="E58:F58"/>
    <mergeCell ref="A59:B59"/>
    <mergeCell ref="C59:D59"/>
    <mergeCell ref="E59:F59"/>
    <mergeCell ref="A56:B56"/>
    <mergeCell ref="C56:D56"/>
    <mergeCell ref="E56:F56"/>
    <mergeCell ref="A57:B57"/>
    <mergeCell ref="C57:D57"/>
    <mergeCell ref="E57:F57"/>
    <mergeCell ref="A54:B54"/>
    <mergeCell ref="C54:D54"/>
    <mergeCell ref="E54:F54"/>
    <mergeCell ref="A55:B55"/>
    <mergeCell ref="C55:D55"/>
    <mergeCell ref="E55:F55"/>
    <mergeCell ref="A52:B52"/>
    <mergeCell ref="C52:D52"/>
    <mergeCell ref="E52:F52"/>
    <mergeCell ref="A53:B53"/>
    <mergeCell ref="C53:D53"/>
    <mergeCell ref="E53:F53"/>
    <mergeCell ref="A50:B50"/>
    <mergeCell ref="C50:D50"/>
    <mergeCell ref="E50:F50"/>
    <mergeCell ref="A51:B51"/>
    <mergeCell ref="C51:D51"/>
    <mergeCell ref="E51:F51"/>
    <mergeCell ref="A48:B48"/>
    <mergeCell ref="C48:D48"/>
    <mergeCell ref="E48:F48"/>
    <mergeCell ref="A49:B49"/>
    <mergeCell ref="C49:D49"/>
    <mergeCell ref="E49:F49"/>
    <mergeCell ref="A46:B46"/>
    <mergeCell ref="C46:D46"/>
    <mergeCell ref="E46:F46"/>
    <mergeCell ref="A47:B47"/>
    <mergeCell ref="C47:D47"/>
    <mergeCell ref="E47:F47"/>
    <mergeCell ref="A44:B44"/>
    <mergeCell ref="C44:D44"/>
    <mergeCell ref="E44:F44"/>
    <mergeCell ref="A45:B45"/>
    <mergeCell ref="C45:D45"/>
    <mergeCell ref="E45:F45"/>
    <mergeCell ref="A42:B42"/>
    <mergeCell ref="C42:D42"/>
    <mergeCell ref="E42:F42"/>
    <mergeCell ref="I42:J42"/>
    <mergeCell ref="A43:B43"/>
    <mergeCell ref="C43:D43"/>
    <mergeCell ref="E43:F43"/>
    <mergeCell ref="A40:B40"/>
    <mergeCell ref="C40:D40"/>
    <mergeCell ref="E40:F40"/>
    <mergeCell ref="A41:B41"/>
    <mergeCell ref="C41:D41"/>
    <mergeCell ref="E41:F41"/>
    <mergeCell ref="A38:B38"/>
    <mergeCell ref="C38:D38"/>
    <mergeCell ref="E38:F38"/>
    <mergeCell ref="A39:B39"/>
    <mergeCell ref="C39:D39"/>
    <mergeCell ref="E39:F39"/>
    <mergeCell ref="A1:F1"/>
    <mergeCell ref="A2:J2"/>
    <mergeCell ref="A35:F35"/>
    <mergeCell ref="A37:B37"/>
    <mergeCell ref="C37:D37"/>
    <mergeCell ref="E37:F37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66"/>
  <sheetViews>
    <sheetView zoomScalePageLayoutView="0" workbookViewId="0" topLeftCell="B1">
      <selection activeCell="D2" sqref="D2:M2"/>
    </sheetView>
  </sheetViews>
  <sheetFormatPr defaultColWidth="9.140625" defaultRowHeight="15"/>
  <cols>
    <col min="1" max="1" width="3.8515625" style="0" customWidth="1"/>
    <col min="2" max="2" width="4.28125" style="0" customWidth="1"/>
    <col min="3" max="3" width="5.00390625" style="0" customWidth="1"/>
    <col min="7" max="7" width="25.00390625" style="0" customWidth="1"/>
    <col min="8" max="8" width="9.00390625" style="0" customWidth="1"/>
    <col min="12" max="12" width="20.28125" style="0" customWidth="1"/>
    <col min="13" max="13" width="8.57421875" style="0" customWidth="1"/>
  </cols>
  <sheetData>
    <row r="1" spans="1:16" ht="15">
      <c r="A1" s="746"/>
      <c r="B1" s="746"/>
      <c r="C1" s="747"/>
      <c r="D1" s="747"/>
      <c r="E1" s="747"/>
      <c r="F1" s="747"/>
      <c r="G1" s="1566" t="s">
        <v>915</v>
      </c>
      <c r="H1" s="1563"/>
      <c r="I1" s="1563"/>
      <c r="J1" s="1563"/>
      <c r="K1" s="1563"/>
      <c r="L1" s="1563"/>
      <c r="M1" s="1563"/>
      <c r="N1" s="1563"/>
      <c r="O1" s="1563"/>
      <c r="P1" s="1563"/>
    </row>
    <row r="2" spans="1:13" ht="15">
      <c r="A2" s="746"/>
      <c r="B2" s="746"/>
      <c r="C2" s="748"/>
      <c r="D2" s="1630" t="s">
        <v>792</v>
      </c>
      <c r="E2" s="1630"/>
      <c r="F2" s="1630"/>
      <c r="G2" s="1630"/>
      <c r="H2" s="1630"/>
      <c r="I2" s="1630"/>
      <c r="J2" s="1630"/>
      <c r="K2" s="1630"/>
      <c r="L2" s="1630"/>
      <c r="M2" s="1630"/>
    </row>
    <row r="3" spans="1:13" ht="15">
      <c r="A3" s="746"/>
      <c r="B3" s="746"/>
      <c r="C3" s="748"/>
      <c r="D3" s="749"/>
      <c r="E3" s="750"/>
      <c r="F3" s="750"/>
      <c r="G3" s="751"/>
      <c r="H3" s="752" t="s">
        <v>1</v>
      </c>
      <c r="I3" s="749"/>
      <c r="J3" s="750"/>
      <c r="K3" s="750"/>
      <c r="L3" s="751"/>
      <c r="M3" s="752" t="s">
        <v>1</v>
      </c>
    </row>
    <row r="4" spans="1:13" ht="15">
      <c r="A4" s="753"/>
      <c r="B4" s="753"/>
      <c r="C4" s="1631" t="s">
        <v>463</v>
      </c>
      <c r="D4" s="1632"/>
      <c r="E4" s="1632"/>
      <c r="F4" s="1632"/>
      <c r="G4" s="1633"/>
      <c r="H4" s="754" t="s">
        <v>457</v>
      </c>
      <c r="I4" s="1631" t="s">
        <v>463</v>
      </c>
      <c r="J4" s="1632"/>
      <c r="K4" s="1632"/>
      <c r="L4" s="1633"/>
      <c r="M4" s="754" t="s">
        <v>457</v>
      </c>
    </row>
    <row r="5" spans="1:13" ht="15">
      <c r="A5" s="755" t="s">
        <v>464</v>
      </c>
      <c r="B5" s="756" t="s">
        <v>465</v>
      </c>
      <c r="C5" s="757"/>
      <c r="D5" s="1634" t="s">
        <v>466</v>
      </c>
      <c r="E5" s="1635"/>
      <c r="F5" s="1635"/>
      <c r="G5" s="1636"/>
      <c r="H5" s="758" t="s">
        <v>180</v>
      </c>
      <c r="I5" s="1635" t="s">
        <v>466</v>
      </c>
      <c r="J5" s="1635"/>
      <c r="K5" s="1635"/>
      <c r="L5" s="1636"/>
      <c r="M5" s="759" t="s">
        <v>180</v>
      </c>
    </row>
    <row r="6" spans="1:13" ht="15">
      <c r="A6" s="1637" t="s">
        <v>467</v>
      </c>
      <c r="B6" s="746"/>
      <c r="C6" s="760" t="s">
        <v>5</v>
      </c>
      <c r="D6" s="1639" t="s">
        <v>468</v>
      </c>
      <c r="E6" s="1640"/>
      <c r="F6" s="1640"/>
      <c r="G6" s="1641"/>
      <c r="H6" s="764"/>
      <c r="I6" s="765" t="s">
        <v>468</v>
      </c>
      <c r="J6" s="766"/>
      <c r="K6" s="766"/>
      <c r="L6" s="767"/>
      <c r="M6" s="768"/>
    </row>
    <row r="7" spans="1:13" ht="15">
      <c r="A7" s="1638"/>
      <c r="B7" s="746"/>
      <c r="C7" s="760"/>
      <c r="D7" s="764" t="s">
        <v>10</v>
      </c>
      <c r="E7" s="1642" t="s">
        <v>469</v>
      </c>
      <c r="F7" s="1643"/>
      <c r="G7" s="1644"/>
      <c r="H7" s="768">
        <v>4500</v>
      </c>
      <c r="I7" s="772" t="s">
        <v>24</v>
      </c>
      <c r="J7" s="1642" t="s">
        <v>470</v>
      </c>
      <c r="K7" s="1643"/>
      <c r="L7" s="1644"/>
      <c r="M7" s="768">
        <v>0</v>
      </c>
    </row>
    <row r="8" spans="1:13" ht="15.75" thickBot="1">
      <c r="A8" s="1638"/>
      <c r="B8" s="746"/>
      <c r="C8" s="760"/>
      <c r="D8" s="764"/>
      <c r="E8" s="1642" t="s">
        <v>471</v>
      </c>
      <c r="F8" s="1643"/>
      <c r="G8" s="1644"/>
      <c r="H8" s="773">
        <f>SUM(H7:H7)</f>
        <v>4500</v>
      </c>
      <c r="I8" s="764"/>
      <c r="J8" s="774" t="s">
        <v>472</v>
      </c>
      <c r="K8" s="775"/>
      <c r="L8" s="776"/>
      <c r="M8" s="768">
        <f>SUM(M7)</f>
        <v>0</v>
      </c>
    </row>
    <row r="9" spans="1:13" ht="15.75" thickBot="1">
      <c r="A9" s="1638"/>
      <c r="B9" s="746"/>
      <c r="C9" s="760"/>
      <c r="D9" s="764" t="s">
        <v>30</v>
      </c>
      <c r="E9" s="1642" t="s">
        <v>473</v>
      </c>
      <c r="F9" s="1643"/>
      <c r="G9" s="1644"/>
      <c r="H9" s="777"/>
      <c r="I9" s="764"/>
      <c r="J9" s="774"/>
      <c r="K9" s="775"/>
      <c r="L9" s="776"/>
      <c r="M9" s="778"/>
    </row>
    <row r="10" spans="1:13" ht="15.75" thickBot="1">
      <c r="A10" s="1638"/>
      <c r="B10" s="1645" t="s">
        <v>179</v>
      </c>
      <c r="C10" s="760"/>
      <c r="D10" s="764"/>
      <c r="E10" s="779" t="s">
        <v>474</v>
      </c>
      <c r="F10" s="770"/>
      <c r="G10" s="771"/>
      <c r="H10" s="780">
        <f>SUM(H9)</f>
        <v>0</v>
      </c>
      <c r="I10" s="764"/>
      <c r="J10" s="774"/>
      <c r="K10" s="775"/>
      <c r="L10" s="776"/>
      <c r="M10" s="781"/>
    </row>
    <row r="11" spans="1:13" ht="15.75" thickBot="1">
      <c r="A11" s="1638"/>
      <c r="B11" s="1645"/>
      <c r="C11" s="760"/>
      <c r="D11" s="764"/>
      <c r="E11" s="779" t="s">
        <v>475</v>
      </c>
      <c r="F11" s="779"/>
      <c r="G11" s="779"/>
      <c r="H11" s="780">
        <f>SUM(H10,H8)</f>
        <v>4500</v>
      </c>
      <c r="I11" s="764"/>
      <c r="J11" s="774"/>
      <c r="K11" s="775"/>
      <c r="L11" s="776"/>
      <c r="M11" s="768"/>
    </row>
    <row r="12" spans="1:13" ht="15.75" thickBot="1">
      <c r="A12" s="1638"/>
      <c r="B12" s="1645"/>
      <c r="C12" s="760" t="s">
        <v>8</v>
      </c>
      <c r="D12" s="1639" t="s">
        <v>476</v>
      </c>
      <c r="E12" s="1640"/>
      <c r="F12" s="1640"/>
      <c r="G12" s="1641"/>
      <c r="H12" s="778"/>
      <c r="I12" s="1639" t="s">
        <v>476</v>
      </c>
      <c r="J12" s="1640"/>
      <c r="K12" s="1640"/>
      <c r="L12" s="1641"/>
      <c r="M12" s="778"/>
    </row>
    <row r="13" spans="1:13" ht="15.75" thickBot="1">
      <c r="A13" s="1638"/>
      <c r="B13" s="1645"/>
      <c r="C13" s="760"/>
      <c r="D13" s="764" t="s">
        <v>10</v>
      </c>
      <c r="E13" s="1642" t="s">
        <v>469</v>
      </c>
      <c r="F13" s="1643"/>
      <c r="G13" s="1644"/>
      <c r="H13" s="778">
        <v>17000</v>
      </c>
      <c r="I13" s="764" t="s">
        <v>41</v>
      </c>
      <c r="J13" s="774" t="s">
        <v>181</v>
      </c>
      <c r="K13" s="782"/>
      <c r="L13" s="783"/>
      <c r="M13" s="780"/>
    </row>
    <row r="14" spans="1:13" ht="15.75" thickBot="1">
      <c r="A14" s="1638"/>
      <c r="B14" s="1645"/>
      <c r="C14" s="760"/>
      <c r="D14" s="764" t="s">
        <v>30</v>
      </c>
      <c r="E14" s="769" t="s">
        <v>473</v>
      </c>
      <c r="F14" s="770"/>
      <c r="G14" s="771"/>
      <c r="H14" s="781">
        <v>340809</v>
      </c>
      <c r="I14" s="784"/>
      <c r="J14" s="779" t="s">
        <v>477</v>
      </c>
      <c r="K14" s="782"/>
      <c r="L14" s="783"/>
      <c r="M14" s="773">
        <f>SUM(M13)</f>
        <v>0</v>
      </c>
    </row>
    <row r="15" spans="1:13" ht="15.75" thickBot="1">
      <c r="A15" s="1638"/>
      <c r="B15" s="1645"/>
      <c r="C15" s="760"/>
      <c r="D15" s="764" t="s">
        <v>16</v>
      </c>
      <c r="E15" s="1642" t="s">
        <v>183</v>
      </c>
      <c r="F15" s="1643"/>
      <c r="G15" s="1644"/>
      <c r="H15" s="785"/>
      <c r="I15" s="764"/>
      <c r="J15" s="1642"/>
      <c r="K15" s="1643"/>
      <c r="L15" s="1644"/>
      <c r="M15" s="786"/>
    </row>
    <row r="16" spans="1:13" ht="15.75" thickBot="1">
      <c r="A16" s="1638"/>
      <c r="B16" s="1645"/>
      <c r="C16" s="760"/>
      <c r="D16" s="764"/>
      <c r="E16" s="1642" t="s">
        <v>471</v>
      </c>
      <c r="F16" s="1643"/>
      <c r="G16" s="1644"/>
      <c r="H16" s="785">
        <f>SUM(H13:H15)</f>
        <v>357809</v>
      </c>
      <c r="I16" s="764"/>
      <c r="J16" s="774"/>
      <c r="K16" s="782"/>
      <c r="L16" s="783"/>
      <c r="M16" s="768"/>
    </row>
    <row r="17" spans="1:13" ht="15.75" thickBot="1">
      <c r="A17" s="1638"/>
      <c r="B17" s="1645"/>
      <c r="C17" s="760"/>
      <c r="D17" s="764"/>
      <c r="E17" s="769"/>
      <c r="F17" s="770"/>
      <c r="G17" s="771"/>
      <c r="H17" s="773"/>
      <c r="I17" s="784"/>
      <c r="J17" s="779"/>
      <c r="K17" s="782"/>
      <c r="L17" s="783"/>
      <c r="M17" s="773"/>
    </row>
    <row r="18" spans="1:13" ht="15.75" thickBot="1">
      <c r="A18" s="1638"/>
      <c r="B18" s="1645"/>
      <c r="C18" s="760"/>
      <c r="D18" s="764"/>
      <c r="E18" s="779" t="s">
        <v>475</v>
      </c>
      <c r="F18" s="779"/>
      <c r="G18" s="779"/>
      <c r="H18" s="787">
        <f>SUM(H16)</f>
        <v>357809</v>
      </c>
      <c r="I18" s="764"/>
      <c r="J18" s="1646" t="s">
        <v>478</v>
      </c>
      <c r="K18" s="1647"/>
      <c r="L18" s="1648"/>
      <c r="M18" s="773">
        <f>SUM(M14)</f>
        <v>0</v>
      </c>
    </row>
    <row r="19" spans="1:13" ht="15">
      <c r="A19" s="1638"/>
      <c r="B19" s="1645"/>
      <c r="C19" s="760" t="s">
        <v>10</v>
      </c>
      <c r="D19" s="1649" t="s">
        <v>479</v>
      </c>
      <c r="E19" s="1650"/>
      <c r="F19" s="1650"/>
      <c r="G19" s="1651"/>
      <c r="H19" s="778"/>
      <c r="I19" s="764"/>
      <c r="J19" s="789"/>
      <c r="K19" s="775"/>
      <c r="L19" s="776"/>
      <c r="M19" s="778"/>
    </row>
    <row r="20" spans="1:13" ht="15.75" thickBot="1">
      <c r="A20" s="1638"/>
      <c r="B20" s="1645"/>
      <c r="C20" s="760"/>
      <c r="D20" s="764" t="s">
        <v>10</v>
      </c>
      <c r="E20" s="1642" t="s">
        <v>469</v>
      </c>
      <c r="F20" s="1643"/>
      <c r="G20" s="1644"/>
      <c r="H20" s="785">
        <v>3500</v>
      </c>
      <c r="I20" s="764"/>
      <c r="J20" s="1642"/>
      <c r="K20" s="1643"/>
      <c r="L20" s="1644"/>
      <c r="M20" s="768"/>
    </row>
    <row r="21" spans="1:13" ht="15.75" thickBot="1">
      <c r="A21" s="1638"/>
      <c r="B21" s="1645"/>
      <c r="C21" s="760"/>
      <c r="D21" s="764"/>
      <c r="E21" s="1642" t="s">
        <v>471</v>
      </c>
      <c r="F21" s="1643"/>
      <c r="G21" s="1644"/>
      <c r="H21" s="785">
        <f>SUM(H20)</f>
        <v>3500</v>
      </c>
      <c r="I21" s="764"/>
      <c r="J21" s="774"/>
      <c r="K21" s="775"/>
      <c r="L21" s="776"/>
      <c r="M21" s="786"/>
    </row>
    <row r="22" spans="1:13" ht="14.25" customHeight="1">
      <c r="A22" s="1638"/>
      <c r="B22" s="1645"/>
      <c r="C22" s="760"/>
      <c r="D22" s="764"/>
      <c r="E22" s="1642" t="s">
        <v>475</v>
      </c>
      <c r="F22" s="1643"/>
      <c r="G22" s="1644"/>
      <c r="H22" s="778">
        <f>H21</f>
        <v>3500</v>
      </c>
      <c r="I22" s="764"/>
      <c r="J22" s="1642"/>
      <c r="K22" s="1643"/>
      <c r="L22" s="1644"/>
      <c r="M22" s="768"/>
    </row>
    <row r="23" spans="1:13" ht="15.75" hidden="1" thickBot="1">
      <c r="A23" s="1638"/>
      <c r="B23" s="1645"/>
      <c r="C23" s="760"/>
      <c r="D23" s="764"/>
      <c r="E23" s="779"/>
      <c r="F23" s="770"/>
      <c r="G23" s="771"/>
      <c r="H23" s="785"/>
      <c r="I23" s="764"/>
      <c r="J23" s="1642"/>
      <c r="K23" s="1643"/>
      <c r="L23" s="1644"/>
      <c r="M23" s="781"/>
    </row>
    <row r="24" spans="1:13" ht="15.75" hidden="1" thickBot="1">
      <c r="A24" s="1638"/>
      <c r="B24" s="1645"/>
      <c r="C24" s="760"/>
      <c r="D24" s="764"/>
      <c r="E24" s="779"/>
      <c r="F24" s="779"/>
      <c r="G24" s="779"/>
      <c r="H24" s="787"/>
      <c r="I24" s="764"/>
      <c r="J24" s="774"/>
      <c r="K24" s="775"/>
      <c r="L24" s="776"/>
      <c r="M24" s="790"/>
    </row>
    <row r="25" spans="1:13" ht="15" hidden="1">
      <c r="A25" s="1638"/>
      <c r="B25" s="1645"/>
      <c r="C25" s="760"/>
      <c r="D25" s="1639"/>
      <c r="E25" s="1640"/>
      <c r="F25" s="1640"/>
      <c r="G25" s="1641"/>
      <c r="H25" s="778"/>
      <c r="I25" s="764"/>
      <c r="J25" s="1652"/>
      <c r="K25" s="1653"/>
      <c r="L25" s="1654"/>
      <c r="M25" s="778"/>
    </row>
    <row r="26" spans="1:13" ht="15" hidden="1">
      <c r="A26" s="1638"/>
      <c r="B26" s="1645"/>
      <c r="C26" s="760"/>
      <c r="D26" s="784"/>
      <c r="E26" s="794"/>
      <c r="F26" s="762"/>
      <c r="G26" s="763"/>
      <c r="H26" s="778"/>
      <c r="I26" s="764"/>
      <c r="J26" s="791"/>
      <c r="K26" s="792"/>
      <c r="L26" s="793"/>
      <c r="M26" s="778"/>
    </row>
    <row r="27" spans="1:13" ht="15" hidden="1">
      <c r="A27" s="1638"/>
      <c r="B27" s="1645"/>
      <c r="C27" s="760"/>
      <c r="D27" s="764"/>
      <c r="E27" s="1642"/>
      <c r="F27" s="1643"/>
      <c r="G27" s="1644"/>
      <c r="H27" s="790"/>
      <c r="I27" s="764"/>
      <c r="J27" s="1646"/>
      <c r="K27" s="1647"/>
      <c r="L27" s="1648"/>
      <c r="M27" s="768"/>
    </row>
    <row r="28" spans="1:13" ht="15" hidden="1">
      <c r="A28" s="1638"/>
      <c r="B28" s="1645"/>
      <c r="C28" s="760"/>
      <c r="D28" s="784"/>
      <c r="E28" s="795"/>
      <c r="F28" s="770"/>
      <c r="G28" s="771"/>
      <c r="H28" s="796"/>
      <c r="I28" s="764"/>
      <c r="J28" s="788"/>
      <c r="K28" s="782"/>
      <c r="L28" s="783"/>
      <c r="M28" s="768"/>
    </row>
    <row r="29" spans="1:13" ht="15.75" hidden="1" thickBot="1">
      <c r="A29" s="1638"/>
      <c r="B29" s="1645"/>
      <c r="C29" s="760"/>
      <c r="D29" s="764"/>
      <c r="E29" s="1642"/>
      <c r="F29" s="1643"/>
      <c r="G29" s="1644"/>
      <c r="H29" s="787"/>
      <c r="I29" s="764"/>
      <c r="J29" s="1646"/>
      <c r="K29" s="1647"/>
      <c r="L29" s="1648"/>
      <c r="M29" s="768"/>
    </row>
    <row r="30" spans="1:13" ht="15.75" hidden="1" thickBot="1">
      <c r="A30" s="1638"/>
      <c r="B30" s="1645"/>
      <c r="C30" s="760"/>
      <c r="D30" s="764"/>
      <c r="E30" s="779"/>
      <c r="F30" s="779"/>
      <c r="G30" s="779"/>
      <c r="H30" s="787"/>
      <c r="I30" s="764"/>
      <c r="J30" s="1646"/>
      <c r="K30" s="1647"/>
      <c r="L30" s="1648"/>
      <c r="M30" s="768"/>
    </row>
    <row r="31" spans="1:13" ht="15" hidden="1">
      <c r="A31" s="1638"/>
      <c r="B31" s="1645"/>
      <c r="C31" s="760"/>
      <c r="D31" s="1639"/>
      <c r="E31" s="1640"/>
      <c r="F31" s="1640"/>
      <c r="G31" s="1641"/>
      <c r="H31" s="797"/>
      <c r="I31" s="764"/>
      <c r="J31" s="798"/>
      <c r="K31" s="799"/>
      <c r="L31" s="800"/>
      <c r="M31" s="801"/>
    </row>
    <row r="32" spans="1:13" ht="13.5" customHeight="1" hidden="1">
      <c r="A32" s="1638"/>
      <c r="B32" s="1645"/>
      <c r="C32" s="760"/>
      <c r="D32" s="764"/>
      <c r="E32" s="1642"/>
      <c r="F32" s="1643"/>
      <c r="G32" s="1644"/>
      <c r="H32" s="768"/>
      <c r="I32" s="764"/>
      <c r="J32" s="774"/>
      <c r="K32" s="775"/>
      <c r="L32" s="776"/>
      <c r="M32" s="768"/>
    </row>
    <row r="33" spans="1:13" ht="15.75" hidden="1" thickBot="1">
      <c r="A33" s="802"/>
      <c r="B33" s="1645"/>
      <c r="C33" s="760"/>
      <c r="D33" s="764"/>
      <c r="E33" s="1642"/>
      <c r="F33" s="1643"/>
      <c r="G33" s="1644"/>
      <c r="H33" s="780"/>
      <c r="I33" s="764"/>
      <c r="J33" s="774"/>
      <c r="K33" s="775"/>
      <c r="L33" s="776"/>
      <c r="M33" s="781"/>
    </row>
    <row r="34" spans="1:13" ht="15.75" hidden="1" thickBot="1">
      <c r="A34" s="802"/>
      <c r="B34" s="1645"/>
      <c r="C34" s="760"/>
      <c r="D34" s="764"/>
      <c r="E34" s="779"/>
      <c r="F34" s="779"/>
      <c r="G34" s="779"/>
      <c r="H34" s="780"/>
      <c r="I34" s="764"/>
      <c r="J34" s="1642"/>
      <c r="K34" s="1643"/>
      <c r="L34" s="1644"/>
      <c r="M34" s="768"/>
    </row>
    <row r="35" spans="1:13" ht="15" hidden="1">
      <c r="A35" s="802"/>
      <c r="B35" s="1645"/>
      <c r="C35" s="760"/>
      <c r="D35" s="1639"/>
      <c r="E35" s="1640"/>
      <c r="F35" s="1640"/>
      <c r="G35" s="1641"/>
      <c r="H35" s="778"/>
      <c r="I35" s="1639"/>
      <c r="J35" s="1640"/>
      <c r="K35" s="1640"/>
      <c r="L35" s="1641"/>
      <c r="M35" s="778"/>
    </row>
    <row r="36" spans="1:13" ht="15" hidden="1">
      <c r="A36" s="802"/>
      <c r="B36" s="1645"/>
      <c r="C36" s="760"/>
      <c r="D36" s="764"/>
      <c r="E36" s="1642"/>
      <c r="F36" s="1643"/>
      <c r="G36" s="1644"/>
      <c r="H36" s="768"/>
      <c r="I36" s="764"/>
      <c r="J36" s="1642"/>
      <c r="K36" s="1643"/>
      <c r="L36" s="1644"/>
      <c r="M36" s="768"/>
    </row>
    <row r="37" spans="1:13" ht="15.75" hidden="1" thickBot="1">
      <c r="A37" s="802"/>
      <c r="B37" s="1645"/>
      <c r="C37" s="760"/>
      <c r="D37" s="764"/>
      <c r="E37" s="774"/>
      <c r="F37" s="775"/>
      <c r="G37" s="776"/>
      <c r="H37" s="768"/>
      <c r="I37" s="764"/>
      <c r="J37" s="774"/>
      <c r="K37" s="779"/>
      <c r="L37" s="779"/>
      <c r="M37" s="773"/>
    </row>
    <row r="38" spans="1:13" ht="15.75" hidden="1" thickBot="1">
      <c r="A38" s="802"/>
      <c r="B38" s="746"/>
      <c r="C38" s="760"/>
      <c r="D38" s="764"/>
      <c r="E38" s="1642"/>
      <c r="F38" s="1643"/>
      <c r="G38" s="1644"/>
      <c r="H38" s="786"/>
      <c r="I38" s="784"/>
      <c r="J38" s="779"/>
      <c r="K38" s="779"/>
      <c r="L38" s="779"/>
      <c r="M38" s="780"/>
    </row>
    <row r="39" spans="1:13" ht="15.75" hidden="1" thickBot="1">
      <c r="A39" s="802"/>
      <c r="B39" s="746"/>
      <c r="C39" s="760"/>
      <c r="D39" s="764"/>
      <c r="E39" s="769"/>
      <c r="F39" s="770"/>
      <c r="G39" s="771"/>
      <c r="H39" s="786"/>
      <c r="I39" s="784"/>
      <c r="J39" s="788"/>
      <c r="K39" s="775"/>
      <c r="L39" s="776"/>
      <c r="M39" s="780"/>
    </row>
    <row r="40" spans="1:13" ht="15.75" hidden="1" thickBot="1">
      <c r="A40" s="802"/>
      <c r="B40" s="746"/>
      <c r="C40" s="760"/>
      <c r="D40" s="764"/>
      <c r="E40" s="774"/>
      <c r="F40" s="775"/>
      <c r="G40" s="776"/>
      <c r="H40" s="790"/>
      <c r="I40" s="764"/>
      <c r="J40" s="1642"/>
      <c r="K40" s="1643"/>
      <c r="L40" s="1644"/>
      <c r="M40" s="787"/>
    </row>
    <row r="41" spans="1:13" ht="15" hidden="1">
      <c r="A41" s="802"/>
      <c r="B41" s="746"/>
      <c r="C41" s="760"/>
      <c r="D41" s="1639"/>
      <c r="E41" s="1640"/>
      <c r="F41" s="1640"/>
      <c r="G41" s="1641"/>
      <c r="H41" s="778"/>
      <c r="I41" s="1639"/>
      <c r="J41" s="1640"/>
      <c r="K41" s="1640"/>
      <c r="L41" s="1641"/>
      <c r="M41" s="803"/>
    </row>
    <row r="42" spans="1:13" ht="15" hidden="1">
      <c r="A42" s="802"/>
      <c r="B42" s="746"/>
      <c r="C42" s="760"/>
      <c r="D42" s="764"/>
      <c r="E42" s="1642"/>
      <c r="F42" s="1643"/>
      <c r="G42" s="1644"/>
      <c r="H42" s="768"/>
      <c r="I42" s="764"/>
      <c r="J42" s="1642"/>
      <c r="K42" s="1643"/>
      <c r="L42" s="1644"/>
      <c r="M42" s="786"/>
    </row>
    <row r="43" spans="1:13" ht="15" hidden="1">
      <c r="A43" s="802"/>
      <c r="B43" s="746"/>
      <c r="C43" s="760"/>
      <c r="D43" s="764"/>
      <c r="E43" s="779"/>
      <c r="F43" s="779"/>
      <c r="G43" s="779"/>
      <c r="H43" s="768"/>
      <c r="I43" s="764"/>
      <c r="J43" s="774"/>
      <c r="K43" s="775"/>
      <c r="L43" s="776"/>
      <c r="M43" s="768"/>
    </row>
    <row r="44" spans="1:13" ht="15.75" hidden="1" thickBot="1">
      <c r="A44" s="802"/>
      <c r="B44" s="746"/>
      <c r="C44" s="760"/>
      <c r="D44" s="764"/>
      <c r="E44" s="769"/>
      <c r="F44" s="770"/>
      <c r="G44" s="771"/>
      <c r="H44" s="790"/>
      <c r="I44" s="784"/>
      <c r="J44" s="779"/>
      <c r="K44" s="779"/>
      <c r="L44" s="779"/>
      <c r="M44" s="787"/>
    </row>
    <row r="45" spans="1:13" ht="15.75" hidden="1" thickBot="1">
      <c r="A45" s="802"/>
      <c r="B45" s="746"/>
      <c r="C45" s="760"/>
      <c r="D45" s="764"/>
      <c r="E45" s="769"/>
      <c r="F45" s="770"/>
      <c r="G45" s="771"/>
      <c r="H45" s="790"/>
      <c r="I45" s="764"/>
      <c r="J45" s="804"/>
      <c r="K45" s="805"/>
      <c r="L45" s="806"/>
      <c r="M45" s="787"/>
    </row>
    <row r="46" spans="1:13" ht="15.75" hidden="1" thickBot="1">
      <c r="A46" s="802"/>
      <c r="B46" s="746"/>
      <c r="C46" s="760"/>
      <c r="D46" s="764"/>
      <c r="E46" s="769"/>
      <c r="F46" s="770"/>
      <c r="G46" s="771"/>
      <c r="H46" s="787"/>
      <c r="I46" s="784"/>
      <c r="J46" s="807"/>
      <c r="K46" s="808"/>
      <c r="L46" s="809"/>
      <c r="M46" s="810"/>
    </row>
    <row r="47" spans="1:13" ht="15" customHeight="1" hidden="1" thickBot="1">
      <c r="A47" s="802"/>
      <c r="B47" s="746"/>
      <c r="C47" s="760"/>
      <c r="D47" s="764"/>
      <c r="E47" s="779"/>
      <c r="F47" s="779"/>
      <c r="G47" s="779"/>
      <c r="H47" s="787"/>
      <c r="I47" s="784"/>
      <c r="J47" s="779"/>
      <c r="K47" s="794"/>
      <c r="L47" s="811"/>
      <c r="M47" s="780"/>
    </row>
    <row r="48" spans="1:13" ht="15" hidden="1">
      <c r="A48" s="802"/>
      <c r="B48" s="746"/>
      <c r="C48" s="760"/>
      <c r="D48" s="1639"/>
      <c r="E48" s="1640"/>
      <c r="F48" s="1640"/>
      <c r="G48" s="1641"/>
      <c r="H48" s="778"/>
      <c r="I48" s="1639"/>
      <c r="J48" s="1640"/>
      <c r="K48" s="1640"/>
      <c r="L48" s="1641"/>
      <c r="M48" s="778"/>
    </row>
    <row r="49" spans="1:13" ht="15.75" hidden="1" thickBot="1">
      <c r="A49" s="802"/>
      <c r="B49" s="746"/>
      <c r="C49" s="760"/>
      <c r="D49" s="764"/>
      <c r="E49" s="1642"/>
      <c r="F49" s="1643"/>
      <c r="G49" s="1644"/>
      <c r="H49" s="785"/>
      <c r="I49" s="764"/>
      <c r="J49" s="1642"/>
      <c r="K49" s="1643"/>
      <c r="L49" s="1644"/>
      <c r="M49" s="786"/>
    </row>
    <row r="50" spans="1:13" ht="15.75" hidden="1" thickBot="1">
      <c r="A50" s="802"/>
      <c r="B50" s="746"/>
      <c r="C50" s="760"/>
      <c r="D50" s="764"/>
      <c r="E50" s="1642"/>
      <c r="F50" s="1643"/>
      <c r="G50" s="1644"/>
      <c r="H50" s="785"/>
      <c r="I50" s="764"/>
      <c r="J50" s="774"/>
      <c r="K50" s="775"/>
      <c r="L50" s="776"/>
      <c r="M50" s="785"/>
    </row>
    <row r="51" spans="1:13" ht="15.75" hidden="1" thickBot="1">
      <c r="A51" s="802"/>
      <c r="B51" s="746"/>
      <c r="C51" s="760"/>
      <c r="D51" s="764"/>
      <c r="E51" s="1642"/>
      <c r="F51" s="1643"/>
      <c r="G51" s="1644"/>
      <c r="H51" s="785"/>
      <c r="I51" s="784"/>
      <c r="J51" s="779"/>
      <c r="K51" s="779"/>
      <c r="L51" s="779"/>
      <c r="M51" s="785"/>
    </row>
    <row r="52" spans="1:13" ht="15.75" hidden="1" thickBot="1">
      <c r="A52" s="802"/>
      <c r="B52" s="746"/>
      <c r="C52" s="760"/>
      <c r="D52" s="764"/>
      <c r="E52" s="779"/>
      <c r="F52" s="770"/>
      <c r="G52" s="771"/>
      <c r="H52" s="785"/>
      <c r="I52" s="764"/>
      <c r="J52" s="1646"/>
      <c r="K52" s="1647"/>
      <c r="L52" s="1648"/>
      <c r="M52" s="780"/>
    </row>
    <row r="53" spans="1:13" ht="15" hidden="1">
      <c r="A53" s="802"/>
      <c r="B53" s="746"/>
      <c r="C53" s="760"/>
      <c r="D53" s="1639"/>
      <c r="E53" s="1640"/>
      <c r="F53" s="1640"/>
      <c r="G53" s="1641"/>
      <c r="H53" s="778"/>
      <c r="I53" s="764"/>
      <c r="J53" s="789"/>
      <c r="K53" s="775"/>
      <c r="L53" s="776"/>
      <c r="M53" s="778"/>
    </row>
    <row r="54" spans="1:13" ht="15" hidden="1">
      <c r="A54" s="802"/>
      <c r="B54" s="746"/>
      <c r="C54" s="760"/>
      <c r="D54" s="764"/>
      <c r="E54" s="1642"/>
      <c r="F54" s="1643"/>
      <c r="G54" s="1644"/>
      <c r="H54" s="790"/>
      <c r="I54" s="764"/>
      <c r="J54" s="774"/>
      <c r="K54" s="808"/>
      <c r="L54" s="809"/>
      <c r="M54" s="790"/>
    </row>
    <row r="55" spans="1:13" ht="15.75" hidden="1" thickBot="1">
      <c r="A55" s="802"/>
      <c r="B55" s="746"/>
      <c r="C55" s="760"/>
      <c r="D55" s="764"/>
      <c r="E55" s="1642"/>
      <c r="F55" s="1643"/>
      <c r="G55" s="1644"/>
      <c r="H55" s="787"/>
      <c r="I55" s="784"/>
      <c r="J55" s="774"/>
      <c r="K55" s="808"/>
      <c r="L55" s="809"/>
      <c r="M55" s="790"/>
    </row>
    <row r="56" spans="1:13" ht="15.75" hidden="1" thickBot="1">
      <c r="A56" s="802"/>
      <c r="B56" s="746"/>
      <c r="C56" s="760"/>
      <c r="D56" s="764"/>
      <c r="E56" s="779"/>
      <c r="F56" s="779"/>
      <c r="G56" s="779"/>
      <c r="H56" s="787"/>
      <c r="I56" s="764"/>
      <c r="J56" s="1642"/>
      <c r="K56" s="1643"/>
      <c r="L56" s="1644"/>
      <c r="M56" s="790"/>
    </row>
    <row r="57" spans="1:13" ht="15" hidden="1">
      <c r="A57" s="802"/>
      <c r="B57" s="746"/>
      <c r="C57" s="760"/>
      <c r="D57" s="1639"/>
      <c r="E57" s="1640"/>
      <c r="F57" s="1640"/>
      <c r="G57" s="1641"/>
      <c r="H57" s="778"/>
      <c r="I57" s="764"/>
      <c r="J57" s="789"/>
      <c r="K57" s="775"/>
      <c r="L57" s="776"/>
      <c r="M57" s="778"/>
    </row>
    <row r="58" spans="1:13" ht="15" hidden="1">
      <c r="A58" s="802"/>
      <c r="B58" s="746"/>
      <c r="C58" s="760"/>
      <c r="D58" s="764"/>
      <c r="E58" s="1642"/>
      <c r="F58" s="1643"/>
      <c r="G58" s="1644"/>
      <c r="H58" s="768"/>
      <c r="I58" s="784"/>
      <c r="J58" s="807"/>
      <c r="K58" s="808"/>
      <c r="L58" s="809"/>
      <c r="M58" s="812"/>
    </row>
    <row r="59" spans="1:13" ht="15.75" hidden="1" thickBot="1">
      <c r="A59" s="802"/>
      <c r="B59" s="746"/>
      <c r="C59" s="760"/>
      <c r="D59" s="764"/>
      <c r="E59" s="1642"/>
      <c r="F59" s="1643"/>
      <c r="G59" s="1644"/>
      <c r="H59" s="780"/>
      <c r="I59" s="764"/>
      <c r="J59" s="769"/>
      <c r="K59" s="770"/>
      <c r="L59" s="771"/>
      <c r="M59" s="786"/>
    </row>
    <row r="60" spans="1:13" ht="15.75" hidden="1" thickBot="1">
      <c r="A60" s="802"/>
      <c r="B60" s="746"/>
      <c r="C60" s="760"/>
      <c r="D60" s="764"/>
      <c r="E60" s="779"/>
      <c r="F60" s="779"/>
      <c r="G60" s="779"/>
      <c r="H60" s="787"/>
      <c r="I60" s="764"/>
      <c r="J60" s="1655"/>
      <c r="K60" s="1656"/>
      <c r="L60" s="1657"/>
      <c r="M60" s="790"/>
    </row>
    <row r="61" spans="1:13" ht="15" hidden="1">
      <c r="A61" s="802"/>
      <c r="B61" s="746"/>
      <c r="C61" s="760"/>
      <c r="D61" s="1639"/>
      <c r="E61" s="1640"/>
      <c r="F61" s="1640"/>
      <c r="G61" s="1641"/>
      <c r="H61" s="803"/>
      <c r="I61" s="1639"/>
      <c r="J61" s="1640"/>
      <c r="K61" s="1640"/>
      <c r="L61" s="1641"/>
      <c r="M61" s="778"/>
    </row>
    <row r="62" spans="1:13" ht="15" hidden="1">
      <c r="A62" s="802"/>
      <c r="B62" s="746"/>
      <c r="C62" s="760"/>
      <c r="D62" s="761"/>
      <c r="E62" s="762"/>
      <c r="F62" s="762"/>
      <c r="G62" s="763"/>
      <c r="H62" s="768"/>
      <c r="I62" s="764"/>
      <c r="J62" s="774"/>
      <c r="K62" s="762"/>
      <c r="L62" s="763"/>
      <c r="M62" s="778"/>
    </row>
    <row r="63" spans="1:13" ht="15" hidden="1">
      <c r="A63" s="802"/>
      <c r="B63" s="746"/>
      <c r="C63" s="760"/>
      <c r="D63" s="761"/>
      <c r="E63" s="762"/>
      <c r="F63" s="762"/>
      <c r="G63" s="763"/>
      <c r="H63" s="781"/>
      <c r="I63" s="784"/>
      <c r="J63" s="779"/>
      <c r="K63" s="762"/>
      <c r="L63" s="763"/>
      <c r="M63" s="778"/>
    </row>
    <row r="64" spans="1:13" ht="15" hidden="1">
      <c r="A64" s="802"/>
      <c r="B64" s="746"/>
      <c r="C64" s="760"/>
      <c r="D64" s="764"/>
      <c r="E64" s="1642"/>
      <c r="F64" s="1643"/>
      <c r="G64" s="1644"/>
      <c r="H64" s="813"/>
      <c r="I64" s="764"/>
      <c r="J64" s="769"/>
      <c r="K64" s="770"/>
      <c r="L64" s="771"/>
      <c r="M64" s="814"/>
    </row>
    <row r="65" spans="1:13" ht="15" hidden="1">
      <c r="A65" s="802"/>
      <c r="B65" s="746"/>
      <c r="C65" s="760"/>
      <c r="D65" s="764"/>
      <c r="E65" s="1646"/>
      <c r="F65" s="1647"/>
      <c r="G65" s="1648"/>
      <c r="H65" s="814"/>
      <c r="I65" s="764"/>
      <c r="J65" s="779"/>
      <c r="K65" s="770"/>
      <c r="L65" s="771"/>
      <c r="M65" s="815"/>
    </row>
    <row r="66" spans="1:13" ht="15" hidden="1">
      <c r="A66" s="802"/>
      <c r="B66" s="746"/>
      <c r="C66" s="760"/>
      <c r="D66" s="764"/>
      <c r="E66" s="774"/>
      <c r="F66" s="775"/>
      <c r="G66" s="776"/>
      <c r="H66" s="814"/>
      <c r="I66" s="764"/>
      <c r="J66" s="779"/>
      <c r="K66" s="770"/>
      <c r="L66" s="771"/>
      <c r="M66" s="814"/>
    </row>
    <row r="67" spans="1:13" ht="15">
      <c r="A67" s="802"/>
      <c r="B67" s="746"/>
      <c r="C67" s="760" t="s">
        <v>12</v>
      </c>
      <c r="D67" s="1639" t="s">
        <v>480</v>
      </c>
      <c r="E67" s="1640"/>
      <c r="F67" s="1640"/>
      <c r="G67" s="1641"/>
      <c r="H67" s="778"/>
      <c r="I67" s="1639" t="s">
        <v>480</v>
      </c>
      <c r="J67" s="1640"/>
      <c r="K67" s="1640"/>
      <c r="L67" s="1641"/>
      <c r="M67" s="768"/>
    </row>
    <row r="68" spans="1:13" ht="15">
      <c r="A68" s="802"/>
      <c r="B68" s="746"/>
      <c r="C68" s="760"/>
      <c r="D68" s="764" t="s">
        <v>10</v>
      </c>
      <c r="E68" s="1642" t="s">
        <v>469</v>
      </c>
      <c r="F68" s="1643"/>
      <c r="G68" s="1644"/>
      <c r="H68" s="786">
        <v>1500</v>
      </c>
      <c r="I68" s="764" t="s">
        <v>8</v>
      </c>
      <c r="J68" s="1642" t="s">
        <v>481</v>
      </c>
      <c r="K68" s="1643"/>
      <c r="L68" s="1644"/>
      <c r="M68" s="768"/>
    </row>
    <row r="69" spans="1:13" ht="15.75" thickBot="1">
      <c r="A69" s="802"/>
      <c r="B69" s="746"/>
      <c r="C69" s="760"/>
      <c r="D69" s="764"/>
      <c r="E69" s="1646" t="s">
        <v>471</v>
      </c>
      <c r="F69" s="1647"/>
      <c r="G69" s="1648"/>
      <c r="H69" s="768">
        <f>SUM(H68)</f>
        <v>1500</v>
      </c>
      <c r="I69" s="764" t="s">
        <v>12</v>
      </c>
      <c r="J69" s="774" t="s">
        <v>482</v>
      </c>
      <c r="K69" s="775"/>
      <c r="L69" s="776"/>
      <c r="M69" s="785"/>
    </row>
    <row r="70" spans="1:13" ht="15.75" thickBot="1">
      <c r="A70" s="802"/>
      <c r="B70" s="746"/>
      <c r="C70" s="760"/>
      <c r="D70" s="764" t="s">
        <v>12</v>
      </c>
      <c r="E70" s="774" t="s">
        <v>473</v>
      </c>
      <c r="F70" s="775"/>
      <c r="G70" s="776"/>
      <c r="H70" s="768">
        <v>283866</v>
      </c>
      <c r="I70" s="784"/>
      <c r="J70" s="779" t="s">
        <v>483</v>
      </c>
      <c r="K70" s="779"/>
      <c r="L70" s="779"/>
      <c r="M70" s="785">
        <f>SUM(M68:M69)</f>
        <v>0</v>
      </c>
    </row>
    <row r="71" spans="1:13" ht="15.75" thickBot="1">
      <c r="A71" s="802"/>
      <c r="B71" s="746"/>
      <c r="C71" s="760"/>
      <c r="D71" s="816"/>
      <c r="E71" s="775" t="s">
        <v>475</v>
      </c>
      <c r="F71" s="775"/>
      <c r="G71" s="776"/>
      <c r="H71" s="778">
        <f>SUM(H70+H69)</f>
        <v>285366</v>
      </c>
      <c r="I71" s="764"/>
      <c r="J71" s="1646" t="s">
        <v>478</v>
      </c>
      <c r="K71" s="1647"/>
      <c r="L71" s="1648"/>
      <c r="M71" s="785">
        <f>SUM(M70)</f>
        <v>0</v>
      </c>
    </row>
    <row r="72" spans="1:13" ht="15">
      <c r="A72" s="802"/>
      <c r="B72" s="746"/>
      <c r="C72" s="760" t="s">
        <v>14</v>
      </c>
      <c r="D72" s="1639" t="s">
        <v>484</v>
      </c>
      <c r="E72" s="1640"/>
      <c r="F72" s="1640"/>
      <c r="G72" s="1641"/>
      <c r="H72" s="778"/>
      <c r="I72" s="1639" t="s">
        <v>484</v>
      </c>
      <c r="J72" s="1640"/>
      <c r="K72" s="1640"/>
      <c r="L72" s="1641"/>
      <c r="M72" s="778"/>
    </row>
    <row r="73" spans="1:13" ht="15.75" thickBot="1">
      <c r="A73" s="802"/>
      <c r="B73" s="746"/>
      <c r="C73" s="760"/>
      <c r="D73" s="764" t="s">
        <v>10</v>
      </c>
      <c r="E73" s="1642" t="s">
        <v>469</v>
      </c>
      <c r="F73" s="1643"/>
      <c r="G73" s="1644"/>
      <c r="H73" s="768">
        <v>1500</v>
      </c>
      <c r="I73" s="764" t="s">
        <v>8</v>
      </c>
      <c r="J73" s="1642" t="s">
        <v>481</v>
      </c>
      <c r="K73" s="1643"/>
      <c r="L73" s="1644"/>
      <c r="M73" s="778"/>
    </row>
    <row r="74" spans="1:13" ht="15.75" thickBot="1">
      <c r="A74" s="802"/>
      <c r="B74" s="746"/>
      <c r="C74" s="760"/>
      <c r="D74" s="764"/>
      <c r="E74" s="1646" t="s">
        <v>471</v>
      </c>
      <c r="F74" s="1647"/>
      <c r="G74" s="1648"/>
      <c r="H74" s="780">
        <f>SUM(H73)</f>
        <v>1500</v>
      </c>
      <c r="I74" s="764" t="s">
        <v>12</v>
      </c>
      <c r="J74" s="774" t="s">
        <v>482</v>
      </c>
      <c r="K74" s="775"/>
      <c r="L74" s="776"/>
      <c r="M74" s="785"/>
    </row>
    <row r="75" spans="1:13" ht="15.75" thickBot="1">
      <c r="A75" s="802"/>
      <c r="B75" s="746"/>
      <c r="C75" s="760"/>
      <c r="D75" s="764"/>
      <c r="E75" s="769" t="s">
        <v>475</v>
      </c>
      <c r="F75" s="782"/>
      <c r="G75" s="783"/>
      <c r="H75" s="780">
        <f>H74</f>
        <v>1500</v>
      </c>
      <c r="I75" s="764"/>
      <c r="J75" s="774"/>
      <c r="K75" s="775"/>
      <c r="L75" s="776"/>
      <c r="M75" s="785"/>
    </row>
    <row r="76" spans="1:13" ht="15.75" thickBot="1">
      <c r="A76" s="802"/>
      <c r="B76" s="746"/>
      <c r="C76" s="760"/>
      <c r="D76" s="764"/>
      <c r="E76" s="779"/>
      <c r="F76" s="782"/>
      <c r="G76" s="783"/>
      <c r="H76" s="780"/>
      <c r="I76" s="784"/>
      <c r="J76" s="779" t="s">
        <v>483</v>
      </c>
      <c r="K76" s="779"/>
      <c r="L76" s="779"/>
      <c r="M76" s="785">
        <f>SUM(M73:M74)</f>
        <v>0</v>
      </c>
    </row>
    <row r="77" spans="1:13" ht="15.75" thickBot="1">
      <c r="A77" s="802"/>
      <c r="B77" s="746"/>
      <c r="C77" s="760"/>
      <c r="D77" s="764"/>
      <c r="E77" s="779"/>
      <c r="F77" s="779"/>
      <c r="G77" s="779"/>
      <c r="H77" s="780"/>
      <c r="I77" s="764"/>
      <c r="J77" s="1646" t="s">
        <v>478</v>
      </c>
      <c r="K77" s="1647"/>
      <c r="L77" s="1648"/>
      <c r="M77" s="785">
        <f>SUM(M76)</f>
        <v>0</v>
      </c>
    </row>
    <row r="78" spans="1:13" ht="15" hidden="1">
      <c r="A78" s="802"/>
      <c r="B78" s="746"/>
      <c r="C78" s="760"/>
      <c r="D78" s="1639"/>
      <c r="E78" s="1640"/>
      <c r="F78" s="1640"/>
      <c r="G78" s="1641"/>
      <c r="H78" s="778"/>
      <c r="I78" s="1639"/>
      <c r="J78" s="1640"/>
      <c r="K78" s="1640"/>
      <c r="L78" s="1641"/>
      <c r="M78" s="778"/>
    </row>
    <row r="79" spans="1:13" ht="15" hidden="1">
      <c r="A79" s="802"/>
      <c r="B79" s="746"/>
      <c r="C79" s="760"/>
      <c r="D79" s="764"/>
      <c r="E79" s="1642"/>
      <c r="F79" s="1643"/>
      <c r="G79" s="1644"/>
      <c r="H79" s="768"/>
      <c r="I79" s="764"/>
      <c r="J79" s="1642"/>
      <c r="K79" s="1643"/>
      <c r="L79" s="1644"/>
      <c r="M79" s="778"/>
    </row>
    <row r="80" spans="1:13" ht="15.75" hidden="1" thickBot="1">
      <c r="A80" s="802"/>
      <c r="B80" s="746"/>
      <c r="C80" s="760"/>
      <c r="D80" s="764"/>
      <c r="E80" s="779"/>
      <c r="F80" s="779"/>
      <c r="G80" s="779"/>
      <c r="H80" s="768"/>
      <c r="I80" s="764"/>
      <c r="J80" s="774"/>
      <c r="K80" s="775"/>
      <c r="L80" s="776"/>
      <c r="M80" s="785"/>
    </row>
    <row r="81" spans="1:13" ht="15.75" hidden="1" thickBot="1">
      <c r="A81" s="802"/>
      <c r="B81" s="746"/>
      <c r="C81" s="760"/>
      <c r="D81" s="764"/>
      <c r="E81" s="769"/>
      <c r="F81" s="770"/>
      <c r="G81" s="771"/>
      <c r="H81" s="768"/>
      <c r="I81" s="784"/>
      <c r="J81" s="779"/>
      <c r="K81" s="779"/>
      <c r="L81" s="779"/>
      <c r="M81" s="785"/>
    </row>
    <row r="82" spans="1:13" ht="15.75" hidden="1" thickBot="1">
      <c r="A82" s="802"/>
      <c r="B82" s="746"/>
      <c r="C82" s="760"/>
      <c r="D82" s="764"/>
      <c r="E82" s="769"/>
      <c r="F82" s="770"/>
      <c r="G82" s="771"/>
      <c r="H82" s="773"/>
      <c r="I82" s="784"/>
      <c r="J82" s="774"/>
      <c r="K82" s="775"/>
      <c r="L82" s="776"/>
      <c r="M82" s="785"/>
    </row>
    <row r="83" spans="1:13" ht="15.75" hidden="1" thickBot="1">
      <c r="A83" s="802"/>
      <c r="B83" s="746"/>
      <c r="C83" s="760"/>
      <c r="D83" s="764"/>
      <c r="E83" s="769"/>
      <c r="F83" s="770"/>
      <c r="G83" s="771"/>
      <c r="H83" s="785"/>
      <c r="I83" s="764"/>
      <c r="J83" s="1646"/>
      <c r="K83" s="1647"/>
      <c r="L83" s="1648"/>
      <c r="M83" s="785"/>
    </row>
    <row r="84" spans="1:13" ht="15.75" hidden="1" thickBot="1">
      <c r="A84" s="802"/>
      <c r="B84" s="746"/>
      <c r="C84" s="760"/>
      <c r="D84" s="764"/>
      <c r="E84" s="779"/>
      <c r="F84" s="770"/>
      <c r="G84" s="771"/>
      <c r="H84" s="785"/>
      <c r="I84" s="764"/>
      <c r="J84" s="789"/>
      <c r="K84" s="775"/>
      <c r="L84" s="776"/>
      <c r="M84" s="778"/>
    </row>
    <row r="85" spans="1:13" ht="15" hidden="1">
      <c r="A85" s="802"/>
      <c r="B85" s="746"/>
      <c r="C85" s="760"/>
      <c r="D85" s="1658"/>
      <c r="E85" s="1659"/>
      <c r="F85" s="1659"/>
      <c r="G85" s="1660"/>
      <c r="H85" s="803"/>
      <c r="I85" s="764"/>
      <c r="J85" s="1661"/>
      <c r="K85" s="1662"/>
      <c r="L85" s="1662"/>
      <c r="M85" s="1663"/>
    </row>
    <row r="86" spans="1:13" ht="15" hidden="1">
      <c r="A86" s="802"/>
      <c r="B86" s="746"/>
      <c r="C86" s="760"/>
      <c r="D86" s="764"/>
      <c r="E86" s="1642"/>
      <c r="F86" s="1643"/>
      <c r="G86" s="1644"/>
      <c r="H86" s="768"/>
      <c r="I86" s="764"/>
      <c r="J86" s="1642"/>
      <c r="K86" s="1643"/>
      <c r="L86" s="1644"/>
      <c r="M86" s="786"/>
    </row>
    <row r="87" spans="1:13" ht="15.75" hidden="1" thickBot="1">
      <c r="A87" s="802"/>
      <c r="B87" s="746"/>
      <c r="C87" s="760"/>
      <c r="D87" s="764"/>
      <c r="E87" s="1646"/>
      <c r="F87" s="1647"/>
      <c r="G87" s="1648"/>
      <c r="H87" s="780"/>
      <c r="I87" s="764"/>
      <c r="J87" s="774"/>
      <c r="K87" s="775"/>
      <c r="L87" s="776"/>
      <c r="M87" s="790"/>
    </row>
    <row r="88" spans="1:13" ht="15.75" hidden="1" thickBot="1">
      <c r="A88" s="802"/>
      <c r="B88" s="746"/>
      <c r="C88" s="760"/>
      <c r="D88" s="764"/>
      <c r="E88" s="779"/>
      <c r="F88" s="779"/>
      <c r="G88" s="779"/>
      <c r="H88" s="780"/>
      <c r="I88" s="764"/>
      <c r="J88" s="774"/>
      <c r="K88" s="775"/>
      <c r="L88" s="776"/>
      <c r="M88" s="790"/>
    </row>
    <row r="89" spans="1:13" ht="15">
      <c r="A89" s="802"/>
      <c r="B89" s="746"/>
      <c r="C89" s="760" t="s">
        <v>16</v>
      </c>
      <c r="D89" s="1658" t="s">
        <v>485</v>
      </c>
      <c r="E89" s="1659"/>
      <c r="F89" s="1659"/>
      <c r="G89" s="1660"/>
      <c r="H89" s="778"/>
      <c r="I89" s="820"/>
      <c r="J89" s="821"/>
      <c r="K89" s="822"/>
      <c r="L89" s="823"/>
      <c r="M89" s="778"/>
    </row>
    <row r="90" spans="1:13" ht="15.75" thickBot="1">
      <c r="A90" s="802"/>
      <c r="B90" s="746"/>
      <c r="C90" s="760"/>
      <c r="D90" s="764" t="s">
        <v>10</v>
      </c>
      <c r="E90" s="1642" t="s">
        <v>469</v>
      </c>
      <c r="F90" s="1643"/>
      <c r="G90" s="1644"/>
      <c r="H90" s="785">
        <v>1000</v>
      </c>
      <c r="I90" s="820"/>
      <c r="J90" s="824"/>
      <c r="K90" s="822"/>
      <c r="L90" s="823"/>
      <c r="M90" s="786"/>
    </row>
    <row r="91" spans="1:13" ht="15.75" thickBot="1">
      <c r="A91" s="802"/>
      <c r="B91" s="746"/>
      <c r="C91" s="760"/>
      <c r="D91" s="764"/>
      <c r="E91" s="788" t="s">
        <v>187</v>
      </c>
      <c r="F91" s="782"/>
      <c r="G91" s="783"/>
      <c r="H91" s="780">
        <f>SUM(H90)</f>
        <v>1000</v>
      </c>
      <c r="I91" s="820"/>
      <c r="J91" s="824"/>
      <c r="K91" s="822"/>
      <c r="L91" s="823"/>
      <c r="M91" s="768"/>
    </row>
    <row r="92" spans="1:13" ht="15.75" thickBot="1">
      <c r="A92" s="802"/>
      <c r="B92" s="746"/>
      <c r="C92" s="760"/>
      <c r="D92" s="764" t="s">
        <v>30</v>
      </c>
      <c r="E92" s="769" t="s">
        <v>473</v>
      </c>
      <c r="F92" s="782"/>
      <c r="G92" s="783"/>
      <c r="H92" s="780"/>
      <c r="I92" s="820"/>
      <c r="J92" s="824"/>
      <c r="K92" s="822"/>
      <c r="L92" s="823"/>
      <c r="M92" s="768"/>
    </row>
    <row r="93" spans="1:13" ht="15.75" thickBot="1">
      <c r="A93" s="802"/>
      <c r="B93" s="746"/>
      <c r="C93" s="760"/>
      <c r="D93" s="764"/>
      <c r="E93" s="779" t="s">
        <v>474</v>
      </c>
      <c r="F93" s="782"/>
      <c r="G93" s="783"/>
      <c r="H93" s="780">
        <f>SUM(H92)</f>
        <v>0</v>
      </c>
      <c r="I93" s="820"/>
      <c r="J93" s="824"/>
      <c r="K93" s="822"/>
      <c r="L93" s="823"/>
      <c r="M93" s="768"/>
    </row>
    <row r="94" spans="1:13" ht="15.75" thickBot="1">
      <c r="A94" s="802"/>
      <c r="B94" s="746"/>
      <c r="C94" s="760"/>
      <c r="D94" s="764"/>
      <c r="E94" s="788" t="s">
        <v>475</v>
      </c>
      <c r="F94" s="782"/>
      <c r="G94" s="783"/>
      <c r="H94" s="780">
        <f>SUM(H93,H91)</f>
        <v>1000</v>
      </c>
      <c r="I94" s="820"/>
      <c r="J94" s="824"/>
      <c r="K94" s="822"/>
      <c r="L94" s="823"/>
      <c r="M94" s="768"/>
    </row>
    <row r="95" spans="1:13" ht="15" customHeight="1">
      <c r="A95" s="802"/>
      <c r="B95" s="746"/>
      <c r="C95" s="760"/>
      <c r="D95" s="1658"/>
      <c r="E95" s="1659"/>
      <c r="F95" s="1659"/>
      <c r="G95" s="1660"/>
      <c r="H95" s="781"/>
      <c r="I95" s="820"/>
      <c r="J95" s="821"/>
      <c r="K95" s="822"/>
      <c r="L95" s="823"/>
      <c r="M95" s="781"/>
    </row>
    <row r="96" spans="1:13" ht="15" hidden="1">
      <c r="A96" s="802"/>
      <c r="B96" s="746"/>
      <c r="C96" s="760"/>
      <c r="D96" s="764"/>
      <c r="E96" s="1642"/>
      <c r="F96" s="1643"/>
      <c r="G96" s="1644"/>
      <c r="H96" s="768"/>
      <c r="I96" s="820"/>
      <c r="J96" s="821"/>
      <c r="K96" s="822"/>
      <c r="L96" s="823"/>
      <c r="M96" s="781"/>
    </row>
    <row r="97" spans="1:13" ht="15" hidden="1">
      <c r="A97" s="802"/>
      <c r="B97" s="746"/>
      <c r="C97" s="760"/>
      <c r="D97" s="764"/>
      <c r="E97" s="825"/>
      <c r="F97" s="770"/>
      <c r="G97" s="771"/>
      <c r="H97" s="826"/>
      <c r="I97" s="820"/>
      <c r="J97" s="821"/>
      <c r="K97" s="822"/>
      <c r="L97" s="823"/>
      <c r="M97" s="781"/>
    </row>
    <row r="98" spans="1:13" ht="15" hidden="1">
      <c r="A98" s="802"/>
      <c r="B98" s="746"/>
      <c r="C98" s="760"/>
      <c r="D98" s="764"/>
      <c r="E98" s="779"/>
      <c r="F98" s="779"/>
      <c r="G98" s="779"/>
      <c r="H98" s="768"/>
      <c r="I98" s="820"/>
      <c r="J98" s="821"/>
      <c r="K98" s="822"/>
      <c r="L98" s="823"/>
      <c r="M98" s="781"/>
    </row>
    <row r="99" spans="1:13" ht="15" hidden="1">
      <c r="A99" s="802"/>
      <c r="B99" s="746"/>
      <c r="C99" s="760"/>
      <c r="D99" s="764"/>
      <c r="E99" s="827"/>
      <c r="F99" s="775"/>
      <c r="G99" s="776"/>
      <c r="H99" s="828"/>
      <c r="I99" s="820"/>
      <c r="J99" s="821"/>
      <c r="K99" s="822"/>
      <c r="L99" s="823"/>
      <c r="M99" s="781"/>
    </row>
    <row r="100" spans="1:13" ht="15" hidden="1">
      <c r="A100" s="802"/>
      <c r="B100" s="746"/>
      <c r="C100" s="760"/>
      <c r="D100" s="764"/>
      <c r="E100" s="769"/>
      <c r="F100" s="770"/>
      <c r="G100" s="771"/>
      <c r="H100" s="768"/>
      <c r="I100" s="820"/>
      <c r="J100" s="821"/>
      <c r="K100" s="822"/>
      <c r="L100" s="823"/>
      <c r="M100" s="781"/>
    </row>
    <row r="101" spans="1:13" ht="15.75" hidden="1" thickBot="1">
      <c r="A101" s="802"/>
      <c r="B101" s="746"/>
      <c r="C101" s="760"/>
      <c r="D101" s="764"/>
      <c r="E101" s="769"/>
      <c r="F101" s="770"/>
      <c r="G101" s="771"/>
      <c r="H101" s="785"/>
      <c r="I101" s="820"/>
      <c r="J101" s="821"/>
      <c r="K101" s="822"/>
      <c r="L101" s="823"/>
      <c r="M101" s="781"/>
    </row>
    <row r="102" spans="1:13" ht="15.75" hidden="1" thickBot="1">
      <c r="A102" s="802"/>
      <c r="B102" s="746"/>
      <c r="C102" s="760"/>
      <c r="D102" s="764"/>
      <c r="E102" s="769"/>
      <c r="F102" s="770"/>
      <c r="G102" s="771"/>
      <c r="H102" s="785"/>
      <c r="I102" s="764"/>
      <c r="J102" s="1646"/>
      <c r="K102" s="1647"/>
      <c r="L102" s="1648"/>
      <c r="M102" s="814"/>
    </row>
    <row r="103" spans="1:13" ht="15.75" hidden="1" thickBot="1">
      <c r="A103" s="802"/>
      <c r="B103" s="746"/>
      <c r="C103" s="760"/>
      <c r="D103" s="764"/>
      <c r="E103" s="779"/>
      <c r="F103" s="779"/>
      <c r="G103" s="779"/>
      <c r="H103" s="785"/>
      <c r="I103" s="764"/>
      <c r="J103" s="788"/>
      <c r="K103" s="782"/>
      <c r="L103" s="783"/>
      <c r="M103" s="814"/>
    </row>
    <row r="104" spans="1:13" ht="0.75" customHeight="1" hidden="1">
      <c r="A104" s="802"/>
      <c r="B104" s="746"/>
      <c r="C104" s="760"/>
      <c r="D104" s="1639"/>
      <c r="E104" s="1640"/>
      <c r="F104" s="1640"/>
      <c r="G104" s="1641"/>
      <c r="H104" s="778"/>
      <c r="I104" s="1639"/>
      <c r="J104" s="1640"/>
      <c r="K104" s="1640"/>
      <c r="L104" s="1641"/>
      <c r="M104" s="815"/>
    </row>
    <row r="105" spans="1:13" ht="15.75" hidden="1" thickBot="1">
      <c r="A105" s="802"/>
      <c r="B105" s="746"/>
      <c r="C105" s="760"/>
      <c r="D105" s="764"/>
      <c r="E105" s="1642"/>
      <c r="F105" s="1643"/>
      <c r="G105" s="1644"/>
      <c r="H105" s="812"/>
      <c r="I105" s="764"/>
      <c r="J105" s="1646"/>
      <c r="K105" s="1647"/>
      <c r="L105" s="1648"/>
      <c r="M105" s="829"/>
    </row>
    <row r="106" spans="1:13" ht="15.75" hidden="1" thickBot="1">
      <c r="A106" s="802"/>
      <c r="B106" s="746"/>
      <c r="C106" s="760"/>
      <c r="D106" s="764"/>
      <c r="E106" s="779"/>
      <c r="F106" s="779"/>
      <c r="G106" s="779"/>
      <c r="H106" s="790"/>
      <c r="I106" s="764"/>
      <c r="J106" s="788"/>
      <c r="K106" s="782"/>
      <c r="L106" s="783"/>
      <c r="M106" s="777"/>
    </row>
    <row r="107" spans="1:13" ht="15.75" hidden="1" thickBot="1">
      <c r="A107" s="802"/>
      <c r="B107" s="746"/>
      <c r="C107" s="760"/>
      <c r="D107" s="764"/>
      <c r="E107" s="769"/>
      <c r="F107" s="770"/>
      <c r="G107" s="771"/>
      <c r="H107" s="830"/>
      <c r="I107" s="820"/>
      <c r="J107" s="824"/>
      <c r="K107" s="822"/>
      <c r="L107" s="823"/>
      <c r="M107" s="815"/>
    </row>
    <row r="108" spans="1:13" ht="0.75" customHeight="1" hidden="1" thickBot="1">
      <c r="A108" s="802"/>
      <c r="B108" s="746"/>
      <c r="C108" s="760"/>
      <c r="D108" s="764"/>
      <c r="E108" s="769"/>
      <c r="F108" s="782"/>
      <c r="G108" s="783"/>
      <c r="H108" s="831"/>
      <c r="I108" s="820"/>
      <c r="J108" s="824"/>
      <c r="K108" s="822"/>
      <c r="L108" s="823"/>
      <c r="M108" s="785"/>
    </row>
    <row r="109" spans="1:13" ht="15.75" hidden="1" thickBot="1">
      <c r="A109" s="802"/>
      <c r="B109" s="746"/>
      <c r="C109" s="760"/>
      <c r="D109" s="764"/>
      <c r="E109" s="779"/>
      <c r="F109" s="779"/>
      <c r="G109" s="779"/>
      <c r="H109" s="831"/>
      <c r="I109" s="820"/>
      <c r="J109" s="824"/>
      <c r="K109" s="822"/>
      <c r="L109" s="823"/>
      <c r="M109" s="832"/>
    </row>
    <row r="110" spans="1:13" ht="15" hidden="1">
      <c r="A110" s="802"/>
      <c r="B110" s="746"/>
      <c r="C110" s="760"/>
      <c r="D110" s="1658"/>
      <c r="E110" s="1659"/>
      <c r="F110" s="1659"/>
      <c r="G110" s="1660"/>
      <c r="H110" s="803"/>
      <c r="I110" s="1658"/>
      <c r="J110" s="1659"/>
      <c r="K110" s="1659"/>
      <c r="L110" s="1660"/>
      <c r="M110" s="778"/>
    </row>
    <row r="111" spans="1:13" ht="15.75" hidden="1" thickBot="1">
      <c r="A111" s="802"/>
      <c r="B111" s="746"/>
      <c r="C111" s="760"/>
      <c r="D111" s="764"/>
      <c r="E111" s="1642"/>
      <c r="F111" s="1643"/>
      <c r="G111" s="1644"/>
      <c r="H111" s="796"/>
      <c r="I111" s="764"/>
      <c r="J111" s="1646"/>
      <c r="K111" s="1647"/>
      <c r="L111" s="1648"/>
      <c r="M111" s="785"/>
    </row>
    <row r="112" spans="1:13" ht="15.75" hidden="1" thickBot="1">
      <c r="A112" s="802"/>
      <c r="B112" s="746"/>
      <c r="C112" s="760"/>
      <c r="D112" s="764"/>
      <c r="E112" s="779"/>
      <c r="F112" s="779"/>
      <c r="G112" s="779"/>
      <c r="H112" s="790"/>
      <c r="I112" s="764"/>
      <c r="J112" s="788"/>
      <c r="K112" s="782"/>
      <c r="L112" s="783"/>
      <c r="M112" s="785"/>
    </row>
    <row r="113" spans="1:13" ht="15.75" hidden="1" thickBot="1">
      <c r="A113" s="802"/>
      <c r="B113" s="746"/>
      <c r="C113" s="760"/>
      <c r="D113" s="764"/>
      <c r="E113" s="769"/>
      <c r="F113" s="770"/>
      <c r="G113" s="771"/>
      <c r="H113" s="790"/>
      <c r="I113" s="820"/>
      <c r="J113" s="833"/>
      <c r="K113" s="834"/>
      <c r="L113" s="835"/>
      <c r="M113" s="785"/>
    </row>
    <row r="114" spans="1:13" ht="15.75" hidden="1" thickBot="1">
      <c r="A114" s="802"/>
      <c r="B114" s="746"/>
      <c r="C114" s="760"/>
      <c r="D114" s="764"/>
      <c r="E114" s="769"/>
      <c r="F114" s="782"/>
      <c r="G114" s="783"/>
      <c r="H114" s="790"/>
      <c r="I114" s="820"/>
      <c r="J114" s="833"/>
      <c r="K114" s="834"/>
      <c r="L114" s="835"/>
      <c r="M114" s="785"/>
    </row>
    <row r="115" spans="1:13" ht="15.75" hidden="1" thickBot="1">
      <c r="A115" s="802"/>
      <c r="B115" s="746"/>
      <c r="C115" s="760"/>
      <c r="D115" s="764"/>
      <c r="E115" s="779"/>
      <c r="F115" s="779"/>
      <c r="G115" s="779"/>
      <c r="H115" s="790"/>
      <c r="I115" s="820"/>
      <c r="J115" s="824"/>
      <c r="K115" s="822"/>
      <c r="L115" s="823"/>
      <c r="M115" s="785"/>
    </row>
    <row r="116" spans="1:13" ht="15" hidden="1">
      <c r="A116" s="802"/>
      <c r="B116" s="746"/>
      <c r="C116" s="836"/>
      <c r="D116" s="1658"/>
      <c r="E116" s="1659"/>
      <c r="F116" s="1659"/>
      <c r="G116" s="1660"/>
      <c r="H116" s="778"/>
      <c r="I116" s="1658"/>
      <c r="J116" s="1659"/>
      <c r="K116" s="1659"/>
      <c r="L116" s="1660"/>
      <c r="M116" s="778"/>
    </row>
    <row r="117" spans="1:13" ht="15.75" hidden="1" thickBot="1">
      <c r="A117" s="802"/>
      <c r="B117" s="746"/>
      <c r="C117" s="760"/>
      <c r="D117" s="764"/>
      <c r="E117" s="1642"/>
      <c r="F117" s="1643"/>
      <c r="G117" s="1644"/>
      <c r="H117" s="768"/>
      <c r="I117" s="764"/>
      <c r="J117" s="1646"/>
      <c r="K117" s="1647"/>
      <c r="L117" s="1648"/>
      <c r="M117" s="785"/>
    </row>
    <row r="118" spans="1:13" ht="15.75" hidden="1" thickBot="1">
      <c r="A118" s="802"/>
      <c r="B118" s="746"/>
      <c r="C118" s="760"/>
      <c r="D118" s="764"/>
      <c r="E118" s="779"/>
      <c r="F118" s="779"/>
      <c r="G118" s="779"/>
      <c r="H118" s="768"/>
      <c r="I118" s="764"/>
      <c r="J118" s="788"/>
      <c r="K118" s="782"/>
      <c r="L118" s="783"/>
      <c r="M118" s="785"/>
    </row>
    <row r="119" spans="1:13" ht="15.75" hidden="1" thickBot="1">
      <c r="A119" s="802"/>
      <c r="B119" s="746"/>
      <c r="C119" s="760"/>
      <c r="D119" s="764"/>
      <c r="E119" s="1642"/>
      <c r="F119" s="1643"/>
      <c r="G119" s="1644"/>
      <c r="H119" s="768"/>
      <c r="I119" s="820"/>
      <c r="J119" s="833"/>
      <c r="K119" s="834"/>
      <c r="L119" s="835"/>
      <c r="M119" s="785"/>
    </row>
    <row r="120" spans="1:13" ht="15.75" hidden="1" thickBot="1">
      <c r="A120" s="802"/>
      <c r="B120" s="746"/>
      <c r="C120" s="760"/>
      <c r="D120" s="764"/>
      <c r="E120" s="1646"/>
      <c r="F120" s="1647"/>
      <c r="G120" s="1648"/>
      <c r="H120" s="780"/>
      <c r="I120" s="820"/>
      <c r="J120" s="833"/>
      <c r="K120" s="834"/>
      <c r="L120" s="835"/>
      <c r="M120" s="785"/>
    </row>
    <row r="121" spans="1:13" ht="15.75" hidden="1" thickBot="1">
      <c r="A121" s="802"/>
      <c r="B121" s="746"/>
      <c r="C121" s="760"/>
      <c r="D121" s="764"/>
      <c r="E121" s="779"/>
      <c r="F121" s="779"/>
      <c r="G121" s="779"/>
      <c r="H121" s="780"/>
      <c r="I121" s="820"/>
      <c r="J121" s="824"/>
      <c r="K121" s="822"/>
      <c r="L121" s="823"/>
      <c r="M121" s="785"/>
    </row>
    <row r="122" spans="1:13" ht="15" hidden="1">
      <c r="A122" s="802"/>
      <c r="B122" s="746"/>
      <c r="C122" s="760"/>
      <c r="D122" s="1658"/>
      <c r="E122" s="1659"/>
      <c r="F122" s="1659"/>
      <c r="G122" s="1660"/>
      <c r="H122" s="803"/>
      <c r="I122" s="1658"/>
      <c r="J122" s="1659"/>
      <c r="K122" s="1659"/>
      <c r="L122" s="1660"/>
      <c r="M122" s="778"/>
    </row>
    <row r="123" spans="1:13" ht="15.75" hidden="1" thickBot="1">
      <c r="A123" s="802"/>
      <c r="B123" s="746"/>
      <c r="C123" s="760"/>
      <c r="D123" s="764"/>
      <c r="E123" s="1642"/>
      <c r="F123" s="1643"/>
      <c r="G123" s="1644"/>
      <c r="H123" s="781"/>
      <c r="I123" s="764"/>
      <c r="J123" s="1642"/>
      <c r="K123" s="1643"/>
      <c r="L123" s="1644"/>
      <c r="M123" s="785"/>
    </row>
    <row r="124" spans="1:13" ht="15.75" hidden="1" thickBot="1">
      <c r="A124" s="802"/>
      <c r="B124" s="746"/>
      <c r="C124" s="760"/>
      <c r="D124" s="764"/>
      <c r="E124" s="779"/>
      <c r="F124" s="779"/>
      <c r="G124" s="779"/>
      <c r="H124" s="768"/>
      <c r="I124" s="764"/>
      <c r="J124" s="779"/>
      <c r="K124" s="770"/>
      <c r="L124" s="771"/>
      <c r="M124" s="785"/>
    </row>
    <row r="125" spans="1:13" ht="15.75" hidden="1" thickBot="1">
      <c r="A125" s="802"/>
      <c r="B125" s="746"/>
      <c r="C125" s="760"/>
      <c r="D125" s="764"/>
      <c r="E125" s="769"/>
      <c r="F125" s="770"/>
      <c r="G125" s="771"/>
      <c r="H125" s="768"/>
      <c r="I125" s="764"/>
      <c r="J125" s="779"/>
      <c r="K125" s="770"/>
      <c r="L125" s="771"/>
      <c r="M125" s="785"/>
    </row>
    <row r="126" spans="1:13" ht="15.75" hidden="1" thickBot="1">
      <c r="A126" s="802"/>
      <c r="B126" s="746"/>
      <c r="C126" s="760"/>
      <c r="D126" s="764"/>
      <c r="E126" s="769"/>
      <c r="F126" s="770"/>
      <c r="G126" s="771"/>
      <c r="H126" s="785"/>
      <c r="I126" s="764"/>
      <c r="J126" s="769"/>
      <c r="K126" s="770"/>
      <c r="L126" s="771"/>
      <c r="M126" s="778"/>
    </row>
    <row r="127" spans="1:13" ht="15.75" hidden="1" thickBot="1">
      <c r="A127" s="802"/>
      <c r="B127" s="746"/>
      <c r="C127" s="760"/>
      <c r="D127" s="764"/>
      <c r="E127" s="769"/>
      <c r="F127" s="770"/>
      <c r="G127" s="771"/>
      <c r="H127" s="785"/>
      <c r="I127" s="764"/>
      <c r="J127" s="769"/>
      <c r="K127" s="770"/>
      <c r="L127" s="771"/>
      <c r="M127" s="768"/>
    </row>
    <row r="128" spans="1:13" ht="15.75" hidden="1" thickBot="1">
      <c r="A128" s="802"/>
      <c r="B128" s="746"/>
      <c r="C128" s="760"/>
      <c r="D128" s="764"/>
      <c r="E128" s="779"/>
      <c r="F128" s="779"/>
      <c r="G128" s="779"/>
      <c r="H128" s="785"/>
      <c r="I128" s="764"/>
      <c r="J128" s="779"/>
      <c r="K128" s="770"/>
      <c r="L128" s="771"/>
      <c r="M128" s="768"/>
    </row>
    <row r="129" spans="1:13" ht="15">
      <c r="A129" s="802"/>
      <c r="B129" s="746"/>
      <c r="C129" s="836" t="s">
        <v>18</v>
      </c>
      <c r="D129" s="1639" t="s">
        <v>549</v>
      </c>
      <c r="E129" s="1640"/>
      <c r="F129" s="1640"/>
      <c r="G129" s="1641"/>
      <c r="H129" s="778"/>
      <c r="I129" s="1639" t="s">
        <v>491</v>
      </c>
      <c r="J129" s="1640"/>
      <c r="K129" s="1640"/>
      <c r="L129" s="1641"/>
      <c r="M129" s="778"/>
    </row>
    <row r="130" spans="1:13" ht="15">
      <c r="A130" s="802"/>
      <c r="B130" s="746"/>
      <c r="C130" s="836"/>
      <c r="D130" s="764" t="s">
        <v>10</v>
      </c>
      <c r="E130" s="1642" t="s">
        <v>469</v>
      </c>
      <c r="F130" s="1643"/>
      <c r="G130" s="1644"/>
      <c r="H130" s="768">
        <v>27663</v>
      </c>
      <c r="I130" s="764" t="s">
        <v>5</v>
      </c>
      <c r="J130" s="1642" t="s">
        <v>492</v>
      </c>
      <c r="K130" s="1643"/>
      <c r="L130" s="1644"/>
      <c r="M130" s="786"/>
    </row>
    <row r="131" spans="1:13" ht="15">
      <c r="A131" s="802"/>
      <c r="B131" s="746"/>
      <c r="C131" s="836"/>
      <c r="D131" s="764" t="s">
        <v>14</v>
      </c>
      <c r="E131" s="779" t="s">
        <v>551</v>
      </c>
      <c r="F131" s="770"/>
      <c r="G131" s="771"/>
      <c r="H131" s="790">
        <v>49902</v>
      </c>
      <c r="I131" s="764" t="s">
        <v>8</v>
      </c>
      <c r="J131" s="1642" t="s">
        <v>481</v>
      </c>
      <c r="K131" s="1643"/>
      <c r="L131" s="1644"/>
      <c r="M131" s="786">
        <v>24817</v>
      </c>
    </row>
    <row r="132" spans="1:13" ht="15">
      <c r="A132" s="802"/>
      <c r="B132" s="746"/>
      <c r="C132" s="836"/>
      <c r="D132" s="764" t="s">
        <v>16</v>
      </c>
      <c r="E132" s="769" t="s">
        <v>552</v>
      </c>
      <c r="F132" s="779"/>
      <c r="G132" s="779"/>
      <c r="H132" s="768">
        <v>10360</v>
      </c>
      <c r="I132" s="764" t="s">
        <v>10</v>
      </c>
      <c r="J132" s="774" t="s">
        <v>493</v>
      </c>
      <c r="K132" s="775"/>
      <c r="L132" s="776"/>
      <c r="M132" s="768"/>
    </row>
    <row r="133" spans="1:13" ht="15.75" thickBot="1">
      <c r="A133" s="802"/>
      <c r="B133" s="746"/>
      <c r="C133" s="836"/>
      <c r="D133" s="764"/>
      <c r="E133" s="769" t="s">
        <v>554</v>
      </c>
      <c r="F133" s="770"/>
      <c r="G133" s="771"/>
      <c r="H133" s="790">
        <v>1559</v>
      </c>
      <c r="I133" s="764" t="s">
        <v>12</v>
      </c>
      <c r="J133" s="774" t="s">
        <v>482</v>
      </c>
      <c r="K133" s="775"/>
      <c r="L133" s="776"/>
      <c r="M133" s="837"/>
    </row>
    <row r="134" spans="1:13" ht="15.75" thickBot="1">
      <c r="A134" s="802"/>
      <c r="B134" s="746"/>
      <c r="C134" s="836"/>
      <c r="D134" s="764"/>
      <c r="E134" s="769" t="s">
        <v>556</v>
      </c>
      <c r="F134" s="770"/>
      <c r="G134" s="771"/>
      <c r="H134" s="790">
        <f>SUM(H130:H133)</f>
        <v>89484</v>
      </c>
      <c r="I134" s="764"/>
      <c r="J134" s="779" t="s">
        <v>483</v>
      </c>
      <c r="K134" s="779"/>
      <c r="L134" s="779"/>
      <c r="M134" s="787">
        <f>SUM(M130:M133)</f>
        <v>24817</v>
      </c>
    </row>
    <row r="135" spans="1:13" ht="15.75" thickBot="1">
      <c r="A135" s="802"/>
      <c r="B135" s="746"/>
      <c r="C135" s="836"/>
      <c r="D135" s="764" t="s">
        <v>30</v>
      </c>
      <c r="E135" s="769" t="s">
        <v>473</v>
      </c>
      <c r="F135" s="770"/>
      <c r="G135" s="771"/>
      <c r="H135" s="790">
        <v>24638</v>
      </c>
      <c r="I135" s="764" t="s">
        <v>24</v>
      </c>
      <c r="J135" s="804" t="s">
        <v>186</v>
      </c>
      <c r="K135" s="805"/>
      <c r="L135" s="806"/>
      <c r="M135" s="787">
        <v>25374</v>
      </c>
    </row>
    <row r="136" spans="1:13" ht="15.75" thickBot="1">
      <c r="A136" s="802"/>
      <c r="B136" s="746"/>
      <c r="C136" s="836"/>
      <c r="D136" s="764"/>
      <c r="E136" s="779" t="s">
        <v>555</v>
      </c>
      <c r="F136" s="779"/>
      <c r="G136" s="779"/>
      <c r="H136" s="838">
        <v>35173</v>
      </c>
      <c r="I136" s="764"/>
      <c r="J136" s="779" t="s">
        <v>185</v>
      </c>
      <c r="K136" s="775"/>
      <c r="L136" s="776"/>
      <c r="M136" s="787">
        <f>SUM(M134:M135)</f>
        <v>50191</v>
      </c>
    </row>
    <row r="137" spans="1:13" ht="15.75" thickBot="1">
      <c r="A137" s="802"/>
      <c r="B137" s="746"/>
      <c r="C137" s="836"/>
      <c r="D137" s="764"/>
      <c r="E137" s="769" t="s">
        <v>553</v>
      </c>
      <c r="F137" s="770"/>
      <c r="G137" s="771"/>
      <c r="H137" s="830">
        <f>SUM(H135:H136)</f>
        <v>59811</v>
      </c>
      <c r="I137" s="839" t="s">
        <v>35</v>
      </c>
      <c r="J137" s="840" t="s">
        <v>496</v>
      </c>
      <c r="K137" s="841"/>
      <c r="L137" s="842"/>
      <c r="M137" s="843">
        <v>33452</v>
      </c>
    </row>
    <row r="138" spans="1:13" ht="15">
      <c r="A138" s="802"/>
      <c r="B138" s="746"/>
      <c r="C138" s="836"/>
      <c r="D138" s="764"/>
      <c r="E138" s="769" t="s">
        <v>550</v>
      </c>
      <c r="F138" s="770"/>
      <c r="G138" s="771"/>
      <c r="H138" s="796">
        <f>H134+H137</f>
        <v>149295</v>
      </c>
      <c r="I138" s="839" t="s">
        <v>37</v>
      </c>
      <c r="J138" s="840" t="s">
        <v>497</v>
      </c>
      <c r="K138" s="841"/>
      <c r="L138" s="842"/>
      <c r="M138" s="843"/>
    </row>
    <row r="139" spans="1:13" ht="15">
      <c r="A139" s="802"/>
      <c r="B139" s="746"/>
      <c r="C139" s="836"/>
      <c r="D139" s="764"/>
      <c r="E139" s="769"/>
      <c r="F139" s="770"/>
      <c r="G139" s="771"/>
      <c r="H139" s="796"/>
      <c r="I139" s="764" t="s">
        <v>45</v>
      </c>
      <c r="J139" s="779" t="s">
        <v>189</v>
      </c>
      <c r="K139" s="782"/>
      <c r="L139" s="783"/>
      <c r="M139" s="844">
        <v>511278</v>
      </c>
    </row>
    <row r="140" spans="1:13" ht="15.75" thickBot="1">
      <c r="A140" s="802"/>
      <c r="B140" s="746"/>
      <c r="C140" s="836"/>
      <c r="D140" s="784"/>
      <c r="E140" s="795"/>
      <c r="F140" s="770"/>
      <c r="G140" s="771"/>
      <c r="H140" s="838"/>
      <c r="I140" s="784"/>
      <c r="J140" s="807"/>
      <c r="K140" s="794"/>
      <c r="L140" s="811"/>
      <c r="M140" s="768"/>
    </row>
    <row r="141" spans="1:13" ht="15.75" thickBot="1">
      <c r="A141" s="802"/>
      <c r="B141" s="746"/>
      <c r="C141" s="836"/>
      <c r="D141" s="764"/>
      <c r="E141" s="779"/>
      <c r="F141" s="794"/>
      <c r="G141" s="811"/>
      <c r="H141" s="838"/>
      <c r="I141" s="784"/>
      <c r="J141" s="779" t="s">
        <v>477</v>
      </c>
      <c r="K141" s="770"/>
      <c r="L141" s="771"/>
      <c r="M141" s="780">
        <f>SUM(M137:M140)</f>
        <v>544730</v>
      </c>
    </row>
    <row r="142" spans="1:13" ht="15.75" thickBot="1">
      <c r="A142" s="802"/>
      <c r="B142" s="746"/>
      <c r="C142" s="836"/>
      <c r="D142" s="764"/>
      <c r="E142" s="779"/>
      <c r="F142" s="779"/>
      <c r="G142" s="779"/>
      <c r="H142" s="773"/>
      <c r="I142" s="784"/>
      <c r="J142" s="779" t="s">
        <v>478</v>
      </c>
      <c r="K142" s="770"/>
      <c r="L142" s="771"/>
      <c r="M142" s="780">
        <f>SUM(M141,M136)</f>
        <v>594921</v>
      </c>
    </row>
    <row r="143" spans="1:13" ht="15">
      <c r="A143" s="802"/>
      <c r="B143" s="746"/>
      <c r="C143" s="836"/>
      <c r="D143" s="1658"/>
      <c r="E143" s="1659"/>
      <c r="F143" s="1659"/>
      <c r="G143" s="1660"/>
      <c r="H143" s="781"/>
      <c r="I143" s="1658"/>
      <c r="J143" s="1659"/>
      <c r="K143" s="1659"/>
      <c r="L143" s="1660"/>
      <c r="M143" s="781"/>
    </row>
    <row r="144" spans="1:13" ht="15.75" hidden="1" thickBot="1">
      <c r="A144" s="802"/>
      <c r="B144" s="746"/>
      <c r="C144" s="836"/>
      <c r="D144" s="764"/>
      <c r="E144" s="775"/>
      <c r="F144" s="775"/>
      <c r="G144" s="776"/>
      <c r="H144" s="768"/>
      <c r="I144" s="764"/>
      <c r="J144" s="1642"/>
      <c r="K144" s="1643"/>
      <c r="L144" s="1644"/>
      <c r="M144" s="785"/>
    </row>
    <row r="145" spans="1:13" ht="15.75" hidden="1" thickBot="1">
      <c r="A145" s="802"/>
      <c r="B145" s="746"/>
      <c r="C145" s="836"/>
      <c r="D145" s="764"/>
      <c r="E145" s="775"/>
      <c r="F145" s="775"/>
      <c r="G145" s="776"/>
      <c r="H145" s="768"/>
      <c r="I145" s="764"/>
      <c r="J145" s="779"/>
      <c r="K145" s="770"/>
      <c r="L145" s="771"/>
      <c r="M145" s="785"/>
    </row>
    <row r="146" spans="1:13" ht="15.75" hidden="1" thickBot="1">
      <c r="A146" s="802"/>
      <c r="B146" s="746"/>
      <c r="C146" s="836"/>
      <c r="D146" s="764"/>
      <c r="E146" s="775"/>
      <c r="F146" s="775"/>
      <c r="G146" s="776"/>
      <c r="H146" s="768"/>
      <c r="I146" s="764"/>
      <c r="J146" s="1642"/>
      <c r="K146" s="1643"/>
      <c r="L146" s="1644"/>
      <c r="M146" s="785"/>
    </row>
    <row r="147" spans="1:13" ht="15" hidden="1">
      <c r="A147" s="802"/>
      <c r="B147" s="746"/>
      <c r="C147" s="836"/>
      <c r="D147" s="1639"/>
      <c r="E147" s="1640"/>
      <c r="F147" s="1640"/>
      <c r="G147" s="1641"/>
      <c r="H147" s="778"/>
      <c r="I147" s="764"/>
      <c r="J147" s="789"/>
      <c r="K147" s="775"/>
      <c r="L147" s="776"/>
      <c r="M147" s="778"/>
    </row>
    <row r="148" spans="1:13" ht="15" hidden="1">
      <c r="A148" s="802"/>
      <c r="B148" s="746"/>
      <c r="C148" s="760"/>
      <c r="D148" s="764"/>
      <c r="E148" s="1642"/>
      <c r="F148" s="1643"/>
      <c r="G148" s="1644"/>
      <c r="H148" s="786"/>
      <c r="I148" s="764"/>
      <c r="J148" s="1642"/>
      <c r="K148" s="1643"/>
      <c r="L148" s="1644"/>
      <c r="M148" s="778"/>
    </row>
    <row r="149" spans="1:13" ht="15.75" hidden="1" thickBot="1">
      <c r="A149" s="802"/>
      <c r="B149" s="746"/>
      <c r="C149" s="760"/>
      <c r="D149" s="764"/>
      <c r="E149" s="1646"/>
      <c r="F149" s="1647"/>
      <c r="G149" s="1648"/>
      <c r="H149" s="780"/>
      <c r="I149" s="764"/>
      <c r="J149" s="774"/>
      <c r="K149" s="770"/>
      <c r="L149" s="771"/>
      <c r="M149" s="781"/>
    </row>
    <row r="150" spans="1:13" ht="15.75" hidden="1" thickBot="1">
      <c r="A150" s="802"/>
      <c r="B150" s="746"/>
      <c r="C150" s="760"/>
      <c r="D150" s="764"/>
      <c r="E150" s="779"/>
      <c r="F150" s="779"/>
      <c r="G150" s="779"/>
      <c r="H150" s="780"/>
      <c r="I150" s="764"/>
      <c r="J150" s="1642"/>
      <c r="K150" s="1643"/>
      <c r="L150" s="1644"/>
      <c r="M150" s="768"/>
    </row>
    <row r="151" spans="1:13" ht="15">
      <c r="A151" s="802"/>
      <c r="B151" s="746"/>
      <c r="C151" s="836" t="s">
        <v>20</v>
      </c>
      <c r="D151" s="1639" t="s">
        <v>499</v>
      </c>
      <c r="E151" s="1640"/>
      <c r="F151" s="1640"/>
      <c r="G151" s="1641"/>
      <c r="H151" s="778"/>
      <c r="I151" s="764"/>
      <c r="J151" s="1646"/>
      <c r="K151" s="1647"/>
      <c r="L151" s="1648"/>
      <c r="M151" s="778"/>
    </row>
    <row r="152" spans="1:13" ht="15.75" thickBot="1">
      <c r="A152" s="802"/>
      <c r="B152" s="746"/>
      <c r="C152" s="760"/>
      <c r="D152" s="764" t="s">
        <v>10</v>
      </c>
      <c r="E152" s="1642" t="s">
        <v>469</v>
      </c>
      <c r="F152" s="1643"/>
      <c r="G152" s="1644"/>
      <c r="H152" s="786">
        <v>500</v>
      </c>
      <c r="I152" s="764"/>
      <c r="J152" s="1646"/>
      <c r="K152" s="1647"/>
      <c r="L152" s="1648"/>
      <c r="M152" s="768"/>
    </row>
    <row r="153" spans="1:13" ht="15.75" thickBot="1">
      <c r="A153" s="802"/>
      <c r="B153" s="746"/>
      <c r="C153" s="760"/>
      <c r="D153" s="764"/>
      <c r="E153" s="1646" t="s">
        <v>471</v>
      </c>
      <c r="F153" s="1647"/>
      <c r="G153" s="1648"/>
      <c r="H153" s="780">
        <f>SUM(H152)</f>
        <v>500</v>
      </c>
      <c r="I153" s="764"/>
      <c r="J153" s="1646"/>
      <c r="K153" s="1647"/>
      <c r="L153" s="1648"/>
      <c r="M153" s="768"/>
    </row>
    <row r="154" spans="1:13" ht="15.75" thickBot="1">
      <c r="A154" s="802"/>
      <c r="B154" s="746"/>
      <c r="C154" s="760"/>
      <c r="D154" s="764"/>
      <c r="E154" s="779" t="s">
        <v>475</v>
      </c>
      <c r="F154" s="779"/>
      <c r="G154" s="779"/>
      <c r="H154" s="780">
        <f>SUM(H153)</f>
        <v>500</v>
      </c>
      <c r="I154" s="764"/>
      <c r="J154" s="1646"/>
      <c r="K154" s="1647"/>
      <c r="L154" s="1648"/>
      <c r="M154" s="768"/>
    </row>
    <row r="155" spans="1:13" ht="15">
      <c r="A155" s="802"/>
      <c r="B155" s="746"/>
      <c r="C155" s="836" t="s">
        <v>22</v>
      </c>
      <c r="D155" s="1658" t="s">
        <v>500</v>
      </c>
      <c r="E155" s="1659"/>
      <c r="F155" s="1659"/>
      <c r="G155" s="1660"/>
      <c r="H155" s="803"/>
      <c r="I155" s="764"/>
      <c r="J155" s="1664"/>
      <c r="K155" s="1665"/>
      <c r="L155" s="1666"/>
      <c r="M155" s="778"/>
    </row>
    <row r="156" spans="1:13" ht="15.75" thickBot="1">
      <c r="A156" s="802"/>
      <c r="B156" s="746"/>
      <c r="C156" s="760"/>
      <c r="D156" s="764" t="s">
        <v>10</v>
      </c>
      <c r="E156" s="1642" t="s">
        <v>469</v>
      </c>
      <c r="F156" s="1643"/>
      <c r="G156" s="1644"/>
      <c r="H156" s="785">
        <v>11000</v>
      </c>
      <c r="I156" s="764"/>
      <c r="J156" s="1642"/>
      <c r="K156" s="1643"/>
      <c r="L156" s="1644"/>
      <c r="M156" s="786"/>
    </row>
    <row r="157" spans="1:13" ht="15.75" thickBot="1">
      <c r="A157" s="802"/>
      <c r="B157" s="746"/>
      <c r="C157" s="760"/>
      <c r="D157" s="764"/>
      <c r="E157" s="1646" t="s">
        <v>471</v>
      </c>
      <c r="F157" s="1647"/>
      <c r="G157" s="1648"/>
      <c r="H157" s="785">
        <f>SUM(H156)</f>
        <v>11000</v>
      </c>
      <c r="I157" s="764"/>
      <c r="J157" s="774"/>
      <c r="K157" s="775"/>
      <c r="L157" s="776"/>
      <c r="M157" s="768"/>
    </row>
    <row r="158" spans="1:13" ht="15.75" thickBot="1">
      <c r="A158" s="802"/>
      <c r="B158" s="746"/>
      <c r="C158" s="760"/>
      <c r="D158" s="764"/>
      <c r="E158" s="779" t="s">
        <v>475</v>
      </c>
      <c r="F158" s="779"/>
      <c r="G158" s="779"/>
      <c r="H158" s="785">
        <f>SUM(H157)</f>
        <v>11000</v>
      </c>
      <c r="I158" s="764"/>
      <c r="J158" s="774"/>
      <c r="K158" s="775"/>
      <c r="L158" s="776"/>
      <c r="M158" s="768"/>
    </row>
    <row r="159" spans="1:13" ht="14.25" customHeight="1">
      <c r="A159" s="802"/>
      <c r="B159" s="746"/>
      <c r="C159" s="760"/>
      <c r="D159" s="1658"/>
      <c r="E159" s="1659"/>
      <c r="F159" s="1659"/>
      <c r="G159" s="1660"/>
      <c r="H159" s="778"/>
      <c r="I159" s="1658"/>
      <c r="J159" s="1659"/>
      <c r="K159" s="1659"/>
      <c r="L159" s="1660"/>
      <c r="M159" s="768"/>
    </row>
    <row r="160" spans="1:13" ht="15.75" hidden="1" thickBot="1">
      <c r="A160" s="802"/>
      <c r="B160" s="746"/>
      <c r="C160" s="760"/>
      <c r="D160" s="764"/>
      <c r="E160" s="1642"/>
      <c r="F160" s="1643"/>
      <c r="G160" s="1644"/>
      <c r="H160" s="786"/>
      <c r="I160" s="764"/>
      <c r="J160" s="774"/>
      <c r="K160" s="775"/>
      <c r="L160" s="776"/>
      <c r="M160" s="785"/>
    </row>
    <row r="161" spans="1:13" ht="15.75" hidden="1" thickBot="1">
      <c r="A161" s="802"/>
      <c r="B161" s="746"/>
      <c r="C161" s="760"/>
      <c r="D161" s="764"/>
      <c r="E161" s="779"/>
      <c r="F161" s="779"/>
      <c r="G161" s="779"/>
      <c r="H161" s="768"/>
      <c r="I161" s="764"/>
      <c r="J161" s="779"/>
      <c r="K161" s="775"/>
      <c r="L161" s="776"/>
      <c r="M161" s="785"/>
    </row>
    <row r="162" spans="1:13" ht="15" hidden="1">
      <c r="A162" s="802"/>
      <c r="B162" s="746"/>
      <c r="C162" s="760"/>
      <c r="D162" s="764"/>
      <c r="E162" s="769"/>
      <c r="F162" s="770"/>
      <c r="G162" s="771"/>
      <c r="H162" s="768"/>
      <c r="I162" s="764"/>
      <c r="J162" s="774"/>
      <c r="K162" s="775"/>
      <c r="L162" s="776"/>
      <c r="M162" s="778"/>
    </row>
    <row r="163" spans="1:13" ht="15" hidden="1">
      <c r="A163" s="802"/>
      <c r="B163" s="746"/>
      <c r="C163" s="760"/>
      <c r="D163" s="764"/>
      <c r="E163" s="769"/>
      <c r="F163" s="770"/>
      <c r="G163" s="771"/>
      <c r="H163" s="768"/>
      <c r="I163" s="764"/>
      <c r="J163" s="774"/>
      <c r="K163" s="775"/>
      <c r="L163" s="776"/>
      <c r="M163" s="768"/>
    </row>
    <row r="164" spans="1:13" ht="15" hidden="1">
      <c r="A164" s="802"/>
      <c r="B164" s="746"/>
      <c r="C164" s="760"/>
      <c r="D164" s="764"/>
      <c r="E164" s="769"/>
      <c r="F164" s="770"/>
      <c r="G164" s="771"/>
      <c r="H164" s="768"/>
      <c r="I164" s="764"/>
      <c r="J164" s="774"/>
      <c r="K164" s="775"/>
      <c r="L164" s="776"/>
      <c r="M164" s="768"/>
    </row>
    <row r="165" spans="1:13" ht="15.75" hidden="1" thickBot="1">
      <c r="A165" s="802"/>
      <c r="B165" s="746"/>
      <c r="C165" s="760"/>
      <c r="D165" s="764"/>
      <c r="E165" s="779"/>
      <c r="F165" s="779"/>
      <c r="G165" s="771"/>
      <c r="H165" s="773"/>
      <c r="I165" s="764"/>
      <c r="J165" s="774"/>
      <c r="K165" s="775"/>
      <c r="L165" s="776"/>
      <c r="M165" s="768"/>
    </row>
    <row r="166" spans="1:13" ht="15.75" hidden="1" thickBot="1">
      <c r="A166" s="802"/>
      <c r="B166" s="746"/>
      <c r="C166" s="760"/>
      <c r="D166" s="764"/>
      <c r="E166" s="769"/>
      <c r="F166" s="770"/>
      <c r="G166" s="771"/>
      <c r="H166" s="785"/>
      <c r="I166" s="764"/>
      <c r="J166" s="774"/>
      <c r="K166" s="775"/>
      <c r="L166" s="776"/>
      <c r="M166" s="768"/>
    </row>
    <row r="167" spans="1:13" ht="15" hidden="1">
      <c r="A167" s="802"/>
      <c r="B167" s="746"/>
      <c r="C167" s="760"/>
      <c r="D167" s="764"/>
      <c r="E167" s="769"/>
      <c r="F167" s="770"/>
      <c r="G167" s="771"/>
      <c r="H167" s="803"/>
      <c r="I167" s="764"/>
      <c r="J167" s="774"/>
      <c r="K167" s="775"/>
      <c r="L167" s="776"/>
      <c r="M167" s="768"/>
    </row>
    <row r="168" spans="1:13" ht="15.75" hidden="1" thickBot="1">
      <c r="A168" s="802"/>
      <c r="B168" s="746"/>
      <c r="C168" s="760"/>
      <c r="D168" s="764"/>
      <c r="E168" s="779"/>
      <c r="F168" s="770"/>
      <c r="G168" s="771"/>
      <c r="H168" s="773"/>
      <c r="I168" s="764"/>
      <c r="J168" s="774"/>
      <c r="K168" s="775"/>
      <c r="L168" s="776"/>
      <c r="M168" s="768"/>
    </row>
    <row r="169" spans="1:13" ht="15.75" hidden="1" thickBot="1">
      <c r="A169" s="802"/>
      <c r="B169" s="746"/>
      <c r="C169" s="760"/>
      <c r="D169" s="764"/>
      <c r="E169" s="779"/>
      <c r="F169" s="770"/>
      <c r="G169" s="771"/>
      <c r="H169" s="773"/>
      <c r="I169" s="764"/>
      <c r="J169" s="774"/>
      <c r="K169" s="775"/>
      <c r="L169" s="776"/>
      <c r="M169" s="785"/>
    </row>
    <row r="170" spans="1:13" ht="15.75" hidden="1" thickBot="1">
      <c r="A170" s="802"/>
      <c r="B170" s="746"/>
      <c r="C170" s="760"/>
      <c r="D170" s="764"/>
      <c r="E170" s="779"/>
      <c r="F170" s="770"/>
      <c r="G170" s="771"/>
      <c r="H170" s="773"/>
      <c r="I170" s="764"/>
      <c r="J170" s="845"/>
      <c r="K170" s="775"/>
      <c r="L170" s="776"/>
      <c r="M170" s="785"/>
    </row>
    <row r="171" spans="1:13" ht="15">
      <c r="A171" s="802"/>
      <c r="B171" s="746"/>
      <c r="C171" s="846" t="s">
        <v>24</v>
      </c>
      <c r="D171" s="1658" t="s">
        <v>894</v>
      </c>
      <c r="E171" s="1659"/>
      <c r="F171" s="1659"/>
      <c r="G171" s="1660"/>
      <c r="H171" s="778"/>
      <c r="I171" s="1667" t="s">
        <v>501</v>
      </c>
      <c r="J171" s="1668"/>
      <c r="K171" s="1668"/>
      <c r="L171" s="1669"/>
      <c r="M171" s="778"/>
    </row>
    <row r="172" spans="1:13" ht="15">
      <c r="A172" s="802"/>
      <c r="B172" s="746"/>
      <c r="C172" s="846"/>
      <c r="D172" s="863" t="s">
        <v>5</v>
      </c>
      <c r="E172" s="794" t="s">
        <v>487</v>
      </c>
      <c r="F172" s="794"/>
      <c r="G172" s="811"/>
      <c r="H172" s="796">
        <v>15139</v>
      </c>
      <c r="I172" s="764" t="s">
        <v>16</v>
      </c>
      <c r="J172" s="1642" t="s">
        <v>502</v>
      </c>
      <c r="K172" s="1643"/>
      <c r="L172" s="1644"/>
      <c r="M172" s="778">
        <v>65000</v>
      </c>
    </row>
    <row r="173" spans="1:13" ht="15">
      <c r="A173" s="802"/>
      <c r="B173" s="746"/>
      <c r="C173" s="846"/>
      <c r="D173" s="863" t="s">
        <v>8</v>
      </c>
      <c r="E173" s="794" t="s">
        <v>336</v>
      </c>
      <c r="F173" s="794"/>
      <c r="G173" s="811"/>
      <c r="H173" s="790">
        <v>3958</v>
      </c>
      <c r="I173" s="764" t="s">
        <v>18</v>
      </c>
      <c r="J173" s="779" t="s">
        <v>503</v>
      </c>
      <c r="K173" s="774"/>
      <c r="L173" s="776"/>
      <c r="M173" s="778">
        <v>8100</v>
      </c>
    </row>
    <row r="174" spans="1:13" ht="15">
      <c r="A174" s="802"/>
      <c r="B174" s="746"/>
      <c r="C174" s="846"/>
      <c r="D174" s="863" t="s">
        <v>10</v>
      </c>
      <c r="E174" s="794" t="s">
        <v>469</v>
      </c>
      <c r="F174" s="794"/>
      <c r="G174" s="811"/>
      <c r="H174" s="790">
        <v>30300</v>
      </c>
      <c r="I174" s="764" t="s">
        <v>20</v>
      </c>
      <c r="J174" s="774" t="s">
        <v>504</v>
      </c>
      <c r="K174" s="775"/>
      <c r="L174" s="776"/>
      <c r="M174" s="778">
        <v>3000</v>
      </c>
    </row>
    <row r="175" spans="1:13" ht="15">
      <c r="A175" s="802"/>
      <c r="B175" s="746"/>
      <c r="C175" s="846"/>
      <c r="D175" s="849"/>
      <c r="E175" s="794" t="s">
        <v>550</v>
      </c>
      <c r="F175" s="794"/>
      <c r="G175" s="811"/>
      <c r="H175" s="790">
        <f>SUM(H172:H174)</f>
        <v>49397</v>
      </c>
      <c r="I175" s="764" t="s">
        <v>22</v>
      </c>
      <c r="J175" s="1642" t="s">
        <v>505</v>
      </c>
      <c r="K175" s="1643"/>
      <c r="L175" s="1644"/>
      <c r="M175" s="778">
        <v>324123</v>
      </c>
    </row>
    <row r="176" spans="1:13" ht="15.75" thickBot="1">
      <c r="A176" s="802"/>
      <c r="B176" s="746"/>
      <c r="C176" s="846"/>
      <c r="D176" s="849"/>
      <c r="E176" s="818"/>
      <c r="F176" s="818"/>
      <c r="G176" s="819"/>
      <c r="H176" s="768"/>
      <c r="I176" s="764"/>
      <c r="J176" s="1642" t="s">
        <v>185</v>
      </c>
      <c r="K176" s="1643"/>
      <c r="L176" s="1644"/>
      <c r="M176" s="785">
        <f>SUM(M172:M175)</f>
        <v>400223</v>
      </c>
    </row>
    <row r="177" spans="1:13" ht="15.75" thickBot="1">
      <c r="A177" s="802"/>
      <c r="B177" s="746"/>
      <c r="C177" s="846"/>
      <c r="D177" s="849"/>
      <c r="E177" s="818"/>
      <c r="F177" s="818"/>
      <c r="G177" s="819"/>
      <c r="H177" s="768"/>
      <c r="I177" s="784"/>
      <c r="J177" s="845" t="s">
        <v>478</v>
      </c>
      <c r="K177" s="845"/>
      <c r="L177" s="809"/>
      <c r="M177" s="785">
        <f>SUM(M176)</f>
        <v>400223</v>
      </c>
    </row>
    <row r="178" spans="1:13" ht="15">
      <c r="A178" s="802"/>
      <c r="B178" s="746"/>
      <c r="C178" s="846" t="s">
        <v>26</v>
      </c>
      <c r="D178" s="817" t="s">
        <v>506</v>
      </c>
      <c r="E178" s="818"/>
      <c r="F178" s="818"/>
      <c r="G178" s="819"/>
      <c r="H178" s="778"/>
      <c r="I178" s="817" t="s">
        <v>506</v>
      </c>
      <c r="J178" s="822"/>
      <c r="K178" s="822"/>
      <c r="L178" s="809"/>
      <c r="M178" s="786"/>
    </row>
    <row r="179" spans="1:13" ht="15">
      <c r="A179" s="802"/>
      <c r="B179" s="746"/>
      <c r="C179" s="846"/>
      <c r="D179" s="850" t="s">
        <v>22</v>
      </c>
      <c r="E179" s="794" t="s">
        <v>507</v>
      </c>
      <c r="F179" s="818"/>
      <c r="G179" s="819"/>
      <c r="H179" s="781"/>
      <c r="I179" s="817"/>
      <c r="J179" s="822"/>
      <c r="K179" s="822"/>
      <c r="L179" s="809"/>
      <c r="M179" s="786"/>
    </row>
    <row r="180" spans="1:13" ht="15.75" thickBot="1">
      <c r="A180" s="802"/>
      <c r="B180" s="746"/>
      <c r="C180" s="846"/>
      <c r="D180" s="764" t="s">
        <v>37</v>
      </c>
      <c r="E180" s="769" t="s">
        <v>508</v>
      </c>
      <c r="F180" s="818"/>
      <c r="G180" s="819"/>
      <c r="H180" s="785"/>
      <c r="I180" s="784" t="s">
        <v>49</v>
      </c>
      <c r="J180" s="807" t="s">
        <v>509</v>
      </c>
      <c r="K180" s="822"/>
      <c r="L180" s="809"/>
      <c r="M180" s="786">
        <v>36000</v>
      </c>
    </row>
    <row r="181" spans="1:13" ht="15.75" thickBot="1">
      <c r="A181" s="802"/>
      <c r="B181" s="746"/>
      <c r="C181" s="846"/>
      <c r="D181" s="764" t="s">
        <v>41</v>
      </c>
      <c r="E181" s="794" t="s">
        <v>559</v>
      </c>
      <c r="F181" s="818"/>
      <c r="G181" s="819"/>
      <c r="H181" s="785"/>
      <c r="I181" s="784" t="s">
        <v>54</v>
      </c>
      <c r="J181" s="807" t="s">
        <v>191</v>
      </c>
      <c r="K181" s="822"/>
      <c r="L181" s="809"/>
      <c r="M181" s="786"/>
    </row>
    <row r="182" spans="1:13" ht="15.75" thickBot="1">
      <c r="A182" s="802"/>
      <c r="B182" s="746"/>
      <c r="C182" s="846"/>
      <c r="D182" s="779" t="s">
        <v>475</v>
      </c>
      <c r="E182" s="818"/>
      <c r="F182" s="818"/>
      <c r="G182" s="819"/>
      <c r="H182" s="785">
        <f>SUM(H179:H181)</f>
        <v>0</v>
      </c>
      <c r="I182" s="784" t="s">
        <v>56</v>
      </c>
      <c r="J182" s="807" t="s">
        <v>510</v>
      </c>
      <c r="K182" s="822"/>
      <c r="L182" s="809"/>
      <c r="M182" s="785">
        <v>134446</v>
      </c>
    </row>
    <row r="183" spans="1:13" ht="15.75" thickBot="1">
      <c r="A183" s="802"/>
      <c r="B183" s="746"/>
      <c r="C183" s="846"/>
      <c r="D183" s="817"/>
      <c r="E183" s="818"/>
      <c r="F183" s="818"/>
      <c r="G183" s="819"/>
      <c r="H183" s="778"/>
      <c r="I183" s="850"/>
      <c r="J183" s="779" t="s">
        <v>477</v>
      </c>
      <c r="K183" s="782"/>
      <c r="L183" s="783"/>
      <c r="M183" s="785">
        <f>SUM(M180:M182)</f>
        <v>170446</v>
      </c>
    </row>
    <row r="184" spans="1:13" ht="15.75" thickBot="1">
      <c r="A184" s="802"/>
      <c r="B184" s="746"/>
      <c r="C184" s="846"/>
      <c r="D184" s="817"/>
      <c r="E184" s="818"/>
      <c r="F184" s="818"/>
      <c r="G184" s="819"/>
      <c r="H184" s="778"/>
      <c r="I184" s="850"/>
      <c r="J184" s="1642" t="s">
        <v>478</v>
      </c>
      <c r="K184" s="1643"/>
      <c r="L184" s="1644"/>
      <c r="M184" s="785">
        <f>SUM(M183)</f>
        <v>170446</v>
      </c>
    </row>
    <row r="185" spans="1:13" ht="15">
      <c r="A185" s="802"/>
      <c r="B185" s="746"/>
      <c r="C185" s="846" t="s">
        <v>28</v>
      </c>
      <c r="D185" s="817" t="s">
        <v>511</v>
      </c>
      <c r="E185" s="818"/>
      <c r="F185" s="818"/>
      <c r="G185" s="819"/>
      <c r="H185" s="778"/>
      <c r="I185" s="1152">
        <v>841907</v>
      </c>
      <c r="J185" s="1153" t="s">
        <v>628</v>
      </c>
      <c r="K185" s="822"/>
      <c r="L185" s="809"/>
      <c r="M185" s="781"/>
    </row>
    <row r="186" spans="1:13" ht="15.75" thickBot="1">
      <c r="A186" s="802"/>
      <c r="B186" s="746"/>
      <c r="C186" s="846"/>
      <c r="D186" s="794" t="s">
        <v>45</v>
      </c>
      <c r="E186" s="794" t="s">
        <v>512</v>
      </c>
      <c r="F186" s="818"/>
      <c r="G186" s="819"/>
      <c r="H186" s="829"/>
      <c r="I186" s="850" t="s">
        <v>45</v>
      </c>
      <c r="J186" s="822" t="s">
        <v>512</v>
      </c>
      <c r="K186" s="822"/>
      <c r="L186" s="809"/>
      <c r="M186" s="786">
        <v>-280336</v>
      </c>
    </row>
    <row r="187" spans="1:13" ht="15.75" thickBot="1">
      <c r="A187" s="802"/>
      <c r="B187" s="746"/>
      <c r="C187" s="846"/>
      <c r="D187" s="817"/>
      <c r="E187" s="774" t="s">
        <v>475</v>
      </c>
      <c r="F187" s="818"/>
      <c r="G187" s="819"/>
      <c r="H187" s="829">
        <f>SUM(H186)</f>
        <v>0</v>
      </c>
      <c r="I187" s="850"/>
      <c r="J187" s="822" t="s">
        <v>478</v>
      </c>
      <c r="K187" s="822"/>
      <c r="L187" s="809"/>
      <c r="M187" s="786">
        <f>SUM(M186)</f>
        <v>-280336</v>
      </c>
    </row>
    <row r="188" spans="1:13" ht="0.75" customHeight="1" hidden="1">
      <c r="A188" s="802"/>
      <c r="B188" s="746"/>
      <c r="C188" s="836"/>
      <c r="D188" s="1667"/>
      <c r="E188" s="1668"/>
      <c r="F188" s="1668"/>
      <c r="G188" s="1669"/>
      <c r="H188" s="778"/>
      <c r="I188" s="1667"/>
      <c r="J188" s="1668"/>
      <c r="K188" s="1668"/>
      <c r="L188" s="1669"/>
      <c r="M188" s="768"/>
    </row>
    <row r="189" spans="1:13" ht="15.75" hidden="1" thickBot="1">
      <c r="A189" s="802"/>
      <c r="B189" s="746"/>
      <c r="C189" s="836"/>
      <c r="D189" s="764"/>
      <c r="E189" s="1642"/>
      <c r="F189" s="1643"/>
      <c r="G189" s="1644"/>
      <c r="H189" s="778"/>
      <c r="I189" s="764"/>
      <c r="J189" s="1642"/>
      <c r="K189" s="1643"/>
      <c r="L189" s="1644"/>
      <c r="M189" s="785"/>
    </row>
    <row r="190" spans="1:13" ht="15.75" hidden="1" thickBot="1">
      <c r="A190" s="802"/>
      <c r="B190" s="746"/>
      <c r="C190" s="760"/>
      <c r="D190" s="764"/>
      <c r="E190" s="774"/>
      <c r="F190" s="775"/>
      <c r="G190" s="776"/>
      <c r="H190" s="768"/>
      <c r="I190" s="764"/>
      <c r="J190" s="779"/>
      <c r="K190" s="770"/>
      <c r="L190" s="771"/>
      <c r="M190" s="785"/>
    </row>
    <row r="191" spans="1:13" ht="15" hidden="1">
      <c r="A191" s="802"/>
      <c r="B191" s="746"/>
      <c r="C191" s="760"/>
      <c r="D191" s="764"/>
      <c r="E191" s="769"/>
      <c r="F191" s="775"/>
      <c r="G191" s="776"/>
      <c r="H191" s="768"/>
      <c r="I191" s="764"/>
      <c r="J191" s="788"/>
      <c r="K191" s="782"/>
      <c r="L191" s="783"/>
      <c r="M191" s="778"/>
    </row>
    <row r="192" spans="1:13" ht="15.75" hidden="1" thickBot="1">
      <c r="A192" s="802"/>
      <c r="B192" s="746"/>
      <c r="C192" s="760"/>
      <c r="D192" s="764"/>
      <c r="E192" s="769"/>
      <c r="F192" s="775"/>
      <c r="G192" s="776"/>
      <c r="H192" s="773"/>
      <c r="I192" s="764"/>
      <c r="J192" s="788"/>
      <c r="K192" s="782"/>
      <c r="L192" s="783"/>
      <c r="M192" s="768"/>
    </row>
    <row r="193" spans="1:13" ht="15.75" hidden="1" thickBot="1">
      <c r="A193" s="802"/>
      <c r="B193" s="746"/>
      <c r="C193" s="760"/>
      <c r="D193" s="764"/>
      <c r="E193" s="774"/>
      <c r="F193" s="775"/>
      <c r="G193" s="776"/>
      <c r="H193" s="780"/>
      <c r="I193" s="764"/>
      <c r="J193" s="788"/>
      <c r="K193" s="782"/>
      <c r="L193" s="783"/>
      <c r="M193" s="785"/>
    </row>
    <row r="194" spans="1:13" ht="15.75" hidden="1" thickBot="1">
      <c r="A194" s="802"/>
      <c r="B194" s="746"/>
      <c r="C194" s="760"/>
      <c r="D194" s="764"/>
      <c r="E194" s="774"/>
      <c r="F194" s="775"/>
      <c r="G194" s="776"/>
      <c r="H194" s="780"/>
      <c r="I194" s="764"/>
      <c r="J194" s="1642"/>
      <c r="K194" s="1643"/>
      <c r="L194" s="1644"/>
      <c r="M194" s="785"/>
    </row>
    <row r="195" spans="1:13" ht="0.75" customHeight="1" hidden="1">
      <c r="A195" s="802"/>
      <c r="B195" s="746"/>
      <c r="C195" s="836"/>
      <c r="D195" s="1639"/>
      <c r="E195" s="1640"/>
      <c r="F195" s="1640"/>
      <c r="G195" s="1641"/>
      <c r="H195" s="778"/>
      <c r="I195" s="1639"/>
      <c r="J195" s="1640"/>
      <c r="K195" s="1640"/>
      <c r="L195" s="1641"/>
      <c r="M195" s="778"/>
    </row>
    <row r="196" spans="1:13" ht="15.75" hidden="1" thickBot="1">
      <c r="A196" s="802"/>
      <c r="B196" s="746"/>
      <c r="C196" s="760"/>
      <c r="D196" s="764"/>
      <c r="E196" s="774"/>
      <c r="F196" s="775"/>
      <c r="G196" s="776"/>
      <c r="H196" s="812"/>
      <c r="I196" s="764"/>
      <c r="J196" s="1642"/>
      <c r="K196" s="1643"/>
      <c r="L196" s="1644"/>
      <c r="M196" s="829"/>
    </row>
    <row r="197" spans="1:13" ht="15.75" hidden="1" thickBot="1">
      <c r="A197" s="802"/>
      <c r="B197" s="746"/>
      <c r="C197" s="760"/>
      <c r="D197" s="764"/>
      <c r="E197" s="1646"/>
      <c r="F197" s="1647"/>
      <c r="G197" s="1648"/>
      <c r="H197" s="790"/>
      <c r="I197" s="764"/>
      <c r="J197" s="779"/>
      <c r="K197" s="770"/>
      <c r="L197" s="771"/>
      <c r="M197" s="829"/>
    </row>
    <row r="198" spans="1:13" ht="15.75" hidden="1" thickBot="1">
      <c r="A198" s="802"/>
      <c r="B198" s="746"/>
      <c r="C198" s="760"/>
      <c r="D198" s="764"/>
      <c r="E198" s="774"/>
      <c r="F198" s="775"/>
      <c r="G198" s="776"/>
      <c r="H198" s="790"/>
      <c r="I198" s="764"/>
      <c r="J198" s="1642"/>
      <c r="K198" s="1643"/>
      <c r="L198" s="1644"/>
      <c r="M198" s="829"/>
    </row>
    <row r="199" spans="1:13" ht="15" hidden="1">
      <c r="A199" s="802"/>
      <c r="B199" s="746"/>
      <c r="C199" s="836"/>
      <c r="D199" s="1639"/>
      <c r="E199" s="1640"/>
      <c r="F199" s="1640"/>
      <c r="G199" s="1641"/>
      <c r="H199" s="778"/>
      <c r="I199" s="1639"/>
      <c r="J199" s="1640"/>
      <c r="K199" s="1640"/>
      <c r="L199" s="1641"/>
      <c r="M199" s="815"/>
    </row>
    <row r="200" spans="1:13" ht="15.75" hidden="1" thickBot="1">
      <c r="A200" s="802"/>
      <c r="B200" s="746"/>
      <c r="C200" s="760"/>
      <c r="D200" s="764"/>
      <c r="E200" s="1642"/>
      <c r="F200" s="1643"/>
      <c r="G200" s="1644"/>
      <c r="H200" s="786"/>
      <c r="I200" s="764"/>
      <c r="J200" s="1642"/>
      <c r="K200" s="1643"/>
      <c r="L200" s="1644"/>
      <c r="M200" s="829"/>
    </row>
    <row r="201" spans="1:13" ht="15.75" hidden="1" thickBot="1">
      <c r="A201" s="802"/>
      <c r="B201" s="746"/>
      <c r="C201" s="760"/>
      <c r="D201" s="764"/>
      <c r="E201" s="1646"/>
      <c r="F201" s="1647"/>
      <c r="G201" s="1648"/>
      <c r="H201" s="780"/>
      <c r="I201" s="764"/>
      <c r="J201" s="779"/>
      <c r="K201" s="770"/>
      <c r="L201" s="771"/>
      <c r="M201" s="829"/>
    </row>
    <row r="202" spans="1:13" ht="15.75" hidden="1" thickBot="1">
      <c r="A202" s="802"/>
      <c r="B202" s="746"/>
      <c r="C202" s="760"/>
      <c r="D202" s="764"/>
      <c r="E202" s="769"/>
      <c r="F202" s="782"/>
      <c r="G202" s="783"/>
      <c r="H202" s="777"/>
      <c r="I202" s="764"/>
      <c r="J202" s="779"/>
      <c r="K202" s="782"/>
      <c r="L202" s="783"/>
      <c r="M202" s="829"/>
    </row>
    <row r="203" spans="1:13" ht="15.75" hidden="1" thickBot="1">
      <c r="A203" s="802"/>
      <c r="B203" s="746"/>
      <c r="C203" s="760"/>
      <c r="D203" s="764"/>
      <c r="E203" s="779"/>
      <c r="F203" s="782"/>
      <c r="G203" s="783"/>
      <c r="H203" s="780"/>
      <c r="I203" s="764"/>
      <c r="J203" s="779"/>
      <c r="K203" s="782"/>
      <c r="L203" s="783"/>
      <c r="M203" s="768"/>
    </row>
    <row r="204" spans="1:13" ht="15.75" hidden="1" thickBot="1">
      <c r="A204" s="802"/>
      <c r="B204" s="746"/>
      <c r="C204" s="760"/>
      <c r="D204" s="764"/>
      <c r="E204" s="779"/>
      <c r="F204" s="779"/>
      <c r="G204" s="779"/>
      <c r="H204" s="780"/>
      <c r="I204" s="764"/>
      <c r="J204" s="1642"/>
      <c r="K204" s="1643"/>
      <c r="L204" s="1644"/>
      <c r="M204" s="768"/>
    </row>
    <row r="205" spans="1:13" ht="15" hidden="1">
      <c r="A205" s="802"/>
      <c r="B205" s="746"/>
      <c r="C205" s="836"/>
      <c r="D205" s="1658"/>
      <c r="E205" s="1659"/>
      <c r="F205" s="1659"/>
      <c r="G205" s="1660"/>
      <c r="H205" s="803"/>
      <c r="I205" s="1658"/>
      <c r="J205" s="1659"/>
      <c r="K205" s="1659"/>
      <c r="L205" s="1660"/>
      <c r="M205" s="844"/>
    </row>
    <row r="206" spans="1:13" ht="15.75" hidden="1" thickBot="1">
      <c r="A206" s="802"/>
      <c r="B206" s="746"/>
      <c r="C206" s="760"/>
      <c r="D206" s="764"/>
      <c r="E206" s="774"/>
      <c r="F206" s="775"/>
      <c r="G206" s="776"/>
      <c r="H206" s="790"/>
      <c r="I206" s="764"/>
      <c r="J206" s="1642"/>
      <c r="K206" s="1643"/>
      <c r="L206" s="1644"/>
      <c r="M206" s="838"/>
    </row>
    <row r="207" spans="1:13" ht="15.75" hidden="1" thickBot="1">
      <c r="A207" s="802"/>
      <c r="B207" s="746"/>
      <c r="C207" s="760"/>
      <c r="D207" s="764"/>
      <c r="E207" s="774"/>
      <c r="F207" s="775"/>
      <c r="G207" s="776"/>
      <c r="H207" s="796"/>
      <c r="I207" s="764"/>
      <c r="J207" s="779"/>
      <c r="K207" s="770"/>
      <c r="L207" s="771"/>
      <c r="M207" s="838"/>
    </row>
    <row r="208" spans="1:13" ht="15.75" hidden="1" thickBot="1">
      <c r="A208" s="802"/>
      <c r="B208" s="746"/>
      <c r="C208" s="760"/>
      <c r="D208" s="764"/>
      <c r="E208" s="774"/>
      <c r="F208" s="775"/>
      <c r="G208" s="776"/>
      <c r="H208" s="790"/>
      <c r="I208" s="764"/>
      <c r="J208" s="1642"/>
      <c r="K208" s="1643"/>
      <c r="L208" s="1644"/>
      <c r="M208" s="838"/>
    </row>
    <row r="209" spans="1:13" ht="15" hidden="1">
      <c r="A209" s="802"/>
      <c r="B209" s="746"/>
      <c r="C209" s="836"/>
      <c r="D209" s="1658"/>
      <c r="E209" s="1659"/>
      <c r="F209" s="1659"/>
      <c r="G209" s="1660"/>
      <c r="H209" s="778"/>
      <c r="I209" s="764"/>
      <c r="J209" s="788"/>
      <c r="K209" s="782"/>
      <c r="L209" s="783"/>
      <c r="M209" s="778"/>
    </row>
    <row r="210" spans="1:13" ht="15.75" hidden="1" thickBot="1">
      <c r="A210" s="802"/>
      <c r="B210" s="746"/>
      <c r="C210" s="760"/>
      <c r="D210" s="764"/>
      <c r="E210" s="769"/>
      <c r="F210" s="775"/>
      <c r="G210" s="776"/>
      <c r="H210" s="830"/>
      <c r="I210" s="764"/>
      <c r="J210" s="788"/>
      <c r="K210" s="782"/>
      <c r="L210" s="783"/>
      <c r="M210" s="778"/>
    </row>
    <row r="211" spans="1:13" ht="15.75" hidden="1" thickBot="1">
      <c r="A211" s="802"/>
      <c r="B211" s="746"/>
      <c r="C211" s="760"/>
      <c r="D211" s="764"/>
      <c r="E211" s="1646"/>
      <c r="F211" s="1647"/>
      <c r="G211" s="1648"/>
      <c r="H211" s="830"/>
      <c r="I211" s="764"/>
      <c r="J211" s="788"/>
      <c r="K211" s="782"/>
      <c r="L211" s="783"/>
      <c r="M211" s="778"/>
    </row>
    <row r="212" spans="1:13" ht="15.75" hidden="1" thickBot="1">
      <c r="A212" s="802"/>
      <c r="B212" s="746"/>
      <c r="C212" s="760"/>
      <c r="D212" s="764"/>
      <c r="E212" s="774"/>
      <c r="F212" s="775"/>
      <c r="G212" s="776"/>
      <c r="H212" s="830"/>
      <c r="I212" s="764"/>
      <c r="J212" s="788"/>
      <c r="K212" s="782"/>
      <c r="L212" s="783"/>
      <c r="M212" s="778"/>
    </row>
    <row r="213" spans="1:13" ht="15">
      <c r="A213" s="802"/>
      <c r="B213" s="746"/>
      <c r="C213" s="836" t="s">
        <v>30</v>
      </c>
      <c r="D213" s="1639" t="s">
        <v>513</v>
      </c>
      <c r="E213" s="1640"/>
      <c r="F213" s="1640"/>
      <c r="G213" s="1641"/>
      <c r="H213" s="778"/>
      <c r="I213" s="1639" t="s">
        <v>513</v>
      </c>
      <c r="J213" s="1670"/>
      <c r="K213" s="1670"/>
      <c r="L213" s="1671"/>
      <c r="M213" s="778"/>
    </row>
    <row r="214" spans="1:13" ht="15">
      <c r="A214" s="802"/>
      <c r="B214" s="746"/>
      <c r="C214" s="836"/>
      <c r="D214" s="784" t="s">
        <v>5</v>
      </c>
      <c r="E214" s="794" t="s">
        <v>487</v>
      </c>
      <c r="F214" s="794"/>
      <c r="G214" s="763"/>
      <c r="H214" s="778">
        <v>2275</v>
      </c>
      <c r="I214" s="764" t="s">
        <v>24</v>
      </c>
      <c r="J214" s="807" t="s">
        <v>186</v>
      </c>
      <c r="K214" s="775"/>
      <c r="L214" s="776"/>
      <c r="M214" s="768">
        <v>12327</v>
      </c>
    </row>
    <row r="215" spans="1:13" ht="15">
      <c r="A215" s="802"/>
      <c r="B215" s="746"/>
      <c r="C215" s="836"/>
      <c r="D215" s="784" t="s">
        <v>8</v>
      </c>
      <c r="E215" s="794" t="s">
        <v>489</v>
      </c>
      <c r="F215" s="794"/>
      <c r="G215" s="763"/>
      <c r="H215" s="778">
        <v>689</v>
      </c>
      <c r="I215" s="764"/>
      <c r="J215" s="807" t="s">
        <v>185</v>
      </c>
      <c r="K215" s="775"/>
      <c r="L215" s="776"/>
      <c r="M215" s="768">
        <f>SUM(M214)</f>
        <v>12327</v>
      </c>
    </row>
    <row r="216" spans="1:13" ht="15.75" thickBot="1">
      <c r="A216" s="802"/>
      <c r="B216" s="746"/>
      <c r="C216" s="760"/>
      <c r="D216" s="764" t="s">
        <v>10</v>
      </c>
      <c r="E216" s="1642" t="s">
        <v>469</v>
      </c>
      <c r="F216" s="1643"/>
      <c r="G216" s="1644"/>
      <c r="H216" s="768">
        <v>12667</v>
      </c>
      <c r="I216" s="784"/>
      <c r="J216" s="807" t="s">
        <v>478</v>
      </c>
      <c r="K216" s="794"/>
      <c r="L216" s="811"/>
      <c r="M216" s="790">
        <f>SUM(M215)</f>
        <v>12327</v>
      </c>
    </row>
    <row r="217" spans="1:13" ht="15.75" thickBot="1">
      <c r="A217" s="802"/>
      <c r="B217" s="746"/>
      <c r="C217" s="760"/>
      <c r="D217" s="764"/>
      <c r="E217" s="1646" t="s">
        <v>471</v>
      </c>
      <c r="F217" s="1647"/>
      <c r="G217" s="1648"/>
      <c r="H217" s="780">
        <f>SUM(H214:H216)</f>
        <v>15631</v>
      </c>
      <c r="I217" s="784"/>
      <c r="J217" s="807"/>
      <c r="K217" s="794"/>
      <c r="L217" s="811"/>
      <c r="M217" s="790"/>
    </row>
    <row r="218" spans="1:13" ht="15.75" thickBot="1">
      <c r="A218" s="802"/>
      <c r="B218" s="746"/>
      <c r="C218" s="760"/>
      <c r="D218" s="764"/>
      <c r="E218" s="779" t="s">
        <v>475</v>
      </c>
      <c r="F218" s="779"/>
      <c r="G218" s="779"/>
      <c r="H218" s="787">
        <f>SUM(H217)</f>
        <v>15631</v>
      </c>
      <c r="I218" s="764"/>
      <c r="J218" s="774"/>
      <c r="K218" s="770"/>
      <c r="L218" s="771"/>
      <c r="M218" s="790"/>
    </row>
    <row r="219" spans="1:13" ht="15">
      <c r="A219" s="802"/>
      <c r="B219" s="746"/>
      <c r="C219" s="836" t="s">
        <v>32</v>
      </c>
      <c r="D219" s="1639" t="s">
        <v>514</v>
      </c>
      <c r="E219" s="1640"/>
      <c r="F219" s="1640"/>
      <c r="G219" s="1641"/>
      <c r="H219" s="768"/>
      <c r="I219" s="1639" t="s">
        <v>514</v>
      </c>
      <c r="J219" s="1640"/>
      <c r="K219" s="1640"/>
      <c r="L219" s="1641"/>
      <c r="M219" s="778"/>
    </row>
    <row r="220" spans="1:13" ht="15.75" thickBot="1">
      <c r="A220" s="802"/>
      <c r="B220" s="746"/>
      <c r="C220" s="760"/>
      <c r="D220" s="764" t="s">
        <v>5</v>
      </c>
      <c r="E220" s="769" t="s">
        <v>487</v>
      </c>
      <c r="F220" s="775"/>
      <c r="G220" s="776"/>
      <c r="H220" s="851">
        <v>3890</v>
      </c>
      <c r="I220" s="764" t="s">
        <v>24</v>
      </c>
      <c r="J220" s="779" t="s">
        <v>186</v>
      </c>
      <c r="K220" s="782"/>
      <c r="L220" s="783"/>
      <c r="M220" s="785">
        <v>4705</v>
      </c>
    </row>
    <row r="221" spans="1:13" ht="15.75" thickBot="1">
      <c r="A221" s="802"/>
      <c r="B221" s="746"/>
      <c r="C221" s="760"/>
      <c r="D221" s="764" t="s">
        <v>8</v>
      </c>
      <c r="E221" s="1646" t="s">
        <v>489</v>
      </c>
      <c r="F221" s="1647"/>
      <c r="G221" s="1648"/>
      <c r="H221" s="780">
        <v>1018</v>
      </c>
      <c r="I221" s="764"/>
      <c r="J221" s="779" t="s">
        <v>185</v>
      </c>
      <c r="K221" s="782"/>
      <c r="L221" s="783"/>
      <c r="M221" s="785">
        <f>SUM(M220)</f>
        <v>4705</v>
      </c>
    </row>
    <row r="222" spans="1:13" ht="15.75" thickBot="1">
      <c r="A222" s="802"/>
      <c r="B222" s="746"/>
      <c r="C222" s="760"/>
      <c r="D222" s="764" t="s">
        <v>10</v>
      </c>
      <c r="E222" s="788" t="s">
        <v>469</v>
      </c>
      <c r="F222" s="782"/>
      <c r="G222" s="783"/>
      <c r="H222" s="780">
        <v>1500</v>
      </c>
      <c r="I222" s="764"/>
      <c r="J222" s="774" t="s">
        <v>478</v>
      </c>
      <c r="K222" s="782"/>
      <c r="L222" s="783"/>
      <c r="M222" s="785">
        <f>SUM(M221)</f>
        <v>4705</v>
      </c>
    </row>
    <row r="223" spans="1:13" ht="15.75" thickBot="1">
      <c r="A223" s="802"/>
      <c r="B223" s="746"/>
      <c r="C223" s="760"/>
      <c r="D223" s="764"/>
      <c r="E223" s="779" t="s">
        <v>475</v>
      </c>
      <c r="F223" s="779"/>
      <c r="G223" s="779"/>
      <c r="H223" s="780">
        <f>SUM(H220:H222)</f>
        <v>6408</v>
      </c>
      <c r="I223" s="764"/>
      <c r="J223" s="1642"/>
      <c r="K223" s="1643"/>
      <c r="L223" s="1644"/>
      <c r="M223" s="785"/>
    </row>
    <row r="224" spans="1:13" ht="15">
      <c r="A224" s="802"/>
      <c r="B224" s="746"/>
      <c r="C224" s="836"/>
      <c r="D224" s="1639"/>
      <c r="E224" s="1640"/>
      <c r="F224" s="1640"/>
      <c r="G224" s="1641"/>
      <c r="H224" s="778"/>
      <c r="I224" s="1639"/>
      <c r="J224" s="1640"/>
      <c r="K224" s="1640"/>
      <c r="L224" s="1641"/>
      <c r="M224" s="778"/>
    </row>
    <row r="225" spans="1:13" ht="18" customHeight="1" hidden="1" thickBot="1">
      <c r="A225" s="802"/>
      <c r="B225" s="746"/>
      <c r="C225" s="836"/>
      <c r="D225" s="764"/>
      <c r="E225" s="1642"/>
      <c r="F225" s="1643"/>
      <c r="G225" s="1644"/>
      <c r="H225" s="778"/>
      <c r="I225" s="764"/>
      <c r="J225" s="1642"/>
      <c r="K225" s="1643"/>
      <c r="L225" s="1644"/>
      <c r="M225" s="785"/>
    </row>
    <row r="226" spans="1:13" ht="15.75" hidden="1" thickBot="1">
      <c r="A226" s="802"/>
      <c r="B226" s="746"/>
      <c r="C226" s="836"/>
      <c r="D226" s="764"/>
      <c r="E226" s="774"/>
      <c r="F226" s="775"/>
      <c r="G226" s="776"/>
      <c r="H226" s="778"/>
      <c r="I226" s="764"/>
      <c r="J226" s="779"/>
      <c r="K226" s="770"/>
      <c r="L226" s="771"/>
      <c r="M226" s="785"/>
    </row>
    <row r="227" spans="1:13" ht="15.75" hidden="1" thickBot="1">
      <c r="A227" s="802"/>
      <c r="B227" s="746"/>
      <c r="C227" s="760"/>
      <c r="D227" s="764"/>
      <c r="E227" s="1642"/>
      <c r="F227" s="1643"/>
      <c r="G227" s="1644"/>
      <c r="H227" s="768"/>
      <c r="I227" s="764"/>
      <c r="J227" s="1642"/>
      <c r="K227" s="1643"/>
      <c r="L227" s="1644"/>
      <c r="M227" s="785"/>
    </row>
    <row r="228" spans="1:13" ht="15" hidden="1">
      <c r="A228" s="802"/>
      <c r="B228" s="746"/>
      <c r="C228" s="760"/>
      <c r="D228" s="764"/>
      <c r="E228" s="769"/>
      <c r="F228" s="770"/>
      <c r="G228" s="771"/>
      <c r="H228" s="781"/>
      <c r="I228" s="764"/>
      <c r="J228" s="788"/>
      <c r="K228" s="782"/>
      <c r="L228" s="783"/>
      <c r="M228" s="778"/>
    </row>
    <row r="229" spans="1:13" ht="15.75" hidden="1" thickBot="1">
      <c r="A229" s="802"/>
      <c r="B229" s="746"/>
      <c r="C229" s="760"/>
      <c r="D229" s="764"/>
      <c r="E229" s="1646"/>
      <c r="F229" s="1647"/>
      <c r="G229" s="1648"/>
      <c r="H229" s="780"/>
      <c r="I229" s="764"/>
      <c r="J229" s="1646"/>
      <c r="K229" s="1647"/>
      <c r="L229" s="1648"/>
      <c r="M229" s="778"/>
    </row>
    <row r="230" spans="1:13" ht="15.75" hidden="1" thickBot="1">
      <c r="A230" s="802"/>
      <c r="B230" s="746"/>
      <c r="C230" s="760"/>
      <c r="D230" s="764"/>
      <c r="E230" s="779"/>
      <c r="F230" s="779"/>
      <c r="G230" s="779"/>
      <c r="H230" s="787"/>
      <c r="I230" s="764"/>
      <c r="J230" s="1646"/>
      <c r="K230" s="1647"/>
      <c r="L230" s="1648"/>
      <c r="M230" s="778"/>
    </row>
    <row r="231" spans="1:13" ht="0.75" customHeight="1" hidden="1">
      <c r="A231" s="802"/>
      <c r="B231" s="746"/>
      <c r="C231" s="836"/>
      <c r="D231" s="1658"/>
      <c r="E231" s="1659"/>
      <c r="F231" s="1659"/>
      <c r="G231" s="1660"/>
      <c r="H231" s="803"/>
      <c r="I231" s="1658"/>
      <c r="J231" s="1659"/>
      <c r="K231" s="1659"/>
      <c r="L231" s="1660"/>
      <c r="M231" s="778"/>
    </row>
    <row r="232" spans="1:13" ht="15.75" hidden="1" thickBot="1">
      <c r="A232" s="802"/>
      <c r="B232" s="746"/>
      <c r="C232" s="836"/>
      <c r="D232" s="764"/>
      <c r="E232" s="1642"/>
      <c r="F232" s="1643"/>
      <c r="G232" s="1644"/>
      <c r="H232" s="781"/>
      <c r="I232" s="764"/>
      <c r="J232" s="1642"/>
      <c r="K232" s="1643"/>
      <c r="L232" s="1644"/>
      <c r="M232" s="773"/>
    </row>
    <row r="233" spans="1:13" ht="15.75" hidden="1" thickBot="1">
      <c r="A233" s="802"/>
      <c r="B233" s="746"/>
      <c r="C233" s="836"/>
      <c r="D233" s="764"/>
      <c r="E233" s="774"/>
      <c r="F233" s="775"/>
      <c r="G233" s="776"/>
      <c r="H233" s="768"/>
      <c r="I233" s="764"/>
      <c r="J233" s="779"/>
      <c r="K233" s="770"/>
      <c r="L233" s="771"/>
      <c r="M233" s="773"/>
    </row>
    <row r="234" spans="1:13" ht="15.75" hidden="1" thickBot="1">
      <c r="A234" s="802"/>
      <c r="B234" s="746"/>
      <c r="C234" s="836"/>
      <c r="D234" s="764"/>
      <c r="E234" s="1642"/>
      <c r="F234" s="1643"/>
      <c r="G234" s="1644"/>
      <c r="H234" s="781"/>
      <c r="I234" s="764"/>
      <c r="J234" s="1642"/>
      <c r="K234" s="1643"/>
      <c r="L234" s="1644"/>
      <c r="M234" s="773"/>
    </row>
    <row r="235" spans="1:13" ht="15.75" hidden="1" thickBot="1">
      <c r="A235" s="802"/>
      <c r="B235" s="746"/>
      <c r="C235" s="760"/>
      <c r="D235" s="764"/>
      <c r="E235" s="769"/>
      <c r="F235" s="770"/>
      <c r="G235" s="771"/>
      <c r="H235" s="829"/>
      <c r="I235" s="764"/>
      <c r="J235" s="774"/>
      <c r="K235" s="782"/>
      <c r="L235" s="783"/>
      <c r="M235" s="781"/>
    </row>
    <row r="236" spans="1:13" ht="15.75" hidden="1" thickBot="1">
      <c r="A236" s="802"/>
      <c r="B236" s="746"/>
      <c r="C236" s="760"/>
      <c r="D236" s="764"/>
      <c r="E236" s="1646"/>
      <c r="F236" s="1647"/>
      <c r="G236" s="1648"/>
      <c r="H236" s="773"/>
      <c r="I236" s="764"/>
      <c r="J236" s="774"/>
      <c r="K236" s="782"/>
      <c r="L236" s="783"/>
      <c r="M236" s="768"/>
    </row>
    <row r="237" spans="1:13" ht="15.75" hidden="1" thickBot="1">
      <c r="A237" s="802"/>
      <c r="B237" s="746"/>
      <c r="C237" s="760"/>
      <c r="D237" s="764"/>
      <c r="E237" s="779"/>
      <c r="F237" s="779"/>
      <c r="G237" s="779"/>
      <c r="H237" s="773"/>
      <c r="I237" s="764"/>
      <c r="J237" s="774"/>
      <c r="K237" s="782"/>
      <c r="L237" s="783"/>
      <c r="M237" s="768"/>
    </row>
    <row r="238" spans="1:13" ht="15" hidden="1">
      <c r="A238" s="802"/>
      <c r="B238" s="746"/>
      <c r="C238" s="836"/>
      <c r="D238" s="1639"/>
      <c r="E238" s="1640"/>
      <c r="F238" s="1640"/>
      <c r="G238" s="1641"/>
      <c r="H238" s="778"/>
      <c r="I238" s="764"/>
      <c r="J238" s="1664"/>
      <c r="K238" s="1665"/>
      <c r="L238" s="1666"/>
      <c r="M238" s="778"/>
    </row>
    <row r="239" spans="1:13" ht="15" hidden="1">
      <c r="A239" s="802"/>
      <c r="B239" s="746"/>
      <c r="C239" s="760"/>
      <c r="D239" s="764"/>
      <c r="E239" s="1642"/>
      <c r="F239" s="1643"/>
      <c r="G239" s="1644"/>
      <c r="H239" s="768"/>
      <c r="I239" s="764"/>
      <c r="J239" s="1646"/>
      <c r="K239" s="1647"/>
      <c r="L239" s="1648"/>
      <c r="M239" s="778"/>
    </row>
    <row r="240" spans="1:13" ht="15.75" hidden="1" thickBot="1">
      <c r="A240" s="802"/>
      <c r="B240" s="746"/>
      <c r="C240" s="760"/>
      <c r="D240" s="764"/>
      <c r="E240" s="1646"/>
      <c r="F240" s="1647"/>
      <c r="G240" s="1648"/>
      <c r="H240" s="787"/>
      <c r="I240" s="764"/>
      <c r="J240" s="1646"/>
      <c r="K240" s="1647"/>
      <c r="L240" s="1648"/>
      <c r="M240" s="778"/>
    </row>
    <row r="241" spans="1:13" ht="15.75" hidden="1" thickBot="1">
      <c r="A241" s="802"/>
      <c r="B241" s="746"/>
      <c r="C241" s="760"/>
      <c r="D241" s="764"/>
      <c r="E241" s="779"/>
      <c r="F241" s="779"/>
      <c r="G241" s="779"/>
      <c r="H241" s="787"/>
      <c r="I241" s="764"/>
      <c r="J241" s="1646"/>
      <c r="K241" s="1647"/>
      <c r="L241" s="1648"/>
      <c r="M241" s="790"/>
    </row>
    <row r="242" spans="1:13" ht="15" hidden="1">
      <c r="A242" s="802"/>
      <c r="B242" s="746"/>
      <c r="C242" s="836"/>
      <c r="D242" s="1639"/>
      <c r="E242" s="1640"/>
      <c r="F242" s="1640"/>
      <c r="G242" s="1641"/>
      <c r="H242" s="778"/>
      <c r="I242" s="764"/>
      <c r="J242" s="1646"/>
      <c r="K242" s="1647"/>
      <c r="L242" s="1648"/>
      <c r="M242" s="778"/>
    </row>
    <row r="243" spans="1:13" ht="15" hidden="1">
      <c r="A243" s="802"/>
      <c r="B243" s="746"/>
      <c r="C243" s="836"/>
      <c r="D243" s="761"/>
      <c r="E243" s="762"/>
      <c r="F243" s="762"/>
      <c r="G243" s="763"/>
      <c r="H243" s="778"/>
      <c r="I243" s="764"/>
      <c r="J243" s="788"/>
      <c r="K243" s="782"/>
      <c r="L243" s="783"/>
      <c r="M243" s="778"/>
    </row>
    <row r="244" spans="1:13" ht="15" hidden="1">
      <c r="A244" s="802"/>
      <c r="B244" s="746"/>
      <c r="C244" s="836"/>
      <c r="D244" s="761"/>
      <c r="E244" s="762"/>
      <c r="F244" s="762"/>
      <c r="G244" s="763"/>
      <c r="H244" s="778"/>
      <c r="I244" s="764"/>
      <c r="J244" s="788"/>
      <c r="K244" s="782"/>
      <c r="L244" s="783"/>
      <c r="M244" s="778"/>
    </row>
    <row r="245" spans="1:13" ht="15" hidden="1">
      <c r="A245" s="802"/>
      <c r="B245" s="746"/>
      <c r="C245" s="760"/>
      <c r="D245" s="764"/>
      <c r="E245" s="769"/>
      <c r="F245" s="779"/>
      <c r="G245" s="779"/>
      <c r="H245" s="768"/>
      <c r="I245" s="764"/>
      <c r="J245" s="1646"/>
      <c r="K245" s="1647"/>
      <c r="L245" s="1648"/>
      <c r="M245" s="768"/>
    </row>
    <row r="246" spans="1:13" ht="15.75" hidden="1" thickBot="1">
      <c r="A246" s="802"/>
      <c r="B246" s="746"/>
      <c r="C246" s="760"/>
      <c r="D246" s="764"/>
      <c r="E246" s="1646"/>
      <c r="F246" s="1647"/>
      <c r="G246" s="1648"/>
      <c r="H246" s="780"/>
      <c r="I246" s="764"/>
      <c r="J246" s="1646"/>
      <c r="K246" s="1647"/>
      <c r="L246" s="1648"/>
      <c r="M246" s="768"/>
    </row>
    <row r="247" spans="1:13" ht="15.75" hidden="1" thickBot="1">
      <c r="A247" s="802"/>
      <c r="B247" s="746"/>
      <c r="C247" s="760"/>
      <c r="D247" s="764"/>
      <c r="E247" s="779"/>
      <c r="F247" s="779"/>
      <c r="G247" s="779"/>
      <c r="H247" s="780"/>
      <c r="I247" s="764"/>
      <c r="J247" s="1646"/>
      <c r="K247" s="1647"/>
      <c r="L247" s="1648"/>
      <c r="M247" s="768"/>
    </row>
    <row r="248" spans="1:13" ht="15">
      <c r="A248" s="802"/>
      <c r="B248" s="746"/>
      <c r="C248" s="852" t="s">
        <v>35</v>
      </c>
      <c r="D248" s="1672" t="s">
        <v>515</v>
      </c>
      <c r="E248" s="1673"/>
      <c r="F248" s="1673"/>
      <c r="G248" s="1673"/>
      <c r="H248" s="1674"/>
      <c r="I248" s="764"/>
      <c r="J248" s="782"/>
      <c r="K248" s="782"/>
      <c r="L248" s="783"/>
      <c r="M248" s="768"/>
    </row>
    <row r="249" spans="1:13" ht="15.75" thickBot="1">
      <c r="A249" s="802"/>
      <c r="B249" s="746"/>
      <c r="C249" s="852"/>
      <c r="D249" s="839" t="s">
        <v>18</v>
      </c>
      <c r="E249" s="840" t="s">
        <v>193</v>
      </c>
      <c r="F249" s="841"/>
      <c r="G249" s="842"/>
      <c r="H249" s="829">
        <v>1200</v>
      </c>
      <c r="I249" s="764"/>
      <c r="J249" s="782"/>
      <c r="K249" s="782"/>
      <c r="L249" s="783"/>
      <c r="M249" s="768"/>
    </row>
    <row r="250" spans="1:13" ht="15.75" thickBot="1">
      <c r="A250" s="802"/>
      <c r="B250" s="746"/>
      <c r="C250" s="852"/>
      <c r="D250" s="839"/>
      <c r="E250" s="840" t="s">
        <v>152</v>
      </c>
      <c r="F250" s="841"/>
      <c r="G250" s="842"/>
      <c r="H250" s="829">
        <f>SUM(H249)</f>
        <v>1200</v>
      </c>
      <c r="I250" s="764"/>
      <c r="J250" s="782"/>
      <c r="K250" s="782"/>
      <c r="L250" s="783"/>
      <c r="M250" s="768"/>
    </row>
    <row r="251" spans="1:13" ht="15.75" customHeight="1" thickBot="1">
      <c r="A251" s="802"/>
      <c r="B251" s="746"/>
      <c r="C251" s="852"/>
      <c r="D251" s="839"/>
      <c r="E251" s="840" t="s">
        <v>475</v>
      </c>
      <c r="F251" s="841"/>
      <c r="G251" s="842"/>
      <c r="H251" s="777">
        <f>SUM(H250)</f>
        <v>1200</v>
      </c>
      <c r="I251" s="764"/>
      <c r="J251" s="782"/>
      <c r="K251" s="782"/>
      <c r="L251" s="783"/>
      <c r="M251" s="768"/>
    </row>
    <row r="252" spans="1:13" ht="1.5" customHeight="1" hidden="1" thickBot="1">
      <c r="A252" s="802"/>
      <c r="B252" s="746"/>
      <c r="C252" s="852"/>
      <c r="D252" s="1667"/>
      <c r="E252" s="1668"/>
      <c r="F252" s="1668"/>
      <c r="G252" s="1669"/>
      <c r="H252" s="853"/>
      <c r="I252" s="764"/>
      <c r="J252" s="782"/>
      <c r="K252" s="782"/>
      <c r="L252" s="783"/>
      <c r="M252" s="768"/>
    </row>
    <row r="253" spans="1:13" ht="3.75" customHeight="1" hidden="1" thickBot="1">
      <c r="A253" s="802"/>
      <c r="B253" s="746"/>
      <c r="C253" s="760"/>
      <c r="D253" s="764"/>
      <c r="E253" s="774"/>
      <c r="F253" s="775"/>
      <c r="G253" s="776"/>
      <c r="H253" s="830"/>
      <c r="I253" s="764"/>
      <c r="J253" s="782"/>
      <c r="K253" s="782"/>
      <c r="L253" s="783"/>
      <c r="M253" s="768"/>
    </row>
    <row r="254" spans="1:13" ht="15.75" hidden="1" thickBot="1">
      <c r="A254" s="802"/>
      <c r="B254" s="746"/>
      <c r="C254" s="760"/>
      <c r="D254" s="764"/>
      <c r="E254" s="774"/>
      <c r="F254" s="775"/>
      <c r="G254" s="776"/>
      <c r="H254" s="830"/>
      <c r="I254" s="764"/>
      <c r="J254" s="782"/>
      <c r="K254" s="782"/>
      <c r="L254" s="783"/>
      <c r="M254" s="768"/>
    </row>
    <row r="255" spans="1:13" ht="15.75" hidden="1" thickBot="1">
      <c r="A255" s="802"/>
      <c r="B255" s="746"/>
      <c r="C255" s="760"/>
      <c r="D255" s="764"/>
      <c r="E255" s="774"/>
      <c r="F255" s="775"/>
      <c r="G255" s="776"/>
      <c r="H255" s="830"/>
      <c r="I255" s="764"/>
      <c r="J255" s="782"/>
      <c r="K255" s="782"/>
      <c r="L255" s="783"/>
      <c r="M255" s="768"/>
    </row>
    <row r="256" spans="1:13" ht="15.75" hidden="1" thickBot="1">
      <c r="A256" s="802"/>
      <c r="B256" s="746"/>
      <c r="C256" s="852"/>
      <c r="D256" s="1667"/>
      <c r="E256" s="1668"/>
      <c r="F256" s="1668"/>
      <c r="G256" s="1669"/>
      <c r="H256" s="853"/>
      <c r="I256" s="764"/>
      <c r="J256" s="782"/>
      <c r="K256" s="782"/>
      <c r="L256" s="783"/>
      <c r="M256" s="768"/>
    </row>
    <row r="257" spans="1:13" ht="15.75" hidden="1" thickBot="1">
      <c r="A257" s="802"/>
      <c r="B257" s="746"/>
      <c r="C257" s="760"/>
      <c r="D257" s="764"/>
      <c r="E257" s="774"/>
      <c r="F257" s="775"/>
      <c r="G257" s="776"/>
      <c r="H257" s="854"/>
      <c r="I257" s="764"/>
      <c r="J257" s="782"/>
      <c r="K257" s="782"/>
      <c r="L257" s="783"/>
      <c r="M257" s="768"/>
    </row>
    <row r="258" spans="1:13" ht="15.75" hidden="1" thickBot="1">
      <c r="A258" s="802"/>
      <c r="B258" s="746"/>
      <c r="C258" s="760"/>
      <c r="D258" s="764"/>
      <c r="E258" s="774"/>
      <c r="F258" s="775"/>
      <c r="G258" s="776"/>
      <c r="H258" s="855"/>
      <c r="I258" s="764"/>
      <c r="J258" s="782"/>
      <c r="K258" s="782"/>
      <c r="L258" s="783"/>
      <c r="M258" s="768"/>
    </row>
    <row r="259" spans="1:13" ht="15.75" hidden="1" thickBot="1">
      <c r="A259" s="802"/>
      <c r="B259" s="746"/>
      <c r="C259" s="760"/>
      <c r="D259" s="764"/>
      <c r="E259" s="774"/>
      <c r="F259" s="775"/>
      <c r="G259" s="776"/>
      <c r="H259" s="855"/>
      <c r="I259" s="764"/>
      <c r="J259" s="782"/>
      <c r="K259" s="782"/>
      <c r="L259" s="783"/>
      <c r="M259" s="768"/>
    </row>
    <row r="260" spans="1:13" ht="15.75" hidden="1" thickBot="1">
      <c r="A260" s="802"/>
      <c r="B260" s="746"/>
      <c r="C260" s="852"/>
      <c r="D260" s="1667"/>
      <c r="E260" s="1668"/>
      <c r="F260" s="1668"/>
      <c r="G260" s="1669"/>
      <c r="H260" s="853"/>
      <c r="I260" s="764"/>
      <c r="J260" s="782"/>
      <c r="K260" s="782"/>
      <c r="L260" s="783"/>
      <c r="M260" s="768"/>
    </row>
    <row r="261" spans="1:13" ht="15.75" hidden="1" thickBot="1">
      <c r="A261" s="802"/>
      <c r="B261" s="746"/>
      <c r="C261" s="760"/>
      <c r="D261" s="764"/>
      <c r="E261" s="774"/>
      <c r="F261" s="775"/>
      <c r="G261" s="776"/>
      <c r="H261" s="854"/>
      <c r="I261" s="764"/>
      <c r="J261" s="782"/>
      <c r="K261" s="782"/>
      <c r="L261" s="783"/>
      <c r="M261" s="768"/>
    </row>
    <row r="262" spans="1:13" ht="15.75" hidden="1" thickBot="1">
      <c r="A262" s="802"/>
      <c r="B262" s="746"/>
      <c r="C262" s="760"/>
      <c r="D262" s="764"/>
      <c r="E262" s="774"/>
      <c r="F262" s="775"/>
      <c r="G262" s="776"/>
      <c r="H262" s="855"/>
      <c r="I262" s="764"/>
      <c r="J262" s="782"/>
      <c r="K262" s="782"/>
      <c r="L262" s="783"/>
      <c r="M262" s="768"/>
    </row>
    <row r="263" spans="1:13" ht="15.75" hidden="1" thickBot="1">
      <c r="A263" s="802"/>
      <c r="B263" s="746"/>
      <c r="C263" s="760"/>
      <c r="D263" s="764"/>
      <c r="E263" s="774"/>
      <c r="F263" s="775"/>
      <c r="G263" s="776"/>
      <c r="H263" s="855"/>
      <c r="I263" s="764"/>
      <c r="J263" s="782"/>
      <c r="K263" s="782"/>
      <c r="L263" s="783"/>
      <c r="M263" s="768"/>
    </row>
    <row r="264" spans="1:13" ht="15.75" hidden="1" thickBot="1">
      <c r="A264" s="802"/>
      <c r="B264" s="746"/>
      <c r="C264" s="852"/>
      <c r="D264" s="1667"/>
      <c r="E264" s="1668"/>
      <c r="F264" s="1668"/>
      <c r="G264" s="1669"/>
      <c r="H264" s="853"/>
      <c r="I264" s="764"/>
      <c r="J264" s="782"/>
      <c r="K264" s="782"/>
      <c r="L264" s="783"/>
      <c r="M264" s="768"/>
    </row>
    <row r="265" spans="1:13" ht="15.75" hidden="1" thickBot="1">
      <c r="A265" s="802"/>
      <c r="B265" s="746"/>
      <c r="C265" s="760"/>
      <c r="D265" s="764"/>
      <c r="E265" s="774"/>
      <c r="F265" s="775"/>
      <c r="G265" s="776"/>
      <c r="H265" s="854"/>
      <c r="I265" s="764"/>
      <c r="J265" s="782"/>
      <c r="K265" s="782"/>
      <c r="L265" s="783"/>
      <c r="M265" s="768"/>
    </row>
    <row r="266" spans="1:13" ht="15.75" hidden="1" thickBot="1">
      <c r="A266" s="802"/>
      <c r="B266" s="746"/>
      <c r="C266" s="760"/>
      <c r="D266" s="764"/>
      <c r="E266" s="774"/>
      <c r="F266" s="775"/>
      <c r="G266" s="776"/>
      <c r="H266" s="855"/>
      <c r="I266" s="764"/>
      <c r="J266" s="782"/>
      <c r="K266" s="782"/>
      <c r="L266" s="783"/>
      <c r="M266" s="768"/>
    </row>
    <row r="267" spans="1:13" ht="15.75" hidden="1" thickBot="1">
      <c r="A267" s="802"/>
      <c r="B267" s="746"/>
      <c r="C267" s="760"/>
      <c r="D267" s="764"/>
      <c r="E267" s="774"/>
      <c r="F267" s="775"/>
      <c r="G267" s="776"/>
      <c r="H267" s="855"/>
      <c r="I267" s="764"/>
      <c r="J267" s="782"/>
      <c r="K267" s="782"/>
      <c r="L267" s="783"/>
      <c r="M267" s="768"/>
    </row>
    <row r="268" spans="1:13" ht="15.75" hidden="1" thickBot="1">
      <c r="A268" s="802"/>
      <c r="B268" s="746"/>
      <c r="C268" s="852"/>
      <c r="D268" s="1667"/>
      <c r="E268" s="1668"/>
      <c r="F268" s="1668"/>
      <c r="G268" s="1669"/>
      <c r="H268" s="853"/>
      <c r="I268" s="764"/>
      <c r="J268" s="782"/>
      <c r="K268" s="782"/>
      <c r="L268" s="783"/>
      <c r="M268" s="768"/>
    </row>
    <row r="269" spans="1:13" ht="15.75" hidden="1" thickBot="1">
      <c r="A269" s="802"/>
      <c r="B269" s="746"/>
      <c r="C269" s="852"/>
      <c r="D269" s="764"/>
      <c r="E269" s="774"/>
      <c r="F269" s="847"/>
      <c r="G269" s="848"/>
      <c r="H269" s="814"/>
      <c r="I269" s="764"/>
      <c r="J269" s="782"/>
      <c r="K269" s="782"/>
      <c r="L269" s="783"/>
      <c r="M269" s="768"/>
    </row>
    <row r="270" spans="1:13" ht="15.75" hidden="1" thickBot="1">
      <c r="A270" s="802"/>
      <c r="B270" s="746"/>
      <c r="C270" s="760"/>
      <c r="D270" s="764"/>
      <c r="E270" s="774"/>
      <c r="F270" s="775"/>
      <c r="G270" s="776"/>
      <c r="H270" s="854"/>
      <c r="I270" s="764"/>
      <c r="J270" s="782"/>
      <c r="K270" s="782"/>
      <c r="L270" s="783"/>
      <c r="M270" s="768"/>
    </row>
    <row r="271" spans="1:13" ht="15.75" hidden="1" thickBot="1">
      <c r="A271" s="802"/>
      <c r="B271" s="746"/>
      <c r="C271" s="760"/>
      <c r="D271" s="764"/>
      <c r="E271" s="774"/>
      <c r="F271" s="775"/>
      <c r="G271" s="776"/>
      <c r="H271" s="855"/>
      <c r="I271" s="764"/>
      <c r="J271" s="782"/>
      <c r="K271" s="782"/>
      <c r="L271" s="783"/>
      <c r="M271" s="768"/>
    </row>
    <row r="272" spans="1:13" ht="15.75" hidden="1" thickBot="1">
      <c r="A272" s="802"/>
      <c r="B272" s="746"/>
      <c r="C272" s="760"/>
      <c r="D272" s="764"/>
      <c r="E272" s="774"/>
      <c r="F272" s="775"/>
      <c r="G272" s="776"/>
      <c r="H272" s="855"/>
      <c r="I272" s="764"/>
      <c r="J272" s="782"/>
      <c r="K272" s="782"/>
      <c r="L272" s="783"/>
      <c r="M272" s="768"/>
    </row>
    <row r="273" spans="1:13" ht="15">
      <c r="A273" s="802"/>
      <c r="B273" s="746"/>
      <c r="C273" s="852" t="s">
        <v>47</v>
      </c>
      <c r="D273" s="1667" t="s">
        <v>516</v>
      </c>
      <c r="E273" s="1668"/>
      <c r="F273" s="1668"/>
      <c r="G273" s="1669"/>
      <c r="H273" s="853"/>
      <c r="I273" s="764"/>
      <c r="J273" s="782"/>
      <c r="K273" s="782"/>
      <c r="L273" s="783"/>
      <c r="M273" s="768"/>
    </row>
    <row r="274" spans="1:13" ht="15">
      <c r="A274" s="802"/>
      <c r="B274" s="746"/>
      <c r="C274" s="852"/>
      <c r="D274" s="764" t="s">
        <v>8</v>
      </c>
      <c r="E274" s="774" t="s">
        <v>489</v>
      </c>
      <c r="F274" s="847"/>
      <c r="G274" s="848"/>
      <c r="H274" s="814">
        <v>536</v>
      </c>
      <c r="I274" s="764"/>
      <c r="J274" s="782"/>
      <c r="K274" s="782"/>
      <c r="L274" s="783"/>
      <c r="M274" s="768"/>
    </row>
    <row r="275" spans="1:13" ht="15.75" thickBot="1">
      <c r="A275" s="802"/>
      <c r="B275" s="746"/>
      <c r="C275" s="760"/>
      <c r="D275" s="764" t="s">
        <v>18</v>
      </c>
      <c r="E275" s="774" t="s">
        <v>193</v>
      </c>
      <c r="F275" s="775"/>
      <c r="G275" s="776"/>
      <c r="H275" s="854">
        <v>5350</v>
      </c>
      <c r="I275" s="764"/>
      <c r="J275" s="782"/>
      <c r="K275" s="782"/>
      <c r="L275" s="783"/>
      <c r="M275" s="768"/>
    </row>
    <row r="276" spans="1:13" ht="15.75" thickBot="1">
      <c r="A276" s="802"/>
      <c r="B276" s="746"/>
      <c r="C276" s="760"/>
      <c r="D276" s="764"/>
      <c r="E276" s="774" t="s">
        <v>471</v>
      </c>
      <c r="F276" s="775"/>
      <c r="G276" s="776"/>
      <c r="H276" s="855">
        <f>SUM(H274:H275)</f>
        <v>5886</v>
      </c>
      <c r="I276" s="764"/>
      <c r="J276" s="782"/>
      <c r="K276" s="782"/>
      <c r="L276" s="783"/>
      <c r="M276" s="768"/>
    </row>
    <row r="277" spans="1:13" ht="15.75" thickBot="1">
      <c r="A277" s="802"/>
      <c r="B277" s="746"/>
      <c r="C277" s="760"/>
      <c r="D277" s="764"/>
      <c r="E277" s="774" t="s">
        <v>475</v>
      </c>
      <c r="F277" s="775"/>
      <c r="G277" s="776"/>
      <c r="H277" s="777">
        <f>SUM(H276)</f>
        <v>5886</v>
      </c>
      <c r="I277" s="764"/>
      <c r="J277" s="782"/>
      <c r="K277" s="782"/>
      <c r="L277" s="783"/>
      <c r="M277" s="768"/>
    </row>
    <row r="278" spans="1:13" ht="15.75" thickBot="1">
      <c r="A278" s="802"/>
      <c r="B278" s="746"/>
      <c r="C278" s="852"/>
      <c r="D278" s="1672"/>
      <c r="E278" s="1673"/>
      <c r="F278" s="1673"/>
      <c r="G278" s="1673"/>
      <c r="H278" s="1674"/>
      <c r="I278" s="1672"/>
      <c r="J278" s="1673"/>
      <c r="K278" s="1673"/>
      <c r="L278" s="1673"/>
      <c r="M278" s="1674"/>
    </row>
    <row r="279" spans="1:13" ht="15.75" hidden="1" thickBot="1">
      <c r="A279" s="802"/>
      <c r="B279" s="746"/>
      <c r="C279" s="852"/>
      <c r="D279" s="764"/>
      <c r="E279" s="774"/>
      <c r="F279" s="775"/>
      <c r="G279" s="776"/>
      <c r="H279" s="829"/>
      <c r="I279" s="764"/>
      <c r="J279" s="1642"/>
      <c r="K279" s="1643"/>
      <c r="L279" s="1644"/>
      <c r="M279" s="785"/>
    </row>
    <row r="280" spans="1:13" ht="15.75" hidden="1" thickBot="1">
      <c r="A280" s="802"/>
      <c r="B280" s="746"/>
      <c r="C280" s="852"/>
      <c r="D280" s="764"/>
      <c r="E280" s="774"/>
      <c r="F280" s="775"/>
      <c r="G280" s="776"/>
      <c r="H280" s="854"/>
      <c r="I280" s="764"/>
      <c r="J280" s="779"/>
      <c r="K280" s="770"/>
      <c r="L280" s="771"/>
      <c r="M280" s="785"/>
    </row>
    <row r="281" spans="1:13" ht="15.75" hidden="1" thickBot="1">
      <c r="A281" s="802"/>
      <c r="B281" s="746"/>
      <c r="C281" s="852"/>
      <c r="D281" s="764"/>
      <c r="E281" s="774"/>
      <c r="F281" s="775"/>
      <c r="G281" s="776"/>
      <c r="H281" s="855"/>
      <c r="I281" s="764"/>
      <c r="J281" s="1642"/>
      <c r="K281" s="1643"/>
      <c r="L281" s="1644"/>
      <c r="M281" s="785"/>
    </row>
    <row r="282" spans="1:13" ht="15.75" hidden="1" thickBot="1">
      <c r="A282" s="802"/>
      <c r="B282" s="746"/>
      <c r="C282" s="852"/>
      <c r="D282" s="1667"/>
      <c r="E282" s="1668"/>
      <c r="F282" s="1668"/>
      <c r="G282" s="1669"/>
      <c r="H282" s="853"/>
      <c r="I282" s="1667"/>
      <c r="J282" s="1668"/>
      <c r="K282" s="1668"/>
      <c r="L282" s="1669"/>
      <c r="M282" s="778"/>
    </row>
    <row r="283" spans="1:13" ht="15.75" hidden="1" thickBot="1">
      <c r="A283" s="802"/>
      <c r="B283" s="746"/>
      <c r="C283" s="760"/>
      <c r="D283" s="764"/>
      <c r="E283" s="774"/>
      <c r="F283" s="775"/>
      <c r="G283" s="776"/>
      <c r="H283" s="830"/>
      <c r="I283" s="764"/>
      <c r="J283" s="1642"/>
      <c r="K283" s="1643"/>
      <c r="L283" s="1644"/>
      <c r="M283" s="785"/>
    </row>
    <row r="284" spans="1:13" ht="15.75" hidden="1" thickBot="1">
      <c r="A284" s="802"/>
      <c r="B284" s="746"/>
      <c r="C284" s="760"/>
      <c r="D284" s="764"/>
      <c r="E284" s="774"/>
      <c r="F284" s="775"/>
      <c r="G284" s="776"/>
      <c r="H284" s="830"/>
      <c r="I284" s="764"/>
      <c r="J284" s="779"/>
      <c r="K284" s="770"/>
      <c r="L284" s="771"/>
      <c r="M284" s="785"/>
    </row>
    <row r="285" spans="1:13" ht="15.75" hidden="1" thickBot="1">
      <c r="A285" s="802"/>
      <c r="B285" s="746"/>
      <c r="C285" s="760"/>
      <c r="D285" s="764"/>
      <c r="E285" s="774"/>
      <c r="F285" s="775"/>
      <c r="G285" s="776"/>
      <c r="H285" s="830"/>
      <c r="I285" s="764"/>
      <c r="J285" s="1642"/>
      <c r="K285" s="1643"/>
      <c r="L285" s="1644"/>
      <c r="M285" s="785"/>
    </row>
    <row r="286" spans="1:13" ht="15">
      <c r="A286" s="802"/>
      <c r="B286" s="746"/>
      <c r="C286" s="852" t="s">
        <v>54</v>
      </c>
      <c r="D286" s="1667" t="s">
        <v>878</v>
      </c>
      <c r="E286" s="1668"/>
      <c r="F286" s="1668"/>
      <c r="G286" s="1669"/>
      <c r="H286" s="853"/>
      <c r="I286" s="1667"/>
      <c r="J286" s="1668"/>
      <c r="K286" s="1668"/>
      <c r="L286" s="1669"/>
      <c r="M286" s="778"/>
    </row>
    <row r="287" spans="1:13" ht="15.75" thickBot="1">
      <c r="A287" s="802"/>
      <c r="B287" s="746"/>
      <c r="C287" s="760"/>
      <c r="D287" s="764" t="s">
        <v>18</v>
      </c>
      <c r="E287" s="774" t="s">
        <v>193</v>
      </c>
      <c r="F287" s="775"/>
      <c r="G287" s="776"/>
      <c r="H287" s="854">
        <v>100</v>
      </c>
      <c r="I287" s="764"/>
      <c r="J287" s="1642"/>
      <c r="K287" s="1643"/>
      <c r="L287" s="1644"/>
      <c r="M287" s="785"/>
    </row>
    <row r="288" spans="1:13" ht="15.75" thickBot="1">
      <c r="A288" s="802"/>
      <c r="B288" s="746"/>
      <c r="C288" s="760"/>
      <c r="D288" s="764"/>
      <c r="E288" s="774" t="s">
        <v>471</v>
      </c>
      <c r="F288" s="775"/>
      <c r="G288" s="776"/>
      <c r="H288" s="855">
        <f>SUM(H287)</f>
        <v>100</v>
      </c>
      <c r="I288" s="764"/>
      <c r="J288" s="779"/>
      <c r="K288" s="770"/>
      <c r="L288" s="771"/>
      <c r="M288" s="785"/>
    </row>
    <row r="289" spans="1:13" ht="15.75" thickBot="1">
      <c r="A289" s="802"/>
      <c r="B289" s="746"/>
      <c r="C289" s="760"/>
      <c r="D289" s="764"/>
      <c r="E289" s="774" t="s">
        <v>475</v>
      </c>
      <c r="F289" s="775"/>
      <c r="G289" s="776"/>
      <c r="H289" s="855">
        <f>SUM(H288)</f>
        <v>100</v>
      </c>
      <c r="I289" s="764"/>
      <c r="J289" s="1642"/>
      <c r="K289" s="1643"/>
      <c r="L289" s="1644"/>
      <c r="M289" s="785"/>
    </row>
    <row r="290" spans="1:13" ht="15">
      <c r="A290" s="802"/>
      <c r="B290" s="746"/>
      <c r="C290" s="852"/>
      <c r="D290" s="1667"/>
      <c r="E290" s="1668"/>
      <c r="F290" s="1668"/>
      <c r="G290" s="1669"/>
      <c r="H290" s="853"/>
      <c r="I290" s="764"/>
      <c r="J290" s="782"/>
      <c r="K290" s="782"/>
      <c r="L290" s="783"/>
      <c r="M290" s="768"/>
    </row>
    <row r="291" spans="1:13" ht="0.75" customHeight="1" thickBot="1">
      <c r="A291" s="802"/>
      <c r="B291" s="746"/>
      <c r="C291" s="760"/>
      <c r="D291" s="764"/>
      <c r="E291" s="774"/>
      <c r="F291" s="775"/>
      <c r="G291" s="776"/>
      <c r="H291" s="854"/>
      <c r="I291" s="764"/>
      <c r="J291" s="782"/>
      <c r="K291" s="782"/>
      <c r="L291" s="783"/>
      <c r="M291" s="768"/>
    </row>
    <row r="292" spans="1:13" ht="15.75" hidden="1" thickBot="1">
      <c r="A292" s="802"/>
      <c r="B292" s="746"/>
      <c r="C292" s="760"/>
      <c r="D292" s="764"/>
      <c r="E292" s="774"/>
      <c r="F292" s="775"/>
      <c r="G292" s="776"/>
      <c r="H292" s="855"/>
      <c r="I292" s="764"/>
      <c r="J292" s="782"/>
      <c r="K292" s="782"/>
      <c r="L292" s="783"/>
      <c r="M292" s="768"/>
    </row>
    <row r="293" spans="1:13" ht="15.75" hidden="1" thickBot="1">
      <c r="A293" s="802"/>
      <c r="B293" s="746"/>
      <c r="C293" s="760"/>
      <c r="D293" s="764"/>
      <c r="E293" s="774"/>
      <c r="F293" s="775"/>
      <c r="G293" s="776"/>
      <c r="H293" s="855"/>
      <c r="I293" s="764"/>
      <c r="J293" s="782"/>
      <c r="K293" s="782"/>
      <c r="L293" s="783"/>
      <c r="M293" s="768"/>
    </row>
    <row r="294" spans="1:13" ht="15">
      <c r="A294" s="802"/>
      <c r="B294" s="746"/>
      <c r="C294" s="852" t="s">
        <v>58</v>
      </c>
      <c r="D294" s="1667" t="s">
        <v>517</v>
      </c>
      <c r="E294" s="1668"/>
      <c r="F294" s="1668"/>
      <c r="G294" s="1669"/>
      <c r="H294" s="853"/>
      <c r="I294" s="764"/>
      <c r="J294" s="782"/>
      <c r="K294" s="782"/>
      <c r="L294" s="783"/>
      <c r="M294" s="768"/>
    </row>
    <row r="295" spans="1:13" ht="15.75" thickBot="1">
      <c r="A295" s="802"/>
      <c r="B295" s="746"/>
      <c r="C295" s="760"/>
      <c r="D295" s="764" t="s">
        <v>18</v>
      </c>
      <c r="E295" s="774" t="s">
        <v>193</v>
      </c>
      <c r="F295" s="775"/>
      <c r="G295" s="776"/>
      <c r="H295" s="854">
        <v>1500</v>
      </c>
      <c r="I295" s="764"/>
      <c r="J295" s="782"/>
      <c r="K295" s="782"/>
      <c r="L295" s="783"/>
      <c r="M295" s="768"/>
    </row>
    <row r="296" spans="1:13" ht="15.75" thickBot="1">
      <c r="A296" s="802"/>
      <c r="B296" s="746"/>
      <c r="C296" s="760"/>
      <c r="D296" s="764"/>
      <c r="E296" s="774" t="s">
        <v>471</v>
      </c>
      <c r="F296" s="775"/>
      <c r="G296" s="776"/>
      <c r="H296" s="855">
        <f>SUM(H295)</f>
        <v>1500</v>
      </c>
      <c r="I296" s="764"/>
      <c r="J296" s="782"/>
      <c r="K296" s="782"/>
      <c r="L296" s="783"/>
      <c r="M296" s="768"/>
    </row>
    <row r="297" spans="1:13" ht="15.75" thickBot="1">
      <c r="A297" s="802"/>
      <c r="B297" s="746"/>
      <c r="C297" s="760"/>
      <c r="D297" s="764"/>
      <c r="E297" s="774" t="s">
        <v>475</v>
      </c>
      <c r="F297" s="775"/>
      <c r="G297" s="776"/>
      <c r="H297" s="855">
        <f>SUM(H296)</f>
        <v>1500</v>
      </c>
      <c r="I297" s="764"/>
      <c r="J297" s="782"/>
      <c r="K297" s="782"/>
      <c r="L297" s="783"/>
      <c r="M297" s="768"/>
    </row>
    <row r="298" spans="1:13" ht="15">
      <c r="A298" s="802"/>
      <c r="B298" s="746"/>
      <c r="C298" s="852" t="s">
        <v>60</v>
      </c>
      <c r="D298" s="1667" t="s">
        <v>518</v>
      </c>
      <c r="E298" s="1668"/>
      <c r="F298" s="1668"/>
      <c r="G298" s="1669"/>
      <c r="H298" s="853"/>
      <c r="I298" s="764"/>
      <c r="J298" s="782"/>
      <c r="K298" s="782"/>
      <c r="L298" s="783"/>
      <c r="M298" s="768"/>
    </row>
    <row r="299" spans="1:13" ht="15.75" thickBot="1">
      <c r="A299" s="802"/>
      <c r="B299" s="746"/>
      <c r="C299" s="760"/>
      <c r="D299" s="764" t="s">
        <v>18</v>
      </c>
      <c r="E299" s="774" t="s">
        <v>193</v>
      </c>
      <c r="F299" s="775"/>
      <c r="G299" s="776"/>
      <c r="H299" s="854">
        <v>200</v>
      </c>
      <c r="I299" s="764"/>
      <c r="J299" s="782"/>
      <c r="K299" s="782"/>
      <c r="L299" s="783"/>
      <c r="M299" s="768"/>
    </row>
    <row r="300" spans="1:13" ht="15.75" thickBot="1">
      <c r="A300" s="802"/>
      <c r="B300" s="746"/>
      <c r="C300" s="760"/>
      <c r="D300" s="764"/>
      <c r="E300" s="774" t="s">
        <v>471</v>
      </c>
      <c r="F300" s="775"/>
      <c r="G300" s="776"/>
      <c r="H300" s="855">
        <f>SUM(H299)</f>
        <v>200</v>
      </c>
      <c r="I300" s="764"/>
      <c r="J300" s="782"/>
      <c r="K300" s="782"/>
      <c r="L300" s="783"/>
      <c r="M300" s="768"/>
    </row>
    <row r="301" spans="1:13" ht="15.75" thickBot="1">
      <c r="A301" s="802"/>
      <c r="B301" s="746"/>
      <c r="C301" s="760"/>
      <c r="D301" s="764"/>
      <c r="E301" s="774" t="s">
        <v>475</v>
      </c>
      <c r="F301" s="775"/>
      <c r="G301" s="776"/>
      <c r="H301" s="855">
        <f>SUM(H300)</f>
        <v>200</v>
      </c>
      <c r="I301" s="764"/>
      <c r="J301" s="782"/>
      <c r="K301" s="782"/>
      <c r="L301" s="783"/>
      <c r="M301" s="768"/>
    </row>
    <row r="302" spans="1:13" ht="15">
      <c r="A302" s="802"/>
      <c r="B302" s="746"/>
      <c r="C302" s="852" t="s">
        <v>63</v>
      </c>
      <c r="D302" s="1667" t="s">
        <v>519</v>
      </c>
      <c r="E302" s="1668"/>
      <c r="F302" s="1668"/>
      <c r="G302" s="1669"/>
      <c r="H302" s="853"/>
      <c r="I302" s="764"/>
      <c r="J302" s="782"/>
      <c r="K302" s="782"/>
      <c r="L302" s="783"/>
      <c r="M302" s="768"/>
    </row>
    <row r="303" spans="1:13" ht="15.75" thickBot="1">
      <c r="A303" s="802"/>
      <c r="B303" s="746"/>
      <c r="C303" s="760"/>
      <c r="D303" s="764" t="s">
        <v>18</v>
      </c>
      <c r="E303" s="774" t="s">
        <v>193</v>
      </c>
      <c r="F303" s="775"/>
      <c r="G303" s="776"/>
      <c r="H303" s="854">
        <v>500</v>
      </c>
      <c r="I303" s="764"/>
      <c r="J303" s="782"/>
      <c r="K303" s="782"/>
      <c r="L303" s="783"/>
      <c r="M303" s="768"/>
    </row>
    <row r="304" spans="1:13" ht="15.75" thickBot="1">
      <c r="A304" s="802"/>
      <c r="B304" s="746"/>
      <c r="C304" s="760"/>
      <c r="D304" s="764"/>
      <c r="E304" s="774" t="s">
        <v>471</v>
      </c>
      <c r="F304" s="775"/>
      <c r="G304" s="776"/>
      <c r="H304" s="855">
        <f>SUM(H303)</f>
        <v>500</v>
      </c>
      <c r="I304" s="764"/>
      <c r="J304" s="782"/>
      <c r="K304" s="782"/>
      <c r="L304" s="783"/>
      <c r="M304" s="768"/>
    </row>
    <row r="305" spans="1:13" ht="15.75" thickBot="1">
      <c r="A305" s="802"/>
      <c r="B305" s="746"/>
      <c r="C305" s="760"/>
      <c r="D305" s="764"/>
      <c r="E305" s="774" t="s">
        <v>475</v>
      </c>
      <c r="F305" s="775"/>
      <c r="G305" s="776"/>
      <c r="H305" s="855">
        <f>SUM(H304)</f>
        <v>500</v>
      </c>
      <c r="I305" s="764"/>
      <c r="J305" s="782"/>
      <c r="K305" s="782"/>
      <c r="L305" s="783"/>
      <c r="M305" s="768"/>
    </row>
    <row r="306" spans="1:13" ht="15">
      <c r="A306" s="802"/>
      <c r="B306" s="746"/>
      <c r="C306" s="852" t="s">
        <v>65</v>
      </c>
      <c r="D306" s="1667" t="s">
        <v>880</v>
      </c>
      <c r="E306" s="1668"/>
      <c r="F306" s="1668"/>
      <c r="G306" s="1669"/>
      <c r="H306" s="853"/>
      <c r="I306" s="1667"/>
      <c r="J306" s="1668"/>
      <c r="K306" s="1668"/>
      <c r="L306" s="1669"/>
      <c r="M306" s="768"/>
    </row>
    <row r="307" spans="1:13" ht="15.75" thickBot="1">
      <c r="A307" s="802"/>
      <c r="B307" s="746"/>
      <c r="C307" s="760"/>
      <c r="D307" s="764" t="s">
        <v>18</v>
      </c>
      <c r="E307" s="774" t="s">
        <v>193</v>
      </c>
      <c r="F307" s="775"/>
      <c r="G307" s="776"/>
      <c r="H307" s="854">
        <v>1500</v>
      </c>
      <c r="I307" s="764"/>
      <c r="J307" s="1642"/>
      <c r="K307" s="1643"/>
      <c r="L307" s="1644"/>
      <c r="M307" s="785"/>
    </row>
    <row r="308" spans="1:13" ht="15.75" thickBot="1">
      <c r="A308" s="802"/>
      <c r="B308" s="746"/>
      <c r="C308" s="760"/>
      <c r="D308" s="764"/>
      <c r="E308" s="774" t="s">
        <v>471</v>
      </c>
      <c r="F308" s="775"/>
      <c r="G308" s="776"/>
      <c r="H308" s="855">
        <f>SUM(H307)</f>
        <v>1500</v>
      </c>
      <c r="I308" s="764"/>
      <c r="J308" s="779"/>
      <c r="K308" s="770"/>
      <c r="L308" s="771"/>
      <c r="M308" s="785"/>
    </row>
    <row r="309" spans="1:13" ht="15" customHeight="1" thickBot="1">
      <c r="A309" s="802"/>
      <c r="B309" s="746"/>
      <c r="C309" s="760"/>
      <c r="D309" s="764"/>
      <c r="E309" s="774" t="s">
        <v>475</v>
      </c>
      <c r="F309" s="775"/>
      <c r="G309" s="776"/>
      <c r="H309" s="855">
        <f>SUM(H308)</f>
        <v>1500</v>
      </c>
      <c r="I309" s="764"/>
      <c r="J309" s="1642"/>
      <c r="K309" s="1643"/>
      <c r="L309" s="1644"/>
      <c r="M309" s="785"/>
    </row>
    <row r="310" spans="1:13" ht="0.75" customHeight="1" hidden="1" thickBot="1">
      <c r="A310" s="802"/>
      <c r="B310" s="746"/>
      <c r="C310" s="852"/>
      <c r="D310" s="1667"/>
      <c r="E310" s="1668"/>
      <c r="F310" s="1668"/>
      <c r="G310" s="1669"/>
      <c r="H310" s="853"/>
      <c r="I310" s="764"/>
      <c r="J310" s="782"/>
      <c r="K310" s="782"/>
      <c r="L310" s="783"/>
      <c r="M310" s="768"/>
    </row>
    <row r="311" spans="1:13" ht="15.75" hidden="1" thickBot="1">
      <c r="A311" s="802"/>
      <c r="B311" s="746"/>
      <c r="C311" s="760"/>
      <c r="D311" s="764"/>
      <c r="E311" s="774"/>
      <c r="F311" s="775"/>
      <c r="G311" s="776"/>
      <c r="H311" s="854"/>
      <c r="I311" s="764"/>
      <c r="J311" s="782"/>
      <c r="K311" s="782"/>
      <c r="L311" s="783"/>
      <c r="M311" s="768"/>
    </row>
    <row r="312" spans="1:13" ht="15.75" hidden="1" thickBot="1">
      <c r="A312" s="802"/>
      <c r="B312" s="746"/>
      <c r="C312" s="760"/>
      <c r="D312" s="764"/>
      <c r="E312" s="774"/>
      <c r="F312" s="775"/>
      <c r="G312" s="776"/>
      <c r="H312" s="855"/>
      <c r="I312" s="764"/>
      <c r="J312" s="782"/>
      <c r="K312" s="782"/>
      <c r="L312" s="783"/>
      <c r="M312" s="768"/>
    </row>
    <row r="313" spans="1:13" ht="15.75" hidden="1" thickBot="1">
      <c r="A313" s="802"/>
      <c r="B313" s="746"/>
      <c r="C313" s="760"/>
      <c r="D313" s="764"/>
      <c r="E313" s="774"/>
      <c r="F313" s="775"/>
      <c r="G313" s="776"/>
      <c r="H313" s="855"/>
      <c r="I313" s="764"/>
      <c r="J313" s="782"/>
      <c r="K313" s="782"/>
      <c r="L313" s="783"/>
      <c r="M313" s="768"/>
    </row>
    <row r="314" spans="1:13" ht="1.5" customHeight="1" hidden="1" thickBot="1">
      <c r="A314" s="802"/>
      <c r="B314" s="746"/>
      <c r="C314" s="852"/>
      <c r="D314" s="1667"/>
      <c r="E314" s="1668"/>
      <c r="F314" s="1668"/>
      <c r="G314" s="1669"/>
      <c r="H314" s="853"/>
      <c r="I314" s="764"/>
      <c r="J314" s="782"/>
      <c r="K314" s="782"/>
      <c r="L314" s="783"/>
      <c r="M314" s="768"/>
    </row>
    <row r="315" spans="1:13" ht="15.75" hidden="1" thickBot="1">
      <c r="A315" s="802"/>
      <c r="B315" s="746"/>
      <c r="C315" s="760"/>
      <c r="D315" s="764"/>
      <c r="E315" s="774"/>
      <c r="F315" s="775"/>
      <c r="G315" s="776"/>
      <c r="H315" s="854"/>
      <c r="I315" s="764"/>
      <c r="J315" s="782"/>
      <c r="K315" s="782"/>
      <c r="L315" s="783"/>
      <c r="M315" s="768"/>
    </row>
    <row r="316" spans="1:13" ht="15.75" hidden="1" thickBot="1">
      <c r="A316" s="802"/>
      <c r="B316" s="746"/>
      <c r="C316" s="760"/>
      <c r="D316" s="764"/>
      <c r="E316" s="774"/>
      <c r="F316" s="775"/>
      <c r="G316" s="776"/>
      <c r="H316" s="855"/>
      <c r="I316" s="764"/>
      <c r="J316" s="782"/>
      <c r="K316" s="782"/>
      <c r="L316" s="783"/>
      <c r="M316" s="768"/>
    </row>
    <row r="317" spans="1:13" ht="15.75" hidden="1" thickBot="1">
      <c r="A317" s="802"/>
      <c r="B317" s="746"/>
      <c r="C317" s="760"/>
      <c r="D317" s="764"/>
      <c r="E317" s="774"/>
      <c r="F317" s="775"/>
      <c r="G317" s="776"/>
      <c r="H317" s="855"/>
      <c r="I317" s="764"/>
      <c r="J317" s="782"/>
      <c r="K317" s="782"/>
      <c r="L317" s="783"/>
      <c r="M317" s="768"/>
    </row>
    <row r="318" spans="1:13" ht="1.5" customHeight="1" hidden="1" thickBot="1">
      <c r="A318" s="802"/>
      <c r="B318" s="746"/>
      <c r="C318" s="852"/>
      <c r="D318" s="1667"/>
      <c r="E318" s="1668"/>
      <c r="F318" s="1668"/>
      <c r="G318" s="1669"/>
      <c r="H318" s="853"/>
      <c r="I318" s="764"/>
      <c r="J318" s="782"/>
      <c r="K318" s="782"/>
      <c r="L318" s="783"/>
      <c r="M318" s="768"/>
    </row>
    <row r="319" spans="1:13" ht="15.75" hidden="1" thickBot="1">
      <c r="A319" s="802"/>
      <c r="B319" s="746"/>
      <c r="C319" s="760"/>
      <c r="D319" s="764"/>
      <c r="E319" s="774"/>
      <c r="F319" s="775"/>
      <c r="G319" s="776"/>
      <c r="H319" s="854"/>
      <c r="I319" s="764"/>
      <c r="J319" s="782"/>
      <c r="K319" s="782"/>
      <c r="L319" s="783"/>
      <c r="M319" s="768"/>
    </row>
    <row r="320" spans="1:13" ht="15.75" hidden="1" thickBot="1">
      <c r="A320" s="802"/>
      <c r="B320" s="746"/>
      <c r="C320" s="760"/>
      <c r="D320" s="764"/>
      <c r="E320" s="774"/>
      <c r="F320" s="775"/>
      <c r="G320" s="776"/>
      <c r="H320" s="855"/>
      <c r="I320" s="764"/>
      <c r="J320" s="782"/>
      <c r="K320" s="782"/>
      <c r="L320" s="783"/>
      <c r="M320" s="768"/>
    </row>
    <row r="321" spans="1:13" ht="15.75" hidden="1" thickBot="1">
      <c r="A321" s="802"/>
      <c r="B321" s="746"/>
      <c r="C321" s="760"/>
      <c r="D321" s="764"/>
      <c r="E321" s="774"/>
      <c r="F321" s="775"/>
      <c r="G321" s="776"/>
      <c r="H321" s="855"/>
      <c r="I321" s="764"/>
      <c r="J321" s="782"/>
      <c r="K321" s="782"/>
      <c r="L321" s="783"/>
      <c r="M321" s="768"/>
    </row>
    <row r="322" spans="1:13" ht="19.5" customHeight="1">
      <c r="A322" s="802"/>
      <c r="B322" s="746"/>
      <c r="C322" s="852" t="s">
        <v>67</v>
      </c>
      <c r="D322" s="1667" t="s">
        <v>520</v>
      </c>
      <c r="E322" s="1668"/>
      <c r="F322" s="1668"/>
      <c r="G322" s="1669"/>
      <c r="H322" s="853"/>
      <c r="I322" s="764"/>
      <c r="J322" s="782"/>
      <c r="K322" s="782"/>
      <c r="L322" s="783"/>
      <c r="M322" s="768"/>
    </row>
    <row r="323" spans="1:13" ht="15.75" thickBot="1">
      <c r="A323" s="802"/>
      <c r="B323" s="746"/>
      <c r="C323" s="760"/>
      <c r="D323" s="764" t="s">
        <v>18</v>
      </c>
      <c r="E323" s="774" t="s">
        <v>193</v>
      </c>
      <c r="F323" s="775"/>
      <c r="G323" s="776"/>
      <c r="H323" s="854">
        <v>200</v>
      </c>
      <c r="I323" s="764"/>
      <c r="J323" s="782"/>
      <c r="K323" s="782"/>
      <c r="L323" s="783"/>
      <c r="M323" s="768"/>
    </row>
    <row r="324" spans="1:13" ht="15.75" thickBot="1">
      <c r="A324" s="802"/>
      <c r="B324" s="746"/>
      <c r="C324" s="760"/>
      <c r="D324" s="764"/>
      <c r="E324" s="774" t="s">
        <v>471</v>
      </c>
      <c r="F324" s="775"/>
      <c r="G324" s="776"/>
      <c r="H324" s="855">
        <f>SUM(H323)</f>
        <v>200</v>
      </c>
      <c r="I324" s="764"/>
      <c r="J324" s="782"/>
      <c r="K324" s="782"/>
      <c r="L324" s="783"/>
      <c r="M324" s="768"/>
    </row>
    <row r="325" spans="1:13" ht="15.75" thickBot="1">
      <c r="A325" s="802"/>
      <c r="B325" s="746"/>
      <c r="C325" s="760"/>
      <c r="D325" s="764"/>
      <c r="E325" s="774" t="s">
        <v>475</v>
      </c>
      <c r="F325" s="775"/>
      <c r="G325" s="776"/>
      <c r="H325" s="855">
        <f>SUM(H324)</f>
        <v>200</v>
      </c>
      <c r="I325" s="764"/>
      <c r="J325" s="782"/>
      <c r="K325" s="782"/>
      <c r="L325" s="783"/>
      <c r="M325" s="768"/>
    </row>
    <row r="326" spans="1:13" ht="17.25" customHeight="1" thickBot="1">
      <c r="A326" s="802"/>
      <c r="B326" s="746"/>
      <c r="C326" s="852"/>
      <c r="D326" s="1667"/>
      <c r="E326" s="1668"/>
      <c r="F326" s="1668"/>
      <c r="G326" s="1669"/>
      <c r="H326" s="853"/>
      <c r="I326" s="764"/>
      <c r="J326" s="782"/>
      <c r="K326" s="782"/>
      <c r="L326" s="783"/>
      <c r="M326" s="768"/>
    </row>
    <row r="327" spans="1:13" ht="0.75" customHeight="1" hidden="1" thickBot="1">
      <c r="A327" s="802"/>
      <c r="B327" s="746"/>
      <c r="C327" s="760"/>
      <c r="D327" s="764"/>
      <c r="E327" s="769"/>
      <c r="F327" s="775"/>
      <c r="G327" s="776"/>
      <c r="H327" s="854"/>
      <c r="I327" s="764"/>
      <c r="J327" s="782"/>
      <c r="K327" s="782"/>
      <c r="L327" s="783"/>
      <c r="M327" s="768"/>
    </row>
    <row r="328" spans="1:13" ht="15.75" hidden="1" thickBot="1">
      <c r="A328" s="802"/>
      <c r="B328" s="746"/>
      <c r="C328" s="760"/>
      <c r="D328" s="764"/>
      <c r="E328" s="1646"/>
      <c r="F328" s="1647"/>
      <c r="G328" s="1648"/>
      <c r="H328" s="855"/>
      <c r="I328" s="764"/>
      <c r="J328" s="782"/>
      <c r="K328" s="782"/>
      <c r="L328" s="783"/>
      <c r="M328" s="768"/>
    </row>
    <row r="329" spans="1:13" ht="15.75" hidden="1" thickBot="1">
      <c r="A329" s="802"/>
      <c r="B329" s="746"/>
      <c r="C329" s="760"/>
      <c r="D329" s="764"/>
      <c r="E329" s="774"/>
      <c r="F329" s="775"/>
      <c r="G329" s="776"/>
      <c r="H329" s="855"/>
      <c r="I329" s="764"/>
      <c r="J329" s="782"/>
      <c r="K329" s="782"/>
      <c r="L329" s="783"/>
      <c r="M329" s="768"/>
    </row>
    <row r="330" spans="1:13" ht="0.75" customHeight="1" hidden="1" thickBot="1">
      <c r="A330" s="802"/>
      <c r="B330" s="746"/>
      <c r="C330" s="760"/>
      <c r="D330" s="1658"/>
      <c r="E330" s="1659"/>
      <c r="F330" s="1659"/>
      <c r="G330" s="1660"/>
      <c r="H330" s="853"/>
      <c r="I330" s="1658"/>
      <c r="J330" s="1659"/>
      <c r="K330" s="1659"/>
      <c r="L330" s="1660"/>
      <c r="M330" s="768"/>
    </row>
    <row r="331" spans="1:13" ht="15.75" hidden="1" thickBot="1">
      <c r="A331" s="802"/>
      <c r="B331" s="746"/>
      <c r="C331" s="760"/>
      <c r="D331" s="764"/>
      <c r="E331" s="779"/>
      <c r="F331" s="775"/>
      <c r="G331" s="776"/>
      <c r="H331" s="854"/>
      <c r="I331" s="764"/>
      <c r="J331" s="779"/>
      <c r="K331" s="782"/>
      <c r="L331" s="783"/>
      <c r="M331" s="785"/>
    </row>
    <row r="332" spans="1:13" ht="15.75" hidden="1" thickBot="1">
      <c r="A332" s="802"/>
      <c r="B332" s="746"/>
      <c r="C332" s="760"/>
      <c r="D332" s="764"/>
      <c r="E332" s="1646"/>
      <c r="F332" s="1647"/>
      <c r="G332" s="1648"/>
      <c r="H332" s="855"/>
      <c r="I332" s="764"/>
      <c r="J332" s="779"/>
      <c r="K332" s="782"/>
      <c r="L332" s="783"/>
      <c r="M332" s="785"/>
    </row>
    <row r="333" spans="1:13" ht="15.75" hidden="1" thickBot="1">
      <c r="A333" s="802"/>
      <c r="B333" s="746"/>
      <c r="C333" s="760"/>
      <c r="D333" s="764"/>
      <c r="E333" s="774"/>
      <c r="F333" s="775"/>
      <c r="G333" s="776"/>
      <c r="H333" s="855"/>
      <c r="I333" s="764"/>
      <c r="J333" s="1642"/>
      <c r="K333" s="1643"/>
      <c r="L333" s="1644"/>
      <c r="M333" s="785"/>
    </row>
    <row r="334" spans="1:13" ht="15.75" hidden="1" thickBot="1">
      <c r="A334" s="802"/>
      <c r="B334" s="746"/>
      <c r="C334" s="760"/>
      <c r="D334" s="1658"/>
      <c r="E334" s="1659"/>
      <c r="F334" s="1659"/>
      <c r="G334" s="1660"/>
      <c r="H334" s="853"/>
      <c r="I334" s="764"/>
      <c r="J334" s="782"/>
      <c r="K334" s="782"/>
      <c r="L334" s="783"/>
      <c r="M334" s="778"/>
    </row>
    <row r="335" spans="1:13" ht="15.75" hidden="1" thickBot="1">
      <c r="A335" s="802"/>
      <c r="B335" s="746"/>
      <c r="C335" s="760"/>
      <c r="D335" s="764"/>
      <c r="E335" s="779"/>
      <c r="F335" s="775"/>
      <c r="G335" s="776"/>
      <c r="H335" s="854"/>
      <c r="I335" s="764"/>
      <c r="J335" s="782"/>
      <c r="K335" s="782"/>
      <c r="L335" s="783"/>
      <c r="M335" s="768"/>
    </row>
    <row r="336" spans="1:13" ht="15.75" hidden="1" thickBot="1">
      <c r="A336" s="802"/>
      <c r="B336" s="746"/>
      <c r="C336" s="760"/>
      <c r="D336" s="764"/>
      <c r="E336" s="1646"/>
      <c r="F336" s="1647"/>
      <c r="G336" s="1648"/>
      <c r="H336" s="855"/>
      <c r="I336" s="764"/>
      <c r="J336" s="782"/>
      <c r="K336" s="782"/>
      <c r="L336" s="783"/>
      <c r="M336" s="768"/>
    </row>
    <row r="337" spans="1:13" ht="15.75" hidden="1" thickBot="1">
      <c r="A337" s="802"/>
      <c r="B337" s="746"/>
      <c r="C337" s="760"/>
      <c r="D337" s="764"/>
      <c r="E337" s="774"/>
      <c r="F337" s="775"/>
      <c r="G337" s="776"/>
      <c r="H337" s="855"/>
      <c r="I337" s="764"/>
      <c r="J337" s="782"/>
      <c r="K337" s="782"/>
      <c r="L337" s="783"/>
      <c r="M337" s="768"/>
    </row>
    <row r="338" spans="1:13" ht="10.5" customHeight="1" hidden="1" thickBot="1">
      <c r="A338" s="802"/>
      <c r="B338" s="746"/>
      <c r="C338" s="852"/>
      <c r="D338" s="1667"/>
      <c r="E338" s="1668"/>
      <c r="F338" s="1668"/>
      <c r="G338" s="1669"/>
      <c r="H338" s="853"/>
      <c r="I338" s="764"/>
      <c r="J338" s="782"/>
      <c r="K338" s="782"/>
      <c r="L338" s="783"/>
      <c r="M338" s="768"/>
    </row>
    <row r="339" spans="1:13" ht="15.75" hidden="1" thickBot="1">
      <c r="A339" s="802"/>
      <c r="B339" s="746"/>
      <c r="C339" s="760"/>
      <c r="D339" s="764"/>
      <c r="E339" s="779"/>
      <c r="F339" s="1642"/>
      <c r="G339" s="1644"/>
      <c r="H339" s="854"/>
      <c r="I339" s="764"/>
      <c r="J339" s="782"/>
      <c r="K339" s="782"/>
      <c r="L339" s="783"/>
      <c r="M339" s="768"/>
    </row>
    <row r="340" spans="1:13" ht="15.75" hidden="1" thickBot="1">
      <c r="A340" s="802"/>
      <c r="B340" s="746"/>
      <c r="C340" s="760"/>
      <c r="D340" s="764"/>
      <c r="E340" s="774"/>
      <c r="F340" s="775"/>
      <c r="G340" s="776"/>
      <c r="H340" s="855"/>
      <c r="I340" s="764"/>
      <c r="J340" s="782"/>
      <c r="K340" s="782"/>
      <c r="L340" s="783"/>
      <c r="M340" s="768"/>
    </row>
    <row r="341" spans="1:13" ht="15.75" hidden="1" thickBot="1">
      <c r="A341" s="802"/>
      <c r="B341" s="746"/>
      <c r="C341" s="760"/>
      <c r="D341" s="764"/>
      <c r="E341" s="774"/>
      <c r="F341" s="775"/>
      <c r="G341" s="776"/>
      <c r="H341" s="855"/>
      <c r="I341" s="764"/>
      <c r="J341" s="782"/>
      <c r="K341" s="782"/>
      <c r="L341" s="783"/>
      <c r="M341" s="768"/>
    </row>
    <row r="342" spans="1:13" ht="15.75" hidden="1" thickBot="1">
      <c r="A342" s="802"/>
      <c r="B342" s="746"/>
      <c r="C342" s="760"/>
      <c r="D342" s="1658"/>
      <c r="E342" s="1659"/>
      <c r="F342" s="1659"/>
      <c r="G342" s="1660"/>
      <c r="H342" s="853"/>
      <c r="I342" s="764"/>
      <c r="J342" s="782"/>
      <c r="K342" s="782"/>
      <c r="L342" s="783"/>
      <c r="M342" s="768"/>
    </row>
    <row r="343" spans="1:13" ht="15.75" hidden="1" thickBot="1">
      <c r="A343" s="802"/>
      <c r="B343" s="746"/>
      <c r="C343" s="760"/>
      <c r="D343" s="764"/>
      <c r="E343" s="774"/>
      <c r="F343" s="775"/>
      <c r="G343" s="776"/>
      <c r="H343" s="814"/>
      <c r="I343" s="764"/>
      <c r="J343" s="782"/>
      <c r="K343" s="782"/>
      <c r="L343" s="783"/>
      <c r="M343" s="768"/>
    </row>
    <row r="344" spans="1:13" ht="15.75" hidden="1" thickBot="1">
      <c r="A344" s="802"/>
      <c r="B344" s="746"/>
      <c r="C344" s="760"/>
      <c r="D344" s="764"/>
      <c r="E344" s="774"/>
      <c r="F344" s="775"/>
      <c r="G344" s="776"/>
      <c r="H344" s="815"/>
      <c r="I344" s="764"/>
      <c r="J344" s="782"/>
      <c r="K344" s="782"/>
      <c r="L344" s="783"/>
      <c r="M344" s="768"/>
    </row>
    <row r="345" spans="1:13" ht="15.75" hidden="1" thickBot="1">
      <c r="A345" s="802"/>
      <c r="B345" s="746"/>
      <c r="C345" s="760"/>
      <c r="D345" s="764"/>
      <c r="E345" s="774"/>
      <c r="F345" s="775"/>
      <c r="G345" s="776"/>
      <c r="H345" s="815"/>
      <c r="I345" s="764"/>
      <c r="J345" s="782"/>
      <c r="K345" s="782"/>
      <c r="L345" s="783"/>
      <c r="M345" s="768"/>
    </row>
    <row r="346" spans="1:13" ht="15.75" hidden="1" thickBot="1">
      <c r="A346" s="802"/>
      <c r="B346" s="746"/>
      <c r="C346" s="760"/>
      <c r="D346" s="1658"/>
      <c r="E346" s="1659"/>
      <c r="F346" s="1659"/>
      <c r="G346" s="1660"/>
      <c r="H346" s="815"/>
      <c r="I346" s="1639"/>
      <c r="J346" s="1670"/>
      <c r="K346" s="1670"/>
      <c r="L346" s="1671"/>
      <c r="M346" s="768"/>
    </row>
    <row r="347" spans="1:13" ht="15.75" hidden="1" thickBot="1">
      <c r="A347" s="802"/>
      <c r="B347" s="746"/>
      <c r="C347" s="760"/>
      <c r="D347" s="764"/>
      <c r="E347" s="1642"/>
      <c r="F347" s="1643"/>
      <c r="G347" s="1644"/>
      <c r="H347" s="815"/>
      <c r="I347" s="764"/>
      <c r="J347" s="782"/>
      <c r="K347" s="782"/>
      <c r="L347" s="783"/>
      <c r="M347" s="768"/>
    </row>
    <row r="348" spans="1:13" ht="15.75" hidden="1" thickBot="1">
      <c r="A348" s="802"/>
      <c r="B348" s="746"/>
      <c r="C348" s="760"/>
      <c r="D348" s="764"/>
      <c r="E348" s="774"/>
      <c r="F348" s="775"/>
      <c r="G348" s="776"/>
      <c r="H348" s="815"/>
      <c r="I348" s="764"/>
      <c r="J348" s="782"/>
      <c r="K348" s="782"/>
      <c r="L348" s="783"/>
      <c r="M348" s="768"/>
    </row>
    <row r="349" spans="1:13" ht="15.75" hidden="1" thickBot="1">
      <c r="A349" s="802"/>
      <c r="B349" s="746"/>
      <c r="C349" s="760"/>
      <c r="D349" s="764"/>
      <c r="E349" s="1642"/>
      <c r="F349" s="1643"/>
      <c r="G349" s="1644"/>
      <c r="H349" s="854"/>
      <c r="I349" s="764"/>
      <c r="J349" s="782"/>
      <c r="K349" s="782"/>
      <c r="L349" s="783"/>
      <c r="M349" s="768"/>
    </row>
    <row r="350" spans="1:13" ht="15.75" hidden="1" thickBot="1">
      <c r="A350" s="802"/>
      <c r="B350" s="746"/>
      <c r="C350" s="760"/>
      <c r="D350" s="764"/>
      <c r="E350" s="774"/>
      <c r="F350" s="775"/>
      <c r="G350" s="776"/>
      <c r="H350" s="855"/>
      <c r="I350" s="764"/>
      <c r="J350" s="782"/>
      <c r="K350" s="782"/>
      <c r="L350" s="783"/>
      <c r="M350" s="768"/>
    </row>
    <row r="351" spans="1:13" ht="15.75" hidden="1" thickBot="1">
      <c r="A351" s="802"/>
      <c r="B351" s="746"/>
      <c r="C351" s="760"/>
      <c r="D351" s="764"/>
      <c r="E351" s="774"/>
      <c r="F351" s="775"/>
      <c r="G351" s="776"/>
      <c r="H351" s="855"/>
      <c r="I351" s="764"/>
      <c r="J351" s="782"/>
      <c r="K351" s="782"/>
      <c r="L351" s="783"/>
      <c r="M351" s="768"/>
    </row>
    <row r="352" spans="1:13" ht="15.75" hidden="1" thickBot="1">
      <c r="A352" s="802"/>
      <c r="B352" s="746"/>
      <c r="C352" s="760"/>
      <c r="D352" s="1658"/>
      <c r="E352" s="1659"/>
      <c r="F352" s="1659"/>
      <c r="G352" s="1660"/>
      <c r="H352" s="853"/>
      <c r="I352" s="1658"/>
      <c r="J352" s="1659"/>
      <c r="K352" s="1659"/>
      <c r="L352" s="1660"/>
      <c r="M352" s="768"/>
    </row>
    <row r="353" spans="1:13" ht="0.75" customHeight="1" hidden="1" thickBot="1">
      <c r="A353" s="802"/>
      <c r="B353" s="746"/>
      <c r="C353" s="760"/>
      <c r="D353" s="764"/>
      <c r="E353" s="1642"/>
      <c r="F353" s="1643"/>
      <c r="G353" s="1644"/>
      <c r="H353" s="814"/>
      <c r="I353" s="764"/>
      <c r="J353" s="1642"/>
      <c r="K353" s="1643"/>
      <c r="L353" s="1644"/>
      <c r="M353" s="785"/>
    </row>
    <row r="354" spans="1:13" ht="15.75" hidden="1" thickBot="1">
      <c r="A354" s="802"/>
      <c r="B354" s="746"/>
      <c r="C354" s="760"/>
      <c r="D354" s="764"/>
      <c r="E354" s="774"/>
      <c r="F354" s="775"/>
      <c r="G354" s="776"/>
      <c r="H354" s="854"/>
      <c r="I354" s="764"/>
      <c r="J354" s="779"/>
      <c r="K354" s="770"/>
      <c r="L354" s="771"/>
      <c r="M354" s="785"/>
    </row>
    <row r="355" spans="1:13" ht="15.75" hidden="1" thickBot="1">
      <c r="A355" s="802"/>
      <c r="B355" s="746"/>
      <c r="C355" s="760"/>
      <c r="D355" s="764"/>
      <c r="E355" s="774"/>
      <c r="F355" s="775"/>
      <c r="G355" s="776"/>
      <c r="H355" s="855"/>
      <c r="I355" s="764"/>
      <c r="J355" s="1642"/>
      <c r="K355" s="1643"/>
      <c r="L355" s="1644"/>
      <c r="M355" s="785"/>
    </row>
    <row r="356" spans="1:13" ht="15.75" hidden="1" thickBot="1">
      <c r="A356" s="802"/>
      <c r="B356" s="746"/>
      <c r="C356" s="760"/>
      <c r="D356" s="764"/>
      <c r="E356" s="774"/>
      <c r="F356" s="775"/>
      <c r="G356" s="776"/>
      <c r="H356" s="855"/>
      <c r="I356" s="764"/>
      <c r="J356" s="782"/>
      <c r="K356" s="782"/>
      <c r="L356" s="783"/>
      <c r="M356" s="768"/>
    </row>
    <row r="357" spans="1:13" ht="15.75" hidden="1" thickBot="1">
      <c r="A357" s="802"/>
      <c r="B357" s="746"/>
      <c r="C357" s="760"/>
      <c r="D357" s="1658"/>
      <c r="E357" s="1659"/>
      <c r="F357" s="1659"/>
      <c r="G357" s="1660"/>
      <c r="H357" s="853"/>
      <c r="I357" s="1639"/>
      <c r="J357" s="1670"/>
      <c r="K357" s="1670"/>
      <c r="L357" s="1671"/>
      <c r="M357" s="768"/>
    </row>
    <row r="358" spans="1:13" ht="15.75" hidden="1" thickBot="1">
      <c r="A358" s="802"/>
      <c r="B358" s="746"/>
      <c r="C358" s="760"/>
      <c r="D358" s="764"/>
      <c r="E358" s="769"/>
      <c r="F358" s="775"/>
      <c r="G358" s="776"/>
      <c r="H358" s="854"/>
      <c r="I358" s="764"/>
      <c r="J358" s="782"/>
      <c r="K358" s="782"/>
      <c r="L358" s="783"/>
      <c r="M358" s="768"/>
    </row>
    <row r="359" spans="1:13" ht="15.75" hidden="1" thickBot="1">
      <c r="A359" s="802"/>
      <c r="B359" s="746"/>
      <c r="C359" s="760"/>
      <c r="D359" s="764"/>
      <c r="E359" s="774"/>
      <c r="F359" s="775"/>
      <c r="G359" s="776"/>
      <c r="H359" s="855"/>
      <c r="I359" s="764"/>
      <c r="J359" s="782"/>
      <c r="K359" s="782"/>
      <c r="L359" s="783"/>
      <c r="M359" s="768"/>
    </row>
    <row r="360" spans="1:13" ht="15.75" hidden="1" thickBot="1">
      <c r="A360" s="802"/>
      <c r="B360" s="746"/>
      <c r="C360" s="760"/>
      <c r="D360" s="764"/>
      <c r="E360" s="774"/>
      <c r="F360" s="775"/>
      <c r="G360" s="776"/>
      <c r="H360" s="855"/>
      <c r="I360" s="764"/>
      <c r="J360" s="782"/>
      <c r="K360" s="782"/>
      <c r="L360" s="783"/>
      <c r="M360" s="768"/>
    </row>
    <row r="361" spans="1:13" ht="4.5" customHeight="1" hidden="1" thickBot="1">
      <c r="A361" s="802"/>
      <c r="B361" s="746"/>
      <c r="C361" s="760"/>
      <c r="D361" s="817"/>
      <c r="E361" s="818"/>
      <c r="F361" s="818"/>
      <c r="G361" s="819"/>
      <c r="H361" s="853"/>
      <c r="I361" s="1658"/>
      <c r="J361" s="1659"/>
      <c r="K361" s="1659"/>
      <c r="L361" s="1660"/>
      <c r="M361" s="768"/>
    </row>
    <row r="362" spans="1:13" ht="15.75" hidden="1" thickBot="1">
      <c r="A362" s="802"/>
      <c r="B362" s="746"/>
      <c r="C362" s="760"/>
      <c r="D362" s="764"/>
      <c r="E362" s="769"/>
      <c r="F362" s="775"/>
      <c r="G362" s="776"/>
      <c r="H362" s="854"/>
      <c r="I362" s="764"/>
      <c r="J362" s="779"/>
      <c r="K362" s="782"/>
      <c r="L362" s="783"/>
      <c r="M362" s="785"/>
    </row>
    <row r="363" spans="1:13" ht="15.75" hidden="1" thickBot="1">
      <c r="A363" s="802"/>
      <c r="B363" s="746"/>
      <c r="C363" s="760"/>
      <c r="D363" s="764"/>
      <c r="E363" s="1646"/>
      <c r="F363" s="1647"/>
      <c r="G363" s="1648"/>
      <c r="H363" s="855"/>
      <c r="I363" s="764"/>
      <c r="J363" s="779"/>
      <c r="K363" s="782"/>
      <c r="L363" s="783"/>
      <c r="M363" s="785"/>
    </row>
    <row r="364" spans="1:13" ht="15.75" hidden="1" thickBot="1">
      <c r="A364" s="802"/>
      <c r="B364" s="746"/>
      <c r="C364" s="760"/>
      <c r="D364" s="764"/>
      <c r="E364" s="774"/>
      <c r="F364" s="775"/>
      <c r="G364" s="776"/>
      <c r="H364" s="855"/>
      <c r="I364" s="764"/>
      <c r="J364" s="1642"/>
      <c r="K364" s="1643"/>
      <c r="L364" s="1644"/>
      <c r="M364" s="785"/>
    </row>
    <row r="365" spans="1:13" ht="15.75" hidden="1" thickBot="1">
      <c r="A365" s="802"/>
      <c r="B365" s="746"/>
      <c r="C365" s="760"/>
      <c r="D365" s="1658"/>
      <c r="E365" s="1659"/>
      <c r="F365" s="1659"/>
      <c r="G365" s="1660"/>
      <c r="H365" s="853"/>
      <c r="I365" s="764"/>
      <c r="J365" s="782"/>
      <c r="K365" s="782"/>
      <c r="L365" s="783"/>
      <c r="M365" s="778"/>
    </row>
    <row r="366" spans="1:13" ht="15.75" hidden="1" thickBot="1">
      <c r="A366" s="802"/>
      <c r="B366" s="746"/>
      <c r="C366" s="760"/>
      <c r="D366" s="764"/>
      <c r="E366" s="1642"/>
      <c r="F366" s="1643"/>
      <c r="G366" s="1644"/>
      <c r="H366" s="854"/>
      <c r="I366" s="764"/>
      <c r="J366" s="782"/>
      <c r="K366" s="782"/>
      <c r="L366" s="783"/>
      <c r="M366" s="768"/>
    </row>
    <row r="367" spans="1:13" ht="15.75" hidden="1" thickBot="1">
      <c r="A367" s="802"/>
      <c r="B367" s="746"/>
      <c r="C367" s="760"/>
      <c r="D367" s="764"/>
      <c r="E367" s="774"/>
      <c r="F367" s="775"/>
      <c r="G367" s="776"/>
      <c r="H367" s="855"/>
      <c r="I367" s="764"/>
      <c r="J367" s="782"/>
      <c r="K367" s="782"/>
      <c r="L367" s="783"/>
      <c r="M367" s="768"/>
    </row>
    <row r="368" spans="1:13" ht="15.75" hidden="1" thickBot="1">
      <c r="A368" s="802"/>
      <c r="B368" s="746"/>
      <c r="C368" s="760"/>
      <c r="D368" s="764"/>
      <c r="E368" s="774"/>
      <c r="F368" s="775"/>
      <c r="G368" s="776"/>
      <c r="H368" s="855"/>
      <c r="I368" s="764"/>
      <c r="J368" s="782"/>
      <c r="K368" s="782"/>
      <c r="L368" s="783"/>
      <c r="M368" s="768"/>
    </row>
    <row r="369" spans="1:13" ht="15.75" hidden="1" thickBot="1">
      <c r="A369" s="802"/>
      <c r="B369" s="746"/>
      <c r="C369" s="760"/>
      <c r="D369" s="1658"/>
      <c r="E369" s="1659"/>
      <c r="F369" s="1659"/>
      <c r="G369" s="1660"/>
      <c r="H369" s="853"/>
      <c r="I369" s="764"/>
      <c r="J369" s="782"/>
      <c r="K369" s="782"/>
      <c r="L369" s="783"/>
      <c r="M369" s="768"/>
    </row>
    <row r="370" spans="1:13" ht="15.75" hidden="1" thickBot="1">
      <c r="A370" s="802"/>
      <c r="B370" s="746"/>
      <c r="C370" s="760"/>
      <c r="D370" s="764"/>
      <c r="E370" s="1642"/>
      <c r="F370" s="1643"/>
      <c r="G370" s="1644"/>
      <c r="H370" s="814"/>
      <c r="I370" s="764"/>
      <c r="J370" s="782"/>
      <c r="K370" s="782"/>
      <c r="L370" s="783"/>
      <c r="M370" s="768"/>
    </row>
    <row r="371" spans="1:13" ht="15.75" hidden="1" thickBot="1">
      <c r="A371" s="802"/>
      <c r="B371" s="746"/>
      <c r="C371" s="760"/>
      <c r="D371" s="764"/>
      <c r="E371" s="774"/>
      <c r="F371" s="770"/>
      <c r="G371" s="771"/>
      <c r="H371" s="815"/>
      <c r="I371" s="764"/>
      <c r="J371" s="782"/>
      <c r="K371" s="782"/>
      <c r="L371" s="783"/>
      <c r="M371" s="768"/>
    </row>
    <row r="372" spans="1:13" ht="15.75" hidden="1" thickBot="1">
      <c r="A372" s="802"/>
      <c r="B372" s="746"/>
      <c r="C372" s="760"/>
      <c r="D372" s="764"/>
      <c r="E372" s="769"/>
      <c r="F372" s="775"/>
      <c r="G372" s="776"/>
      <c r="H372" s="854"/>
      <c r="I372" s="764"/>
      <c r="J372" s="782"/>
      <c r="K372" s="782"/>
      <c r="L372" s="783"/>
      <c r="M372" s="768"/>
    </row>
    <row r="373" spans="1:13" ht="15.75" hidden="1" thickBot="1">
      <c r="A373" s="802"/>
      <c r="B373" s="746"/>
      <c r="C373" s="760"/>
      <c r="D373" s="764"/>
      <c r="E373" s="774"/>
      <c r="F373" s="775"/>
      <c r="G373" s="776"/>
      <c r="H373" s="855"/>
      <c r="I373" s="764"/>
      <c r="J373" s="782"/>
      <c r="K373" s="782"/>
      <c r="L373" s="783"/>
      <c r="M373" s="768"/>
    </row>
    <row r="374" spans="1:13" ht="15.75" hidden="1" thickBot="1">
      <c r="A374" s="802"/>
      <c r="B374" s="746"/>
      <c r="C374" s="760"/>
      <c r="D374" s="764"/>
      <c r="E374" s="774"/>
      <c r="F374" s="775"/>
      <c r="G374" s="776"/>
      <c r="H374" s="855"/>
      <c r="I374" s="764"/>
      <c r="J374" s="782"/>
      <c r="K374" s="782"/>
      <c r="L374" s="783"/>
      <c r="M374" s="768"/>
    </row>
    <row r="375" spans="1:13" ht="15.75" hidden="1" thickBot="1">
      <c r="A375" s="802"/>
      <c r="B375" s="746"/>
      <c r="C375" s="760"/>
      <c r="D375" s="1658"/>
      <c r="E375" s="1659"/>
      <c r="F375" s="1659"/>
      <c r="G375" s="1660"/>
      <c r="H375" s="853"/>
      <c r="I375" s="764"/>
      <c r="J375" s="782"/>
      <c r="K375" s="782"/>
      <c r="L375" s="783"/>
      <c r="M375" s="768"/>
    </row>
    <row r="376" spans="1:13" ht="15.75" hidden="1" thickBot="1">
      <c r="A376" s="802"/>
      <c r="B376" s="746"/>
      <c r="C376" s="760"/>
      <c r="D376" s="764"/>
      <c r="E376" s="1642"/>
      <c r="F376" s="1643"/>
      <c r="G376" s="1644"/>
      <c r="H376" s="814"/>
      <c r="I376" s="764"/>
      <c r="J376" s="782"/>
      <c r="K376" s="782"/>
      <c r="L376" s="783"/>
      <c r="M376" s="768"/>
    </row>
    <row r="377" spans="1:13" ht="15.75" hidden="1" thickBot="1">
      <c r="A377" s="802"/>
      <c r="B377" s="746"/>
      <c r="C377" s="760"/>
      <c r="D377" s="764"/>
      <c r="E377" s="774"/>
      <c r="F377" s="770"/>
      <c r="G377" s="771"/>
      <c r="H377" s="854"/>
      <c r="I377" s="764"/>
      <c r="J377" s="782"/>
      <c r="K377" s="782"/>
      <c r="L377" s="783"/>
      <c r="M377" s="768"/>
    </row>
    <row r="378" spans="1:13" ht="15.75" hidden="1" thickBot="1">
      <c r="A378" s="802"/>
      <c r="B378" s="746"/>
      <c r="C378" s="760"/>
      <c r="D378" s="764"/>
      <c r="E378" s="774"/>
      <c r="F378" s="775"/>
      <c r="G378" s="776"/>
      <c r="H378" s="855"/>
      <c r="I378" s="764"/>
      <c r="J378" s="782"/>
      <c r="K378" s="782"/>
      <c r="L378" s="783"/>
      <c r="M378" s="768"/>
    </row>
    <row r="379" spans="1:13" ht="15.75" hidden="1" thickBot="1">
      <c r="A379" s="802"/>
      <c r="B379" s="746"/>
      <c r="C379" s="760"/>
      <c r="D379" s="764"/>
      <c r="E379" s="774"/>
      <c r="F379" s="775"/>
      <c r="G379" s="776"/>
      <c r="H379" s="855"/>
      <c r="I379" s="764"/>
      <c r="J379" s="782"/>
      <c r="K379" s="782"/>
      <c r="L379" s="783"/>
      <c r="M379" s="768"/>
    </row>
    <row r="380" spans="1:13" ht="15">
      <c r="A380" s="802"/>
      <c r="B380" s="746"/>
      <c r="C380" s="760" t="s">
        <v>80</v>
      </c>
      <c r="D380" s="1658" t="s">
        <v>523</v>
      </c>
      <c r="E380" s="1659"/>
      <c r="F380" s="1659"/>
      <c r="G380" s="1660"/>
      <c r="H380" s="853"/>
      <c r="I380" s="1658" t="s">
        <v>523</v>
      </c>
      <c r="J380" s="1659"/>
      <c r="K380" s="1659"/>
      <c r="L380" s="1660"/>
      <c r="M380" s="768"/>
    </row>
    <row r="381" spans="1:13" ht="15.75" thickBot="1">
      <c r="A381" s="802"/>
      <c r="B381" s="746"/>
      <c r="C381" s="760"/>
      <c r="D381" s="764" t="s">
        <v>10</v>
      </c>
      <c r="E381" s="769" t="s">
        <v>469</v>
      </c>
      <c r="F381" s="818"/>
      <c r="G381" s="819"/>
      <c r="H381" s="815">
        <v>1000</v>
      </c>
      <c r="I381" s="764" t="s">
        <v>12</v>
      </c>
      <c r="J381" s="769" t="s">
        <v>482</v>
      </c>
      <c r="K381" s="818"/>
      <c r="L381" s="819"/>
      <c r="M381" s="829"/>
    </row>
    <row r="382" spans="1:13" ht="15.75" thickBot="1">
      <c r="A382" s="802"/>
      <c r="B382" s="746"/>
      <c r="C382" s="760"/>
      <c r="D382" s="764" t="s">
        <v>30</v>
      </c>
      <c r="E382" s="779" t="s">
        <v>473</v>
      </c>
      <c r="F382" s="775"/>
      <c r="G382" s="776"/>
      <c r="H382" s="854"/>
      <c r="I382" s="817"/>
      <c r="J382" s="779" t="s">
        <v>185</v>
      </c>
      <c r="K382" s="818"/>
      <c r="L382" s="819"/>
      <c r="M382" s="829"/>
    </row>
    <row r="383" spans="1:13" ht="15.75" thickBot="1">
      <c r="A383" s="802"/>
      <c r="B383" s="746"/>
      <c r="C383" s="760"/>
      <c r="D383" s="764"/>
      <c r="E383" s="1646" t="s">
        <v>471</v>
      </c>
      <c r="F383" s="1647"/>
      <c r="G383" s="1648"/>
      <c r="H383" s="855">
        <f>SUM(H381:H382)</f>
        <v>1000</v>
      </c>
      <c r="I383" s="764" t="s">
        <v>39</v>
      </c>
      <c r="J383" s="1642" t="s">
        <v>524</v>
      </c>
      <c r="K383" s="1643"/>
      <c r="L383" s="1644"/>
      <c r="M383" s="832"/>
    </row>
    <row r="384" spans="1:13" ht="15.75" thickBot="1">
      <c r="A384" s="802"/>
      <c r="B384" s="746"/>
      <c r="C384" s="760"/>
      <c r="D384" s="764"/>
      <c r="E384" s="774" t="s">
        <v>475</v>
      </c>
      <c r="F384" s="775"/>
      <c r="G384" s="776"/>
      <c r="H384" s="855">
        <f>SUM(H383)</f>
        <v>1000</v>
      </c>
      <c r="I384" s="764" t="s">
        <v>45</v>
      </c>
      <c r="J384" s="779" t="s">
        <v>189</v>
      </c>
      <c r="K384" s="782"/>
      <c r="L384" s="783"/>
      <c r="M384" s="829"/>
    </row>
    <row r="385" spans="1:13" ht="15.75" thickBot="1">
      <c r="A385" s="802"/>
      <c r="B385" s="746"/>
      <c r="C385" s="760" t="s">
        <v>83</v>
      </c>
      <c r="D385" s="1658" t="s">
        <v>525</v>
      </c>
      <c r="E385" s="1659"/>
      <c r="F385" s="1659"/>
      <c r="G385" s="1660"/>
      <c r="H385" s="853"/>
      <c r="I385" s="764"/>
      <c r="J385" s="779" t="s">
        <v>477</v>
      </c>
      <c r="K385" s="782"/>
      <c r="L385" s="783"/>
      <c r="M385" s="785">
        <f>SUM(M383:M384)</f>
        <v>0</v>
      </c>
    </row>
    <row r="386" spans="1:13" ht="15.75" thickBot="1">
      <c r="A386" s="802"/>
      <c r="B386" s="746"/>
      <c r="C386" s="760"/>
      <c r="D386" s="764" t="s">
        <v>10</v>
      </c>
      <c r="E386" s="1642" t="s">
        <v>469</v>
      </c>
      <c r="F386" s="1643"/>
      <c r="G386" s="1644"/>
      <c r="H386" s="854">
        <v>400</v>
      </c>
      <c r="I386" s="764"/>
      <c r="J386" s="1642" t="s">
        <v>478</v>
      </c>
      <c r="K386" s="1643"/>
      <c r="L386" s="1644"/>
      <c r="M386" s="773">
        <f>SUM(M385,M382)</f>
        <v>0</v>
      </c>
    </row>
    <row r="387" spans="1:13" ht="15.75" thickBot="1">
      <c r="A387" s="802"/>
      <c r="B387" s="746"/>
      <c r="C387" s="760"/>
      <c r="D387" s="764"/>
      <c r="E387" s="774" t="s">
        <v>471</v>
      </c>
      <c r="F387" s="775"/>
      <c r="G387" s="776"/>
      <c r="H387" s="855">
        <f>SUM(H386)</f>
        <v>400</v>
      </c>
      <c r="I387" s="764"/>
      <c r="J387" s="782"/>
      <c r="K387" s="782"/>
      <c r="L387" s="783"/>
      <c r="M387" s="778"/>
    </row>
    <row r="388" spans="1:13" ht="15.75" thickBot="1">
      <c r="A388" s="802"/>
      <c r="B388" s="746"/>
      <c r="C388" s="760"/>
      <c r="D388" s="764" t="s">
        <v>30</v>
      </c>
      <c r="E388" s="774" t="s">
        <v>473</v>
      </c>
      <c r="F388" s="775"/>
      <c r="G388" s="776"/>
      <c r="H388" s="855">
        <v>1500</v>
      </c>
      <c r="I388" s="764"/>
      <c r="J388" s="782"/>
      <c r="K388" s="782"/>
      <c r="L388" s="783"/>
      <c r="M388" s="778"/>
    </row>
    <row r="389" spans="1:13" ht="15.75" thickBot="1">
      <c r="A389" s="802"/>
      <c r="B389" s="746"/>
      <c r="C389" s="760"/>
      <c r="D389" s="764"/>
      <c r="E389" s="774" t="s">
        <v>475</v>
      </c>
      <c r="F389" s="775"/>
      <c r="G389" s="776"/>
      <c r="H389" s="777">
        <f>SUM(H388)</f>
        <v>1500</v>
      </c>
      <c r="I389" s="764"/>
      <c r="J389" s="782"/>
      <c r="K389" s="782"/>
      <c r="L389" s="783"/>
      <c r="M389" s="768"/>
    </row>
    <row r="390" spans="1:13" ht="15">
      <c r="A390" s="802"/>
      <c r="B390" s="746"/>
      <c r="C390" s="760"/>
      <c r="D390" s="764"/>
      <c r="E390" s="774"/>
      <c r="F390" s="775"/>
      <c r="G390" s="776"/>
      <c r="H390" s="854"/>
      <c r="I390" s="764"/>
      <c r="J390" s="782"/>
      <c r="K390" s="782"/>
      <c r="L390" s="783"/>
      <c r="M390" s="768"/>
    </row>
    <row r="391" spans="1:13" ht="15">
      <c r="A391" s="802"/>
      <c r="B391" s="746"/>
      <c r="C391" s="760" t="s">
        <v>85</v>
      </c>
      <c r="D391" s="849">
        <v>841403</v>
      </c>
      <c r="E391" s="1154" t="s">
        <v>630</v>
      </c>
      <c r="F391" s="995"/>
      <c r="G391" s="1155"/>
      <c r="H391" s="854"/>
      <c r="I391" s="849">
        <v>841403</v>
      </c>
      <c r="J391" s="1041" t="s">
        <v>630</v>
      </c>
      <c r="K391" s="782"/>
      <c r="L391" s="783"/>
      <c r="M391" s="768"/>
    </row>
    <row r="392" spans="1:13" ht="15">
      <c r="A392" s="802"/>
      <c r="B392" s="746"/>
      <c r="C392" s="760"/>
      <c r="D392" s="764" t="s">
        <v>5</v>
      </c>
      <c r="E392" s="774" t="s">
        <v>201</v>
      </c>
      <c r="F392" s="775"/>
      <c r="G392" s="776"/>
      <c r="H392" s="814">
        <v>19800</v>
      </c>
      <c r="I392" s="764" t="s">
        <v>24</v>
      </c>
      <c r="J392" s="782" t="s">
        <v>186</v>
      </c>
      <c r="K392" s="782"/>
      <c r="L392" s="783"/>
      <c r="M392" s="768">
        <v>25000</v>
      </c>
    </row>
    <row r="393" spans="1:13" ht="15">
      <c r="A393" s="802"/>
      <c r="B393" s="746"/>
      <c r="C393" s="760"/>
      <c r="D393" s="764" t="s">
        <v>8</v>
      </c>
      <c r="E393" s="774" t="s">
        <v>336</v>
      </c>
      <c r="F393" s="775"/>
      <c r="G393" s="776"/>
      <c r="H393" s="814">
        <v>5330</v>
      </c>
      <c r="I393" s="764"/>
      <c r="J393" s="782" t="s">
        <v>577</v>
      </c>
      <c r="K393" s="782"/>
      <c r="L393" s="783"/>
      <c r="M393" s="768">
        <f>SUM(M392)</f>
        <v>25000</v>
      </c>
    </row>
    <row r="394" spans="1:13" ht="15">
      <c r="A394" s="802"/>
      <c r="B394" s="746"/>
      <c r="C394" s="760"/>
      <c r="D394" s="764" t="s">
        <v>10</v>
      </c>
      <c r="E394" s="774" t="s">
        <v>469</v>
      </c>
      <c r="F394" s="775"/>
      <c r="G394" s="776"/>
      <c r="H394" s="814">
        <v>5000</v>
      </c>
      <c r="I394" s="764"/>
      <c r="J394" s="782"/>
      <c r="K394" s="782"/>
      <c r="L394" s="783"/>
      <c r="M394" s="768"/>
    </row>
    <row r="395" spans="1:13" ht="15">
      <c r="A395" s="802"/>
      <c r="B395" s="746"/>
      <c r="C395" s="760"/>
      <c r="D395" s="764"/>
      <c r="E395" s="774" t="s">
        <v>631</v>
      </c>
      <c r="F395" s="775"/>
      <c r="G395" s="776"/>
      <c r="H395" s="814">
        <f>SUM(H392:H394)</f>
        <v>30130</v>
      </c>
      <c r="I395" s="764"/>
      <c r="J395" s="782"/>
      <c r="K395" s="782"/>
      <c r="L395" s="783"/>
      <c r="M395" s="768"/>
    </row>
    <row r="396" spans="1:13" ht="15">
      <c r="A396" s="802"/>
      <c r="B396" s="746"/>
      <c r="C396" s="760"/>
      <c r="D396" s="764"/>
      <c r="E396" s="774" t="s">
        <v>632</v>
      </c>
      <c r="F396" s="775"/>
      <c r="G396" s="776"/>
      <c r="H396" s="814">
        <f>H395</f>
        <v>30130</v>
      </c>
      <c r="I396" s="764"/>
      <c r="J396" s="782" t="s">
        <v>633</v>
      </c>
      <c r="K396" s="782"/>
      <c r="L396" s="783"/>
      <c r="M396" s="768">
        <f>M393</f>
        <v>25000</v>
      </c>
    </row>
    <row r="397" spans="1:13" ht="15">
      <c r="A397" s="802"/>
      <c r="B397" s="746"/>
      <c r="C397" s="760"/>
      <c r="D397" s="764"/>
      <c r="E397" s="774"/>
      <c r="F397" s="775"/>
      <c r="G397" s="776"/>
      <c r="H397" s="814"/>
      <c r="I397" s="764"/>
      <c r="J397" s="782"/>
      <c r="K397" s="782"/>
      <c r="L397" s="783"/>
      <c r="M397" s="768"/>
    </row>
    <row r="398" spans="1:13" ht="15">
      <c r="A398" s="802"/>
      <c r="B398" s="746"/>
      <c r="C398" s="760" t="s">
        <v>87</v>
      </c>
      <c r="D398" s="764">
        <v>869041</v>
      </c>
      <c r="E398" s="774" t="s">
        <v>634</v>
      </c>
      <c r="F398" s="775"/>
      <c r="G398" s="776"/>
      <c r="H398" s="814"/>
      <c r="I398" s="764">
        <v>869041</v>
      </c>
      <c r="J398" s="782" t="s">
        <v>634</v>
      </c>
      <c r="K398" s="782"/>
      <c r="L398" s="783"/>
      <c r="M398" s="768"/>
    </row>
    <row r="399" spans="1:13" ht="15">
      <c r="A399" s="802"/>
      <c r="B399" s="746"/>
      <c r="C399" s="760"/>
      <c r="D399" s="764" t="s">
        <v>5</v>
      </c>
      <c r="E399" s="774" t="s">
        <v>201</v>
      </c>
      <c r="F399" s="775"/>
      <c r="G399" s="776"/>
      <c r="H399" s="814">
        <v>3370</v>
      </c>
      <c r="I399" s="764" t="s">
        <v>24</v>
      </c>
      <c r="J399" s="782" t="s">
        <v>635</v>
      </c>
      <c r="K399" s="782"/>
      <c r="L399" s="783"/>
      <c r="M399" s="768">
        <v>5800</v>
      </c>
    </row>
    <row r="400" spans="1:13" ht="15">
      <c r="A400" s="802"/>
      <c r="B400" s="746"/>
      <c r="C400" s="760"/>
      <c r="D400" s="764" t="s">
        <v>8</v>
      </c>
      <c r="E400" s="774" t="s">
        <v>336</v>
      </c>
      <c r="F400" s="775"/>
      <c r="G400" s="776"/>
      <c r="H400" s="814">
        <v>877</v>
      </c>
      <c r="I400" s="764"/>
      <c r="J400" s="782" t="s">
        <v>577</v>
      </c>
      <c r="K400" s="782"/>
      <c r="L400" s="783"/>
      <c r="M400" s="768">
        <f>SUM(M399)</f>
        <v>5800</v>
      </c>
    </row>
    <row r="401" spans="1:13" ht="15">
      <c r="A401" s="802"/>
      <c r="B401" s="746"/>
      <c r="C401" s="760"/>
      <c r="D401" s="764" t="s">
        <v>10</v>
      </c>
      <c r="E401" s="774" t="s">
        <v>202</v>
      </c>
      <c r="F401" s="775"/>
      <c r="G401" s="776"/>
      <c r="H401" s="814">
        <v>1550</v>
      </c>
      <c r="I401" s="764"/>
      <c r="J401" s="782"/>
      <c r="K401" s="782"/>
      <c r="L401" s="783"/>
      <c r="M401" s="768"/>
    </row>
    <row r="402" spans="1:13" ht="15">
      <c r="A402" s="802"/>
      <c r="B402" s="746"/>
      <c r="C402" s="760"/>
      <c r="D402" s="764"/>
      <c r="E402" s="774" t="s">
        <v>631</v>
      </c>
      <c r="F402" s="775"/>
      <c r="G402" s="776"/>
      <c r="H402" s="814">
        <f>SUM(H399:H401)</f>
        <v>5797</v>
      </c>
      <c r="I402" s="764"/>
      <c r="J402" s="782"/>
      <c r="K402" s="782"/>
      <c r="L402" s="783"/>
      <c r="M402" s="768"/>
    </row>
    <row r="403" spans="1:13" ht="15">
      <c r="A403" s="802"/>
      <c r="B403" s="746"/>
      <c r="C403" s="760"/>
      <c r="D403" s="764"/>
      <c r="E403" s="774" t="s">
        <v>550</v>
      </c>
      <c r="F403" s="775"/>
      <c r="G403" s="776"/>
      <c r="H403" s="814">
        <f>H402</f>
        <v>5797</v>
      </c>
      <c r="I403" s="764"/>
      <c r="J403" s="782" t="s">
        <v>633</v>
      </c>
      <c r="K403" s="782"/>
      <c r="L403" s="783"/>
      <c r="M403" s="768">
        <f>M400</f>
        <v>5800</v>
      </c>
    </row>
    <row r="404" spans="1:13" ht="15">
      <c r="A404" s="802"/>
      <c r="B404" s="746"/>
      <c r="C404" s="760"/>
      <c r="D404" s="764"/>
      <c r="E404" s="774"/>
      <c r="F404" s="775"/>
      <c r="G404" s="776"/>
      <c r="H404" s="814"/>
      <c r="I404" s="764"/>
      <c r="J404" s="782"/>
      <c r="K404" s="782"/>
      <c r="L404" s="783"/>
      <c r="M404" s="768"/>
    </row>
    <row r="405" spans="1:13" ht="15">
      <c r="A405" s="802"/>
      <c r="B405" s="746"/>
      <c r="C405" s="1675" t="s">
        <v>526</v>
      </c>
      <c r="D405" s="1675"/>
      <c r="E405" s="1675"/>
      <c r="F405" s="1675"/>
      <c r="G405" s="1675"/>
      <c r="H405" s="1161"/>
      <c r="I405" s="856" t="s">
        <v>526</v>
      </c>
      <c r="J405" s="775"/>
      <c r="K405" s="775"/>
      <c r="L405" s="776"/>
      <c r="M405" s="856"/>
    </row>
    <row r="406" spans="1:13" ht="15">
      <c r="A406" s="802"/>
      <c r="B406" s="746"/>
      <c r="C406" s="760"/>
      <c r="D406" s="764" t="s">
        <v>5</v>
      </c>
      <c r="E406" s="1642" t="s">
        <v>487</v>
      </c>
      <c r="F406" s="1643"/>
      <c r="G406" s="1644"/>
      <c r="H406" s="790">
        <f>SUM(H214+H392+H399+H172+H220)</f>
        <v>44474</v>
      </c>
      <c r="I406" s="764" t="s">
        <v>5</v>
      </c>
      <c r="J406" s="1642" t="s">
        <v>492</v>
      </c>
      <c r="K406" s="1643"/>
      <c r="L406" s="1644"/>
      <c r="M406" s="768">
        <f>SUM(M130,M160)</f>
        <v>0</v>
      </c>
    </row>
    <row r="407" spans="1:13" ht="15">
      <c r="A407" s="802"/>
      <c r="B407" s="746"/>
      <c r="C407" s="760"/>
      <c r="D407" s="764" t="s">
        <v>8</v>
      </c>
      <c r="E407" s="779" t="s">
        <v>489</v>
      </c>
      <c r="F407" s="779"/>
      <c r="G407" s="779"/>
      <c r="H407" s="790">
        <f>SUM(H215+H269+H274+H393+H400+H173+H221)</f>
        <v>12408</v>
      </c>
      <c r="I407" s="764" t="s">
        <v>8</v>
      </c>
      <c r="J407" s="779" t="s">
        <v>481</v>
      </c>
      <c r="K407" s="774"/>
      <c r="L407" s="776"/>
      <c r="M407" s="812">
        <f>SUM(M131)</f>
        <v>24817</v>
      </c>
    </row>
    <row r="408" spans="1:13" ht="15">
      <c r="A408" s="802"/>
      <c r="B408" s="746"/>
      <c r="C408" s="760"/>
      <c r="D408" s="764" t="s">
        <v>10</v>
      </c>
      <c r="E408" s="1642" t="s">
        <v>469</v>
      </c>
      <c r="F408" s="1643"/>
      <c r="G408" s="1644"/>
      <c r="H408" s="790">
        <f>SUM(H7+H13+H20+H68+H73+H90+H152+H156+H216+H381+H130+H394+H401+H174+H222)</f>
        <v>120180</v>
      </c>
      <c r="I408" s="764" t="s">
        <v>10</v>
      </c>
      <c r="J408" s="1642" t="s">
        <v>493</v>
      </c>
      <c r="K408" s="1643"/>
      <c r="L408" s="1644"/>
      <c r="M408" s="790">
        <f>SUM(M132)</f>
        <v>0</v>
      </c>
    </row>
    <row r="409" spans="1:13" ht="15.75" thickBot="1">
      <c r="A409" s="802"/>
      <c r="B409" s="746"/>
      <c r="C409" s="760"/>
      <c r="D409" s="764" t="s">
        <v>12</v>
      </c>
      <c r="E409" s="769" t="s">
        <v>182</v>
      </c>
      <c r="F409" s="770"/>
      <c r="G409" s="771"/>
      <c r="H409" s="790"/>
      <c r="I409" s="764" t="s">
        <v>12</v>
      </c>
      <c r="J409" s="769" t="s">
        <v>482</v>
      </c>
      <c r="K409" s="770"/>
      <c r="L409" s="771"/>
      <c r="M409" s="790">
        <f>SUM(M133)</f>
        <v>0</v>
      </c>
    </row>
    <row r="410" spans="1:13" ht="15.75" thickBot="1">
      <c r="A410" s="802"/>
      <c r="B410" s="746"/>
      <c r="C410" s="760"/>
      <c r="D410" s="764" t="s">
        <v>14</v>
      </c>
      <c r="E410" s="769" t="s">
        <v>188</v>
      </c>
      <c r="F410" s="770"/>
      <c r="G410" s="771"/>
      <c r="H410" s="790">
        <f>H131</f>
        <v>49902</v>
      </c>
      <c r="I410" s="764"/>
      <c r="J410" s="779" t="s">
        <v>483</v>
      </c>
      <c r="K410" s="779"/>
      <c r="L410" s="779"/>
      <c r="M410" s="787">
        <f>SUM(M405:M409)</f>
        <v>24817</v>
      </c>
    </row>
    <row r="411" spans="1:13" ht="15">
      <c r="A411" s="802"/>
      <c r="B411" s="746"/>
      <c r="C411" s="760"/>
      <c r="D411" s="764" t="s">
        <v>16</v>
      </c>
      <c r="E411" s="769" t="s">
        <v>183</v>
      </c>
      <c r="F411" s="770"/>
      <c r="G411" s="771"/>
      <c r="H411" s="790">
        <f>H132</f>
        <v>10360</v>
      </c>
      <c r="I411" s="764" t="s">
        <v>14</v>
      </c>
      <c r="J411" s="779" t="s">
        <v>195</v>
      </c>
      <c r="K411" s="779"/>
      <c r="L411" s="779"/>
      <c r="M411" s="858">
        <v>0</v>
      </c>
    </row>
    <row r="412" spans="1:13" ht="15">
      <c r="A412" s="802"/>
      <c r="B412" s="746"/>
      <c r="C412" s="760"/>
      <c r="D412" s="764" t="s">
        <v>18</v>
      </c>
      <c r="E412" s="779" t="s">
        <v>193</v>
      </c>
      <c r="F412" s="770"/>
      <c r="G412" s="771"/>
      <c r="H412" s="790">
        <f>SUM(H323,H307,H303,H299,H295,H287,H275,H249,)</f>
        <v>10550</v>
      </c>
      <c r="I412" s="764" t="s">
        <v>16</v>
      </c>
      <c r="J412" s="774" t="s">
        <v>502</v>
      </c>
      <c r="K412" s="775"/>
      <c r="L412" s="776"/>
      <c r="M412" s="844">
        <f>SUM(M172)</f>
        <v>65000</v>
      </c>
    </row>
    <row r="413" spans="1:13" ht="15">
      <c r="A413" s="802"/>
      <c r="B413" s="746"/>
      <c r="C413" s="760"/>
      <c r="D413" s="764" t="s">
        <v>20</v>
      </c>
      <c r="E413" s="1642" t="s">
        <v>192</v>
      </c>
      <c r="F413" s="1643"/>
      <c r="G413" s="1644"/>
      <c r="H413" s="768">
        <f>SUM(H200)</f>
        <v>0</v>
      </c>
      <c r="I413" s="764" t="s">
        <v>18</v>
      </c>
      <c r="J413" s="1642" t="s">
        <v>503</v>
      </c>
      <c r="K413" s="1643"/>
      <c r="L413" s="1644"/>
      <c r="M413" s="844">
        <f>SUM(M173)</f>
        <v>8100</v>
      </c>
    </row>
    <row r="414" spans="1:13" ht="15">
      <c r="A414" s="802"/>
      <c r="B414" s="746"/>
      <c r="C414" s="760"/>
      <c r="D414" s="764" t="s">
        <v>22</v>
      </c>
      <c r="E414" s="779" t="s">
        <v>558</v>
      </c>
      <c r="F414" s="779"/>
      <c r="G414" s="779"/>
      <c r="H414" s="790">
        <f>H179</f>
        <v>0</v>
      </c>
      <c r="I414" s="784" t="s">
        <v>20</v>
      </c>
      <c r="J414" s="1655" t="s">
        <v>504</v>
      </c>
      <c r="K414" s="1656"/>
      <c r="L414" s="1657"/>
      <c r="M414" s="844">
        <f>SUM(M174)</f>
        <v>3000</v>
      </c>
    </row>
    <row r="415" spans="1:13" ht="15">
      <c r="A415" s="802"/>
      <c r="B415" s="746"/>
      <c r="C415" s="760"/>
      <c r="D415" s="764" t="s">
        <v>24</v>
      </c>
      <c r="E415" s="779" t="s">
        <v>528</v>
      </c>
      <c r="F415" s="779" t="s">
        <v>495</v>
      </c>
      <c r="G415" s="779"/>
      <c r="H415" s="790">
        <f>H133</f>
        <v>1559</v>
      </c>
      <c r="I415" s="784" t="s">
        <v>22</v>
      </c>
      <c r="J415" s="795" t="s">
        <v>505</v>
      </c>
      <c r="K415" s="794"/>
      <c r="L415" s="811"/>
      <c r="M415" s="844">
        <f>SUM(M175+M279+M283+M287+M307)</f>
        <v>324123</v>
      </c>
    </row>
    <row r="416" spans="1:13" ht="15">
      <c r="A416" s="802"/>
      <c r="B416" s="746"/>
      <c r="C416" s="760"/>
      <c r="D416" s="764"/>
      <c r="E416" s="779"/>
      <c r="F416" s="1642" t="s">
        <v>529</v>
      </c>
      <c r="G416" s="1644"/>
      <c r="H416" s="768">
        <f>SUM(H339,H165)</f>
        <v>0</v>
      </c>
      <c r="I416" s="764" t="s">
        <v>24</v>
      </c>
      <c r="J416" s="779" t="s">
        <v>186</v>
      </c>
      <c r="K416" s="779"/>
      <c r="L416" s="779"/>
      <c r="M416" s="790">
        <f>SUM(M135+M214+M279+M283+M287+M306+M392+M399+M220)</f>
        <v>73206</v>
      </c>
    </row>
    <row r="417" spans="1:13" ht="15.75" thickBot="1">
      <c r="A417" s="802"/>
      <c r="B417" s="746"/>
      <c r="C417" s="760"/>
      <c r="D417" s="764" t="s">
        <v>26</v>
      </c>
      <c r="E417" s="774" t="s">
        <v>196</v>
      </c>
      <c r="F417" s="782"/>
      <c r="G417" s="783"/>
      <c r="H417" s="790"/>
      <c r="I417" s="764" t="s">
        <v>26</v>
      </c>
      <c r="J417" s="1642" t="s">
        <v>530</v>
      </c>
      <c r="K417" s="1643"/>
      <c r="L417" s="1644"/>
      <c r="M417" s="768">
        <v>3160</v>
      </c>
    </row>
    <row r="418" spans="1:13" ht="15.75" thickBot="1">
      <c r="A418" s="802"/>
      <c r="B418" s="746"/>
      <c r="C418" s="859"/>
      <c r="D418" s="856" t="s">
        <v>187</v>
      </c>
      <c r="E418" s="856"/>
      <c r="F418" s="856"/>
      <c r="G418" s="856"/>
      <c r="H418" s="860">
        <f>SUM(H405:H417)</f>
        <v>249433</v>
      </c>
      <c r="I418" s="784" t="s">
        <v>28</v>
      </c>
      <c r="J418" s="1655" t="s">
        <v>531</v>
      </c>
      <c r="K418" s="1656"/>
      <c r="L418" s="1657"/>
      <c r="M418" s="812"/>
    </row>
    <row r="419" spans="1:13" ht="15">
      <c r="A419" s="802"/>
      <c r="B419" s="746"/>
      <c r="C419" s="760"/>
      <c r="D419" s="764" t="s">
        <v>28</v>
      </c>
      <c r="E419" s="769" t="s">
        <v>184</v>
      </c>
      <c r="F419" s="770"/>
      <c r="G419" s="771"/>
      <c r="H419" s="790"/>
      <c r="I419" s="784" t="s">
        <v>30</v>
      </c>
      <c r="J419" s="1655" t="s">
        <v>197</v>
      </c>
      <c r="K419" s="1656"/>
      <c r="L419" s="1657"/>
      <c r="M419" s="790"/>
    </row>
    <row r="420" spans="1:13" ht="15.75" thickBot="1">
      <c r="A420" s="802"/>
      <c r="B420" s="746"/>
      <c r="C420" s="760"/>
      <c r="D420" s="764" t="s">
        <v>30</v>
      </c>
      <c r="E420" s="769" t="s">
        <v>473</v>
      </c>
      <c r="F420" s="770"/>
      <c r="G420" s="771"/>
      <c r="H420" s="790">
        <f>H9+H14+H70+H92+H135+H388</f>
        <v>650813</v>
      </c>
      <c r="I420" s="764" t="s">
        <v>32</v>
      </c>
      <c r="J420" s="1642" t="s">
        <v>532</v>
      </c>
      <c r="K420" s="1643"/>
      <c r="L420" s="1644"/>
      <c r="M420" s="796">
        <v>0</v>
      </c>
    </row>
    <row r="421" spans="1:13" ht="15.75" thickBot="1">
      <c r="A421" s="802"/>
      <c r="B421" s="746"/>
      <c r="C421" s="760"/>
      <c r="D421" s="764" t="s">
        <v>32</v>
      </c>
      <c r="E421" s="779" t="s">
        <v>194</v>
      </c>
      <c r="F421" s="779"/>
      <c r="G421" s="779"/>
      <c r="H421" s="768">
        <f>SUM(H382)</f>
        <v>0</v>
      </c>
      <c r="I421" s="764"/>
      <c r="J421" s="1658" t="s">
        <v>185</v>
      </c>
      <c r="K421" s="1659"/>
      <c r="L421" s="1660"/>
      <c r="M421" s="860">
        <f>SUM(M410:M420)</f>
        <v>501406</v>
      </c>
    </row>
    <row r="422" spans="1:13" ht="15">
      <c r="A422" s="802"/>
      <c r="B422" s="746"/>
      <c r="C422" s="760"/>
      <c r="D422" s="764" t="s">
        <v>35</v>
      </c>
      <c r="E422" s="779" t="s">
        <v>190</v>
      </c>
      <c r="F422" s="779"/>
      <c r="G422" s="779"/>
      <c r="H422" s="768">
        <f>SUM(H331,H168)</f>
        <v>0</v>
      </c>
      <c r="I422" s="764" t="s">
        <v>35</v>
      </c>
      <c r="J422" s="779" t="s">
        <v>198</v>
      </c>
      <c r="K422" s="779"/>
      <c r="L422" s="779"/>
      <c r="M422" s="844">
        <f>SUM(M137)</f>
        <v>33452</v>
      </c>
    </row>
    <row r="423" spans="1:13" ht="15">
      <c r="A423" s="802"/>
      <c r="B423" s="746"/>
      <c r="C423" s="760"/>
      <c r="D423" s="764" t="s">
        <v>37</v>
      </c>
      <c r="E423" s="779" t="s">
        <v>557</v>
      </c>
      <c r="F423" s="779"/>
      <c r="G423" s="779"/>
      <c r="H423" s="768">
        <f>H180</f>
        <v>0</v>
      </c>
      <c r="I423" s="764" t="s">
        <v>37</v>
      </c>
      <c r="J423" s="779" t="s">
        <v>199</v>
      </c>
      <c r="K423" s="774"/>
      <c r="L423" s="776"/>
      <c r="M423" s="790">
        <v>0</v>
      </c>
    </row>
    <row r="424" spans="1:13" ht="15">
      <c r="A424" s="802"/>
      <c r="B424" s="746"/>
      <c r="C424" s="760"/>
      <c r="D424" s="764" t="s">
        <v>39</v>
      </c>
      <c r="E424" s="769" t="s">
        <v>533</v>
      </c>
      <c r="F424" s="770"/>
      <c r="G424" s="771"/>
      <c r="H424" s="790">
        <f>H136</f>
        <v>35173</v>
      </c>
      <c r="I424" s="764" t="s">
        <v>39</v>
      </c>
      <c r="J424" s="1642" t="s">
        <v>524</v>
      </c>
      <c r="K424" s="1643"/>
      <c r="L424" s="1644"/>
      <c r="M424" s="768">
        <f>SUM(M383)</f>
        <v>0</v>
      </c>
    </row>
    <row r="425" spans="1:13" ht="15">
      <c r="A425" s="802"/>
      <c r="B425" s="746"/>
      <c r="C425" s="760"/>
      <c r="D425" s="764" t="s">
        <v>41</v>
      </c>
      <c r="E425" s="769" t="s">
        <v>534</v>
      </c>
      <c r="F425" s="770"/>
      <c r="G425" s="771"/>
      <c r="H425" s="786">
        <f>H181</f>
        <v>0</v>
      </c>
      <c r="I425" s="764" t="s">
        <v>41</v>
      </c>
      <c r="J425" s="774" t="s">
        <v>181</v>
      </c>
      <c r="K425" s="775"/>
      <c r="L425" s="776"/>
      <c r="M425" s="768">
        <f>SUM(M138)</f>
        <v>0</v>
      </c>
    </row>
    <row r="426" spans="1:13" ht="15">
      <c r="A426" s="802"/>
      <c r="B426" s="746"/>
      <c r="C426" s="760"/>
      <c r="D426" s="784" t="s">
        <v>43</v>
      </c>
      <c r="E426" s="795" t="s">
        <v>535</v>
      </c>
      <c r="F426" s="770"/>
      <c r="G426" s="771"/>
      <c r="H426" s="768">
        <v>0</v>
      </c>
      <c r="I426" s="764" t="s">
        <v>43</v>
      </c>
      <c r="J426" s="774" t="s">
        <v>536</v>
      </c>
      <c r="K426" s="775"/>
      <c r="L426" s="776"/>
      <c r="M426" s="768">
        <v>0</v>
      </c>
    </row>
    <row r="427" spans="1:13" ht="15">
      <c r="A427" s="802"/>
      <c r="B427" s="746"/>
      <c r="C427" s="760"/>
      <c r="D427" s="764"/>
      <c r="E427" s="769"/>
      <c r="F427" s="770"/>
      <c r="G427" s="771"/>
      <c r="H427" s="768"/>
      <c r="I427" s="764" t="s">
        <v>45</v>
      </c>
      <c r="J427" s="779" t="s">
        <v>189</v>
      </c>
      <c r="K427" s="775"/>
      <c r="L427" s="776"/>
      <c r="M427" s="768">
        <f>SUM(M362,M331,M139,M202,M384)</f>
        <v>511278</v>
      </c>
    </row>
    <row r="428" spans="1:13" ht="15">
      <c r="A428" s="802"/>
      <c r="B428" s="746"/>
      <c r="C428" s="760"/>
      <c r="D428" s="764"/>
      <c r="E428" s="769"/>
      <c r="F428" s="770"/>
      <c r="G428" s="771"/>
      <c r="H428" s="768"/>
      <c r="I428" s="784" t="s">
        <v>47</v>
      </c>
      <c r="J428" s="807" t="s">
        <v>537</v>
      </c>
      <c r="K428" s="808"/>
      <c r="L428" s="809"/>
      <c r="M428" s="812"/>
    </row>
    <row r="429" spans="1:13" ht="15">
      <c r="A429" s="802"/>
      <c r="B429" s="746"/>
      <c r="C429" s="760"/>
      <c r="D429" s="764"/>
      <c r="E429" s="769"/>
      <c r="F429" s="770"/>
      <c r="G429" s="771"/>
      <c r="H429" s="768"/>
      <c r="I429" s="784" t="s">
        <v>49</v>
      </c>
      <c r="J429" s="807" t="s">
        <v>509</v>
      </c>
      <c r="K429" s="808"/>
      <c r="L429" s="809"/>
      <c r="M429" s="790">
        <f>SUM(M180)</f>
        <v>36000</v>
      </c>
    </row>
    <row r="430" spans="1:13" ht="15.75" thickBot="1">
      <c r="A430" s="802"/>
      <c r="B430" s="746"/>
      <c r="C430" s="760"/>
      <c r="D430" s="764"/>
      <c r="E430" s="769"/>
      <c r="F430" s="770"/>
      <c r="G430" s="771"/>
      <c r="H430" s="781"/>
      <c r="I430" s="784" t="s">
        <v>52</v>
      </c>
      <c r="J430" s="807" t="s">
        <v>200</v>
      </c>
      <c r="K430" s="808"/>
      <c r="L430" s="809"/>
      <c r="M430" s="790">
        <v>0</v>
      </c>
    </row>
    <row r="431" spans="1:13" ht="15.75" thickBot="1">
      <c r="A431" s="802"/>
      <c r="B431" s="746"/>
      <c r="C431" s="760"/>
      <c r="D431" s="856" t="s">
        <v>538</v>
      </c>
      <c r="E431" s="856"/>
      <c r="F431" s="856"/>
      <c r="G431" s="856"/>
      <c r="H431" s="860">
        <f>SUM(H419:H425)</f>
        <v>685986</v>
      </c>
      <c r="I431" s="784" t="s">
        <v>54</v>
      </c>
      <c r="J431" s="807" t="s">
        <v>191</v>
      </c>
      <c r="K431" s="808"/>
      <c r="L431" s="809"/>
      <c r="M431" s="790">
        <f>SUM(M181)</f>
        <v>0</v>
      </c>
    </row>
    <row r="432" spans="1:13" ht="15.75" thickBot="1">
      <c r="A432" s="802"/>
      <c r="B432" s="746"/>
      <c r="C432" s="861"/>
      <c r="D432" s="762"/>
      <c r="E432" s="762"/>
      <c r="F432" s="762"/>
      <c r="G432" s="763"/>
      <c r="H432" s="860"/>
      <c r="I432" s="784" t="s">
        <v>56</v>
      </c>
      <c r="J432" s="807" t="s">
        <v>510</v>
      </c>
      <c r="K432" s="808"/>
      <c r="L432" s="809"/>
      <c r="M432" s="830">
        <v>133619</v>
      </c>
    </row>
    <row r="433" spans="1:13" ht="15.75" thickBot="1">
      <c r="A433" s="802"/>
      <c r="B433" s="746"/>
      <c r="C433" s="1639" t="s">
        <v>547</v>
      </c>
      <c r="D433" s="1640"/>
      <c r="E433" s="1640"/>
      <c r="F433" s="1640"/>
      <c r="G433" s="1641"/>
      <c r="H433" s="860">
        <f>SUM(H431,H418)</f>
        <v>935419</v>
      </c>
      <c r="I433" s="764"/>
      <c r="J433" s="1639" t="s">
        <v>540</v>
      </c>
      <c r="K433" s="1640"/>
      <c r="L433" s="1641"/>
      <c r="M433" s="862">
        <f>SUM(M422:M432)</f>
        <v>714349</v>
      </c>
    </row>
    <row r="434" spans="1:13" ht="15.75" thickBot="1">
      <c r="A434" s="802"/>
      <c r="B434" s="746"/>
      <c r="C434" s="761"/>
      <c r="D434" s="863" t="s">
        <v>45</v>
      </c>
      <c r="E434" s="794" t="s">
        <v>512</v>
      </c>
      <c r="F434" s="762"/>
      <c r="G434" s="763"/>
      <c r="H434" s="864">
        <f>SUM(H186)</f>
        <v>0</v>
      </c>
      <c r="I434" s="856"/>
      <c r="J434" s="761" t="s">
        <v>512</v>
      </c>
      <c r="K434" s="762"/>
      <c r="L434" s="763"/>
      <c r="M434" s="773">
        <f>M186</f>
        <v>-280336</v>
      </c>
    </row>
    <row r="435" spans="1:13" ht="15.75" thickBot="1">
      <c r="A435" s="802"/>
      <c r="B435" s="746"/>
      <c r="C435" s="761"/>
      <c r="D435" s="865" t="s">
        <v>47</v>
      </c>
      <c r="E435" s="866" t="s">
        <v>541</v>
      </c>
      <c r="F435" s="867"/>
      <c r="G435" s="868"/>
      <c r="H435" s="864"/>
      <c r="I435" s="869" t="s">
        <v>58</v>
      </c>
      <c r="J435" s="870" t="s">
        <v>542</v>
      </c>
      <c r="K435" s="871"/>
      <c r="L435" s="872"/>
      <c r="M435" s="780"/>
    </row>
    <row r="436" spans="1:13" ht="15.75" thickBot="1">
      <c r="A436" s="802"/>
      <c r="B436" s="746"/>
      <c r="C436" s="761" t="s">
        <v>361</v>
      </c>
      <c r="D436" s="794"/>
      <c r="E436" s="794"/>
      <c r="F436" s="762"/>
      <c r="G436" s="763"/>
      <c r="H436" s="860">
        <f>SUM(H433:H435)</f>
        <v>935419</v>
      </c>
      <c r="I436" s="1675" t="s">
        <v>548</v>
      </c>
      <c r="J436" s="1675"/>
      <c r="K436" s="1675"/>
      <c r="L436" s="1675"/>
      <c r="M436" s="873">
        <f>SUM(M435,M434,M433,M421)</f>
        <v>935419</v>
      </c>
    </row>
    <row r="437" spans="1:13" ht="15">
      <c r="A437" s="874"/>
      <c r="B437" s="875"/>
      <c r="C437" s="1676"/>
      <c r="D437" s="1677"/>
      <c r="E437" s="1677"/>
      <c r="F437" s="1677"/>
      <c r="G437" s="1677"/>
      <c r="H437" s="815"/>
      <c r="I437" s="839"/>
      <c r="J437" s="876"/>
      <c r="K437" s="877"/>
      <c r="L437" s="877"/>
      <c r="M437" s="878"/>
    </row>
    <row r="438" spans="1:14" ht="15">
      <c r="A438" s="880"/>
      <c r="B438" s="882"/>
      <c r="C438" s="1678"/>
      <c r="D438" s="1678"/>
      <c r="E438" s="1678"/>
      <c r="F438" s="1678"/>
      <c r="G438" s="1678"/>
      <c r="H438" s="1678"/>
      <c r="I438" s="884"/>
      <c r="J438" s="1679"/>
      <c r="K438" s="1679"/>
      <c r="L438" s="1679"/>
      <c r="M438" s="885"/>
      <c r="N438" s="886"/>
    </row>
    <row r="439" spans="1:14" ht="15">
      <c r="A439" s="880"/>
      <c r="B439" s="1680"/>
      <c r="C439" s="887"/>
      <c r="D439" s="1679"/>
      <c r="E439" s="1679"/>
      <c r="F439" s="1679"/>
      <c r="G439" s="1679"/>
      <c r="H439" s="883"/>
      <c r="I439" s="1679"/>
      <c r="J439" s="1679"/>
      <c r="K439" s="1679"/>
      <c r="L439" s="1679"/>
      <c r="M439" s="885"/>
      <c r="N439" s="886"/>
    </row>
    <row r="440" spans="1:14" ht="15">
      <c r="A440" s="880"/>
      <c r="B440" s="1680"/>
      <c r="C440" s="887"/>
      <c r="D440" s="888"/>
      <c r="E440" s="1682"/>
      <c r="F440" s="1682"/>
      <c r="G440" s="1682"/>
      <c r="H440" s="890"/>
      <c r="I440" s="891"/>
      <c r="J440" s="1683"/>
      <c r="K440" s="1683"/>
      <c r="L440" s="1683"/>
      <c r="M440" s="885"/>
      <c r="N440" s="886"/>
    </row>
    <row r="441" spans="1:14" ht="15">
      <c r="A441" s="880"/>
      <c r="B441" s="1680"/>
      <c r="C441" s="887"/>
      <c r="D441" s="888"/>
      <c r="E441" s="893"/>
      <c r="F441" s="893"/>
      <c r="G441" s="893"/>
      <c r="H441" s="890"/>
      <c r="I441" s="884"/>
      <c r="J441" s="1683"/>
      <c r="K441" s="1683"/>
      <c r="L441" s="1683"/>
      <c r="M441" s="885"/>
      <c r="N441" s="886"/>
    </row>
    <row r="442" spans="1:14" ht="15">
      <c r="A442" s="880"/>
      <c r="B442" s="1680"/>
      <c r="C442" s="887"/>
      <c r="D442" s="888"/>
      <c r="E442" s="1682"/>
      <c r="F442" s="1682"/>
      <c r="G442" s="1682"/>
      <c r="H442" s="890"/>
      <c r="I442" s="892"/>
      <c r="J442" s="1683"/>
      <c r="K442" s="1683"/>
      <c r="L442" s="1683"/>
      <c r="M442" s="882"/>
      <c r="N442" s="886"/>
    </row>
    <row r="443" spans="1:14" ht="15">
      <c r="A443" s="880"/>
      <c r="B443" s="1680"/>
      <c r="C443" s="887"/>
      <c r="D443" s="888"/>
      <c r="E443" s="889"/>
      <c r="F443" s="889"/>
      <c r="G443" s="889"/>
      <c r="H443" s="890"/>
      <c r="I443" s="894"/>
      <c r="J443" s="892"/>
      <c r="K443" s="892"/>
      <c r="L443" s="892"/>
      <c r="M443" s="882"/>
      <c r="N443" s="886"/>
    </row>
    <row r="444" spans="1:14" ht="15">
      <c r="A444" s="880"/>
      <c r="B444" s="1680"/>
      <c r="C444" s="887"/>
      <c r="D444" s="888"/>
      <c r="E444" s="1684"/>
      <c r="F444" s="1684"/>
      <c r="G444" s="1684"/>
      <c r="H444" s="890"/>
      <c r="I444" s="884"/>
      <c r="J444" s="1683"/>
      <c r="K444" s="1683"/>
      <c r="L444" s="1683"/>
      <c r="M444" s="896"/>
      <c r="N444" s="886"/>
    </row>
    <row r="445" spans="1:14" ht="15">
      <c r="A445" s="880"/>
      <c r="B445" s="1680"/>
      <c r="C445" s="887"/>
      <c r="D445" s="888"/>
      <c r="E445" s="893"/>
      <c r="F445" s="893"/>
      <c r="G445" s="893"/>
      <c r="H445" s="897"/>
      <c r="I445" s="884"/>
      <c r="J445" s="1683"/>
      <c r="K445" s="1683"/>
      <c r="L445" s="1683"/>
      <c r="M445" s="898"/>
      <c r="N445" s="886"/>
    </row>
    <row r="446" spans="1:14" ht="15">
      <c r="A446" s="880"/>
      <c r="B446" s="1681"/>
      <c r="C446" s="899"/>
      <c r="D446" s="1685"/>
      <c r="E446" s="1685"/>
      <c r="F446" s="1685"/>
      <c r="G446" s="1685"/>
      <c r="H446" s="890"/>
      <c r="I446" s="1685"/>
      <c r="J446" s="1685"/>
      <c r="K446" s="1685"/>
      <c r="L446" s="1685"/>
      <c r="M446" s="890"/>
      <c r="N446" s="886"/>
    </row>
    <row r="447" spans="1:14" ht="15">
      <c r="A447" s="880"/>
      <c r="B447" s="1681"/>
      <c r="C447" s="899"/>
      <c r="D447" s="891"/>
      <c r="E447" s="1683"/>
      <c r="F447" s="1683"/>
      <c r="G447" s="1683"/>
      <c r="H447" s="890"/>
      <c r="I447" s="891"/>
      <c r="J447" s="900"/>
      <c r="K447" s="900"/>
      <c r="L447" s="900"/>
      <c r="M447" s="890"/>
      <c r="N447" s="886"/>
    </row>
    <row r="448" spans="1:14" ht="15">
      <c r="A448" s="880"/>
      <c r="B448" s="1681"/>
      <c r="C448" s="899"/>
      <c r="D448" s="891"/>
      <c r="E448" s="900"/>
      <c r="F448" s="900"/>
      <c r="G448" s="900"/>
      <c r="H448" s="890"/>
      <c r="I448" s="891"/>
      <c r="J448" s="892"/>
      <c r="K448" s="895"/>
      <c r="L448" s="895"/>
      <c r="M448" s="890"/>
      <c r="N448" s="886"/>
    </row>
    <row r="449" spans="1:14" ht="15">
      <c r="A449" s="880"/>
      <c r="B449" s="1681"/>
      <c r="C449" s="899"/>
      <c r="D449" s="891"/>
      <c r="E449" s="1683"/>
      <c r="F449" s="1683"/>
      <c r="G449" s="1683"/>
      <c r="H449" s="890"/>
      <c r="I449" s="891"/>
      <c r="J449" s="900"/>
      <c r="K449" s="892"/>
      <c r="L449" s="892"/>
      <c r="M449" s="890"/>
      <c r="N449" s="886"/>
    </row>
    <row r="450" spans="1:14" ht="15">
      <c r="A450" s="880"/>
      <c r="B450" s="1681"/>
      <c r="C450" s="899"/>
      <c r="D450" s="891"/>
      <c r="E450" s="892"/>
      <c r="F450" s="892"/>
      <c r="G450" s="892"/>
      <c r="H450" s="890"/>
      <c r="I450" s="891"/>
      <c r="J450" s="900"/>
      <c r="K450" s="892"/>
      <c r="L450" s="892"/>
      <c r="M450" s="890"/>
      <c r="N450" s="886"/>
    </row>
    <row r="451" spans="1:14" ht="15">
      <c r="A451" s="880"/>
      <c r="B451" s="1681"/>
      <c r="C451" s="899"/>
      <c r="D451" s="891"/>
      <c r="E451" s="900"/>
      <c r="F451" s="892"/>
      <c r="G451" s="892"/>
      <c r="H451" s="901"/>
      <c r="I451" s="891"/>
      <c r="J451" s="900"/>
      <c r="K451" s="900"/>
      <c r="L451" s="900"/>
      <c r="M451" s="890"/>
      <c r="N451" s="886"/>
    </row>
    <row r="452" spans="1:14" ht="15">
      <c r="A452" s="880"/>
      <c r="B452" s="1681"/>
      <c r="C452" s="899"/>
      <c r="D452" s="1685"/>
      <c r="E452" s="1685"/>
      <c r="F452" s="1685"/>
      <c r="G452" s="1685"/>
      <c r="H452" s="890"/>
      <c r="I452" s="1685"/>
      <c r="J452" s="1685"/>
      <c r="K452" s="1685"/>
      <c r="L452" s="1685"/>
      <c r="M452" s="890"/>
      <c r="N452" s="886"/>
    </row>
    <row r="453" spans="1:14" ht="15">
      <c r="A453" s="880"/>
      <c r="B453" s="1681"/>
      <c r="C453" s="899"/>
      <c r="D453" s="891"/>
      <c r="E453" s="1683"/>
      <c r="F453" s="1683"/>
      <c r="G453" s="1683"/>
      <c r="H453" s="890"/>
      <c r="I453" s="891"/>
      <c r="J453" s="900"/>
      <c r="K453" s="900"/>
      <c r="L453" s="900"/>
      <c r="M453" s="890"/>
      <c r="N453" s="886"/>
    </row>
    <row r="454" spans="1:14" ht="15">
      <c r="A454" s="880"/>
      <c r="B454" s="1681"/>
      <c r="C454" s="899"/>
      <c r="D454" s="891"/>
      <c r="E454" s="900"/>
      <c r="F454" s="900"/>
      <c r="G454" s="900"/>
      <c r="H454" s="890"/>
      <c r="I454" s="891"/>
      <c r="J454" s="892"/>
      <c r="K454" s="895"/>
      <c r="L454" s="895"/>
      <c r="M454" s="890"/>
      <c r="N454" s="886"/>
    </row>
    <row r="455" spans="1:14" ht="15">
      <c r="A455" s="880"/>
      <c r="B455" s="1681"/>
      <c r="C455" s="899"/>
      <c r="D455" s="891"/>
      <c r="E455" s="1683"/>
      <c r="F455" s="1683"/>
      <c r="G455" s="1683"/>
      <c r="H455" s="890"/>
      <c r="I455" s="891"/>
      <c r="J455" s="900"/>
      <c r="K455" s="892"/>
      <c r="L455" s="892"/>
      <c r="M455" s="890"/>
      <c r="N455" s="886"/>
    </row>
    <row r="456" spans="1:14" ht="15">
      <c r="A456" s="880"/>
      <c r="B456" s="1681"/>
      <c r="C456" s="899"/>
      <c r="D456" s="891"/>
      <c r="E456" s="892"/>
      <c r="F456" s="892"/>
      <c r="G456" s="892"/>
      <c r="H456" s="890"/>
      <c r="I456" s="891"/>
      <c r="J456" s="900"/>
      <c r="K456" s="892"/>
      <c r="L456" s="892"/>
      <c r="M456" s="890"/>
      <c r="N456" s="886"/>
    </row>
    <row r="457" spans="1:14" ht="15">
      <c r="A457" s="880"/>
      <c r="B457" s="1681"/>
      <c r="C457" s="899"/>
      <c r="D457" s="891"/>
      <c r="E457" s="892"/>
      <c r="F457" s="892"/>
      <c r="G457" s="892"/>
      <c r="H457" s="901"/>
      <c r="I457" s="891"/>
      <c r="J457" s="900"/>
      <c r="K457" s="900"/>
      <c r="L457" s="900"/>
      <c r="M457" s="890"/>
      <c r="N457" s="886"/>
    </row>
    <row r="458" spans="1:14" ht="15">
      <c r="A458" s="880"/>
      <c r="B458" s="1681"/>
      <c r="C458" s="899"/>
      <c r="D458" s="1685"/>
      <c r="E458" s="1686"/>
      <c r="F458" s="1686"/>
      <c r="G458" s="1686"/>
      <c r="H458" s="901"/>
      <c r="I458" s="1685"/>
      <c r="J458" s="1687"/>
      <c r="K458" s="1687"/>
      <c r="L458" s="1687"/>
      <c r="M458" s="890"/>
      <c r="N458" s="886"/>
    </row>
    <row r="459" spans="1:14" ht="15">
      <c r="A459" s="880"/>
      <c r="B459" s="1681"/>
      <c r="C459" s="899"/>
      <c r="D459" s="891"/>
      <c r="E459" s="892"/>
      <c r="F459" s="892"/>
      <c r="G459" s="892"/>
      <c r="H459" s="890"/>
      <c r="I459" s="891"/>
      <c r="J459" s="900"/>
      <c r="K459" s="900"/>
      <c r="L459" s="900"/>
      <c r="M459" s="890"/>
      <c r="N459" s="886"/>
    </row>
    <row r="460" spans="1:14" ht="15">
      <c r="A460" s="880"/>
      <c r="B460" s="1681"/>
      <c r="C460" s="899"/>
      <c r="D460" s="891"/>
      <c r="E460" s="892"/>
      <c r="F460" s="892"/>
      <c r="G460" s="892"/>
      <c r="H460" s="890"/>
      <c r="I460" s="891"/>
      <c r="J460" s="900"/>
      <c r="K460" s="900"/>
      <c r="L460" s="900"/>
      <c r="M460" s="890"/>
      <c r="N460" s="886"/>
    </row>
    <row r="461" spans="1:14" ht="15">
      <c r="A461" s="880"/>
      <c r="B461" s="1681"/>
      <c r="C461" s="899"/>
      <c r="D461" s="891"/>
      <c r="E461" s="892"/>
      <c r="F461" s="892"/>
      <c r="G461" s="892"/>
      <c r="H461" s="890"/>
      <c r="I461" s="891"/>
      <c r="J461" s="900"/>
      <c r="K461" s="900"/>
      <c r="L461" s="900"/>
      <c r="M461" s="890"/>
      <c r="N461" s="886"/>
    </row>
    <row r="462" spans="1:14" ht="15">
      <c r="A462" s="880"/>
      <c r="B462" s="1681"/>
      <c r="C462" s="899"/>
      <c r="D462" s="891"/>
      <c r="E462" s="892"/>
      <c r="F462" s="892"/>
      <c r="G462" s="892"/>
      <c r="H462" s="890"/>
      <c r="I462" s="891"/>
      <c r="J462" s="900"/>
      <c r="K462" s="900"/>
      <c r="L462" s="900"/>
      <c r="M462" s="890"/>
      <c r="N462" s="886"/>
    </row>
    <row r="463" spans="1:14" ht="15">
      <c r="A463" s="880"/>
      <c r="B463" s="1681"/>
      <c r="C463" s="899"/>
      <c r="D463" s="891"/>
      <c r="E463" s="892"/>
      <c r="F463" s="892"/>
      <c r="G463" s="892"/>
      <c r="H463" s="901"/>
      <c r="I463" s="891"/>
      <c r="J463" s="900"/>
      <c r="K463" s="900"/>
      <c r="L463" s="900"/>
      <c r="M463" s="890"/>
      <c r="N463" s="886"/>
    </row>
    <row r="464" spans="1:14" ht="15">
      <c r="A464" s="880"/>
      <c r="B464" s="1681"/>
      <c r="C464" s="899"/>
      <c r="D464" s="1685"/>
      <c r="E464" s="1685"/>
      <c r="F464" s="1685"/>
      <c r="G464" s="1685"/>
      <c r="H464" s="890"/>
      <c r="I464" s="1685"/>
      <c r="J464" s="1685"/>
      <c r="K464" s="1685"/>
      <c r="L464" s="1685"/>
      <c r="M464" s="890"/>
      <c r="N464" s="886"/>
    </row>
    <row r="465" spans="1:14" ht="15">
      <c r="A465" s="880"/>
      <c r="B465" s="1681"/>
      <c r="C465" s="899"/>
      <c r="D465" s="891"/>
      <c r="E465" s="1683"/>
      <c r="F465" s="1683"/>
      <c r="G465" s="1683"/>
      <c r="H465" s="890"/>
      <c r="I465" s="891"/>
      <c r="J465" s="900"/>
      <c r="K465" s="900"/>
      <c r="L465" s="900"/>
      <c r="M465" s="890"/>
      <c r="N465" s="886"/>
    </row>
    <row r="466" spans="1:14" ht="15">
      <c r="A466" s="880"/>
      <c r="B466" s="1681"/>
      <c r="C466" s="899"/>
      <c r="D466" s="891"/>
      <c r="E466" s="900"/>
      <c r="F466" s="900"/>
      <c r="G466" s="900"/>
      <c r="H466" s="890"/>
      <c r="I466" s="891"/>
      <c r="J466" s="892"/>
      <c r="K466" s="900"/>
      <c r="L466" s="900"/>
      <c r="M466" s="890"/>
      <c r="N466" s="886"/>
    </row>
    <row r="467" spans="1:14" ht="15">
      <c r="A467" s="880"/>
      <c r="B467" s="1681"/>
      <c r="C467" s="899"/>
      <c r="D467" s="891"/>
      <c r="E467" s="1683"/>
      <c r="F467" s="1683"/>
      <c r="G467" s="1683"/>
      <c r="H467" s="890"/>
      <c r="I467" s="891"/>
      <c r="J467" s="900"/>
      <c r="K467" s="900"/>
      <c r="L467" s="900"/>
      <c r="M467" s="890"/>
      <c r="N467" s="886"/>
    </row>
    <row r="468" spans="1:14" ht="15">
      <c r="A468" s="880"/>
      <c r="B468" s="1681"/>
      <c r="C468" s="899"/>
      <c r="D468" s="891"/>
      <c r="E468" s="892"/>
      <c r="F468" s="892"/>
      <c r="G468" s="892"/>
      <c r="H468" s="890"/>
      <c r="I468" s="891"/>
      <c r="J468" s="900"/>
      <c r="K468" s="900"/>
      <c r="L468" s="900"/>
      <c r="M468" s="890"/>
      <c r="N468" s="886"/>
    </row>
    <row r="469" spans="1:14" ht="15">
      <c r="A469" s="880"/>
      <c r="B469" s="1681"/>
      <c r="C469" s="899"/>
      <c r="D469" s="891"/>
      <c r="E469" s="892"/>
      <c r="F469" s="892"/>
      <c r="G469" s="892"/>
      <c r="H469" s="890"/>
      <c r="I469" s="891"/>
      <c r="J469" s="900"/>
      <c r="K469" s="900"/>
      <c r="L469" s="900"/>
      <c r="M469" s="890"/>
      <c r="N469" s="886"/>
    </row>
    <row r="470" spans="1:14" ht="15">
      <c r="A470" s="880"/>
      <c r="B470" s="1681"/>
      <c r="C470" s="899"/>
      <c r="D470" s="891"/>
      <c r="E470" s="900"/>
      <c r="F470" s="892"/>
      <c r="G470" s="892"/>
      <c r="H470" s="901"/>
      <c r="I470" s="891"/>
      <c r="J470" s="900"/>
      <c r="K470" s="900"/>
      <c r="L470" s="900"/>
      <c r="M470" s="890"/>
      <c r="N470" s="886"/>
    </row>
    <row r="471" spans="1:14" ht="15">
      <c r="A471" s="880"/>
      <c r="B471" s="1681"/>
      <c r="C471" s="899"/>
      <c r="D471" s="1685"/>
      <c r="E471" s="1685"/>
      <c r="F471" s="1685"/>
      <c r="G471" s="1685"/>
      <c r="H471" s="890"/>
      <c r="I471" s="1685"/>
      <c r="J471" s="1686"/>
      <c r="K471" s="1686"/>
      <c r="L471" s="1686"/>
      <c r="M471" s="890"/>
      <c r="N471" s="886"/>
    </row>
    <row r="472" spans="1:14" ht="15">
      <c r="A472" s="880"/>
      <c r="B472" s="1681"/>
      <c r="C472" s="899"/>
      <c r="D472" s="891"/>
      <c r="E472" s="1683"/>
      <c r="F472" s="1683"/>
      <c r="G472" s="1683"/>
      <c r="H472" s="890"/>
      <c r="I472" s="891"/>
      <c r="J472" s="900"/>
      <c r="K472" s="900"/>
      <c r="L472" s="900"/>
      <c r="M472" s="890"/>
      <c r="N472" s="886"/>
    </row>
    <row r="473" spans="1:14" ht="15">
      <c r="A473" s="880"/>
      <c r="B473" s="1681"/>
      <c r="C473" s="899"/>
      <c r="D473" s="891"/>
      <c r="E473" s="900"/>
      <c r="F473" s="900"/>
      <c r="G473" s="900"/>
      <c r="H473" s="890"/>
      <c r="I473" s="891"/>
      <c r="J473" s="900"/>
      <c r="K473" s="900"/>
      <c r="L473" s="900"/>
      <c r="M473" s="890"/>
      <c r="N473" s="886"/>
    </row>
    <row r="474" spans="1:14" ht="15">
      <c r="A474" s="880"/>
      <c r="B474" s="1681"/>
      <c r="C474" s="899"/>
      <c r="D474" s="891"/>
      <c r="E474" s="1683"/>
      <c r="F474" s="1683"/>
      <c r="G474" s="1683"/>
      <c r="H474" s="890"/>
      <c r="I474" s="891"/>
      <c r="J474" s="900"/>
      <c r="K474" s="900"/>
      <c r="L474" s="900"/>
      <c r="M474" s="890"/>
      <c r="N474" s="886"/>
    </row>
    <row r="475" spans="1:14" ht="15">
      <c r="A475" s="880"/>
      <c r="B475" s="1681"/>
      <c r="C475" s="899"/>
      <c r="D475" s="891"/>
      <c r="E475" s="892"/>
      <c r="F475" s="892"/>
      <c r="G475" s="892"/>
      <c r="H475" s="890"/>
      <c r="I475" s="891"/>
      <c r="J475" s="900"/>
      <c r="K475" s="900"/>
      <c r="L475" s="900"/>
      <c r="M475" s="890"/>
      <c r="N475" s="886"/>
    </row>
    <row r="476" spans="1:14" ht="15">
      <c r="A476" s="880"/>
      <c r="B476" s="1681"/>
      <c r="C476" s="899"/>
      <c r="D476" s="891"/>
      <c r="E476" s="892"/>
      <c r="F476" s="892"/>
      <c r="G476" s="892"/>
      <c r="H476" s="890"/>
      <c r="I476" s="891"/>
      <c r="J476" s="900"/>
      <c r="K476" s="900"/>
      <c r="L476" s="900"/>
      <c r="M476" s="890"/>
      <c r="N476" s="886"/>
    </row>
    <row r="477" spans="1:14" ht="15">
      <c r="A477" s="880"/>
      <c r="B477" s="1681"/>
      <c r="C477" s="899"/>
      <c r="D477" s="891"/>
      <c r="E477" s="900"/>
      <c r="F477" s="892"/>
      <c r="G477" s="892"/>
      <c r="H477" s="901"/>
      <c r="I477" s="891"/>
      <c r="J477" s="900"/>
      <c r="K477" s="900"/>
      <c r="L477" s="900"/>
      <c r="M477" s="890"/>
      <c r="N477" s="886"/>
    </row>
    <row r="478" spans="1:14" ht="15">
      <c r="A478" s="880"/>
      <c r="B478" s="1681"/>
      <c r="C478" s="899"/>
      <c r="D478" s="1685"/>
      <c r="E478" s="1685"/>
      <c r="F478" s="1685"/>
      <c r="G478" s="1685"/>
      <c r="H478" s="890"/>
      <c r="I478" s="1685"/>
      <c r="J478" s="1686"/>
      <c r="K478" s="1686"/>
      <c r="L478" s="1686"/>
      <c r="M478" s="890"/>
      <c r="N478" s="886"/>
    </row>
    <row r="479" spans="1:14" ht="15">
      <c r="A479" s="880"/>
      <c r="B479" s="1681"/>
      <c r="C479" s="899"/>
      <c r="D479" s="891"/>
      <c r="E479" s="1683"/>
      <c r="F479" s="1683"/>
      <c r="G479" s="1683"/>
      <c r="H479" s="890"/>
      <c r="I479" s="891"/>
      <c r="J479" s="900"/>
      <c r="K479" s="900"/>
      <c r="L479" s="900"/>
      <c r="M479" s="890"/>
      <c r="N479" s="886"/>
    </row>
    <row r="480" spans="1:14" ht="15">
      <c r="A480" s="880"/>
      <c r="B480" s="1681"/>
      <c r="C480" s="899"/>
      <c r="D480" s="891"/>
      <c r="E480" s="900"/>
      <c r="F480" s="900"/>
      <c r="G480" s="900"/>
      <c r="H480" s="890"/>
      <c r="I480" s="891"/>
      <c r="J480" s="900"/>
      <c r="K480" s="900"/>
      <c r="L480" s="900"/>
      <c r="M480" s="890"/>
      <c r="N480" s="886"/>
    </row>
    <row r="481" spans="1:14" ht="15">
      <c r="A481" s="880"/>
      <c r="B481" s="1681"/>
      <c r="C481" s="899"/>
      <c r="D481" s="891"/>
      <c r="E481" s="1683"/>
      <c r="F481" s="1683"/>
      <c r="G481" s="1683"/>
      <c r="H481" s="890"/>
      <c r="I481" s="891"/>
      <c r="J481" s="900"/>
      <c r="K481" s="900"/>
      <c r="L481" s="900"/>
      <c r="M481" s="890"/>
      <c r="N481" s="886"/>
    </row>
    <row r="482" spans="1:14" ht="15">
      <c r="A482" s="880"/>
      <c r="B482" s="1681"/>
      <c r="C482" s="899"/>
      <c r="D482" s="891"/>
      <c r="E482" s="892"/>
      <c r="F482" s="892"/>
      <c r="G482" s="892"/>
      <c r="H482" s="890"/>
      <c r="I482" s="891"/>
      <c r="J482" s="900"/>
      <c r="K482" s="900"/>
      <c r="L482" s="900"/>
      <c r="M482" s="890"/>
      <c r="N482" s="886"/>
    </row>
    <row r="483" spans="1:14" ht="15">
      <c r="A483" s="880"/>
      <c r="B483" s="1681"/>
      <c r="C483" s="899"/>
      <c r="D483" s="891"/>
      <c r="E483" s="900"/>
      <c r="F483" s="892"/>
      <c r="G483" s="892"/>
      <c r="H483" s="890"/>
      <c r="I483" s="891"/>
      <c r="J483" s="900"/>
      <c r="K483" s="900"/>
      <c r="L483" s="900"/>
      <c r="M483" s="890"/>
      <c r="N483" s="886"/>
    </row>
    <row r="484" spans="1:14" ht="15">
      <c r="A484" s="880"/>
      <c r="B484" s="1681"/>
      <c r="C484" s="899"/>
      <c r="D484" s="891"/>
      <c r="E484" s="900"/>
      <c r="F484" s="900"/>
      <c r="G484" s="900"/>
      <c r="H484" s="897"/>
      <c r="I484" s="891"/>
      <c r="J484" s="900"/>
      <c r="K484" s="892"/>
      <c r="L484" s="892"/>
      <c r="M484" s="897"/>
      <c r="N484" s="886"/>
    </row>
    <row r="485" spans="1:14" ht="15">
      <c r="A485" s="880"/>
      <c r="B485" s="1540"/>
      <c r="C485" s="899"/>
      <c r="D485" s="891"/>
      <c r="E485" s="902"/>
      <c r="F485" s="900"/>
      <c r="G485" s="900"/>
      <c r="H485" s="897"/>
      <c r="I485" s="891"/>
      <c r="J485" s="900"/>
      <c r="K485" s="892"/>
      <c r="L485" s="892"/>
      <c r="M485" s="897"/>
      <c r="N485" s="886"/>
    </row>
    <row r="486" spans="1:14" ht="15" hidden="1">
      <c r="A486" s="880"/>
      <c r="B486" s="1688"/>
      <c r="C486" s="899"/>
      <c r="D486" s="1689"/>
      <c r="E486" s="1689"/>
      <c r="F486" s="1689"/>
      <c r="G486" s="1689"/>
      <c r="H486" s="890"/>
      <c r="I486" s="1689"/>
      <c r="J486" s="1689"/>
      <c r="K486" s="1689"/>
      <c r="L486" s="1689"/>
      <c r="M486" s="890"/>
      <c r="N486" s="886"/>
    </row>
    <row r="487" spans="1:14" ht="15" hidden="1">
      <c r="A487" s="880"/>
      <c r="B487" s="1688"/>
      <c r="C487" s="899"/>
      <c r="D487" s="891"/>
      <c r="E487" s="1683"/>
      <c r="F487" s="1683"/>
      <c r="G487" s="1683"/>
      <c r="H487" s="890"/>
      <c r="I487" s="891"/>
      <c r="J487" s="900"/>
      <c r="K487" s="900"/>
      <c r="L487" s="900"/>
      <c r="M487" s="890"/>
      <c r="N487" s="886"/>
    </row>
    <row r="488" spans="1:14" ht="15" hidden="1">
      <c r="A488" s="880"/>
      <c r="B488" s="1688"/>
      <c r="C488" s="899"/>
      <c r="D488" s="891"/>
      <c r="E488" s="900"/>
      <c r="F488" s="900"/>
      <c r="G488" s="900"/>
      <c r="H488" s="890"/>
      <c r="I488" s="888"/>
      <c r="J488" s="1682"/>
      <c r="K488" s="1682"/>
      <c r="L488" s="1682"/>
      <c r="M488" s="890"/>
      <c r="N488" s="886"/>
    </row>
    <row r="489" spans="1:14" ht="15" hidden="1">
      <c r="A489" s="880"/>
      <c r="B489" s="1688"/>
      <c r="C489" s="899"/>
      <c r="D489" s="891"/>
      <c r="E489" s="892"/>
      <c r="F489" s="892"/>
      <c r="G489" s="892"/>
      <c r="H489" s="890"/>
      <c r="I489" s="891"/>
      <c r="J489" s="900"/>
      <c r="K489" s="900"/>
      <c r="L489" s="900"/>
      <c r="M489" s="890"/>
      <c r="N489" s="886"/>
    </row>
    <row r="490" spans="1:14" ht="15" hidden="1">
      <c r="A490" s="880"/>
      <c r="B490" s="1688"/>
      <c r="C490" s="899"/>
      <c r="D490" s="891"/>
      <c r="E490" s="900"/>
      <c r="F490" s="892"/>
      <c r="G490" s="892"/>
      <c r="H490" s="890"/>
      <c r="I490" s="891"/>
      <c r="J490" s="900"/>
      <c r="K490" s="900"/>
      <c r="L490" s="900"/>
      <c r="M490" s="890"/>
      <c r="N490" s="886"/>
    </row>
    <row r="491" spans="1:14" ht="15">
      <c r="A491" s="880"/>
      <c r="B491" s="1688"/>
      <c r="C491" s="899"/>
      <c r="D491" s="1689"/>
      <c r="E491" s="1689"/>
      <c r="F491" s="1689"/>
      <c r="G491" s="1689"/>
      <c r="H491" s="890"/>
      <c r="I491" s="1689"/>
      <c r="J491" s="1689"/>
      <c r="K491" s="1689"/>
      <c r="L491" s="1689"/>
      <c r="M491" s="890"/>
      <c r="N491" s="886"/>
    </row>
    <row r="492" spans="1:14" ht="15">
      <c r="A492" s="880"/>
      <c r="B492" s="1688"/>
      <c r="C492" s="899"/>
      <c r="D492" s="891"/>
      <c r="E492" s="1683"/>
      <c r="F492" s="1683"/>
      <c r="G492" s="1683"/>
      <c r="H492" s="890"/>
      <c r="I492" s="891"/>
      <c r="J492" s="900"/>
      <c r="K492" s="900"/>
      <c r="L492" s="900"/>
      <c r="M492" s="890"/>
      <c r="N492" s="886"/>
    </row>
    <row r="493" spans="1:14" ht="15">
      <c r="A493" s="880"/>
      <c r="B493" s="1688"/>
      <c r="C493" s="899"/>
      <c r="D493" s="891"/>
      <c r="E493" s="900"/>
      <c r="F493" s="900"/>
      <c r="G493" s="900"/>
      <c r="H493" s="890"/>
      <c r="I493" s="888"/>
      <c r="J493" s="1682"/>
      <c r="K493" s="1682"/>
      <c r="L493" s="1682"/>
      <c r="M493" s="890"/>
      <c r="N493" s="886"/>
    </row>
    <row r="494" spans="1:14" ht="15">
      <c r="A494" s="880"/>
      <c r="B494" s="1688"/>
      <c r="C494" s="899"/>
      <c r="D494" s="891"/>
      <c r="E494" s="1683"/>
      <c r="F494" s="1683"/>
      <c r="G494" s="1683"/>
      <c r="H494" s="890"/>
      <c r="I494" s="891"/>
      <c r="J494" s="900"/>
      <c r="K494" s="892"/>
      <c r="L494" s="892"/>
      <c r="M494" s="890"/>
      <c r="N494" s="886"/>
    </row>
    <row r="495" spans="1:14" ht="15">
      <c r="A495" s="880"/>
      <c r="B495" s="1688"/>
      <c r="C495" s="899"/>
      <c r="D495" s="891"/>
      <c r="E495" s="892"/>
      <c r="F495" s="892"/>
      <c r="G495" s="892"/>
      <c r="H495" s="890"/>
      <c r="I495" s="891"/>
      <c r="J495" s="900"/>
      <c r="K495" s="900"/>
      <c r="L495" s="900"/>
      <c r="M495" s="890"/>
      <c r="N495" s="886"/>
    </row>
    <row r="496" spans="1:14" ht="15">
      <c r="A496" s="880"/>
      <c r="B496" s="1688"/>
      <c r="C496" s="899"/>
      <c r="D496" s="891"/>
      <c r="E496" s="900"/>
      <c r="F496" s="892"/>
      <c r="G496" s="892"/>
      <c r="H496" s="890"/>
      <c r="I496" s="891"/>
      <c r="J496" s="900"/>
      <c r="K496" s="900"/>
      <c r="L496" s="900"/>
      <c r="M496" s="890"/>
      <c r="N496" s="886"/>
    </row>
    <row r="497" spans="1:14" ht="15">
      <c r="A497" s="880"/>
      <c r="B497" s="1688"/>
      <c r="C497" s="899"/>
      <c r="D497" s="891"/>
      <c r="E497" s="892"/>
      <c r="F497" s="892"/>
      <c r="G497" s="892"/>
      <c r="H497" s="890"/>
      <c r="I497" s="888"/>
      <c r="J497" s="893"/>
      <c r="K497" s="892"/>
      <c r="L497" s="892"/>
      <c r="M497" s="890"/>
      <c r="N497" s="886"/>
    </row>
    <row r="498" spans="1:14" ht="15">
      <c r="A498" s="880"/>
      <c r="B498" s="1688"/>
      <c r="C498" s="899"/>
      <c r="D498" s="891"/>
      <c r="E498" s="903"/>
      <c r="F498" s="892"/>
      <c r="G498" s="892"/>
      <c r="H498" s="890"/>
      <c r="I498" s="891"/>
      <c r="J498" s="1683"/>
      <c r="K498" s="1683"/>
      <c r="L498" s="1683"/>
      <c r="M498" s="890"/>
      <c r="N498" s="886"/>
    </row>
    <row r="499" spans="1:14" ht="15">
      <c r="A499" s="880"/>
      <c r="B499" s="1688"/>
      <c r="C499" s="899"/>
      <c r="D499" s="891"/>
      <c r="E499" s="903"/>
      <c r="F499" s="892"/>
      <c r="G499" s="892"/>
      <c r="H499" s="890"/>
      <c r="I499" s="891"/>
      <c r="J499" s="903"/>
      <c r="K499" s="892"/>
      <c r="L499" s="892"/>
      <c r="M499" s="890"/>
      <c r="N499" s="886"/>
    </row>
    <row r="500" spans="1:14" ht="0.75" customHeight="1">
      <c r="A500" s="880"/>
      <c r="B500" s="1688"/>
      <c r="C500" s="899"/>
      <c r="D500" s="1689"/>
      <c r="E500" s="1689"/>
      <c r="F500" s="1689"/>
      <c r="G500" s="1689"/>
      <c r="H500" s="890"/>
      <c r="I500" s="891"/>
      <c r="J500" s="892"/>
      <c r="K500" s="892"/>
      <c r="L500" s="892"/>
      <c r="M500" s="890"/>
      <c r="N500" s="886"/>
    </row>
    <row r="501" spans="1:14" ht="15" hidden="1">
      <c r="A501" s="880"/>
      <c r="B501" s="1688"/>
      <c r="C501" s="899"/>
      <c r="D501" s="891"/>
      <c r="E501" s="1683"/>
      <c r="F501" s="1683"/>
      <c r="G501" s="1683"/>
      <c r="H501" s="890"/>
      <c r="I501" s="891"/>
      <c r="J501" s="892"/>
      <c r="K501" s="892"/>
      <c r="L501" s="892"/>
      <c r="M501" s="890"/>
      <c r="N501" s="886"/>
    </row>
    <row r="502" spans="1:14" ht="15" hidden="1">
      <c r="A502" s="880"/>
      <c r="B502" s="1688"/>
      <c r="C502" s="899"/>
      <c r="D502" s="891"/>
      <c r="E502" s="900"/>
      <c r="F502" s="900"/>
      <c r="G502" s="900"/>
      <c r="H502" s="890"/>
      <c r="I502" s="891"/>
      <c r="J502" s="892"/>
      <c r="K502" s="892"/>
      <c r="L502" s="892"/>
      <c r="M502" s="890"/>
      <c r="N502" s="886"/>
    </row>
    <row r="503" spans="1:14" ht="15" hidden="1">
      <c r="A503" s="880"/>
      <c r="B503" s="1688"/>
      <c r="C503" s="899"/>
      <c r="D503" s="891"/>
      <c r="E503" s="1683"/>
      <c r="F503" s="1683"/>
      <c r="G503" s="1683"/>
      <c r="H503" s="890"/>
      <c r="I503" s="891"/>
      <c r="J503" s="892"/>
      <c r="K503" s="892"/>
      <c r="L503" s="892"/>
      <c r="M503" s="890"/>
      <c r="N503" s="886"/>
    </row>
    <row r="504" spans="1:14" ht="15" hidden="1">
      <c r="A504" s="880"/>
      <c r="B504" s="1688"/>
      <c r="C504" s="899"/>
      <c r="D504" s="891"/>
      <c r="E504" s="892"/>
      <c r="F504" s="892"/>
      <c r="G504" s="892"/>
      <c r="H504" s="890"/>
      <c r="I504" s="891"/>
      <c r="J504" s="892"/>
      <c r="K504" s="892"/>
      <c r="L504" s="892"/>
      <c r="M504" s="890"/>
      <c r="N504" s="886"/>
    </row>
    <row r="505" spans="1:14" ht="15" hidden="1">
      <c r="A505" s="880"/>
      <c r="B505" s="1688"/>
      <c r="C505" s="899"/>
      <c r="D505" s="891"/>
      <c r="E505" s="900"/>
      <c r="F505" s="892"/>
      <c r="G505" s="892"/>
      <c r="H505" s="890"/>
      <c r="I505" s="891"/>
      <c r="J505" s="892"/>
      <c r="K505" s="892"/>
      <c r="L505" s="892"/>
      <c r="M505" s="890"/>
      <c r="N505" s="886"/>
    </row>
    <row r="506" spans="1:14" ht="16.5" customHeight="1" hidden="1" thickBot="1">
      <c r="A506" s="880"/>
      <c r="B506" s="882"/>
      <c r="C506" s="899"/>
      <c r="D506" s="891"/>
      <c r="E506" s="900"/>
      <c r="F506" s="900"/>
      <c r="G506" s="900"/>
      <c r="H506" s="897"/>
      <c r="I506" s="891"/>
      <c r="J506" s="900"/>
      <c r="K506" s="892"/>
      <c r="L506" s="892"/>
      <c r="M506" s="897"/>
      <c r="N506" s="886"/>
    </row>
    <row r="507" spans="1:14" ht="15" hidden="1">
      <c r="A507" s="880"/>
      <c r="B507" s="882"/>
      <c r="C507" s="899"/>
      <c r="D507" s="1689"/>
      <c r="E507" s="1689"/>
      <c r="F507" s="1689"/>
      <c r="G507" s="1689"/>
      <c r="H507" s="890"/>
      <c r="I507" s="1689"/>
      <c r="J507" s="1689"/>
      <c r="K507" s="1689"/>
      <c r="L507" s="1689"/>
      <c r="M507" s="890"/>
      <c r="N507" s="886"/>
    </row>
    <row r="508" spans="1:14" ht="15" hidden="1">
      <c r="A508" s="880"/>
      <c r="B508" s="1688"/>
      <c r="C508" s="899"/>
      <c r="D508" s="891"/>
      <c r="E508" s="1683"/>
      <c r="F508" s="1683"/>
      <c r="G508" s="1683"/>
      <c r="H508" s="890"/>
      <c r="I508" s="891"/>
      <c r="J508" s="900"/>
      <c r="K508" s="900"/>
      <c r="L508" s="900"/>
      <c r="M508" s="890"/>
      <c r="N508" s="886"/>
    </row>
    <row r="509" spans="1:14" ht="15" hidden="1">
      <c r="A509" s="880"/>
      <c r="B509" s="1688"/>
      <c r="C509" s="899"/>
      <c r="D509" s="891"/>
      <c r="E509" s="900"/>
      <c r="F509" s="900"/>
      <c r="G509" s="900"/>
      <c r="H509" s="890"/>
      <c r="I509" s="891"/>
      <c r="J509" s="1683"/>
      <c r="K509" s="1683"/>
      <c r="L509" s="1683"/>
      <c r="M509" s="890"/>
      <c r="N509" s="886"/>
    </row>
    <row r="510" spans="1:14" ht="15" hidden="1">
      <c r="A510" s="880"/>
      <c r="B510" s="1688"/>
      <c r="C510" s="899"/>
      <c r="D510" s="891"/>
      <c r="E510" s="1683"/>
      <c r="F510" s="1683"/>
      <c r="G510" s="1683"/>
      <c r="H510" s="890"/>
      <c r="I510" s="891"/>
      <c r="J510" s="900"/>
      <c r="K510" s="892"/>
      <c r="L510" s="892"/>
      <c r="M510" s="890"/>
      <c r="N510" s="886"/>
    </row>
    <row r="511" spans="1:14" ht="15" hidden="1">
      <c r="A511" s="880"/>
      <c r="B511" s="1688"/>
      <c r="C511" s="899"/>
      <c r="D511" s="891"/>
      <c r="E511" s="892"/>
      <c r="F511" s="892"/>
      <c r="G511" s="892"/>
      <c r="H511" s="890"/>
      <c r="I511" s="891"/>
      <c r="J511" s="1683"/>
      <c r="K511" s="1683"/>
      <c r="L511" s="1683"/>
      <c r="M511" s="890"/>
      <c r="N511" s="886"/>
    </row>
    <row r="512" spans="1:14" ht="15" hidden="1">
      <c r="A512" s="880"/>
      <c r="B512" s="1688"/>
      <c r="C512" s="899"/>
      <c r="D512" s="891"/>
      <c r="E512" s="900"/>
      <c r="F512" s="892"/>
      <c r="G512" s="892"/>
      <c r="H512" s="890"/>
      <c r="I512" s="894"/>
      <c r="J512" s="900"/>
      <c r="K512" s="892"/>
      <c r="L512" s="892"/>
      <c r="M512" s="890"/>
      <c r="N512" s="886"/>
    </row>
    <row r="513" spans="1:14" ht="15" hidden="1">
      <c r="A513" s="880"/>
      <c r="B513" s="1688"/>
      <c r="C513" s="899"/>
      <c r="D513" s="891"/>
      <c r="E513" s="900"/>
      <c r="F513" s="892"/>
      <c r="G513" s="892"/>
      <c r="H513" s="897"/>
      <c r="I513" s="891"/>
      <c r="J513" s="900"/>
      <c r="K513" s="892"/>
      <c r="L513" s="892"/>
      <c r="M513" s="897"/>
      <c r="N513" s="886"/>
    </row>
    <row r="514" spans="1:14" ht="15">
      <c r="A514" s="880"/>
      <c r="B514" s="1680"/>
      <c r="C514" s="899"/>
      <c r="D514" s="1685"/>
      <c r="E514" s="1685"/>
      <c r="F514" s="1685"/>
      <c r="G514" s="1685"/>
      <c r="H514" s="897"/>
      <c r="I514" s="1685"/>
      <c r="J514" s="1685"/>
      <c r="K514" s="1685"/>
      <c r="L514" s="1685"/>
      <c r="M514" s="897"/>
      <c r="N514" s="886"/>
    </row>
    <row r="515" spans="1:14" ht="15">
      <c r="A515" s="880"/>
      <c r="B515" s="1680"/>
      <c r="C515" s="899"/>
      <c r="D515" s="891"/>
      <c r="E515" s="1683"/>
      <c r="F515" s="1683"/>
      <c r="G515" s="1683"/>
      <c r="H515" s="904"/>
      <c r="I515" s="891"/>
      <c r="J515" s="900"/>
      <c r="K515" s="892"/>
      <c r="L515" s="892"/>
      <c r="M515" s="904"/>
      <c r="N515" s="886"/>
    </row>
    <row r="516" spans="1:14" ht="15">
      <c r="A516" s="880"/>
      <c r="B516" s="1680"/>
      <c r="C516" s="899"/>
      <c r="D516" s="891"/>
      <c r="E516" s="900"/>
      <c r="F516" s="900"/>
      <c r="G516" s="900"/>
      <c r="H516" s="904"/>
      <c r="I516" s="891"/>
      <c r="J516" s="900"/>
      <c r="K516" s="892"/>
      <c r="L516" s="892"/>
      <c r="M516" s="904"/>
      <c r="N516" s="886"/>
    </row>
    <row r="517" spans="1:14" ht="15">
      <c r="A517" s="880"/>
      <c r="B517" s="1680"/>
      <c r="C517" s="899"/>
      <c r="D517" s="891"/>
      <c r="E517" s="1683"/>
      <c r="F517" s="1683"/>
      <c r="G517" s="1683"/>
      <c r="H517" s="904"/>
      <c r="I517" s="891"/>
      <c r="J517" s="900"/>
      <c r="K517" s="892"/>
      <c r="L517" s="892"/>
      <c r="M517" s="897"/>
      <c r="N517" s="886"/>
    </row>
    <row r="518" spans="1:14" ht="15">
      <c r="A518" s="880"/>
      <c r="B518" s="1680"/>
      <c r="C518" s="899"/>
      <c r="D518" s="891"/>
      <c r="E518" s="900"/>
      <c r="F518" s="892"/>
      <c r="G518" s="892"/>
      <c r="H518" s="904"/>
      <c r="I518" s="891"/>
      <c r="J518" s="900"/>
      <c r="K518" s="892"/>
      <c r="L518" s="892"/>
      <c r="M518" s="897"/>
      <c r="N518" s="886"/>
    </row>
    <row r="519" spans="1:14" ht="15">
      <c r="A519" s="880"/>
      <c r="B519" s="1680"/>
      <c r="C519" s="899"/>
      <c r="D519" s="891"/>
      <c r="E519" s="900"/>
      <c r="F519" s="892"/>
      <c r="G519" s="892"/>
      <c r="H519" s="897"/>
      <c r="I519" s="891"/>
      <c r="J519" s="900"/>
      <c r="K519" s="892"/>
      <c r="L519" s="892"/>
      <c r="M519" s="897"/>
      <c r="N519" s="886"/>
    </row>
    <row r="520" spans="1:14" ht="15">
      <c r="A520" s="880"/>
      <c r="B520" s="882"/>
      <c r="C520" s="1690"/>
      <c r="D520" s="1690"/>
      <c r="E520" s="1690"/>
      <c r="F520" s="1690"/>
      <c r="G520" s="1690"/>
      <c r="H520" s="890"/>
      <c r="I520" s="884"/>
      <c r="J520" s="892"/>
      <c r="K520" s="892"/>
      <c r="L520" s="892"/>
      <c r="M520" s="885"/>
      <c r="N520" s="886"/>
    </row>
    <row r="521" spans="1:14" ht="15">
      <c r="A521" s="1691" t="s">
        <v>546</v>
      </c>
      <c r="B521" s="882"/>
      <c r="C521" s="899"/>
      <c r="D521" s="884"/>
      <c r="E521" s="905"/>
      <c r="F521" s="884"/>
      <c r="G521" s="884"/>
      <c r="H521" s="885"/>
      <c r="I521" s="1679"/>
      <c r="J521" s="1679"/>
      <c r="K521" s="1679"/>
      <c r="L521" s="1679"/>
      <c r="M521" s="1679"/>
      <c r="N521" s="886"/>
    </row>
    <row r="522" spans="1:14" ht="15">
      <c r="A522" s="1692"/>
      <c r="B522" s="882"/>
      <c r="C522" s="887"/>
      <c r="D522" s="888"/>
      <c r="E522" s="1682"/>
      <c r="F522" s="1682"/>
      <c r="G522" s="1682"/>
      <c r="H522" s="906"/>
      <c r="I522" s="891"/>
      <c r="J522" s="1683"/>
      <c r="K522" s="1683"/>
      <c r="L522" s="1683"/>
      <c r="M522" s="890"/>
      <c r="N522" s="886"/>
    </row>
    <row r="523" spans="1:14" ht="15">
      <c r="A523" s="1692"/>
      <c r="B523" s="882"/>
      <c r="C523" s="887"/>
      <c r="D523" s="888"/>
      <c r="E523" s="893"/>
      <c r="F523" s="893"/>
      <c r="G523" s="893"/>
      <c r="H523" s="907"/>
      <c r="I523" s="888"/>
      <c r="J523" s="892"/>
      <c r="K523" s="892"/>
      <c r="L523" s="892"/>
      <c r="M523" s="890"/>
      <c r="N523" s="886"/>
    </row>
    <row r="524" spans="1:14" ht="15">
      <c r="A524" s="1692"/>
      <c r="B524" s="882"/>
      <c r="C524" s="887"/>
      <c r="D524" s="888"/>
      <c r="E524" s="1684"/>
      <c r="F524" s="1684"/>
      <c r="G524" s="1684"/>
      <c r="H524" s="906"/>
      <c r="I524" s="888"/>
      <c r="J524" s="1683"/>
      <c r="K524" s="1683"/>
      <c r="L524" s="1683"/>
      <c r="M524" s="885"/>
      <c r="N524" s="886"/>
    </row>
    <row r="525" spans="1:14" ht="15" customHeight="1">
      <c r="A525" s="1693"/>
      <c r="B525" s="882"/>
      <c r="C525" s="887"/>
      <c r="D525" s="888"/>
      <c r="E525" s="893"/>
      <c r="F525" s="893"/>
      <c r="G525" s="893"/>
      <c r="H525" s="908"/>
      <c r="I525" s="888"/>
      <c r="J525" s="1683"/>
      <c r="K525" s="1683"/>
      <c r="L525" s="1683"/>
      <c r="M525" s="890"/>
      <c r="N525" s="886"/>
    </row>
    <row r="526" spans="1:14" ht="15" hidden="1">
      <c r="A526" s="1691"/>
      <c r="B526" s="882"/>
      <c r="C526" s="899"/>
      <c r="D526" s="883"/>
      <c r="E526" s="909"/>
      <c r="F526" s="883"/>
      <c r="G526" s="883"/>
      <c r="H526" s="907"/>
      <c r="I526" s="1694"/>
      <c r="J526" s="1694"/>
      <c r="K526" s="1694"/>
      <c r="L526" s="1694"/>
      <c r="M526" s="1694"/>
      <c r="N526" s="886"/>
    </row>
    <row r="527" spans="1:14" ht="15" hidden="1">
      <c r="A527" s="1692"/>
      <c r="B527" s="882"/>
      <c r="C527" s="899"/>
      <c r="D527" s="888"/>
      <c r="E527" s="1682"/>
      <c r="F527" s="1682"/>
      <c r="G527" s="1682"/>
      <c r="H527" s="907"/>
      <c r="I527" s="910"/>
      <c r="J527" s="910"/>
      <c r="K527" s="910"/>
      <c r="L527" s="910"/>
      <c r="M527" s="910"/>
      <c r="N527" s="886"/>
    </row>
    <row r="528" spans="1:14" ht="15" hidden="1">
      <c r="A528" s="1692"/>
      <c r="B528" s="882"/>
      <c r="C528" s="899"/>
      <c r="D528" s="888"/>
      <c r="E528" s="1682"/>
      <c r="F528" s="1682"/>
      <c r="G528" s="1682"/>
      <c r="H528" s="907"/>
      <c r="I528" s="910"/>
      <c r="J528" s="910"/>
      <c r="K528" s="910"/>
      <c r="L528" s="910"/>
      <c r="M528" s="910"/>
      <c r="N528" s="886"/>
    </row>
    <row r="529" spans="1:14" ht="15" hidden="1">
      <c r="A529" s="1692"/>
      <c r="B529" s="882"/>
      <c r="C529" s="887"/>
      <c r="D529" s="888"/>
      <c r="E529" s="1684"/>
      <c r="F529" s="1684"/>
      <c r="G529" s="1684"/>
      <c r="H529" s="906"/>
      <c r="I529" s="888"/>
      <c r="J529" s="1683"/>
      <c r="K529" s="1683"/>
      <c r="L529" s="1683"/>
      <c r="M529" s="885"/>
      <c r="N529" s="886"/>
    </row>
    <row r="530" spans="1:14" ht="15" hidden="1">
      <c r="A530" s="1693"/>
      <c r="B530" s="882"/>
      <c r="C530" s="887"/>
      <c r="D530" s="888"/>
      <c r="E530" s="1682"/>
      <c r="F530" s="1682"/>
      <c r="G530" s="1682"/>
      <c r="H530" s="908"/>
      <c r="I530" s="888"/>
      <c r="J530" s="1682"/>
      <c r="K530" s="1682"/>
      <c r="L530" s="1682"/>
      <c r="M530" s="885"/>
      <c r="N530" s="886"/>
    </row>
    <row r="531" spans="1:14" ht="15">
      <c r="A531" s="880"/>
      <c r="B531" s="882"/>
      <c r="C531" s="1694"/>
      <c r="D531" s="1694"/>
      <c r="E531" s="1694"/>
      <c r="F531" s="1694"/>
      <c r="G531" s="1694"/>
      <c r="H531" s="885"/>
      <c r="I531" s="910"/>
      <c r="J531" s="910"/>
      <c r="K531" s="910"/>
      <c r="L531" s="910"/>
      <c r="M531" s="893"/>
      <c r="N531" s="886"/>
    </row>
    <row r="532" spans="1:14" ht="15">
      <c r="A532" s="880"/>
      <c r="B532" s="882"/>
      <c r="C532" s="887"/>
      <c r="D532" s="888"/>
      <c r="E532" s="1682"/>
      <c r="F532" s="1682"/>
      <c r="G532" s="1682"/>
      <c r="H532" s="890"/>
      <c r="I532" s="888"/>
      <c r="J532" s="1682"/>
      <c r="K532" s="1682"/>
      <c r="L532" s="1682"/>
      <c r="M532" s="885"/>
      <c r="N532" s="886"/>
    </row>
    <row r="533" spans="1:14" ht="15">
      <c r="A533" s="880"/>
      <c r="B533" s="882"/>
      <c r="C533" s="887"/>
      <c r="D533" s="888"/>
      <c r="E533" s="893"/>
      <c r="F533" s="893"/>
      <c r="G533" s="893"/>
      <c r="H533" s="890"/>
      <c r="I533" s="888"/>
      <c r="J533" s="893"/>
      <c r="K533" s="893"/>
      <c r="L533" s="893"/>
      <c r="M533" s="890"/>
      <c r="N533" s="886"/>
    </row>
    <row r="534" spans="1:14" ht="15">
      <c r="A534" s="880"/>
      <c r="B534" s="882"/>
      <c r="C534" s="887"/>
      <c r="D534" s="888"/>
      <c r="E534" s="1682"/>
      <c r="F534" s="1682"/>
      <c r="G534" s="1682"/>
      <c r="H534" s="890"/>
      <c r="I534" s="888"/>
      <c r="J534" s="1682"/>
      <c r="K534" s="1682"/>
      <c r="L534" s="1682"/>
      <c r="M534" s="890"/>
      <c r="N534" s="886"/>
    </row>
    <row r="535" spans="1:14" ht="15">
      <c r="A535" s="880"/>
      <c r="B535" s="882"/>
      <c r="C535" s="887"/>
      <c r="D535" s="888"/>
      <c r="E535" s="889"/>
      <c r="F535" s="889"/>
      <c r="G535" s="889"/>
      <c r="H535" s="890"/>
      <c r="I535" s="888"/>
      <c r="J535" s="889"/>
      <c r="K535" s="889"/>
      <c r="L535" s="889"/>
      <c r="M535" s="890"/>
      <c r="N535" s="886"/>
    </row>
    <row r="536" spans="1:14" ht="15">
      <c r="A536" s="880"/>
      <c r="B536" s="882"/>
      <c r="C536" s="887"/>
      <c r="D536" s="888"/>
      <c r="E536" s="889"/>
      <c r="F536" s="889"/>
      <c r="G536" s="889"/>
      <c r="H536" s="890"/>
      <c r="I536" s="888"/>
      <c r="J536" s="893"/>
      <c r="K536" s="893"/>
      <c r="L536" s="893"/>
      <c r="M536" s="890"/>
      <c r="N536" s="886"/>
    </row>
    <row r="537" spans="1:14" ht="15">
      <c r="A537" s="880"/>
      <c r="B537" s="882"/>
      <c r="C537" s="887"/>
      <c r="D537" s="888"/>
      <c r="E537" s="889"/>
      <c r="F537" s="889"/>
      <c r="G537" s="889"/>
      <c r="H537" s="890"/>
      <c r="I537" s="888"/>
      <c r="J537" s="893"/>
      <c r="K537" s="893"/>
      <c r="L537" s="893"/>
      <c r="M537" s="890"/>
      <c r="N537" s="886"/>
    </row>
    <row r="538" spans="1:14" ht="15">
      <c r="A538" s="880"/>
      <c r="B538" s="882"/>
      <c r="C538" s="887"/>
      <c r="D538" s="888"/>
      <c r="E538" s="893"/>
      <c r="F538" s="889"/>
      <c r="G538" s="889"/>
      <c r="H538" s="890"/>
      <c r="I538" s="888"/>
      <c r="J538" s="893"/>
      <c r="K538" s="893"/>
      <c r="L538" s="893"/>
      <c r="M538" s="890"/>
      <c r="N538" s="886"/>
    </row>
    <row r="539" spans="1:14" ht="15">
      <c r="A539" s="880"/>
      <c r="B539" s="882"/>
      <c r="C539" s="887"/>
      <c r="D539" s="888"/>
      <c r="E539" s="1682"/>
      <c r="F539" s="1682"/>
      <c r="G539" s="1682"/>
      <c r="H539" s="890"/>
      <c r="I539" s="888"/>
      <c r="J539" s="1682"/>
      <c r="K539" s="1682"/>
      <c r="L539" s="1682"/>
      <c r="M539" s="890"/>
      <c r="N539" s="886"/>
    </row>
    <row r="540" spans="1:14" ht="15">
      <c r="A540" s="880"/>
      <c r="B540" s="882"/>
      <c r="C540" s="887"/>
      <c r="D540" s="888"/>
      <c r="E540" s="893"/>
      <c r="F540" s="893"/>
      <c r="G540" s="893"/>
      <c r="H540" s="890"/>
      <c r="I540" s="891"/>
      <c r="J540" s="1683"/>
      <c r="K540" s="1683"/>
      <c r="L540" s="1683"/>
      <c r="M540" s="890"/>
      <c r="N540" s="886"/>
    </row>
    <row r="541" spans="1:14" ht="15">
      <c r="A541" s="880"/>
      <c r="B541" s="882"/>
      <c r="C541" s="887"/>
      <c r="D541" s="888"/>
      <c r="E541" s="893"/>
      <c r="F541" s="893"/>
      <c r="G541" s="893"/>
      <c r="H541" s="890"/>
      <c r="I541" s="891"/>
      <c r="J541" s="892"/>
      <c r="K541" s="892"/>
      <c r="L541" s="892"/>
      <c r="M541" s="890"/>
      <c r="N541" s="886"/>
    </row>
    <row r="542" spans="1:14" ht="15">
      <c r="A542" s="880"/>
      <c r="B542" s="882"/>
      <c r="C542" s="887"/>
      <c r="D542" s="888"/>
      <c r="E542" s="893"/>
      <c r="F542" s="1682"/>
      <c r="G542" s="1682"/>
      <c r="H542" s="890"/>
      <c r="I542" s="888"/>
      <c r="J542" s="893"/>
      <c r="K542" s="893"/>
      <c r="L542" s="893"/>
      <c r="M542" s="890"/>
      <c r="N542" s="886"/>
    </row>
    <row r="543" spans="1:14" ht="15">
      <c r="A543" s="880"/>
      <c r="B543" s="882"/>
      <c r="C543" s="887"/>
      <c r="D543" s="888"/>
      <c r="E543" s="893"/>
      <c r="F543" s="895"/>
      <c r="G543" s="895"/>
      <c r="H543" s="890"/>
      <c r="I543" s="888"/>
      <c r="J543" s="1682"/>
      <c r="K543" s="1682"/>
      <c r="L543" s="1682"/>
      <c r="M543" s="885"/>
      <c r="N543" s="886"/>
    </row>
    <row r="544" spans="1:14" ht="15">
      <c r="A544" s="880"/>
      <c r="B544" s="882"/>
      <c r="C544" s="887"/>
      <c r="D544" s="884"/>
      <c r="E544" s="884"/>
      <c r="F544" s="884"/>
      <c r="G544" s="884"/>
      <c r="H544" s="897"/>
      <c r="I544" s="891"/>
      <c r="J544" s="1683"/>
      <c r="K544" s="1683"/>
      <c r="L544" s="1683"/>
      <c r="M544" s="890"/>
      <c r="N544" s="886"/>
    </row>
    <row r="545" spans="1:14" ht="15">
      <c r="A545" s="880"/>
      <c r="B545" s="882"/>
      <c r="C545" s="911"/>
      <c r="D545" s="888"/>
      <c r="E545" s="889"/>
      <c r="F545" s="889"/>
      <c r="G545" s="889"/>
      <c r="H545" s="890"/>
      <c r="I545" s="891"/>
      <c r="J545" s="1683"/>
      <c r="K545" s="1683"/>
      <c r="L545" s="1683"/>
      <c r="M545" s="890"/>
      <c r="N545" s="886"/>
    </row>
    <row r="546" spans="1:14" ht="15">
      <c r="A546" s="880"/>
      <c r="B546" s="882"/>
      <c r="C546" s="887"/>
      <c r="D546" s="888"/>
      <c r="E546" s="889"/>
      <c r="F546" s="889"/>
      <c r="G546" s="889"/>
      <c r="H546" s="890"/>
      <c r="I546" s="888"/>
      <c r="J546" s="1682"/>
      <c r="K546" s="1682"/>
      <c r="L546" s="1682"/>
      <c r="M546" s="890"/>
      <c r="N546" s="886"/>
    </row>
    <row r="547" spans="1:14" ht="15">
      <c r="A547" s="880"/>
      <c r="B547" s="882"/>
      <c r="C547" s="887"/>
      <c r="D547" s="888"/>
      <c r="E547" s="893"/>
      <c r="F547" s="893"/>
      <c r="G547" s="893"/>
      <c r="H547" s="890"/>
      <c r="I547" s="888"/>
      <c r="J547" s="1685"/>
      <c r="K547" s="1685"/>
      <c r="L547" s="1685"/>
      <c r="M547" s="897"/>
      <c r="N547" s="886"/>
    </row>
    <row r="548" spans="1:14" ht="15">
      <c r="A548" s="880"/>
      <c r="B548" s="882"/>
      <c r="C548" s="887"/>
      <c r="D548" s="888"/>
      <c r="E548" s="893"/>
      <c r="F548" s="893"/>
      <c r="G548" s="893"/>
      <c r="H548" s="890"/>
      <c r="I548" s="888"/>
      <c r="J548" s="893"/>
      <c r="K548" s="893"/>
      <c r="L548" s="893"/>
      <c r="M548" s="890"/>
      <c r="N548" s="886"/>
    </row>
    <row r="549" spans="1:14" ht="15">
      <c r="A549" s="880"/>
      <c r="B549" s="882"/>
      <c r="C549" s="887"/>
      <c r="D549" s="888"/>
      <c r="E549" s="893"/>
      <c r="F549" s="893"/>
      <c r="G549" s="893"/>
      <c r="H549" s="890"/>
      <c r="I549" s="888"/>
      <c r="J549" s="893"/>
      <c r="K549" s="893"/>
      <c r="L549" s="893"/>
      <c r="M549" s="890"/>
      <c r="N549" s="886"/>
    </row>
    <row r="550" spans="1:14" ht="15">
      <c r="A550" s="880"/>
      <c r="B550" s="882"/>
      <c r="C550" s="887"/>
      <c r="D550" s="888"/>
      <c r="E550" s="889"/>
      <c r="F550" s="889"/>
      <c r="G550" s="889"/>
      <c r="H550" s="890"/>
      <c r="I550" s="888"/>
      <c r="J550" s="1682"/>
      <c r="K550" s="1682"/>
      <c r="L550" s="1682"/>
      <c r="M550" s="885"/>
      <c r="N550" s="886"/>
    </row>
    <row r="551" spans="1:14" ht="15">
      <c r="A551" s="880"/>
      <c r="B551" s="882"/>
      <c r="C551" s="887"/>
      <c r="D551" s="888"/>
      <c r="E551" s="889"/>
      <c r="F551" s="889"/>
      <c r="G551" s="889"/>
      <c r="H551" s="885"/>
      <c r="I551" s="888"/>
      <c r="J551" s="893"/>
      <c r="K551" s="893"/>
      <c r="L551" s="893"/>
      <c r="M551" s="885"/>
      <c r="N551" s="886"/>
    </row>
    <row r="552" spans="1:14" ht="15">
      <c r="A552" s="880"/>
      <c r="B552" s="882"/>
      <c r="C552" s="887"/>
      <c r="D552" s="891"/>
      <c r="E552" s="892"/>
      <c r="F552" s="892"/>
      <c r="G552" s="892"/>
      <c r="H552" s="890"/>
      <c r="I552" s="888"/>
      <c r="J552" s="893"/>
      <c r="K552" s="893"/>
      <c r="L552" s="893"/>
      <c r="M552" s="890"/>
      <c r="N552" s="886"/>
    </row>
    <row r="553" spans="1:14" ht="15">
      <c r="A553" s="880"/>
      <c r="B553" s="882"/>
      <c r="C553" s="887"/>
      <c r="D553" s="888"/>
      <c r="E553" s="889"/>
      <c r="F553" s="889"/>
      <c r="G553" s="889"/>
      <c r="H553" s="885"/>
      <c r="I553" s="888"/>
      <c r="J553" s="893"/>
      <c r="K553" s="893"/>
      <c r="L553" s="893"/>
      <c r="M553" s="890"/>
      <c r="N553" s="886"/>
    </row>
    <row r="554" spans="1:14" ht="15">
      <c r="A554" s="880"/>
      <c r="B554" s="882"/>
      <c r="C554" s="887"/>
      <c r="D554" s="888"/>
      <c r="E554" s="889"/>
      <c r="F554" s="889"/>
      <c r="G554" s="889"/>
      <c r="H554" s="885"/>
      <c r="I554" s="891"/>
      <c r="J554" s="900"/>
      <c r="K554" s="900"/>
      <c r="L554" s="900"/>
      <c r="M554" s="890"/>
      <c r="N554" s="886"/>
    </row>
    <row r="555" spans="1:14" ht="15">
      <c r="A555" s="880"/>
      <c r="B555" s="882"/>
      <c r="C555" s="887"/>
      <c r="D555" s="888"/>
      <c r="E555" s="889"/>
      <c r="F555" s="889"/>
      <c r="G555" s="889"/>
      <c r="H555" s="885"/>
      <c r="I555" s="891"/>
      <c r="J555" s="900"/>
      <c r="K555" s="900"/>
      <c r="L555" s="900"/>
      <c r="M555" s="890"/>
      <c r="N555" s="886"/>
    </row>
    <row r="556" spans="1:14" ht="15">
      <c r="A556" s="880"/>
      <c r="B556" s="882"/>
      <c r="C556" s="887"/>
      <c r="D556" s="888"/>
      <c r="E556" s="889"/>
      <c r="F556" s="889"/>
      <c r="G556" s="889"/>
      <c r="H556" s="885"/>
      <c r="I556" s="891"/>
      <c r="J556" s="900"/>
      <c r="K556" s="900"/>
      <c r="L556" s="900"/>
      <c r="M556" s="890"/>
      <c r="N556" s="886"/>
    </row>
    <row r="557" spans="1:14" ht="15">
      <c r="A557" s="880"/>
      <c r="B557" s="882"/>
      <c r="C557" s="887"/>
      <c r="D557" s="1679"/>
      <c r="E557" s="1679"/>
      <c r="F557" s="1679"/>
      <c r="G557" s="1679"/>
      <c r="H557" s="897"/>
      <c r="I557" s="891"/>
      <c r="J557" s="900"/>
      <c r="K557" s="900"/>
      <c r="L557" s="900"/>
      <c r="M557" s="890"/>
      <c r="N557" s="886"/>
    </row>
    <row r="558" spans="1:14" ht="15">
      <c r="A558" s="880"/>
      <c r="B558" s="882"/>
      <c r="C558" s="1679"/>
      <c r="D558" s="1679"/>
      <c r="E558" s="1679"/>
      <c r="F558" s="1679"/>
      <c r="G558" s="1679"/>
      <c r="H558" s="897"/>
      <c r="I558" s="891"/>
      <c r="J558" s="900"/>
      <c r="K558" s="900"/>
      <c r="L558" s="900"/>
      <c r="M558" s="890"/>
      <c r="N558" s="886"/>
    </row>
    <row r="559" spans="1:14" ht="15">
      <c r="A559" s="880"/>
      <c r="B559" s="882"/>
      <c r="C559" s="884"/>
      <c r="D559" s="892"/>
      <c r="E559" s="892"/>
      <c r="F559" s="892"/>
      <c r="G559" s="884"/>
      <c r="H559" s="904"/>
      <c r="I559" s="891"/>
      <c r="J559" s="900"/>
      <c r="K559" s="900"/>
      <c r="L559" s="900"/>
      <c r="M559" s="890"/>
      <c r="N559" s="886"/>
    </row>
    <row r="560" spans="1:14" ht="15">
      <c r="A560" s="880"/>
      <c r="B560" s="882"/>
      <c r="C560" s="884"/>
      <c r="D560" s="892"/>
      <c r="E560" s="892"/>
      <c r="F560" s="884"/>
      <c r="G560" s="884"/>
      <c r="H560" s="906"/>
      <c r="I560" s="888"/>
      <c r="J560" s="884"/>
      <c r="K560" s="884"/>
      <c r="L560" s="884"/>
      <c r="M560" s="897"/>
      <c r="N560" s="886"/>
    </row>
    <row r="561" spans="1:14" ht="15">
      <c r="A561" s="880"/>
      <c r="B561" s="882"/>
      <c r="C561" s="884"/>
      <c r="D561" s="912"/>
      <c r="E561" s="912"/>
      <c r="F561" s="884"/>
      <c r="G561" s="884"/>
      <c r="H561" s="906"/>
      <c r="I561" s="891"/>
      <c r="J561" s="892"/>
      <c r="K561" s="884"/>
      <c r="L561" s="884"/>
      <c r="M561" s="885"/>
      <c r="N561" s="886"/>
    </row>
    <row r="562" spans="1:14" ht="15">
      <c r="A562" s="881"/>
      <c r="B562" s="882"/>
      <c r="C562" s="884"/>
      <c r="D562" s="892"/>
      <c r="E562" s="892"/>
      <c r="F562" s="884"/>
      <c r="G562" s="884"/>
      <c r="H562" s="897"/>
      <c r="I562" s="1679"/>
      <c r="J562" s="1679"/>
      <c r="K562" s="1679"/>
      <c r="L562" s="1679"/>
      <c r="M562" s="897"/>
      <c r="N562" s="886"/>
    </row>
    <row r="563" spans="2:14" ht="15">
      <c r="B563" s="886"/>
      <c r="C563" s="886"/>
      <c r="D563" s="886"/>
      <c r="E563" s="886"/>
      <c r="F563" s="886"/>
      <c r="G563" s="886"/>
      <c r="H563" s="886"/>
      <c r="I563" s="886"/>
      <c r="J563" s="886"/>
      <c r="K563" s="886"/>
      <c r="L563" s="886"/>
      <c r="M563" s="886"/>
      <c r="N563" s="886"/>
    </row>
    <row r="564" spans="2:14" ht="15">
      <c r="B564" s="886"/>
      <c r="C564" s="886"/>
      <c r="D564" s="886"/>
      <c r="E564" s="886"/>
      <c r="F564" s="886"/>
      <c r="G564" s="886"/>
      <c r="H564" s="886"/>
      <c r="I564" s="886"/>
      <c r="J564" s="886"/>
      <c r="K564" s="886"/>
      <c r="L564" s="886"/>
      <c r="M564" s="886"/>
      <c r="N564" s="886"/>
    </row>
    <row r="565" spans="2:14" ht="15">
      <c r="B565" s="886"/>
      <c r="C565" s="886"/>
      <c r="D565" s="886"/>
      <c r="E565" s="886"/>
      <c r="F565" s="886"/>
      <c r="G565" s="886"/>
      <c r="H565" s="886"/>
      <c r="I565" s="886"/>
      <c r="J565" s="886"/>
      <c r="K565" s="886"/>
      <c r="L565" s="886"/>
      <c r="M565" s="886"/>
      <c r="N565" s="886"/>
    </row>
    <row r="566" spans="2:14" ht="15">
      <c r="B566" s="886"/>
      <c r="C566" s="886"/>
      <c r="D566" s="886"/>
      <c r="E566" s="886"/>
      <c r="F566" s="886"/>
      <c r="G566" s="886"/>
      <c r="H566" s="886"/>
      <c r="I566" s="886"/>
      <c r="J566" s="886"/>
      <c r="K566" s="886"/>
      <c r="L566" s="886"/>
      <c r="M566" s="886"/>
      <c r="N566" s="886"/>
    </row>
  </sheetData>
  <sheetProtection/>
  <mergeCells count="389">
    <mergeCell ref="J547:L547"/>
    <mergeCell ref="J550:L550"/>
    <mergeCell ref="D557:G557"/>
    <mergeCell ref="C558:G558"/>
    <mergeCell ref="I562:L562"/>
    <mergeCell ref="J540:L540"/>
    <mergeCell ref="F542:G542"/>
    <mergeCell ref="J543:L543"/>
    <mergeCell ref="J544:L544"/>
    <mergeCell ref="J545:L545"/>
    <mergeCell ref="J546:L546"/>
    <mergeCell ref="C531:G531"/>
    <mergeCell ref="E532:G532"/>
    <mergeCell ref="J532:L532"/>
    <mergeCell ref="E534:G534"/>
    <mergeCell ref="J534:L534"/>
    <mergeCell ref="E539:G539"/>
    <mergeCell ref="J539:L539"/>
    <mergeCell ref="A526:A530"/>
    <mergeCell ref="I526:M526"/>
    <mergeCell ref="E527:G527"/>
    <mergeCell ref="E528:G528"/>
    <mergeCell ref="E529:G529"/>
    <mergeCell ref="J529:L529"/>
    <mergeCell ref="E530:G530"/>
    <mergeCell ref="J530:L530"/>
    <mergeCell ref="C520:G520"/>
    <mergeCell ref="A521:A525"/>
    <mergeCell ref="I521:M521"/>
    <mergeCell ref="E522:G522"/>
    <mergeCell ref="J522:L522"/>
    <mergeCell ref="E524:G524"/>
    <mergeCell ref="J524:L524"/>
    <mergeCell ref="J525:L525"/>
    <mergeCell ref="B508:B513"/>
    <mergeCell ref="E508:G508"/>
    <mergeCell ref="J509:L509"/>
    <mergeCell ref="E510:G510"/>
    <mergeCell ref="J511:L511"/>
    <mergeCell ref="B514:B519"/>
    <mergeCell ref="D514:G514"/>
    <mergeCell ref="I514:L514"/>
    <mergeCell ref="E515:G515"/>
    <mergeCell ref="E517:G517"/>
    <mergeCell ref="J498:L498"/>
    <mergeCell ref="D500:G500"/>
    <mergeCell ref="E501:G501"/>
    <mergeCell ref="E503:G503"/>
    <mergeCell ref="D507:G507"/>
    <mergeCell ref="I507:L507"/>
    <mergeCell ref="B486:B505"/>
    <mergeCell ref="D486:G486"/>
    <mergeCell ref="I486:L486"/>
    <mergeCell ref="E487:G487"/>
    <mergeCell ref="J488:L488"/>
    <mergeCell ref="D491:G491"/>
    <mergeCell ref="I491:L491"/>
    <mergeCell ref="E492:G492"/>
    <mergeCell ref="J493:L493"/>
    <mergeCell ref="E494:G494"/>
    <mergeCell ref="E472:G472"/>
    <mergeCell ref="E474:G474"/>
    <mergeCell ref="D478:G478"/>
    <mergeCell ref="I478:L478"/>
    <mergeCell ref="E479:G479"/>
    <mergeCell ref="E481:G481"/>
    <mergeCell ref="D464:G464"/>
    <mergeCell ref="I464:L464"/>
    <mergeCell ref="E465:G465"/>
    <mergeCell ref="E467:G467"/>
    <mergeCell ref="D471:G471"/>
    <mergeCell ref="I471:L471"/>
    <mergeCell ref="E449:G449"/>
    <mergeCell ref="D452:G452"/>
    <mergeCell ref="I452:L452"/>
    <mergeCell ref="E453:G453"/>
    <mergeCell ref="E455:G455"/>
    <mergeCell ref="D458:G458"/>
    <mergeCell ref="I458:L458"/>
    <mergeCell ref="E444:G444"/>
    <mergeCell ref="J444:L444"/>
    <mergeCell ref="J445:L445"/>
    <mergeCell ref="D446:G446"/>
    <mergeCell ref="I446:L446"/>
    <mergeCell ref="E447:G447"/>
    <mergeCell ref="C438:H438"/>
    <mergeCell ref="J438:L438"/>
    <mergeCell ref="B439:B484"/>
    <mergeCell ref="D439:G439"/>
    <mergeCell ref="I439:L439"/>
    <mergeCell ref="E440:G440"/>
    <mergeCell ref="J440:L440"/>
    <mergeCell ref="J441:L441"/>
    <mergeCell ref="E442:G442"/>
    <mergeCell ref="J442:L442"/>
    <mergeCell ref="J421:L421"/>
    <mergeCell ref="J424:L424"/>
    <mergeCell ref="C433:G433"/>
    <mergeCell ref="J433:L433"/>
    <mergeCell ref="I436:L436"/>
    <mergeCell ref="C437:G437"/>
    <mergeCell ref="J414:L414"/>
    <mergeCell ref="F416:G416"/>
    <mergeCell ref="J417:L417"/>
    <mergeCell ref="J418:L418"/>
    <mergeCell ref="J419:L419"/>
    <mergeCell ref="J420:L420"/>
    <mergeCell ref="C405:G405"/>
    <mergeCell ref="E406:G406"/>
    <mergeCell ref="J406:L406"/>
    <mergeCell ref="E408:G408"/>
    <mergeCell ref="J408:L408"/>
    <mergeCell ref="E413:G413"/>
    <mergeCell ref="J413:L413"/>
    <mergeCell ref="D380:G380"/>
    <mergeCell ref="I380:L380"/>
    <mergeCell ref="E383:G383"/>
    <mergeCell ref="J383:L383"/>
    <mergeCell ref="D385:G385"/>
    <mergeCell ref="E386:G386"/>
    <mergeCell ref="J386:L386"/>
    <mergeCell ref="D365:G365"/>
    <mergeCell ref="E366:G366"/>
    <mergeCell ref="D369:G369"/>
    <mergeCell ref="E370:G370"/>
    <mergeCell ref="D375:G375"/>
    <mergeCell ref="E376:G376"/>
    <mergeCell ref="J355:L355"/>
    <mergeCell ref="D357:G357"/>
    <mergeCell ref="I357:L357"/>
    <mergeCell ref="I361:L361"/>
    <mergeCell ref="E363:G363"/>
    <mergeCell ref="J364:L364"/>
    <mergeCell ref="E347:G347"/>
    <mergeCell ref="E349:G349"/>
    <mergeCell ref="D352:G352"/>
    <mergeCell ref="I352:L352"/>
    <mergeCell ref="E353:G353"/>
    <mergeCell ref="J353:L353"/>
    <mergeCell ref="E336:G336"/>
    <mergeCell ref="D338:G338"/>
    <mergeCell ref="F339:G339"/>
    <mergeCell ref="D342:G342"/>
    <mergeCell ref="D346:G346"/>
    <mergeCell ref="I346:L346"/>
    <mergeCell ref="E328:G328"/>
    <mergeCell ref="D330:G330"/>
    <mergeCell ref="I330:L330"/>
    <mergeCell ref="E332:G332"/>
    <mergeCell ref="J333:L333"/>
    <mergeCell ref="D334:G334"/>
    <mergeCell ref="J309:L309"/>
    <mergeCell ref="D310:G310"/>
    <mergeCell ref="D314:G314"/>
    <mergeCell ref="D318:G318"/>
    <mergeCell ref="D322:G322"/>
    <mergeCell ref="D326:G326"/>
    <mergeCell ref="D294:G294"/>
    <mergeCell ref="D298:G298"/>
    <mergeCell ref="D302:G302"/>
    <mergeCell ref="D306:G306"/>
    <mergeCell ref="I306:L306"/>
    <mergeCell ref="J307:L307"/>
    <mergeCell ref="J285:L285"/>
    <mergeCell ref="D286:G286"/>
    <mergeCell ref="I286:L286"/>
    <mergeCell ref="J287:L287"/>
    <mergeCell ref="J289:L289"/>
    <mergeCell ref="D290:G290"/>
    <mergeCell ref="I278:M278"/>
    <mergeCell ref="J279:L279"/>
    <mergeCell ref="J281:L281"/>
    <mergeCell ref="D282:G282"/>
    <mergeCell ref="I282:L282"/>
    <mergeCell ref="J283:L283"/>
    <mergeCell ref="D256:G256"/>
    <mergeCell ref="D260:G260"/>
    <mergeCell ref="D264:G264"/>
    <mergeCell ref="D268:G268"/>
    <mergeCell ref="D273:G273"/>
    <mergeCell ref="D278:H278"/>
    <mergeCell ref="J245:L245"/>
    <mergeCell ref="E246:G246"/>
    <mergeCell ref="J246:L246"/>
    <mergeCell ref="J247:L247"/>
    <mergeCell ref="D248:H248"/>
    <mergeCell ref="D252:G252"/>
    <mergeCell ref="E239:G239"/>
    <mergeCell ref="J239:L239"/>
    <mergeCell ref="E240:G240"/>
    <mergeCell ref="J240:L240"/>
    <mergeCell ref="J241:L241"/>
    <mergeCell ref="D242:G242"/>
    <mergeCell ref="J242:L242"/>
    <mergeCell ref="E232:G232"/>
    <mergeCell ref="J232:L232"/>
    <mergeCell ref="E234:G234"/>
    <mergeCell ref="J234:L234"/>
    <mergeCell ref="E236:G236"/>
    <mergeCell ref="D238:G238"/>
    <mergeCell ref="J238:L238"/>
    <mergeCell ref="E227:G227"/>
    <mergeCell ref="J227:L227"/>
    <mergeCell ref="E229:G229"/>
    <mergeCell ref="J229:L229"/>
    <mergeCell ref="J230:L230"/>
    <mergeCell ref="D231:G231"/>
    <mergeCell ref="I231:L231"/>
    <mergeCell ref="E221:G221"/>
    <mergeCell ref="J223:L223"/>
    <mergeCell ref="D224:G224"/>
    <mergeCell ref="I224:L224"/>
    <mergeCell ref="E225:G225"/>
    <mergeCell ref="J225:L225"/>
    <mergeCell ref="D213:G213"/>
    <mergeCell ref="I213:L213"/>
    <mergeCell ref="E216:G216"/>
    <mergeCell ref="E217:G217"/>
    <mergeCell ref="D219:G219"/>
    <mergeCell ref="I219:L219"/>
    <mergeCell ref="D205:G205"/>
    <mergeCell ref="I205:L205"/>
    <mergeCell ref="J206:L206"/>
    <mergeCell ref="J208:L208"/>
    <mergeCell ref="D209:G209"/>
    <mergeCell ref="E211:G211"/>
    <mergeCell ref="D199:G199"/>
    <mergeCell ref="I199:L199"/>
    <mergeCell ref="E200:G200"/>
    <mergeCell ref="J200:L200"/>
    <mergeCell ref="E201:G201"/>
    <mergeCell ref="J204:L204"/>
    <mergeCell ref="J194:L194"/>
    <mergeCell ref="D195:G195"/>
    <mergeCell ref="I195:L195"/>
    <mergeCell ref="J196:L196"/>
    <mergeCell ref="E197:G197"/>
    <mergeCell ref="J198:L198"/>
    <mergeCell ref="J175:L175"/>
    <mergeCell ref="J176:L176"/>
    <mergeCell ref="J184:L184"/>
    <mergeCell ref="D188:G188"/>
    <mergeCell ref="I188:L188"/>
    <mergeCell ref="E189:G189"/>
    <mergeCell ref="J189:L189"/>
    <mergeCell ref="D159:G159"/>
    <mergeCell ref="I159:L159"/>
    <mergeCell ref="E160:G160"/>
    <mergeCell ref="D171:G171"/>
    <mergeCell ref="I171:L171"/>
    <mergeCell ref="J172:L172"/>
    <mergeCell ref="J154:L154"/>
    <mergeCell ref="D155:G155"/>
    <mergeCell ref="J155:L155"/>
    <mergeCell ref="E156:G156"/>
    <mergeCell ref="J156:L156"/>
    <mergeCell ref="E157:G157"/>
    <mergeCell ref="D151:G151"/>
    <mergeCell ref="J151:L151"/>
    <mergeCell ref="E152:G152"/>
    <mergeCell ref="J152:L152"/>
    <mergeCell ref="E153:G153"/>
    <mergeCell ref="J153:L153"/>
    <mergeCell ref="J146:L146"/>
    <mergeCell ref="D147:G147"/>
    <mergeCell ref="E148:G148"/>
    <mergeCell ref="J148:L148"/>
    <mergeCell ref="E149:G149"/>
    <mergeCell ref="J150:L150"/>
    <mergeCell ref="E130:G130"/>
    <mergeCell ref="J130:L130"/>
    <mergeCell ref="J131:L131"/>
    <mergeCell ref="D143:G143"/>
    <mergeCell ref="I143:L143"/>
    <mergeCell ref="J144:L144"/>
    <mergeCell ref="D122:G122"/>
    <mergeCell ref="I122:L122"/>
    <mergeCell ref="E123:G123"/>
    <mergeCell ref="J123:L123"/>
    <mergeCell ref="D129:G129"/>
    <mergeCell ref="I129:L129"/>
    <mergeCell ref="D116:G116"/>
    <mergeCell ref="I116:L116"/>
    <mergeCell ref="E117:G117"/>
    <mergeCell ref="J117:L117"/>
    <mergeCell ref="E119:G119"/>
    <mergeCell ref="E120:G120"/>
    <mergeCell ref="E105:G105"/>
    <mergeCell ref="J105:L105"/>
    <mergeCell ref="D110:G110"/>
    <mergeCell ref="I110:L110"/>
    <mergeCell ref="E111:G111"/>
    <mergeCell ref="J111:L111"/>
    <mergeCell ref="E90:G90"/>
    <mergeCell ref="D95:G95"/>
    <mergeCell ref="E96:G96"/>
    <mergeCell ref="J102:L102"/>
    <mergeCell ref="D104:G104"/>
    <mergeCell ref="I104:L104"/>
    <mergeCell ref="D85:G85"/>
    <mergeCell ref="J85:M85"/>
    <mergeCell ref="E86:G86"/>
    <mergeCell ref="J86:L86"/>
    <mergeCell ref="E87:G87"/>
    <mergeCell ref="D89:G89"/>
    <mergeCell ref="J77:L77"/>
    <mergeCell ref="D78:G78"/>
    <mergeCell ref="I78:L78"/>
    <mergeCell ref="E79:G79"/>
    <mergeCell ref="J79:L79"/>
    <mergeCell ref="J83:L83"/>
    <mergeCell ref="J71:L71"/>
    <mergeCell ref="D72:G72"/>
    <mergeCell ref="I72:L72"/>
    <mergeCell ref="E73:G73"/>
    <mergeCell ref="J73:L73"/>
    <mergeCell ref="E74:G74"/>
    <mergeCell ref="E65:G65"/>
    <mergeCell ref="D67:G67"/>
    <mergeCell ref="I67:L67"/>
    <mergeCell ref="E68:G68"/>
    <mergeCell ref="J68:L68"/>
    <mergeCell ref="E69:G69"/>
    <mergeCell ref="E58:G58"/>
    <mergeCell ref="E59:G59"/>
    <mergeCell ref="J60:L60"/>
    <mergeCell ref="D61:G61"/>
    <mergeCell ref="I61:L61"/>
    <mergeCell ref="E64:G64"/>
    <mergeCell ref="J52:L52"/>
    <mergeCell ref="D53:G53"/>
    <mergeCell ref="E54:G54"/>
    <mergeCell ref="E55:G55"/>
    <mergeCell ref="J56:L56"/>
    <mergeCell ref="D57:G57"/>
    <mergeCell ref="D48:G48"/>
    <mergeCell ref="I48:L48"/>
    <mergeCell ref="E49:G49"/>
    <mergeCell ref="J49:L49"/>
    <mergeCell ref="E50:G50"/>
    <mergeCell ref="E51:G51"/>
    <mergeCell ref="E38:G38"/>
    <mergeCell ref="J40:L40"/>
    <mergeCell ref="D41:G41"/>
    <mergeCell ref="I41:L41"/>
    <mergeCell ref="E42:G42"/>
    <mergeCell ref="J42:L42"/>
    <mergeCell ref="E32:G32"/>
    <mergeCell ref="E33:G33"/>
    <mergeCell ref="J34:L34"/>
    <mergeCell ref="D35:G35"/>
    <mergeCell ref="I35:L35"/>
    <mergeCell ref="E36:G36"/>
    <mergeCell ref="J36:L36"/>
    <mergeCell ref="E27:G27"/>
    <mergeCell ref="J27:L27"/>
    <mergeCell ref="E29:G29"/>
    <mergeCell ref="J29:L29"/>
    <mergeCell ref="J30:L30"/>
    <mergeCell ref="D31:G31"/>
    <mergeCell ref="E21:G21"/>
    <mergeCell ref="E22:G22"/>
    <mergeCell ref="J22:L22"/>
    <mergeCell ref="J23:L23"/>
    <mergeCell ref="D25:G25"/>
    <mergeCell ref="J25:L25"/>
    <mergeCell ref="E15:G15"/>
    <mergeCell ref="J15:L15"/>
    <mergeCell ref="E16:G16"/>
    <mergeCell ref="J18:L18"/>
    <mergeCell ref="D19:G19"/>
    <mergeCell ref="E20:G20"/>
    <mergeCell ref="J20:L20"/>
    <mergeCell ref="A6:A32"/>
    <mergeCell ref="D6:G6"/>
    <mergeCell ref="E7:G7"/>
    <mergeCell ref="J7:L7"/>
    <mergeCell ref="E8:G8"/>
    <mergeCell ref="E9:G9"/>
    <mergeCell ref="B10:B37"/>
    <mergeCell ref="D12:G12"/>
    <mergeCell ref="I12:L12"/>
    <mergeCell ref="E13:G13"/>
    <mergeCell ref="G1:P1"/>
    <mergeCell ref="D2:M2"/>
    <mergeCell ref="C4:G4"/>
    <mergeCell ref="I4:L4"/>
    <mergeCell ref="D5:G5"/>
    <mergeCell ref="I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6.28125" style="1" customWidth="1"/>
    <col min="2" max="2" width="62.28125" style="1" customWidth="1"/>
    <col min="3" max="3" width="13.7109375" style="1" customWidth="1"/>
    <col min="4" max="4" width="10.7109375" style="1" hidden="1" customWidth="1"/>
    <col min="5" max="5" width="11.28125" style="1" customWidth="1"/>
    <col min="6" max="7" width="9.140625" style="1" customWidth="1"/>
    <col min="8" max="8" width="28.00390625" style="1" customWidth="1"/>
    <col min="9" max="9" width="15.7109375" style="1" customWidth="1"/>
    <col min="10" max="10" width="13.8515625" style="1" customWidth="1"/>
    <col min="11" max="11" width="15.8515625" style="1" customWidth="1"/>
    <col min="12" max="12" width="13.57421875" style="1" customWidth="1"/>
    <col min="13" max="13" width="10.57421875" style="1" customWidth="1"/>
    <col min="14" max="14" width="16.7109375" style="1" customWidth="1"/>
    <col min="15" max="16384" width="9.140625" style="1" customWidth="1"/>
  </cols>
  <sheetData>
    <row r="1" spans="1:7" ht="15.75">
      <c r="A1" s="1695" t="s">
        <v>824</v>
      </c>
      <c r="B1" s="1695"/>
      <c r="C1" s="1695"/>
      <c r="D1" s="1695"/>
      <c r="E1" s="1695"/>
      <c r="F1" s="1695"/>
      <c r="G1" s="913"/>
    </row>
    <row r="2" spans="1:7" ht="15.75">
      <c r="A2" s="914"/>
      <c r="B2" s="914"/>
      <c r="C2" s="915"/>
      <c r="D2" s="916"/>
      <c r="E2" s="916"/>
      <c r="F2" s="916"/>
      <c r="G2" s="913"/>
    </row>
    <row r="3" spans="1:7" ht="15.75">
      <c r="A3" s="1696" t="s">
        <v>893</v>
      </c>
      <c r="B3" s="1696"/>
      <c r="C3" s="1696"/>
      <c r="D3" s="1696"/>
      <c r="E3" s="1696"/>
      <c r="F3" s="1696"/>
      <c r="G3" s="913"/>
    </row>
    <row r="4" spans="1:7" ht="15.75">
      <c r="A4" s="914"/>
      <c r="B4" s="914"/>
      <c r="C4" s="915"/>
      <c r="D4" s="916"/>
      <c r="E4" s="916"/>
      <c r="F4" s="916"/>
      <c r="G4" s="913"/>
    </row>
    <row r="5" spans="1:7" ht="15.75">
      <c r="A5" s="914"/>
      <c r="B5" s="914"/>
      <c r="C5" s="915"/>
      <c r="D5" s="916"/>
      <c r="E5" s="916"/>
      <c r="F5" s="916"/>
      <c r="G5" s="913"/>
    </row>
    <row r="6" spans="1:16" ht="15.75">
      <c r="A6" s="1017" t="s">
        <v>272</v>
      </c>
      <c r="B6" s="1017" t="s">
        <v>606</v>
      </c>
      <c r="C6" s="1018" t="s">
        <v>802</v>
      </c>
      <c r="D6" s="1018"/>
      <c r="E6" s="1019" t="s">
        <v>778</v>
      </c>
      <c r="F6" s="954"/>
      <c r="G6" s="913"/>
      <c r="H6" s="978"/>
      <c r="I6" s="978"/>
      <c r="J6" s="978"/>
      <c r="K6" s="978"/>
      <c r="L6" s="978"/>
      <c r="M6" s="978"/>
      <c r="N6" s="978"/>
      <c r="O6" s="393"/>
      <c r="P6" s="393"/>
    </row>
    <row r="7" spans="1:16" ht="15.75">
      <c r="A7" s="1020"/>
      <c r="B7" s="1020"/>
      <c r="C7" s="1020" t="s">
        <v>607</v>
      </c>
      <c r="D7" s="1021"/>
      <c r="E7" s="917" t="s">
        <v>636</v>
      </c>
      <c r="F7" s="970"/>
      <c r="G7" s="913"/>
      <c r="H7" s="393"/>
      <c r="I7" s="393"/>
      <c r="J7" s="393"/>
      <c r="K7" s="393"/>
      <c r="L7" s="393"/>
      <c r="M7" s="393"/>
      <c r="N7" s="393"/>
      <c r="O7" s="393"/>
      <c r="P7" s="393"/>
    </row>
    <row r="8" spans="1:16" ht="15.75">
      <c r="A8" s="918" t="s">
        <v>275</v>
      </c>
      <c r="B8" s="918"/>
      <c r="C8" s="918" t="s">
        <v>608</v>
      </c>
      <c r="D8" s="919"/>
      <c r="E8" s="919" t="s">
        <v>608</v>
      </c>
      <c r="F8" s="970"/>
      <c r="G8" s="913"/>
      <c r="H8" s="393"/>
      <c r="I8" s="393"/>
      <c r="J8" s="393"/>
      <c r="K8" s="393"/>
      <c r="L8" s="393"/>
      <c r="M8" s="393"/>
      <c r="N8" s="393"/>
      <c r="O8" s="393"/>
      <c r="P8" s="393"/>
    </row>
    <row r="9" spans="1:16" ht="0.75" customHeight="1">
      <c r="A9" s="920"/>
      <c r="B9" s="920"/>
      <c r="C9" s="921"/>
      <c r="D9" s="922"/>
      <c r="E9" s="922"/>
      <c r="F9" s="970"/>
      <c r="G9" s="913"/>
      <c r="H9" s="393"/>
      <c r="I9" s="393"/>
      <c r="J9" s="393"/>
      <c r="K9" s="393"/>
      <c r="L9" s="393"/>
      <c r="M9" s="393"/>
      <c r="N9" s="393"/>
      <c r="O9" s="393"/>
      <c r="P9" s="393"/>
    </row>
    <row r="10" spans="1:16" ht="15.75" hidden="1">
      <c r="A10" s="920"/>
      <c r="B10" s="920"/>
      <c r="C10" s="921"/>
      <c r="D10" s="922"/>
      <c r="E10" s="922"/>
      <c r="F10" s="970"/>
      <c r="G10" s="913"/>
      <c r="H10" s="393"/>
      <c r="I10" s="393"/>
      <c r="J10" s="393"/>
      <c r="K10" s="393"/>
      <c r="L10" s="393"/>
      <c r="M10" s="393"/>
      <c r="N10" s="393"/>
      <c r="O10" s="393"/>
      <c r="P10" s="393"/>
    </row>
    <row r="11" spans="1:16" ht="1.5" customHeight="1" hidden="1">
      <c r="A11" s="923"/>
      <c r="B11" s="924"/>
      <c r="C11" s="1022"/>
      <c r="D11" s="1022"/>
      <c r="E11" s="1022"/>
      <c r="F11" s="975"/>
      <c r="G11" s="913"/>
      <c r="H11" s="393"/>
      <c r="I11" s="393"/>
      <c r="J11" s="393"/>
      <c r="K11" s="393"/>
      <c r="L11" s="393"/>
      <c r="M11" s="393"/>
      <c r="N11" s="393"/>
      <c r="O11" s="393"/>
      <c r="P11" s="393"/>
    </row>
    <row r="12" spans="1:16" ht="15.75" hidden="1">
      <c r="A12" s="923"/>
      <c r="B12" s="924"/>
      <c r="C12" s="925"/>
      <c r="D12" s="1024"/>
      <c r="E12" s="1024"/>
      <c r="F12" s="954"/>
      <c r="G12" s="913"/>
      <c r="H12" s="393"/>
      <c r="I12" s="393"/>
      <c r="J12" s="393"/>
      <c r="K12" s="393"/>
      <c r="L12" s="393"/>
      <c r="M12" s="393"/>
      <c r="N12" s="393"/>
      <c r="O12" s="393"/>
      <c r="P12" s="393"/>
    </row>
    <row r="13" spans="1:16" ht="15.75" hidden="1">
      <c r="A13" s="923"/>
      <c r="B13" s="924"/>
      <c r="C13" s="925"/>
      <c r="D13" s="1024"/>
      <c r="E13" s="1024"/>
      <c r="F13" s="954"/>
      <c r="G13" s="913"/>
      <c r="H13" s="978"/>
      <c r="I13" s="979"/>
      <c r="J13" s="979"/>
      <c r="K13" s="979"/>
      <c r="L13" s="979"/>
      <c r="M13" s="979"/>
      <c r="N13" s="979"/>
      <c r="O13" s="393"/>
      <c r="P13" s="393"/>
    </row>
    <row r="14" spans="1:15" ht="15.75" hidden="1">
      <c r="A14" s="923"/>
      <c r="B14" s="924"/>
      <c r="C14" s="925"/>
      <c r="D14" s="1024"/>
      <c r="E14" s="1024"/>
      <c r="F14" s="954"/>
      <c r="G14" s="913"/>
      <c r="H14" s="393"/>
      <c r="I14" s="393"/>
      <c r="J14" s="393"/>
      <c r="K14" s="393"/>
      <c r="L14" s="393"/>
      <c r="M14" s="393"/>
      <c r="N14" s="393"/>
      <c r="O14" s="393"/>
    </row>
    <row r="15" spans="1:7" ht="15.75" hidden="1">
      <c r="A15" s="923"/>
      <c r="B15" s="924"/>
      <c r="C15" s="925"/>
      <c r="D15" s="1024"/>
      <c r="E15" s="1024"/>
      <c r="F15" s="954"/>
      <c r="G15" s="913"/>
    </row>
    <row r="16" spans="1:7" ht="15.75" hidden="1">
      <c r="A16" s="923"/>
      <c r="B16" s="924"/>
      <c r="C16" s="925"/>
      <c r="D16" s="1024"/>
      <c r="E16" s="1024"/>
      <c r="F16" s="954"/>
      <c r="G16" s="913"/>
    </row>
    <row r="17" spans="1:7" ht="15.75" hidden="1">
      <c r="A17" s="923"/>
      <c r="B17" s="924"/>
      <c r="C17" s="925"/>
      <c r="D17" s="1024"/>
      <c r="E17" s="1024"/>
      <c r="F17" s="954"/>
      <c r="G17" s="913"/>
    </row>
    <row r="18" spans="1:7" ht="15.75" hidden="1">
      <c r="A18" s="923"/>
      <c r="B18" s="924"/>
      <c r="C18" s="1022"/>
      <c r="D18" s="1022"/>
      <c r="E18" s="1022"/>
      <c r="F18" s="974"/>
      <c r="G18" s="913"/>
    </row>
    <row r="19" spans="1:7" ht="15.75" hidden="1">
      <c r="A19" s="923"/>
      <c r="B19" s="924"/>
      <c r="C19" s="925"/>
      <c r="D19" s="1024"/>
      <c r="E19" s="1024"/>
      <c r="F19" s="954"/>
      <c r="G19" s="913"/>
    </row>
    <row r="20" spans="1:7" ht="15.75" hidden="1">
      <c r="A20" s="923"/>
      <c r="B20" s="924"/>
      <c r="C20" s="925"/>
      <c r="D20" s="1024"/>
      <c r="E20" s="1024"/>
      <c r="F20" s="954"/>
      <c r="G20" s="913"/>
    </row>
    <row r="21" spans="1:7" ht="15.75" hidden="1">
      <c r="A21" s="923"/>
      <c r="B21" s="924"/>
      <c r="C21" s="925"/>
      <c r="D21" s="1024"/>
      <c r="E21" s="1024"/>
      <c r="F21" s="954"/>
      <c r="G21" s="913"/>
    </row>
    <row r="22" spans="1:7" ht="15.75" hidden="1">
      <c r="A22" s="923"/>
      <c r="B22" s="924"/>
      <c r="C22" s="925"/>
      <c r="D22" s="1024"/>
      <c r="E22" s="1024"/>
      <c r="F22" s="954"/>
      <c r="G22" s="913"/>
    </row>
    <row r="23" spans="1:7" ht="15.75" hidden="1">
      <c r="A23" s="923"/>
      <c r="B23" s="924"/>
      <c r="C23" s="925"/>
      <c r="D23" s="1024"/>
      <c r="E23" s="1024"/>
      <c r="F23" s="954"/>
      <c r="G23" s="913"/>
    </row>
    <row r="24" spans="1:7" ht="15.75" hidden="1">
      <c r="A24" s="923"/>
      <c r="B24" s="924"/>
      <c r="C24" s="925"/>
      <c r="D24" s="1019"/>
      <c r="E24" s="1024"/>
      <c r="F24" s="954"/>
      <c r="G24" s="913"/>
    </row>
    <row r="25" spans="1:7" ht="15.75" hidden="1">
      <c r="A25" s="923"/>
      <c r="B25" s="924"/>
      <c r="C25" s="1022"/>
      <c r="D25" s="1025"/>
      <c r="E25" s="1026"/>
      <c r="F25" s="976"/>
      <c r="G25" s="913"/>
    </row>
    <row r="26" spans="1:7" ht="15.75" hidden="1">
      <c r="A26" s="923"/>
      <c r="B26" s="924"/>
      <c r="C26" s="1022"/>
      <c r="D26" s="1022"/>
      <c r="E26" s="1022"/>
      <c r="F26" s="975"/>
      <c r="G26" s="913"/>
    </row>
    <row r="27" spans="1:7" ht="15.75" hidden="1">
      <c r="A27" s="923"/>
      <c r="B27" s="924"/>
      <c r="C27" s="1022"/>
      <c r="D27" s="1019"/>
      <c r="E27" s="1026"/>
      <c r="F27" s="954"/>
      <c r="G27" s="913"/>
    </row>
    <row r="28" spans="1:7" ht="15.75" hidden="1">
      <c r="A28" s="923"/>
      <c r="B28" s="924"/>
      <c r="C28" s="1022"/>
      <c r="D28" s="1019"/>
      <c r="E28" s="1026"/>
      <c r="F28" s="954"/>
      <c r="G28" s="913"/>
    </row>
    <row r="29" spans="1:7" ht="1.5" customHeight="1" hidden="1">
      <c r="A29" s="923"/>
      <c r="B29" s="924"/>
      <c r="C29" s="925"/>
      <c r="D29" s="1019"/>
      <c r="E29" s="1024"/>
      <c r="F29" s="954"/>
      <c r="G29" s="913"/>
    </row>
    <row r="30" spans="1:7" ht="15.75" hidden="1">
      <c r="A30" s="923"/>
      <c r="B30" s="924"/>
      <c r="C30" s="1022"/>
      <c r="D30" s="1025"/>
      <c r="E30" s="1027"/>
      <c r="F30" s="977"/>
      <c r="G30" s="913"/>
    </row>
    <row r="31" spans="1:7" ht="16.5" hidden="1" thickBot="1">
      <c r="A31" s="1028"/>
      <c r="B31" s="1028"/>
      <c r="C31" s="926"/>
      <c r="D31" s="926"/>
      <c r="E31" s="926"/>
      <c r="F31" s="975"/>
      <c r="G31" s="913"/>
    </row>
    <row r="32" spans="1:7" ht="15.75" hidden="1">
      <c r="A32" s="1029"/>
      <c r="B32" s="1029"/>
      <c r="C32" s="928"/>
      <c r="D32" s="928"/>
      <c r="E32" s="928"/>
      <c r="F32" s="975"/>
      <c r="G32" s="913"/>
    </row>
    <row r="33" spans="1:7" ht="15.75" hidden="1">
      <c r="A33" s="1029"/>
      <c r="B33" s="1029"/>
      <c r="C33" s="928"/>
      <c r="D33" s="928"/>
      <c r="E33" s="928"/>
      <c r="F33" s="975"/>
      <c r="G33" s="913"/>
    </row>
    <row r="34" spans="1:7" ht="15.75" hidden="1">
      <c r="A34" s="920"/>
      <c r="B34" s="920"/>
      <c r="C34" s="1031"/>
      <c r="D34" s="1032"/>
      <c r="E34" s="922"/>
      <c r="F34" s="970"/>
      <c r="G34" s="913"/>
    </row>
    <row r="35" spans="1:7" ht="18.75" customHeight="1" hidden="1">
      <c r="A35" s="920"/>
      <c r="B35" s="924"/>
      <c r="C35" s="1031"/>
      <c r="D35" s="1032"/>
      <c r="E35" s="929"/>
      <c r="F35" s="970"/>
      <c r="G35" s="913"/>
    </row>
    <row r="36" spans="1:7" ht="0.75" customHeight="1" hidden="1">
      <c r="A36" s="920"/>
      <c r="B36" s="924"/>
      <c r="C36" s="930"/>
      <c r="D36" s="1032"/>
      <c r="E36" s="922"/>
      <c r="F36" s="970"/>
      <c r="G36" s="913"/>
    </row>
    <row r="37" spans="1:7" ht="16.5" customHeight="1" hidden="1">
      <c r="A37" s="920"/>
      <c r="B37" s="924"/>
      <c r="C37" s="931"/>
      <c r="D37" s="1033"/>
      <c r="E37" s="932"/>
      <c r="F37" s="970"/>
      <c r="G37" s="913"/>
    </row>
    <row r="38" spans="1:7" ht="0.75" customHeight="1" hidden="1">
      <c r="A38" s="920"/>
      <c r="B38" s="924"/>
      <c r="C38" s="931"/>
      <c r="D38" s="1033"/>
      <c r="E38" s="932"/>
      <c r="F38" s="970"/>
      <c r="G38" s="913"/>
    </row>
    <row r="39" spans="1:7" ht="19.5" customHeight="1" hidden="1">
      <c r="A39" s="920"/>
      <c r="B39" s="924"/>
      <c r="C39" s="931"/>
      <c r="D39" s="1033"/>
      <c r="E39" s="932"/>
      <c r="F39" s="970"/>
      <c r="G39" s="913"/>
    </row>
    <row r="40" spans="1:7" ht="0.75" customHeight="1" hidden="1">
      <c r="A40" s="920"/>
      <c r="B40" s="924"/>
      <c r="C40" s="931"/>
      <c r="D40" s="1033"/>
      <c r="E40" s="932"/>
      <c r="F40" s="970"/>
      <c r="G40" s="913"/>
    </row>
    <row r="41" spans="1:7" ht="0.75" customHeight="1" hidden="1">
      <c r="A41" s="920"/>
      <c r="B41" s="924"/>
      <c r="C41" s="931"/>
      <c r="D41" s="1033"/>
      <c r="E41" s="932"/>
      <c r="F41" s="970"/>
      <c r="G41" s="913"/>
    </row>
    <row r="42" spans="1:7" ht="0.75" customHeight="1" hidden="1">
      <c r="A42" s="920"/>
      <c r="B42" s="924"/>
      <c r="C42" s="931"/>
      <c r="D42" s="1033"/>
      <c r="E42" s="932"/>
      <c r="F42" s="970"/>
      <c r="G42" s="913"/>
    </row>
    <row r="43" spans="1:7" ht="18" customHeight="1" hidden="1">
      <c r="A43" s="920"/>
      <c r="B43" s="924"/>
      <c r="C43" s="931"/>
      <c r="D43" s="1033"/>
      <c r="E43" s="932"/>
      <c r="F43" s="970"/>
      <c r="G43" s="913"/>
    </row>
    <row r="44" spans="1:7" ht="16.5" customHeight="1" hidden="1">
      <c r="A44" s="920"/>
      <c r="B44" s="924"/>
      <c r="C44" s="931"/>
      <c r="D44" s="1033"/>
      <c r="E44" s="932"/>
      <c r="F44" s="970"/>
      <c r="G44" s="913"/>
    </row>
    <row r="45" spans="1:7" ht="19.5" customHeight="1" hidden="1">
      <c r="A45" s="920"/>
      <c r="B45" s="924"/>
      <c r="C45" s="931"/>
      <c r="D45" s="1033"/>
      <c r="E45" s="932"/>
      <c r="F45" s="970"/>
      <c r="G45" s="913"/>
    </row>
    <row r="46" spans="1:7" ht="16.5" hidden="1" thickBot="1">
      <c r="A46" s="920"/>
      <c r="B46" s="924"/>
      <c r="C46" s="1034"/>
      <c r="D46" s="1035"/>
      <c r="E46" s="1036"/>
      <c r="F46" s="970"/>
      <c r="G46" s="913"/>
    </row>
    <row r="47" spans="1:7" ht="16.5" hidden="1" thickBot="1">
      <c r="A47" s="920"/>
      <c r="B47" s="924"/>
      <c r="C47" s="1034"/>
      <c r="D47" s="1162"/>
      <c r="E47" s="1162"/>
      <c r="F47" s="984"/>
      <c r="G47" s="913"/>
    </row>
    <row r="48" spans="1:7" ht="15.75" hidden="1">
      <c r="A48" s="920"/>
      <c r="B48" s="920"/>
      <c r="C48" s="918"/>
      <c r="D48" s="919"/>
      <c r="E48" s="919"/>
      <c r="F48" s="970"/>
      <c r="G48" s="913"/>
    </row>
    <row r="49" spans="1:7" ht="15.75" hidden="1">
      <c r="A49" s="923"/>
      <c r="B49" s="924"/>
      <c r="C49" s="921"/>
      <c r="D49" s="922"/>
      <c r="E49" s="922"/>
      <c r="F49" s="970"/>
      <c r="G49" s="913"/>
    </row>
    <row r="50" spans="1:7" ht="15.75" hidden="1">
      <c r="A50" s="923"/>
      <c r="B50" s="924"/>
      <c r="C50" s="921"/>
      <c r="D50" s="922"/>
      <c r="E50" s="922"/>
      <c r="F50" s="970"/>
      <c r="G50" s="913"/>
    </row>
    <row r="51" spans="1:7" ht="15.75" hidden="1">
      <c r="A51" s="923"/>
      <c r="B51" s="924"/>
      <c r="C51" s="921"/>
      <c r="D51" s="922"/>
      <c r="E51" s="922"/>
      <c r="F51" s="970"/>
      <c r="G51" s="913"/>
    </row>
    <row r="52" spans="1:7" ht="15.75" hidden="1">
      <c r="A52" s="923"/>
      <c r="B52" s="924"/>
      <c r="C52" s="921"/>
      <c r="D52" s="922"/>
      <c r="E52" s="922"/>
      <c r="F52" s="970"/>
      <c r="G52" s="913"/>
    </row>
    <row r="53" spans="1:7" ht="15.75" hidden="1">
      <c r="A53" s="923"/>
      <c r="B53" s="924"/>
      <c r="C53" s="921"/>
      <c r="D53" s="922"/>
      <c r="E53" s="922"/>
      <c r="F53" s="970"/>
      <c r="G53" s="913"/>
    </row>
    <row r="54" spans="1:7" ht="15.75" hidden="1">
      <c r="A54" s="923"/>
      <c r="B54" s="924"/>
      <c r="C54" s="930"/>
      <c r="D54" s="922"/>
      <c r="E54" s="922"/>
      <c r="F54" s="970"/>
      <c r="G54" s="913"/>
    </row>
    <row r="55" spans="1:7" ht="15.75" hidden="1">
      <c r="A55" s="923"/>
      <c r="B55" s="924"/>
      <c r="C55" s="930"/>
      <c r="D55" s="922"/>
      <c r="E55" s="922"/>
      <c r="F55" s="970"/>
      <c r="G55" s="913"/>
    </row>
    <row r="56" spans="1:7" ht="0.75" customHeight="1" hidden="1">
      <c r="A56" s="923"/>
      <c r="B56" s="934"/>
      <c r="C56" s="931"/>
      <c r="D56" s="932"/>
      <c r="E56" s="932"/>
      <c r="F56" s="970"/>
      <c r="G56" s="913"/>
    </row>
    <row r="57" spans="1:7" ht="15.75" hidden="1">
      <c r="A57" s="923"/>
      <c r="B57" s="935"/>
      <c r="C57" s="936"/>
      <c r="D57" s="937"/>
      <c r="E57" s="938"/>
      <c r="F57" s="970"/>
      <c r="G57" s="913"/>
    </row>
    <row r="58" spans="1:7" ht="15.75" hidden="1">
      <c r="A58" s="923"/>
      <c r="B58" s="939"/>
      <c r="C58" s="918"/>
      <c r="D58" s="919"/>
      <c r="E58" s="919"/>
      <c r="F58" s="970"/>
      <c r="G58" s="913"/>
    </row>
    <row r="59" spans="1:7" ht="15.75" hidden="1">
      <c r="A59" s="923"/>
      <c r="B59" s="924"/>
      <c r="C59" s="921"/>
      <c r="D59" s="922"/>
      <c r="E59" s="922"/>
      <c r="F59" s="970"/>
      <c r="G59" s="913"/>
    </row>
    <row r="60" spans="1:7" ht="15.75">
      <c r="A60" s="923" t="s">
        <v>260</v>
      </c>
      <c r="B60" s="924" t="s">
        <v>567</v>
      </c>
      <c r="C60" s="940">
        <v>1</v>
      </c>
      <c r="D60" s="922"/>
      <c r="E60" s="929">
        <v>1</v>
      </c>
      <c r="F60" s="970"/>
      <c r="G60" s="913"/>
    </row>
    <row r="61" spans="1:7" ht="18" customHeight="1">
      <c r="A61" s="923" t="s">
        <v>263</v>
      </c>
      <c r="B61" s="924" t="s">
        <v>568</v>
      </c>
      <c r="C61" s="940">
        <v>2</v>
      </c>
      <c r="D61" s="922"/>
      <c r="E61" s="929">
        <v>2</v>
      </c>
      <c r="F61" s="970"/>
      <c r="G61" s="913"/>
    </row>
    <row r="62" spans="1:7" ht="15.75" customHeight="1" thickBot="1">
      <c r="A62" s="923" t="s">
        <v>264</v>
      </c>
      <c r="B62" s="924" t="s">
        <v>876</v>
      </c>
      <c r="C62" s="940">
        <v>8</v>
      </c>
      <c r="D62" s="933"/>
      <c r="E62" s="929">
        <v>8</v>
      </c>
      <c r="F62" s="970"/>
      <c r="G62" s="913"/>
    </row>
    <row r="63" spans="1:7" ht="15" customHeight="1" thickBot="1">
      <c r="A63" s="923" t="s">
        <v>265</v>
      </c>
      <c r="B63" s="924" t="s">
        <v>877</v>
      </c>
      <c r="C63" s="1020">
        <v>2</v>
      </c>
      <c r="D63" s="917"/>
      <c r="E63" s="1514">
        <v>2</v>
      </c>
      <c r="F63" s="970"/>
      <c r="G63" s="913"/>
    </row>
    <row r="64" spans="1:7" ht="16.5" thickBot="1">
      <c r="A64" s="920" t="s">
        <v>526</v>
      </c>
      <c r="B64" s="920"/>
      <c r="C64" s="941">
        <f>SUM(C60:C63)</f>
        <v>13</v>
      </c>
      <c r="D64" s="917"/>
      <c r="E64" s="942">
        <f>SUM(E60:E63)</f>
        <v>13</v>
      </c>
      <c r="F64" s="982"/>
      <c r="G64" s="913"/>
    </row>
    <row r="65" spans="1:7" ht="16.5" thickBot="1">
      <c r="A65" s="943"/>
      <c r="B65" s="943"/>
      <c r="C65" s="927"/>
      <c r="D65" s="927"/>
      <c r="E65" s="927"/>
      <c r="F65" s="974"/>
      <c r="G65" s="913"/>
    </row>
    <row r="66" spans="1:7" ht="15.75">
      <c r="A66" s="944" t="s">
        <v>61</v>
      </c>
      <c r="B66" s="945" t="s">
        <v>693</v>
      </c>
      <c r="C66" s="928"/>
      <c r="D66" s="946"/>
      <c r="E66" s="1163"/>
      <c r="F66" s="974"/>
      <c r="G66" s="913"/>
    </row>
    <row r="67" spans="1:7" ht="15.75">
      <c r="A67" s="923" t="s">
        <v>260</v>
      </c>
      <c r="B67" s="924" t="s">
        <v>569</v>
      </c>
      <c r="C67" s="925">
        <v>15</v>
      </c>
      <c r="D67" s="925"/>
      <c r="E67" s="925"/>
      <c r="F67" s="969"/>
      <c r="G67" s="913"/>
    </row>
    <row r="68" spans="1:7" ht="16.5" thickBot="1">
      <c r="A68" s="923" t="s">
        <v>263</v>
      </c>
      <c r="B68" s="924" t="s">
        <v>570</v>
      </c>
      <c r="C68" s="948"/>
      <c r="D68" s="949"/>
      <c r="E68" s="948"/>
      <c r="F68" s="969"/>
      <c r="G68" s="913"/>
    </row>
    <row r="69" spans="1:7" ht="16.5" thickBot="1">
      <c r="A69" s="920" t="s">
        <v>571</v>
      </c>
      <c r="B69" s="924"/>
      <c r="C69" s="950">
        <f>SUM(C67:C68)</f>
        <v>15</v>
      </c>
      <c r="D69" s="951"/>
      <c r="E69" s="950">
        <f>SUM(E67:E68)</f>
        <v>0</v>
      </c>
      <c r="F69" s="969"/>
      <c r="G69" s="913"/>
    </row>
    <row r="70" spans="1:7" ht="15.75">
      <c r="A70" s="1697" t="s">
        <v>572</v>
      </c>
      <c r="B70" s="1698"/>
      <c r="C70" s="952"/>
      <c r="D70" s="953"/>
      <c r="E70" s="954"/>
      <c r="F70" s="954"/>
      <c r="G70" s="913"/>
    </row>
    <row r="71" spans="1:7" ht="16.5" thickBot="1">
      <c r="A71" s="955"/>
      <c r="B71" s="955"/>
      <c r="C71" s="956"/>
      <c r="D71" s="953"/>
      <c r="E71" s="954"/>
      <c r="F71" s="954"/>
      <c r="G71" s="913"/>
    </row>
    <row r="72" spans="1:7" ht="16.5" thickBot="1">
      <c r="A72" s="955"/>
      <c r="B72" s="955"/>
      <c r="C72" s="957"/>
      <c r="D72" s="958"/>
      <c r="E72" s="954"/>
      <c r="F72" s="954"/>
      <c r="G72" s="913"/>
    </row>
    <row r="73" spans="1:7" ht="15.75">
      <c r="A73" s="913"/>
      <c r="B73" s="913"/>
      <c r="C73" s="916"/>
      <c r="D73" s="916"/>
      <c r="E73" s="916"/>
      <c r="F73" s="916"/>
      <c r="G73" s="913"/>
    </row>
    <row r="74" spans="1:7" ht="15.75">
      <c r="A74" s="913"/>
      <c r="B74" s="959"/>
      <c r="C74" s="916"/>
      <c r="D74" s="916"/>
      <c r="E74" s="916"/>
      <c r="F74" s="916"/>
      <c r="G74" s="913"/>
    </row>
    <row r="75" spans="1:7" ht="15.75">
      <c r="A75" s="913"/>
      <c r="B75" s="913"/>
      <c r="C75" s="916"/>
      <c r="D75" s="916"/>
      <c r="E75" s="916"/>
      <c r="F75" s="916"/>
      <c r="G75" s="913"/>
    </row>
    <row r="76" spans="1:7" ht="15.75">
      <c r="A76" s="913"/>
      <c r="B76" s="913"/>
      <c r="C76" s="916"/>
      <c r="D76" s="916"/>
      <c r="E76" s="916"/>
      <c r="F76" s="916"/>
      <c r="G76" s="913"/>
    </row>
    <row r="77" spans="1:7" ht="15.75">
      <c r="A77" s="913"/>
      <c r="B77" s="959"/>
      <c r="C77" s="916"/>
      <c r="D77" s="916"/>
      <c r="E77" s="916"/>
      <c r="F77" s="916"/>
      <c r="G77" s="913"/>
    </row>
    <row r="78" spans="1:7" ht="15.75">
      <c r="A78" s="913"/>
      <c r="B78" s="913"/>
      <c r="C78" s="916"/>
      <c r="D78" s="916"/>
      <c r="E78" s="916"/>
      <c r="F78" s="916"/>
      <c r="G78" s="913"/>
    </row>
    <row r="79" spans="1:7" ht="15.75">
      <c r="A79" s="913"/>
      <c r="B79" s="913"/>
      <c r="C79" s="916"/>
      <c r="D79" s="916"/>
      <c r="E79" s="916"/>
      <c r="F79" s="916"/>
      <c r="G79" s="913"/>
    </row>
    <row r="80" spans="1:7" ht="15.75">
      <c r="A80" s="913"/>
      <c r="B80" s="913"/>
      <c r="C80" s="916"/>
      <c r="D80" s="916"/>
      <c r="E80" s="916"/>
      <c r="F80" s="916"/>
      <c r="G80" s="913"/>
    </row>
    <row r="81" spans="1:7" ht="15.75">
      <c r="A81" s="913"/>
      <c r="B81" s="913"/>
      <c r="C81" s="916"/>
      <c r="D81" s="916"/>
      <c r="E81" s="916"/>
      <c r="F81" s="916"/>
      <c r="G81" s="913"/>
    </row>
    <row r="82" spans="1:7" ht="15.75">
      <c r="A82" s="913"/>
      <c r="B82" s="913"/>
      <c r="C82" s="916"/>
      <c r="D82" s="916"/>
      <c r="E82" s="916"/>
      <c r="F82" s="916"/>
      <c r="G82" s="913"/>
    </row>
    <row r="83" spans="1:7" ht="15.75">
      <c r="A83" s="913"/>
      <c r="B83" s="913"/>
      <c r="C83" s="916"/>
      <c r="D83" s="916"/>
      <c r="E83" s="916"/>
      <c r="F83" s="916"/>
      <c r="G83" s="913"/>
    </row>
  </sheetData>
  <sheetProtection/>
  <mergeCells count="3">
    <mergeCell ref="A1:F1"/>
    <mergeCell ref="A3:F3"/>
    <mergeCell ref="A70:B7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31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6.421875" style="0" customWidth="1"/>
    <col min="2" max="2" width="8.00390625" style="0" customWidth="1"/>
    <col min="3" max="3" width="39.28125" style="0" customWidth="1"/>
    <col min="4" max="5" width="12.7109375" style="0" customWidth="1"/>
    <col min="6" max="6" width="15.140625" style="0" customWidth="1"/>
    <col min="7" max="7" width="12.140625" style="0" customWidth="1"/>
  </cols>
  <sheetData>
    <row r="1" spans="1:13" ht="15">
      <c r="A1" s="1"/>
      <c r="B1" s="1"/>
      <c r="C1" s="1566" t="s">
        <v>923</v>
      </c>
      <c r="D1" s="1563"/>
      <c r="E1" s="1563"/>
      <c r="F1" s="1563"/>
      <c r="G1" s="1563"/>
      <c r="H1" s="1563"/>
      <c r="I1" s="1563"/>
      <c r="J1" s="1563"/>
      <c r="K1" s="1563"/>
      <c r="L1" s="1563"/>
      <c r="M1" s="1563"/>
    </row>
    <row r="2" spans="1:6" ht="15">
      <c r="A2" s="1559" t="s">
        <v>691</v>
      </c>
      <c r="B2" s="1559"/>
      <c r="C2" s="1559"/>
      <c r="D2" s="1559"/>
      <c r="E2" s="1559"/>
      <c r="F2" s="1559"/>
    </row>
    <row r="3" spans="1:6" ht="15">
      <c r="A3" s="1559" t="s">
        <v>762</v>
      </c>
      <c r="B3" s="1559"/>
      <c r="C3" s="1559"/>
      <c r="D3" s="1559"/>
      <c r="E3" s="1559"/>
      <c r="F3" s="1559"/>
    </row>
    <row r="5" spans="1:6" ht="15.75">
      <c r="A5" s="2" t="s">
        <v>0</v>
      </c>
      <c r="B5" s="2"/>
      <c r="C5" s="2"/>
      <c r="D5" s="2"/>
      <c r="E5" s="2"/>
      <c r="F5" s="2"/>
    </row>
    <row r="6" spans="1:6" ht="16.5" thickBot="1">
      <c r="A6" s="6"/>
      <c r="B6" s="6"/>
      <c r="C6" s="6"/>
      <c r="D6" s="1565" t="s">
        <v>1</v>
      </c>
      <c r="E6" s="1565"/>
      <c r="F6" s="1565"/>
    </row>
    <row r="7" spans="1:18" ht="72" thickBot="1">
      <c r="A7" s="7" t="s">
        <v>2</v>
      </c>
      <c r="B7" s="8" t="s">
        <v>3</v>
      </c>
      <c r="C7" s="3" t="s">
        <v>4</v>
      </c>
      <c r="D7" s="3" t="s">
        <v>924</v>
      </c>
      <c r="E7" s="624" t="s">
        <v>913</v>
      </c>
      <c r="F7" s="9" t="s">
        <v>925</v>
      </c>
      <c r="I7" s="1566"/>
      <c r="J7" s="1563"/>
      <c r="K7" s="1563"/>
      <c r="L7" s="1563"/>
      <c r="M7" s="1563"/>
      <c r="N7" s="1563"/>
      <c r="O7" s="1563"/>
      <c r="P7" s="1563"/>
      <c r="Q7" s="1563"/>
      <c r="R7" s="1563"/>
    </row>
    <row r="8" spans="1:6" ht="15.75" thickBot="1">
      <c r="A8" s="10">
        <v>1</v>
      </c>
      <c r="B8" s="12">
        <v>2</v>
      </c>
      <c r="C8" s="12">
        <v>3</v>
      </c>
      <c r="D8" s="12">
        <v>4</v>
      </c>
      <c r="E8" s="625">
        <v>5</v>
      </c>
      <c r="F8" s="13">
        <v>6</v>
      </c>
    </row>
    <row r="9" spans="1:6" ht="15">
      <c r="A9" s="14" t="s">
        <v>5</v>
      </c>
      <c r="B9" s="106" t="s">
        <v>6</v>
      </c>
      <c r="C9" s="107" t="s">
        <v>7</v>
      </c>
      <c r="D9" s="148"/>
      <c r="E9" s="1516"/>
      <c r="F9" s="111"/>
    </row>
    <row r="10" spans="1:6" ht="15">
      <c r="A10" s="114" t="s">
        <v>8</v>
      </c>
      <c r="B10" s="108"/>
      <c r="C10" s="38" t="s">
        <v>9</v>
      </c>
      <c r="D10" s="149"/>
      <c r="E10" s="1517"/>
      <c r="F10" s="112"/>
    </row>
    <row r="11" spans="1:6" ht="15">
      <c r="A11" s="114" t="s">
        <v>10</v>
      </c>
      <c r="B11" s="108"/>
      <c r="C11" s="67" t="s">
        <v>11</v>
      </c>
      <c r="D11" s="150"/>
      <c r="E11" s="626"/>
      <c r="F11" s="26"/>
    </row>
    <row r="12" spans="1:6" ht="15">
      <c r="A12" s="114" t="s">
        <v>12</v>
      </c>
      <c r="B12" s="108"/>
      <c r="C12" s="67" t="s">
        <v>13</v>
      </c>
      <c r="D12" s="150">
        <v>2000</v>
      </c>
      <c r="E12" s="626"/>
      <c r="F12" s="26">
        <v>2000</v>
      </c>
    </row>
    <row r="13" spans="1:6" ht="15">
      <c r="A13" s="114" t="s">
        <v>14</v>
      </c>
      <c r="B13" s="108"/>
      <c r="C13" s="67" t="s">
        <v>15</v>
      </c>
      <c r="D13" s="150"/>
      <c r="E13" s="626"/>
      <c r="F13" s="26"/>
    </row>
    <row r="14" spans="1:6" ht="15">
      <c r="A14" s="114"/>
      <c r="B14" s="522"/>
      <c r="C14" s="95" t="s">
        <v>17</v>
      </c>
      <c r="D14" s="523"/>
      <c r="E14" s="627"/>
      <c r="F14" s="79"/>
    </row>
    <row r="15" spans="1:6" ht="26.25" thickBot="1">
      <c r="A15" s="114" t="s">
        <v>16</v>
      </c>
      <c r="B15" s="105"/>
      <c r="C15" s="102" t="s">
        <v>379</v>
      </c>
      <c r="D15" s="151"/>
      <c r="E15" s="1533"/>
      <c r="F15" s="62"/>
    </row>
    <row r="16" spans="1:8" ht="15.75" thickBot="1">
      <c r="A16" s="114" t="s">
        <v>18</v>
      </c>
      <c r="B16" s="18"/>
      <c r="C16" s="19" t="s">
        <v>19</v>
      </c>
      <c r="D16" s="152">
        <f>SUM(D11:D15)</f>
        <v>2000</v>
      </c>
      <c r="E16" s="628"/>
      <c r="F16" s="20">
        <f>SUM(F11:F15)</f>
        <v>2000</v>
      </c>
      <c r="H16" s="524"/>
    </row>
    <row r="17" spans="1:6" ht="15">
      <c r="A17" s="114" t="s">
        <v>20</v>
      </c>
      <c r="B17" s="126"/>
      <c r="C17" s="35" t="s">
        <v>21</v>
      </c>
      <c r="D17" s="153"/>
      <c r="E17" s="1520"/>
      <c r="F17" s="111"/>
    </row>
    <row r="18" spans="1:6" ht="15">
      <c r="A18" s="114" t="s">
        <v>22</v>
      </c>
      <c r="B18" s="45"/>
      <c r="C18" s="40" t="s">
        <v>23</v>
      </c>
      <c r="D18" s="145"/>
      <c r="E18" s="629"/>
      <c r="F18" s="50"/>
    </row>
    <row r="19" spans="1:6" ht="15">
      <c r="A19" s="114" t="s">
        <v>24</v>
      </c>
      <c r="B19" s="23"/>
      <c r="C19" s="24" t="s">
        <v>25</v>
      </c>
      <c r="D19" s="141"/>
      <c r="E19" s="630"/>
      <c r="F19" s="26"/>
    </row>
    <row r="20" spans="1:6" ht="26.25" thickBot="1">
      <c r="A20" s="114" t="s">
        <v>26</v>
      </c>
      <c r="B20" s="27"/>
      <c r="C20" s="28" t="s">
        <v>27</v>
      </c>
      <c r="D20" s="154"/>
      <c r="E20" s="1521"/>
      <c r="F20" s="29"/>
    </row>
    <row r="21" spans="1:6" ht="26.25" thickBot="1">
      <c r="A21" s="114" t="s">
        <v>28</v>
      </c>
      <c r="B21" s="30"/>
      <c r="C21" s="31" t="s">
        <v>29</v>
      </c>
      <c r="D21" s="163">
        <f>SUM(D18:D20)</f>
        <v>0</v>
      </c>
      <c r="E21" s="1522"/>
      <c r="F21" s="33">
        <f>SUM(F18:F20)</f>
        <v>0</v>
      </c>
    </row>
    <row r="22" spans="1:6" ht="15.75" thickBot="1">
      <c r="A22" s="114" t="s">
        <v>30</v>
      </c>
      <c r="B22" s="30"/>
      <c r="C22" s="32" t="s">
        <v>31</v>
      </c>
      <c r="D22" s="525">
        <f>SUM(D16+D21)</f>
        <v>2000</v>
      </c>
      <c r="E22" s="1547"/>
      <c r="F22" s="33">
        <f>SUM(F16+F21)</f>
        <v>2000</v>
      </c>
    </row>
    <row r="23" spans="1:6" ht="15">
      <c r="A23" s="114" t="s">
        <v>32</v>
      </c>
      <c r="B23" s="34" t="s">
        <v>33</v>
      </c>
      <c r="C23" s="35" t="s">
        <v>34</v>
      </c>
      <c r="D23" s="156"/>
      <c r="E23" s="1523"/>
      <c r="F23" s="36"/>
    </row>
    <row r="24" spans="1:6" ht="15">
      <c r="A24" s="114" t="s">
        <v>35</v>
      </c>
      <c r="B24" s="37"/>
      <c r="C24" s="38" t="s">
        <v>36</v>
      </c>
      <c r="D24" s="157"/>
      <c r="E24" s="631"/>
      <c r="F24" s="39"/>
    </row>
    <row r="25" spans="1:6" ht="15">
      <c r="A25" s="114" t="s">
        <v>37</v>
      </c>
      <c r="B25" s="23"/>
      <c r="C25" s="40" t="s">
        <v>38</v>
      </c>
      <c r="D25" s="150"/>
      <c r="E25" s="626"/>
      <c r="F25" s="26"/>
    </row>
    <row r="26" spans="1:6" ht="15">
      <c r="A26" s="114" t="s">
        <v>39</v>
      </c>
      <c r="B26" s="23"/>
      <c r="C26" s="24" t="s">
        <v>40</v>
      </c>
      <c r="D26" s="150"/>
      <c r="E26" s="626"/>
      <c r="F26" s="132"/>
    </row>
    <row r="27" spans="1:6" ht="15">
      <c r="A27" s="114" t="s">
        <v>41</v>
      </c>
      <c r="B27" s="23"/>
      <c r="C27" s="24" t="s">
        <v>42</v>
      </c>
      <c r="D27" s="150"/>
      <c r="E27" s="626"/>
      <c r="F27" s="26"/>
    </row>
    <row r="28" spans="1:6" ht="25.5">
      <c r="A28" s="114" t="s">
        <v>43</v>
      </c>
      <c r="B28" s="23"/>
      <c r="C28" s="41" t="s">
        <v>44</v>
      </c>
      <c r="D28" s="150"/>
      <c r="E28" s="626"/>
      <c r="F28" s="127"/>
    </row>
    <row r="29" spans="1:6" ht="15.75" thickBot="1">
      <c r="A29" s="114" t="s">
        <v>45</v>
      </c>
      <c r="B29" s="83"/>
      <c r="C29" s="28" t="s">
        <v>46</v>
      </c>
      <c r="D29" s="158"/>
      <c r="E29" s="1524"/>
      <c r="F29" s="128"/>
    </row>
    <row r="30" spans="1:6" ht="26.25" thickBot="1">
      <c r="A30" s="114" t="s">
        <v>47</v>
      </c>
      <c r="B30" s="43"/>
      <c r="C30" s="44" t="s">
        <v>48</v>
      </c>
      <c r="D30" s="155">
        <f>SUM(D25:D29)</f>
        <v>0</v>
      </c>
      <c r="E30" s="1522"/>
      <c r="F30" s="33">
        <f>SUM(F25:F29)</f>
        <v>0</v>
      </c>
    </row>
    <row r="31" spans="1:6" ht="15">
      <c r="A31" s="114" t="s">
        <v>49</v>
      </c>
      <c r="B31" s="126" t="s">
        <v>50</v>
      </c>
      <c r="C31" s="35" t="s">
        <v>51</v>
      </c>
      <c r="D31" s="153"/>
      <c r="E31" s="1520"/>
      <c r="F31" s="111"/>
    </row>
    <row r="32" spans="1:6" ht="25.5">
      <c r="A32" s="114" t="s">
        <v>52</v>
      </c>
      <c r="B32" s="45"/>
      <c r="C32" s="40" t="s">
        <v>53</v>
      </c>
      <c r="D32" s="145"/>
      <c r="E32" s="629"/>
      <c r="F32" s="46"/>
    </row>
    <row r="33" spans="1:6" ht="25.5">
      <c r="A33" s="114" t="s">
        <v>54</v>
      </c>
      <c r="B33" s="23"/>
      <c r="C33" s="24" t="s">
        <v>55</v>
      </c>
      <c r="D33" s="141"/>
      <c r="E33" s="630"/>
      <c r="F33" s="25"/>
    </row>
    <row r="34" spans="1:6" ht="15.75" thickBot="1">
      <c r="A34" s="114" t="s">
        <v>56</v>
      </c>
      <c r="B34" s="56"/>
      <c r="C34" s="81" t="s">
        <v>57</v>
      </c>
      <c r="D34" s="159"/>
      <c r="E34" s="632"/>
      <c r="F34" s="97"/>
    </row>
    <row r="35" spans="1:6" ht="15.75" thickBot="1">
      <c r="A35" s="114" t="s">
        <v>58</v>
      </c>
      <c r="B35" s="47"/>
      <c r="C35" s="90" t="s">
        <v>59</v>
      </c>
      <c r="D35" s="160">
        <f>SUM(D32:D34)</f>
        <v>0</v>
      </c>
      <c r="E35" s="1525"/>
      <c r="F35" s="20">
        <f>SUM(F32:F34)</f>
        <v>0</v>
      </c>
    </row>
    <row r="36" spans="1:6" ht="15">
      <c r="A36" s="114" t="s">
        <v>60</v>
      </c>
      <c r="B36" s="48" t="s">
        <v>61</v>
      </c>
      <c r="C36" s="49" t="s">
        <v>62</v>
      </c>
      <c r="D36" s="145"/>
      <c r="E36" s="629"/>
      <c r="F36" s="50"/>
    </row>
    <row r="37" spans="1:6" ht="15">
      <c r="A37" s="114" t="s">
        <v>63</v>
      </c>
      <c r="B37" s="51"/>
      <c r="C37" s="49" t="s">
        <v>64</v>
      </c>
      <c r="D37" s="145">
        <v>3000</v>
      </c>
      <c r="E37" s="629"/>
      <c r="F37" s="50">
        <v>3000</v>
      </c>
    </row>
    <row r="38" spans="1:6" ht="15">
      <c r="A38" s="114" t="s">
        <v>65</v>
      </c>
      <c r="B38" s="51"/>
      <c r="C38" s="49" t="s">
        <v>66</v>
      </c>
      <c r="D38" s="161"/>
      <c r="E38" s="633"/>
      <c r="F38" s="52"/>
    </row>
    <row r="39" spans="1:6" ht="15.75" thickBot="1">
      <c r="A39" s="114" t="s">
        <v>67</v>
      </c>
      <c r="B39" s="53"/>
      <c r="C39" s="54" t="s">
        <v>68</v>
      </c>
      <c r="D39" s="143"/>
      <c r="E39" s="1526"/>
      <c r="F39" s="55"/>
    </row>
    <row r="40" spans="1:6" ht="15.75" thickBot="1">
      <c r="A40" s="114" t="s">
        <v>69</v>
      </c>
      <c r="B40" s="56"/>
      <c r="C40" s="57" t="s">
        <v>70</v>
      </c>
      <c r="D40" s="157">
        <f>SUM(D37+D39)</f>
        <v>3000</v>
      </c>
      <c r="E40" s="631"/>
      <c r="F40" s="39">
        <f>SUM(F37+F39)</f>
        <v>3000</v>
      </c>
    </row>
    <row r="41" spans="1:6" ht="15.75" thickBot="1">
      <c r="A41" s="114" t="s">
        <v>71</v>
      </c>
      <c r="B41" s="21" t="s">
        <v>72</v>
      </c>
      <c r="C41" s="19" t="s">
        <v>73</v>
      </c>
      <c r="D41" s="162"/>
      <c r="E41" s="634"/>
      <c r="F41" s="22"/>
    </row>
    <row r="42" spans="1:6" ht="25.5">
      <c r="A42" s="114" t="s">
        <v>74</v>
      </c>
      <c r="B42" s="58"/>
      <c r="C42" s="59" t="s">
        <v>75</v>
      </c>
      <c r="D42" s="145"/>
      <c r="E42" s="629"/>
      <c r="F42" s="129"/>
    </row>
    <row r="43" spans="1:6" ht="26.25" thickBot="1">
      <c r="A43" s="114" t="s">
        <v>76</v>
      </c>
      <c r="B43" s="60"/>
      <c r="C43" s="61" t="s">
        <v>77</v>
      </c>
      <c r="D43" s="143"/>
      <c r="E43" s="1526"/>
      <c r="F43" s="62"/>
    </row>
    <row r="44" spans="1:6" ht="15.75" thickBot="1">
      <c r="A44" s="114" t="s">
        <v>78</v>
      </c>
      <c r="B44" s="63"/>
      <c r="C44" s="64" t="s">
        <v>79</v>
      </c>
      <c r="D44" s="163">
        <f>SUM(D42:D43)</f>
        <v>0</v>
      </c>
      <c r="E44" s="635"/>
      <c r="F44" s="20">
        <f>SUM(F43)</f>
        <v>0</v>
      </c>
    </row>
    <row r="45" spans="1:6" ht="15">
      <c r="A45" s="114" t="s">
        <v>80</v>
      </c>
      <c r="B45" s="37" t="s">
        <v>81</v>
      </c>
      <c r="C45" s="65" t="s">
        <v>82</v>
      </c>
      <c r="D45" s="157"/>
      <c r="E45" s="631"/>
      <c r="F45" s="39"/>
    </row>
    <row r="46" spans="1:6" ht="15">
      <c r="A46" s="114" t="s">
        <v>83</v>
      </c>
      <c r="B46" s="66"/>
      <c r="C46" s="67" t="s">
        <v>84</v>
      </c>
      <c r="D46" s="150"/>
      <c r="E46" s="626"/>
      <c r="F46" s="26"/>
    </row>
    <row r="47" spans="1:6" ht="15.75" thickBot="1">
      <c r="A47" s="114" t="s">
        <v>85</v>
      </c>
      <c r="B47" s="88"/>
      <c r="C47" s="68" t="s">
        <v>86</v>
      </c>
      <c r="D47" s="158"/>
      <c r="E47" s="1524"/>
      <c r="F47" s="62">
        <f>SUM(D47)</f>
        <v>0</v>
      </c>
    </row>
    <row r="48" spans="1:6" ht="15.75" thickBot="1">
      <c r="A48" s="114" t="s">
        <v>87</v>
      </c>
      <c r="B48" s="37"/>
      <c r="C48" s="65" t="s">
        <v>88</v>
      </c>
      <c r="D48" s="157">
        <f>SUM(D46:D47)</f>
        <v>0</v>
      </c>
      <c r="E48" s="631"/>
      <c r="F48" s="39"/>
    </row>
    <row r="49" spans="1:6" ht="15.75" thickBot="1">
      <c r="A49" s="114" t="s">
        <v>89</v>
      </c>
      <c r="B49" s="21"/>
      <c r="C49" s="64" t="s">
        <v>90</v>
      </c>
      <c r="D49" s="162">
        <f>SUM(D22+D30+D35+D40+D44+D48)</f>
        <v>5000</v>
      </c>
      <c r="E49" s="634"/>
      <c r="F49" s="20">
        <f>SUM(F22+F30+F35+F40+F44+F48)</f>
        <v>5000</v>
      </c>
    </row>
    <row r="50" spans="1:6" ht="25.5">
      <c r="A50" s="114" t="s">
        <v>91</v>
      </c>
      <c r="B50" s="91" t="s">
        <v>92</v>
      </c>
      <c r="C50" s="16" t="s">
        <v>93</v>
      </c>
      <c r="D50" s="89"/>
      <c r="E50" s="1527"/>
      <c r="F50" s="92"/>
    </row>
    <row r="51" spans="1:6" ht="15">
      <c r="A51" s="114" t="s">
        <v>94</v>
      </c>
      <c r="B51" s="66"/>
      <c r="C51" s="67" t="s">
        <v>95</v>
      </c>
      <c r="D51" s="164"/>
      <c r="E51" s="636"/>
      <c r="F51" s="104"/>
    </row>
    <row r="52" spans="1:6" ht="15">
      <c r="A52" s="114" t="s">
        <v>96</v>
      </c>
      <c r="B52" s="66"/>
      <c r="C52" s="67" t="s">
        <v>97</v>
      </c>
      <c r="D52" s="165"/>
      <c r="E52" s="637"/>
      <c r="F52" s="118"/>
    </row>
    <row r="53" spans="1:6" ht="15.75" thickBot="1">
      <c r="A53" s="114" t="s">
        <v>98</v>
      </c>
      <c r="B53" s="109"/>
      <c r="C53" s="68" t="s">
        <v>99</v>
      </c>
      <c r="D53" s="166"/>
      <c r="E53" s="1530"/>
      <c r="F53" s="113"/>
    </row>
    <row r="54" spans="1:6" ht="15.75" thickBot="1">
      <c r="A54" s="114" t="s">
        <v>100</v>
      </c>
      <c r="B54" s="21"/>
      <c r="C54" s="19" t="s">
        <v>101</v>
      </c>
      <c r="D54" s="167"/>
      <c r="E54" s="1531"/>
      <c r="F54" s="69">
        <f>SUM(F51:F53)</f>
        <v>0</v>
      </c>
    </row>
    <row r="55" spans="1:6" ht="25.5">
      <c r="A55" s="114" t="s">
        <v>102</v>
      </c>
      <c r="B55" s="37"/>
      <c r="C55" s="16" t="s">
        <v>103</v>
      </c>
      <c r="D55" s="168"/>
      <c r="E55" s="638"/>
      <c r="F55" s="94"/>
    </row>
    <row r="56" spans="1:6" ht="15">
      <c r="A56" s="114" t="s">
        <v>104</v>
      </c>
      <c r="B56" s="66" t="s">
        <v>105</v>
      </c>
      <c r="C56" s="38" t="s">
        <v>106</v>
      </c>
      <c r="D56" s="165"/>
      <c r="E56" s="637"/>
      <c r="F56" s="100"/>
    </row>
    <row r="57" spans="1:6" ht="15">
      <c r="A57" s="114" t="s">
        <v>107</v>
      </c>
      <c r="B57" s="66"/>
      <c r="C57" s="67" t="s">
        <v>108</v>
      </c>
      <c r="D57" s="165"/>
      <c r="E57" s="637"/>
      <c r="F57" s="118"/>
    </row>
    <row r="58" spans="1:6" ht="15.75" thickBot="1">
      <c r="A58" s="114" t="s">
        <v>109</v>
      </c>
      <c r="B58" s="109"/>
      <c r="C58" s="68" t="s">
        <v>110</v>
      </c>
      <c r="D58" s="166"/>
      <c r="E58" s="1530"/>
      <c r="F58" s="119"/>
    </row>
    <row r="59" spans="1:6" ht="26.25" thickBot="1">
      <c r="A59" s="114" t="s">
        <v>111</v>
      </c>
      <c r="B59" s="110"/>
      <c r="C59" s="101" t="s">
        <v>112</v>
      </c>
      <c r="D59" s="167"/>
      <c r="E59" s="1531"/>
      <c r="F59" s="120"/>
    </row>
    <row r="60" spans="1:6" ht="15">
      <c r="A60" s="114" t="s">
        <v>113</v>
      </c>
      <c r="B60" s="37" t="s">
        <v>114</v>
      </c>
      <c r="C60" s="93" t="s">
        <v>115</v>
      </c>
      <c r="D60" s="168"/>
      <c r="E60" s="638"/>
      <c r="F60" s="94"/>
    </row>
    <row r="61" spans="1:6" ht="15">
      <c r="A61" s="114" t="s">
        <v>116</v>
      </c>
      <c r="B61" s="66"/>
      <c r="C61" s="67" t="s">
        <v>108</v>
      </c>
      <c r="D61" s="165"/>
      <c r="E61" s="637"/>
      <c r="F61" s="118"/>
    </row>
    <row r="62" spans="1:6" ht="15.75" thickBot="1">
      <c r="A62" s="114" t="s">
        <v>117</v>
      </c>
      <c r="B62" s="110"/>
      <c r="C62" s="102" t="s">
        <v>110</v>
      </c>
      <c r="D62" s="167"/>
      <c r="E62" s="1531"/>
      <c r="F62" s="121"/>
    </row>
    <row r="63" spans="1:6" ht="15.75" thickBot="1">
      <c r="A63" s="114" t="s">
        <v>118</v>
      </c>
      <c r="B63" s="110"/>
      <c r="C63" s="101" t="s">
        <v>119</v>
      </c>
      <c r="D63" s="167"/>
      <c r="E63" s="1531"/>
      <c r="F63" s="120"/>
    </row>
    <row r="64" spans="1:6" ht="15.75" thickBot="1">
      <c r="A64" s="114" t="s">
        <v>120</v>
      </c>
      <c r="B64" s="37" t="s">
        <v>121</v>
      </c>
      <c r="C64" s="65" t="s">
        <v>122</v>
      </c>
      <c r="D64" s="168"/>
      <c r="E64" s="638"/>
      <c r="F64" s="94"/>
    </row>
    <row r="65" spans="1:6" ht="15">
      <c r="A65" s="114" t="s">
        <v>123</v>
      </c>
      <c r="B65" s="34"/>
      <c r="C65" s="35" t="s">
        <v>124</v>
      </c>
      <c r="D65" s="169"/>
      <c r="E65" s="1532"/>
      <c r="F65" s="70"/>
    </row>
    <row r="66" spans="1:6" ht="15">
      <c r="A66" s="114" t="s">
        <v>125</v>
      </c>
      <c r="B66" s="87"/>
      <c r="C66" s="67" t="s">
        <v>126</v>
      </c>
      <c r="D66" s="164"/>
      <c r="E66" s="636"/>
      <c r="F66" s="104"/>
    </row>
    <row r="67" spans="1:6" ht="15">
      <c r="A67" s="114" t="s">
        <v>127</v>
      </c>
      <c r="B67" s="37"/>
      <c r="C67" s="95" t="s">
        <v>128</v>
      </c>
      <c r="D67" s="170"/>
      <c r="E67" s="639"/>
      <c r="F67" s="124"/>
    </row>
    <row r="68" spans="1:6" ht="15">
      <c r="A68" s="114" t="s">
        <v>129</v>
      </c>
      <c r="B68" s="122"/>
      <c r="C68" s="41" t="s">
        <v>130</v>
      </c>
      <c r="D68" s="171"/>
      <c r="E68" s="640"/>
      <c r="F68" s="97"/>
    </row>
    <row r="69" spans="1:6" ht="15">
      <c r="A69" s="114" t="s">
        <v>131</v>
      </c>
      <c r="B69" s="123"/>
      <c r="C69" s="67" t="s">
        <v>132</v>
      </c>
      <c r="D69" s="150"/>
      <c r="E69" s="626"/>
      <c r="F69" s="25"/>
    </row>
    <row r="70" spans="1:6" ht="15.75" thickBot="1">
      <c r="A70" s="114" t="s">
        <v>133</v>
      </c>
      <c r="B70" s="96"/>
      <c r="C70" s="95" t="s">
        <v>134</v>
      </c>
      <c r="D70" s="151"/>
      <c r="E70" s="1533"/>
      <c r="F70" s="125"/>
    </row>
    <row r="71" spans="1:6" ht="15.75" thickBot="1">
      <c r="A71" s="114" t="s">
        <v>135</v>
      </c>
      <c r="B71" s="63"/>
      <c r="C71" s="75" t="s">
        <v>136</v>
      </c>
      <c r="D71" s="163">
        <f>SUM(D66:D70)</f>
        <v>0</v>
      </c>
      <c r="E71" s="635"/>
      <c r="F71" s="20">
        <f>SUM(F66:F70)</f>
        <v>0</v>
      </c>
    </row>
    <row r="72" spans="1:6" ht="15.75" thickBot="1">
      <c r="A72" s="114" t="s">
        <v>137</v>
      </c>
      <c r="B72" s="71"/>
      <c r="C72" s="16" t="s">
        <v>574</v>
      </c>
      <c r="D72" s="157">
        <v>162719</v>
      </c>
      <c r="E72" s="631"/>
      <c r="F72" s="39">
        <v>162719</v>
      </c>
    </row>
    <row r="73" spans="1:6" ht="15.75" thickBot="1">
      <c r="A73" s="114" t="s">
        <v>138</v>
      </c>
      <c r="B73" s="72"/>
      <c r="C73" s="64" t="s">
        <v>139</v>
      </c>
      <c r="D73" s="162">
        <f>SUM(D49+D71+D72)</f>
        <v>167719</v>
      </c>
      <c r="E73" s="634"/>
      <c r="F73" s="22">
        <f>SUM(F49+F54+F71+F72)</f>
        <v>167719</v>
      </c>
    </row>
    <row r="74" spans="1:6" ht="15.75">
      <c r="A74" s="76"/>
      <c r="B74" s="76"/>
      <c r="C74" s="77"/>
      <c r="D74" s="4"/>
      <c r="E74" s="4"/>
      <c r="F74" s="4"/>
    </row>
    <row r="75" spans="1:6" ht="15.75">
      <c r="A75" s="76"/>
      <c r="B75" s="76"/>
      <c r="C75" s="77"/>
      <c r="D75" s="4"/>
      <c r="E75" s="4"/>
      <c r="F75" s="4"/>
    </row>
    <row r="76" spans="1:13" ht="15.75">
      <c r="A76" s="76"/>
      <c r="B76" s="76"/>
      <c r="C76" s="1566" t="s">
        <v>923</v>
      </c>
      <c r="D76" s="1563"/>
      <c r="E76" s="1563"/>
      <c r="F76" s="1563"/>
      <c r="G76" s="1563"/>
      <c r="H76" s="1563"/>
      <c r="I76" s="1563"/>
      <c r="J76" s="1563"/>
      <c r="K76" s="1563"/>
      <c r="L76" s="1563"/>
      <c r="M76" s="1563"/>
    </row>
    <row r="77" spans="1:6" ht="15">
      <c r="A77" s="1"/>
      <c r="B77" s="1"/>
      <c r="C77" s="1"/>
      <c r="D77" s="1564"/>
      <c r="E77" s="1564"/>
      <c r="F77" s="1564"/>
    </row>
    <row r="78" spans="1:6" ht="15">
      <c r="A78" s="1559" t="s">
        <v>573</v>
      </c>
      <c r="B78" s="1559"/>
      <c r="C78" s="1559"/>
      <c r="D78" s="1559"/>
      <c r="E78" s="1559"/>
      <c r="F78" s="1559"/>
    </row>
    <row r="79" spans="1:6" ht="15">
      <c r="A79" s="1559" t="s">
        <v>762</v>
      </c>
      <c r="B79" s="1559"/>
      <c r="C79" s="1559"/>
      <c r="D79" s="1559"/>
      <c r="E79" s="1559"/>
      <c r="F79" s="1559"/>
    </row>
    <row r="80" spans="1:6" ht="15.75">
      <c r="A80" s="5"/>
      <c r="B80" s="5"/>
      <c r="C80" s="5"/>
      <c r="D80" s="5"/>
      <c r="E80" s="5"/>
      <c r="F80" s="5"/>
    </row>
    <row r="81" spans="1:6" ht="15.75">
      <c r="A81" s="2" t="s">
        <v>140</v>
      </c>
      <c r="B81" s="2"/>
      <c r="C81" s="2"/>
      <c r="D81" s="2"/>
      <c r="E81" s="2"/>
      <c r="F81" s="2"/>
    </row>
    <row r="82" spans="1:6" ht="16.5" thickBot="1">
      <c r="A82" s="6"/>
      <c r="B82" s="6"/>
      <c r="C82" s="6"/>
      <c r="D82" s="1565" t="s">
        <v>1</v>
      </c>
      <c r="E82" s="1565"/>
      <c r="F82" s="1565"/>
    </row>
    <row r="83" spans="1:6" ht="57.75" thickBot="1">
      <c r="A83" s="7" t="s">
        <v>141</v>
      </c>
      <c r="B83" s="8" t="s">
        <v>142</v>
      </c>
      <c r="C83" s="3" t="s">
        <v>143</v>
      </c>
      <c r="D83" s="3" t="s">
        <v>926</v>
      </c>
      <c r="E83" s="624" t="s">
        <v>913</v>
      </c>
      <c r="F83" s="9" t="s">
        <v>925</v>
      </c>
    </row>
    <row r="84" spans="1:6" ht="15.75" thickBot="1">
      <c r="A84" s="10">
        <v>1</v>
      </c>
      <c r="B84" s="11">
        <v>2</v>
      </c>
      <c r="C84" s="12">
        <v>3</v>
      </c>
      <c r="D84" s="12">
        <v>4</v>
      </c>
      <c r="E84" s="625">
        <v>5</v>
      </c>
      <c r="F84" s="13">
        <v>6</v>
      </c>
    </row>
    <row r="85" spans="1:6" ht="15.75" thickBot="1">
      <c r="A85" s="115" t="s">
        <v>5</v>
      </c>
      <c r="B85" s="15" t="s">
        <v>6</v>
      </c>
      <c r="C85" s="16" t="s">
        <v>144</v>
      </c>
      <c r="D85" s="89"/>
      <c r="E85" s="1527"/>
      <c r="F85" s="17"/>
    </row>
    <row r="86" spans="1:6" ht="15">
      <c r="A86" s="116" t="s">
        <v>8</v>
      </c>
      <c r="B86" s="78"/>
      <c r="C86" s="73" t="s">
        <v>145</v>
      </c>
      <c r="D86" s="172">
        <v>66360</v>
      </c>
      <c r="E86" s="1534">
        <v>-85</v>
      </c>
      <c r="F86" s="74">
        <f>SUM(D86:E86)</f>
        <v>66275</v>
      </c>
    </row>
    <row r="87" spans="1:6" ht="15">
      <c r="A87" s="116" t="s">
        <v>10</v>
      </c>
      <c r="B87" s="23"/>
      <c r="C87" s="24" t="s">
        <v>146</v>
      </c>
      <c r="D87" s="141">
        <v>15884</v>
      </c>
      <c r="E87" s="630">
        <v>-23</v>
      </c>
      <c r="F87" s="26">
        <f>SUM(D87:E87)</f>
        <v>15861</v>
      </c>
    </row>
    <row r="88" spans="1:6" ht="15">
      <c r="A88" s="116" t="s">
        <v>12</v>
      </c>
      <c r="B88" s="23"/>
      <c r="C88" s="24" t="s">
        <v>147</v>
      </c>
      <c r="D88" s="159">
        <v>10500</v>
      </c>
      <c r="E88" s="632"/>
      <c r="F88" s="79">
        <v>10500</v>
      </c>
    </row>
    <row r="89" spans="1:6" ht="15">
      <c r="A89" s="116" t="s">
        <v>14</v>
      </c>
      <c r="B89" s="23"/>
      <c r="C89" s="24" t="s">
        <v>148</v>
      </c>
      <c r="D89" s="159"/>
      <c r="E89" s="632"/>
      <c r="F89" s="79"/>
    </row>
    <row r="90" spans="1:6" ht="15">
      <c r="A90" s="116" t="s">
        <v>16</v>
      </c>
      <c r="B90" s="23"/>
      <c r="C90" s="24" t="s">
        <v>149</v>
      </c>
      <c r="D90" s="159"/>
      <c r="E90" s="632"/>
      <c r="F90" s="79"/>
    </row>
    <row r="91" spans="1:6" ht="15">
      <c r="A91" s="116" t="s">
        <v>18</v>
      </c>
      <c r="B91" s="56"/>
      <c r="C91" s="80" t="s">
        <v>150</v>
      </c>
      <c r="D91" s="159"/>
      <c r="E91" s="632">
        <v>108</v>
      </c>
      <c r="F91" s="79">
        <f>SUM(E91)</f>
        <v>108</v>
      </c>
    </row>
    <row r="92" spans="1:6" ht="15">
      <c r="A92" s="116" t="s">
        <v>20</v>
      </c>
      <c r="B92" s="23"/>
      <c r="C92" s="24" t="s">
        <v>151</v>
      </c>
      <c r="D92" s="159">
        <v>74975</v>
      </c>
      <c r="E92" s="632"/>
      <c r="F92" s="79">
        <v>74975</v>
      </c>
    </row>
    <row r="93" spans="1:6" ht="15">
      <c r="A93" s="116"/>
      <c r="B93" s="42"/>
      <c r="C93" s="41" t="s">
        <v>380</v>
      </c>
      <c r="D93" s="159"/>
      <c r="E93" s="632"/>
      <c r="F93" s="79"/>
    </row>
    <row r="94" spans="1:6" ht="15">
      <c r="A94" s="116" t="s">
        <v>22</v>
      </c>
      <c r="B94" s="42"/>
      <c r="C94" s="41" t="s">
        <v>381</v>
      </c>
      <c r="D94" s="159"/>
      <c r="E94" s="632"/>
      <c r="F94" s="97"/>
    </row>
    <row r="95" spans="1:6" ht="26.25" thickBot="1">
      <c r="A95" s="116" t="s">
        <v>24</v>
      </c>
      <c r="B95" s="27"/>
      <c r="C95" s="28" t="s">
        <v>382</v>
      </c>
      <c r="D95" s="143"/>
      <c r="E95" s="143"/>
      <c r="F95" s="130"/>
    </row>
    <row r="96" spans="1:6" ht="15.75" thickBot="1">
      <c r="A96" s="116" t="s">
        <v>26</v>
      </c>
      <c r="B96" s="43"/>
      <c r="C96" s="44" t="s">
        <v>152</v>
      </c>
      <c r="D96" s="157">
        <f>SUM(D86:D95)</f>
        <v>167719</v>
      </c>
      <c r="E96" s="157">
        <f>SUM(E86:E95)</f>
        <v>0</v>
      </c>
      <c r="F96" s="39">
        <f>SUM(F86:F95)</f>
        <v>167719</v>
      </c>
    </row>
    <row r="97" spans="1:6" ht="15.75" thickBot="1">
      <c r="A97" s="116" t="s">
        <v>28</v>
      </c>
      <c r="B97" s="21" t="s">
        <v>33</v>
      </c>
      <c r="C97" s="19" t="s">
        <v>153</v>
      </c>
      <c r="D97" s="162"/>
      <c r="E97" s="634"/>
      <c r="F97" s="22"/>
    </row>
    <row r="98" spans="1:6" ht="15">
      <c r="A98" s="116" t="s">
        <v>30</v>
      </c>
      <c r="B98" s="45"/>
      <c r="C98" s="40" t="s">
        <v>154</v>
      </c>
      <c r="D98" s="145"/>
      <c r="E98" s="629"/>
      <c r="F98" s="46"/>
    </row>
    <row r="99" spans="1:6" ht="15">
      <c r="A99" s="116" t="s">
        <v>32</v>
      </c>
      <c r="B99" s="23"/>
      <c r="C99" s="24" t="s">
        <v>155</v>
      </c>
      <c r="D99" s="141"/>
      <c r="E99" s="630"/>
      <c r="F99" s="26"/>
    </row>
    <row r="100" spans="1:6" ht="15">
      <c r="A100" s="116" t="s">
        <v>35</v>
      </c>
      <c r="B100" s="23"/>
      <c r="C100" s="24" t="s">
        <v>156</v>
      </c>
      <c r="D100" s="141"/>
      <c r="E100" s="630"/>
      <c r="F100" s="26"/>
    </row>
    <row r="101" spans="1:6" ht="25.5">
      <c r="A101" s="116" t="s">
        <v>37</v>
      </c>
      <c r="B101" s="23"/>
      <c r="C101" s="24" t="s">
        <v>157</v>
      </c>
      <c r="D101" s="141"/>
      <c r="E101" s="630"/>
      <c r="F101" s="26"/>
    </row>
    <row r="102" spans="1:6" ht="15">
      <c r="A102" s="116"/>
      <c r="B102" s="23"/>
      <c r="C102" s="24" t="s">
        <v>383</v>
      </c>
      <c r="D102" s="141"/>
      <c r="E102" s="630"/>
      <c r="F102" s="26"/>
    </row>
    <row r="103" spans="1:6" ht="15">
      <c r="A103" s="116" t="s">
        <v>39</v>
      </c>
      <c r="B103" s="131"/>
      <c r="C103" s="24" t="s">
        <v>384</v>
      </c>
      <c r="D103" s="141"/>
      <c r="E103" s="630"/>
      <c r="F103" s="132"/>
    </row>
    <row r="104" spans="1:6" ht="26.25" thickBot="1">
      <c r="A104" s="116" t="s">
        <v>41</v>
      </c>
      <c r="B104" s="43"/>
      <c r="C104" s="86" t="s">
        <v>385</v>
      </c>
      <c r="D104" s="173"/>
      <c r="E104" s="641"/>
      <c r="F104" s="82"/>
    </row>
    <row r="105" spans="1:6" ht="26.25" thickBot="1">
      <c r="A105" s="116" t="s">
        <v>43</v>
      </c>
      <c r="B105" s="30"/>
      <c r="C105" s="19" t="s">
        <v>158</v>
      </c>
      <c r="D105" s="163">
        <f>SUM(D98:D104)</f>
        <v>0</v>
      </c>
      <c r="E105" s="635"/>
      <c r="F105" s="20">
        <f>SUM(F98:F104)</f>
        <v>0</v>
      </c>
    </row>
    <row r="106" spans="1:6" ht="15.75" thickBot="1">
      <c r="A106" s="116" t="s">
        <v>45</v>
      </c>
      <c r="B106" s="21" t="s">
        <v>50</v>
      </c>
      <c r="C106" s="19" t="s">
        <v>159</v>
      </c>
      <c r="D106" s="162"/>
      <c r="E106" s="634"/>
      <c r="F106" s="22"/>
    </row>
    <row r="107" spans="1:6" ht="15">
      <c r="A107" s="116" t="s">
        <v>47</v>
      </c>
      <c r="B107" s="45"/>
      <c r="C107" s="40" t="s">
        <v>160</v>
      </c>
      <c r="D107" s="145"/>
      <c r="E107" s="629"/>
      <c r="F107" s="46"/>
    </row>
    <row r="108" spans="1:6" ht="15">
      <c r="A108" s="116" t="s">
        <v>49</v>
      </c>
      <c r="B108" s="43"/>
      <c r="C108" s="24" t="s">
        <v>161</v>
      </c>
      <c r="D108" s="173"/>
      <c r="E108" s="641"/>
      <c r="F108" s="82"/>
    </row>
    <row r="109" spans="1:6" ht="15.75" thickBot="1">
      <c r="A109" s="116" t="s">
        <v>52</v>
      </c>
      <c r="B109" s="27"/>
      <c r="C109" s="24" t="s">
        <v>162</v>
      </c>
      <c r="D109" s="143"/>
      <c r="E109" s="1526"/>
      <c r="F109" s="62"/>
    </row>
    <row r="110" spans="1:6" ht="15.75" thickBot="1">
      <c r="A110" s="116" t="s">
        <v>54</v>
      </c>
      <c r="B110" s="133"/>
      <c r="C110" s="19" t="s">
        <v>163</v>
      </c>
      <c r="D110" s="163">
        <v>0</v>
      </c>
      <c r="E110" s="635"/>
      <c r="F110" s="20">
        <f>SUM(F107:F109)</f>
        <v>0</v>
      </c>
    </row>
    <row r="111" spans="1:6" ht="15.75" thickBot="1">
      <c r="A111" s="116" t="s">
        <v>56</v>
      </c>
      <c r="B111" s="43"/>
      <c r="C111" s="101" t="s">
        <v>164</v>
      </c>
      <c r="D111" s="157">
        <f>SUM(D96+D105+D110)</f>
        <v>167719</v>
      </c>
      <c r="E111" s="631"/>
      <c r="F111" s="39">
        <f>SUM(F96+F105+F110)</f>
        <v>167719</v>
      </c>
    </row>
    <row r="112" spans="1:6" ht="15.75" thickBot="1">
      <c r="A112" s="116" t="s">
        <v>58</v>
      </c>
      <c r="B112" s="21"/>
      <c r="C112" s="19" t="s">
        <v>165</v>
      </c>
      <c r="D112" s="152"/>
      <c r="E112" s="628"/>
      <c r="F112" s="84"/>
    </row>
    <row r="113" spans="1:6" ht="15">
      <c r="A113" s="116" t="s">
        <v>60</v>
      </c>
      <c r="B113" s="126" t="s">
        <v>61</v>
      </c>
      <c r="C113" s="35" t="s">
        <v>449</v>
      </c>
      <c r="D113" s="175"/>
      <c r="E113" s="1535"/>
      <c r="F113" s="645"/>
    </row>
    <row r="114" spans="1:6" ht="15">
      <c r="A114" s="116" t="s">
        <v>63</v>
      </c>
      <c r="B114" s="146"/>
      <c r="C114" s="642" t="s">
        <v>108</v>
      </c>
      <c r="D114" s="643"/>
      <c r="E114" s="1083"/>
      <c r="F114" s="644"/>
    </row>
    <row r="115" spans="1:6" ht="15.75" thickBot="1">
      <c r="A115" s="116" t="s">
        <v>65</v>
      </c>
      <c r="B115" s="37"/>
      <c r="C115" s="95" t="s">
        <v>110</v>
      </c>
      <c r="D115" s="176"/>
      <c r="E115" s="1536"/>
      <c r="F115" s="136"/>
    </row>
    <row r="116" spans="1:6" ht="15.75" thickBot="1">
      <c r="A116" s="116" t="s">
        <v>67</v>
      </c>
      <c r="B116" s="91"/>
      <c r="C116" s="16" t="s">
        <v>455</v>
      </c>
      <c r="D116" s="174">
        <f>SUM(D113:D115)</f>
        <v>0</v>
      </c>
      <c r="E116" s="1537"/>
      <c r="F116" s="134">
        <f>SUM(F113:F115)</f>
        <v>0</v>
      </c>
    </row>
    <row r="117" spans="1:6" ht="15.75" thickBot="1">
      <c r="A117" s="116" t="s">
        <v>69</v>
      </c>
      <c r="B117" s="91" t="s">
        <v>72</v>
      </c>
      <c r="C117" s="16" t="s">
        <v>166</v>
      </c>
      <c r="D117" s="174"/>
      <c r="E117" s="1537"/>
      <c r="F117" s="98"/>
    </row>
    <row r="118" spans="1:6" ht="15">
      <c r="A118" s="116" t="s">
        <v>71</v>
      </c>
      <c r="B118" s="126"/>
      <c r="C118" s="85" t="s">
        <v>108</v>
      </c>
      <c r="D118" s="175"/>
      <c r="E118" s="1535"/>
      <c r="F118" s="135"/>
    </row>
    <row r="119" spans="1:6" ht="15.75" thickBot="1">
      <c r="A119" s="116" t="s">
        <v>74</v>
      </c>
      <c r="B119" s="37"/>
      <c r="C119" s="95" t="s">
        <v>110</v>
      </c>
      <c r="D119" s="176"/>
      <c r="E119" s="1536"/>
      <c r="F119" s="136"/>
    </row>
    <row r="120" spans="1:6" ht="15.75" thickBot="1">
      <c r="A120" s="116" t="s">
        <v>76</v>
      </c>
      <c r="B120" s="91"/>
      <c r="C120" s="16" t="s">
        <v>167</v>
      </c>
      <c r="D120" s="174"/>
      <c r="E120" s="1537"/>
      <c r="F120" s="134"/>
    </row>
    <row r="121" spans="1:6" ht="15.75" thickBot="1">
      <c r="A121" s="116" t="s">
        <v>78</v>
      </c>
      <c r="B121" s="91" t="s">
        <v>81</v>
      </c>
      <c r="C121" s="16" t="s">
        <v>122</v>
      </c>
      <c r="D121" s="174"/>
      <c r="E121" s="1537"/>
      <c r="F121" s="98"/>
    </row>
    <row r="122" spans="1:6" ht="15">
      <c r="A122" s="116" t="s">
        <v>80</v>
      </c>
      <c r="B122" s="91"/>
      <c r="C122" s="99" t="s">
        <v>168</v>
      </c>
      <c r="D122" s="177"/>
      <c r="E122" s="1538"/>
      <c r="F122" s="103"/>
    </row>
    <row r="123" spans="1:6" ht="15">
      <c r="A123" s="116" t="s">
        <v>83</v>
      </c>
      <c r="B123" s="66"/>
      <c r="C123" s="67" t="s">
        <v>169</v>
      </c>
      <c r="D123" s="164"/>
      <c r="E123" s="636"/>
      <c r="F123" s="104"/>
    </row>
    <row r="124" spans="1:6" ht="15">
      <c r="A124" s="116" t="s">
        <v>85</v>
      </c>
      <c r="B124" s="66"/>
      <c r="C124" s="67" t="s">
        <v>170</v>
      </c>
      <c r="D124" s="164"/>
      <c r="E124" s="636"/>
      <c r="F124" s="137"/>
    </row>
    <row r="125" spans="1:6" ht="15">
      <c r="A125" s="116" t="s">
        <v>87</v>
      </c>
      <c r="B125" s="23"/>
      <c r="C125" s="24" t="s">
        <v>171</v>
      </c>
      <c r="D125" s="141"/>
      <c r="E125" s="630"/>
      <c r="F125" s="25"/>
    </row>
    <row r="126" spans="1:6" ht="15">
      <c r="A126" s="116" t="s">
        <v>89</v>
      </c>
      <c r="B126" s="43"/>
      <c r="C126" s="95" t="s">
        <v>172</v>
      </c>
      <c r="D126" s="173"/>
      <c r="E126" s="641"/>
      <c r="F126" s="138"/>
    </row>
    <row r="127" spans="1:6" ht="15.75" thickBot="1">
      <c r="A127" s="116" t="s">
        <v>91</v>
      </c>
      <c r="B127" s="83"/>
      <c r="C127" s="68" t="s">
        <v>173</v>
      </c>
      <c r="D127" s="143"/>
      <c r="E127" s="1526"/>
      <c r="F127" s="55"/>
    </row>
    <row r="128" spans="1:6" ht="15.75" thickBot="1">
      <c r="A128" s="116" t="s">
        <v>94</v>
      </c>
      <c r="B128" s="133"/>
      <c r="C128" s="75" t="s">
        <v>174</v>
      </c>
      <c r="D128" s="147">
        <f>SUM(D123:D127)</f>
        <v>0</v>
      </c>
      <c r="E128" s="147"/>
      <c r="F128" s="147">
        <f>SUM(F122:F127)</f>
        <v>0</v>
      </c>
    </row>
    <row r="129" spans="1:6" ht="15">
      <c r="A129" s="139"/>
      <c r="B129" s="146" t="s">
        <v>92</v>
      </c>
      <c r="C129" s="144" t="s">
        <v>175</v>
      </c>
      <c r="D129" s="145"/>
      <c r="E129" s="145"/>
      <c r="F129" s="145"/>
    </row>
    <row r="130" spans="1:6" ht="15.75" thickBot="1">
      <c r="A130" s="117"/>
      <c r="B130" s="88" t="s">
        <v>105</v>
      </c>
      <c r="C130" s="1511" t="s">
        <v>885</v>
      </c>
      <c r="D130" s="1512"/>
      <c r="E130" s="1512"/>
      <c r="F130" s="1512"/>
    </row>
    <row r="131" spans="1:6" ht="15.75" thickBot="1">
      <c r="A131" s="142" t="s">
        <v>96</v>
      </c>
      <c r="B131" s="140"/>
      <c r="C131" s="101" t="s">
        <v>177</v>
      </c>
      <c r="D131" s="155">
        <f>SUM(D111+D116+D128+D129)</f>
        <v>167719</v>
      </c>
      <c r="E131" s="1522"/>
      <c r="F131" s="33">
        <f>SUM(F111+F116+F128)</f>
        <v>167719</v>
      </c>
    </row>
  </sheetData>
  <sheetProtection/>
  <mergeCells count="10">
    <mergeCell ref="D77:F77"/>
    <mergeCell ref="A78:F78"/>
    <mergeCell ref="A79:F79"/>
    <mergeCell ref="D82:F82"/>
    <mergeCell ref="C1:M1"/>
    <mergeCell ref="A2:F2"/>
    <mergeCell ref="A3:F3"/>
    <mergeCell ref="D6:F6"/>
    <mergeCell ref="I7:R7"/>
    <mergeCell ref="C76:M7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37.8515625" style="0" customWidth="1"/>
    <col min="2" max="2" width="11.7109375" style="0" customWidth="1"/>
    <col min="3" max="3" width="12.7109375" style="0" customWidth="1"/>
    <col min="4" max="4" width="33.7109375" style="0" customWidth="1"/>
    <col min="5" max="5" width="11.28125" style="0" customWidth="1"/>
    <col min="6" max="6" width="11.7109375" style="0" customWidth="1"/>
  </cols>
  <sheetData>
    <row r="1" spans="1:14" ht="15">
      <c r="A1" s="178"/>
      <c r="B1" s="1566" t="s">
        <v>927</v>
      </c>
      <c r="C1" s="1563"/>
      <c r="D1" s="1563"/>
      <c r="E1" s="1563"/>
      <c r="F1" s="1563"/>
      <c r="G1" s="1563"/>
      <c r="H1" s="1563"/>
      <c r="I1" s="1563"/>
      <c r="J1" s="1563"/>
      <c r="K1" s="1563"/>
      <c r="L1" s="1563"/>
      <c r="M1" s="1563"/>
      <c r="N1" s="1563"/>
    </row>
    <row r="2" spans="1:6" ht="25.5">
      <c r="A2" s="179" t="s">
        <v>928</v>
      </c>
      <c r="B2" s="180"/>
      <c r="C2" s="180"/>
      <c r="D2" s="180"/>
      <c r="E2" s="180"/>
      <c r="F2" s="180"/>
    </row>
    <row r="3" spans="1:6" ht="15.75" thickBot="1">
      <c r="A3" s="181"/>
      <c r="B3" s="182"/>
      <c r="C3" s="182"/>
      <c r="D3" s="182"/>
      <c r="E3" s="182"/>
      <c r="F3" s="183" t="s">
        <v>1</v>
      </c>
    </row>
    <row r="4" spans="1:6" ht="15.75" thickBot="1">
      <c r="A4" s="184" t="s">
        <v>205</v>
      </c>
      <c r="B4" s="185"/>
      <c r="C4" s="185"/>
      <c r="D4" s="184" t="s">
        <v>206</v>
      </c>
      <c r="E4" s="185"/>
      <c r="F4" s="186"/>
    </row>
    <row r="5" spans="1:6" ht="26.25" thickBot="1">
      <c r="A5" s="187" t="s">
        <v>207</v>
      </c>
      <c r="B5" s="188" t="s">
        <v>924</v>
      </c>
      <c r="C5" s="188" t="s">
        <v>907</v>
      </c>
      <c r="D5" s="187" t="s">
        <v>207</v>
      </c>
      <c r="E5" s="188" t="s">
        <v>926</v>
      </c>
      <c r="F5" s="188" t="s">
        <v>907</v>
      </c>
    </row>
    <row r="6" spans="1:6" ht="30" customHeight="1">
      <c r="A6" s="189" t="s">
        <v>208</v>
      </c>
      <c r="B6" s="190">
        <v>2000</v>
      </c>
      <c r="C6" s="191">
        <v>2000</v>
      </c>
      <c r="D6" s="192" t="s">
        <v>201</v>
      </c>
      <c r="E6" s="190">
        <v>66360</v>
      </c>
      <c r="F6" s="193">
        <v>66275</v>
      </c>
    </row>
    <row r="7" spans="1:6" ht="24" customHeight="1">
      <c r="A7" s="194" t="s">
        <v>209</v>
      </c>
      <c r="B7" s="195"/>
      <c r="C7" s="196"/>
      <c r="D7" s="197" t="s">
        <v>210</v>
      </c>
      <c r="E7" s="195">
        <v>15884</v>
      </c>
      <c r="F7" s="198">
        <v>15861</v>
      </c>
    </row>
    <row r="8" spans="1:6" ht="33" customHeight="1">
      <c r="A8" s="194" t="s">
        <v>211</v>
      </c>
      <c r="B8" s="195"/>
      <c r="C8" s="196"/>
      <c r="D8" s="197" t="s">
        <v>202</v>
      </c>
      <c r="E8" s="195">
        <v>10500</v>
      </c>
      <c r="F8" s="198">
        <v>10500</v>
      </c>
    </row>
    <row r="9" spans="1:6" ht="21.75" customHeight="1">
      <c r="A9" s="194" t="s">
        <v>186</v>
      </c>
      <c r="B9" s="195">
        <v>3000</v>
      </c>
      <c r="C9" s="196">
        <v>3000</v>
      </c>
      <c r="D9" s="197" t="s">
        <v>182</v>
      </c>
      <c r="E9" s="195"/>
      <c r="F9" s="198"/>
    </row>
    <row r="10" spans="1:6" ht="32.25" customHeight="1">
      <c r="A10" s="194" t="s">
        <v>212</v>
      </c>
      <c r="B10" s="195"/>
      <c r="C10" s="199">
        <v>0</v>
      </c>
      <c r="D10" s="200" t="s">
        <v>213</v>
      </c>
      <c r="E10" s="195"/>
      <c r="F10" s="198"/>
    </row>
    <row r="11" spans="1:6" ht="27" customHeight="1">
      <c r="A11" s="194" t="s">
        <v>214</v>
      </c>
      <c r="B11" s="195"/>
      <c r="C11" s="199">
        <v>0</v>
      </c>
      <c r="D11" s="197" t="s">
        <v>183</v>
      </c>
      <c r="E11" s="195"/>
      <c r="F11" s="198">
        <v>108</v>
      </c>
    </row>
    <row r="12" spans="1:6" ht="26.25" customHeight="1">
      <c r="A12" s="201" t="s">
        <v>215</v>
      </c>
      <c r="B12" s="195"/>
      <c r="C12" s="196"/>
      <c r="D12" s="197" t="s">
        <v>193</v>
      </c>
      <c r="E12" s="195">
        <v>74975</v>
      </c>
      <c r="F12" s="198">
        <v>74975</v>
      </c>
    </row>
    <row r="13" spans="1:6" ht="26.25" customHeight="1">
      <c r="A13" s="201" t="s">
        <v>197</v>
      </c>
      <c r="B13" s="195"/>
      <c r="C13" s="199"/>
      <c r="D13" s="197" t="s">
        <v>192</v>
      </c>
      <c r="E13" s="195"/>
      <c r="F13" s="198"/>
    </row>
    <row r="14" spans="1:6" ht="36" customHeight="1">
      <c r="A14" s="201" t="s">
        <v>216</v>
      </c>
      <c r="B14" s="195"/>
      <c r="C14" s="199">
        <v>0</v>
      </c>
      <c r="D14" s="197" t="s">
        <v>217</v>
      </c>
      <c r="E14" s="195"/>
      <c r="F14" s="202"/>
    </row>
    <row r="15" spans="1:6" ht="24.75" customHeight="1">
      <c r="A15" s="201" t="s">
        <v>218</v>
      </c>
      <c r="B15" s="195"/>
      <c r="C15" s="199"/>
      <c r="D15" s="197" t="s">
        <v>219</v>
      </c>
      <c r="E15" s="195"/>
      <c r="F15" s="202">
        <v>0</v>
      </c>
    </row>
    <row r="16" spans="1:6" ht="21.75" customHeight="1">
      <c r="A16" s="201" t="s">
        <v>512</v>
      </c>
      <c r="B16" s="195">
        <v>162719</v>
      </c>
      <c r="C16" s="196">
        <v>162719</v>
      </c>
      <c r="D16" s="201" t="s">
        <v>220</v>
      </c>
      <c r="E16" s="195"/>
      <c r="F16" s="198"/>
    </row>
    <row r="17" spans="1:6" ht="29.25" customHeight="1">
      <c r="A17" s="201"/>
      <c r="B17" s="195"/>
      <c r="C17" s="196"/>
      <c r="D17" s="201" t="s">
        <v>221</v>
      </c>
      <c r="E17" s="195"/>
      <c r="F17" s="198"/>
    </row>
    <row r="18" spans="1:6" ht="22.5" customHeight="1" thickBot="1">
      <c r="A18" s="203"/>
      <c r="B18" s="204"/>
      <c r="C18" s="205"/>
      <c r="D18" s="203" t="s">
        <v>449</v>
      </c>
      <c r="E18" s="204"/>
      <c r="F18" s="206"/>
    </row>
    <row r="19" spans="1:6" ht="21.75" customHeight="1" thickBot="1">
      <c r="A19" s="207" t="s">
        <v>222</v>
      </c>
      <c r="B19" s="208">
        <f>SUM(B6:B17)</f>
        <v>167719</v>
      </c>
      <c r="C19" s="209">
        <f>SUM(C6:C17)</f>
        <v>167719</v>
      </c>
      <c r="D19" s="207" t="s">
        <v>222</v>
      </c>
      <c r="E19" s="208">
        <f>SUM(E6:E18)</f>
        <v>167719</v>
      </c>
      <c r="F19" s="210">
        <f>SUM(F6:F18)</f>
        <v>167719</v>
      </c>
    </row>
    <row r="20" spans="1:6" ht="15.75" thickBot="1">
      <c r="A20" s="211" t="s">
        <v>223</v>
      </c>
      <c r="B20" s="212">
        <f>SUM(E19-B19)</f>
        <v>0</v>
      </c>
      <c r="C20" s="213">
        <f>SUM(F19-C19)</f>
        <v>0</v>
      </c>
      <c r="D20" s="211" t="s">
        <v>224</v>
      </c>
      <c r="E20" s="212"/>
      <c r="F20" s="214"/>
    </row>
    <row r="21" spans="1:6" ht="15">
      <c r="A21" s="178"/>
      <c r="B21" s="178"/>
      <c r="C21" s="178"/>
      <c r="D21" s="178"/>
      <c r="E21" s="178"/>
      <c r="F21" s="178"/>
    </row>
    <row r="22" spans="1:14" ht="15">
      <c r="A22" s="178"/>
      <c r="B22" s="1566" t="s">
        <v>927</v>
      </c>
      <c r="C22" s="1563"/>
      <c r="D22" s="1563"/>
      <c r="E22" s="1563"/>
      <c r="F22" s="1563"/>
      <c r="G22" s="1563"/>
      <c r="H22" s="1563"/>
      <c r="I22" s="1563"/>
      <c r="J22" s="1563"/>
      <c r="K22" s="1563"/>
      <c r="L22" s="1563"/>
      <c r="M22" s="1563"/>
      <c r="N22" s="1563"/>
    </row>
    <row r="23" spans="1:6" ht="25.5">
      <c r="A23" s="179" t="s">
        <v>929</v>
      </c>
      <c r="B23" s="180"/>
      <c r="C23" s="180"/>
      <c r="D23" s="180"/>
      <c r="E23" s="180"/>
      <c r="F23" s="180"/>
    </row>
    <row r="24" spans="1:6" ht="15.75" thickBot="1">
      <c r="A24" s="181"/>
      <c r="B24" s="182"/>
      <c r="C24" s="182"/>
      <c r="D24" s="182"/>
      <c r="E24" s="182"/>
      <c r="F24" s="183" t="s">
        <v>1</v>
      </c>
    </row>
    <row r="25" spans="1:6" ht="15.75" thickBot="1">
      <c r="A25" s="184" t="s">
        <v>205</v>
      </c>
      <c r="B25" s="185"/>
      <c r="C25" s="185"/>
      <c r="D25" s="184" t="s">
        <v>206</v>
      </c>
      <c r="E25" s="185"/>
      <c r="F25" s="186"/>
    </row>
    <row r="26" spans="1:6" ht="26.25" thickBot="1">
      <c r="A26" s="187" t="s">
        <v>207</v>
      </c>
      <c r="B26" s="188" t="s">
        <v>926</v>
      </c>
      <c r="C26" s="188" t="s">
        <v>907</v>
      </c>
      <c r="D26" s="187" t="s">
        <v>207</v>
      </c>
      <c r="E26" s="188" t="s">
        <v>930</v>
      </c>
      <c r="F26" s="188" t="s">
        <v>907</v>
      </c>
    </row>
    <row r="27" spans="1:6" ht="26.25" customHeight="1">
      <c r="A27" s="215" t="s">
        <v>198</v>
      </c>
      <c r="B27" s="190"/>
      <c r="C27" s="190"/>
      <c r="D27" s="189" t="s">
        <v>184</v>
      </c>
      <c r="E27" s="190"/>
      <c r="F27" s="193"/>
    </row>
    <row r="28" spans="1:6" ht="30" customHeight="1">
      <c r="A28" s="194" t="s">
        <v>199</v>
      </c>
      <c r="B28" s="195"/>
      <c r="C28" s="195"/>
      <c r="D28" s="194" t="s">
        <v>226</v>
      </c>
      <c r="E28" s="195"/>
      <c r="F28" s="198"/>
    </row>
    <row r="29" spans="1:6" ht="24.75" customHeight="1">
      <c r="A29" s="194" t="s">
        <v>191</v>
      </c>
      <c r="B29" s="195"/>
      <c r="C29" s="195"/>
      <c r="D29" s="194" t="s">
        <v>194</v>
      </c>
      <c r="E29" s="195"/>
      <c r="F29" s="198"/>
    </row>
    <row r="30" spans="1:6" ht="29.25" customHeight="1">
      <c r="A30" s="194" t="s">
        <v>227</v>
      </c>
      <c r="B30" s="195"/>
      <c r="C30" s="195"/>
      <c r="D30" s="194" t="s">
        <v>190</v>
      </c>
      <c r="E30" s="195"/>
      <c r="F30" s="198"/>
    </row>
    <row r="31" spans="1:6" ht="29.25" customHeight="1">
      <c r="A31" s="194" t="s">
        <v>189</v>
      </c>
      <c r="B31" s="195"/>
      <c r="C31" s="195"/>
      <c r="D31" s="194" t="s">
        <v>228</v>
      </c>
      <c r="E31" s="195"/>
      <c r="F31" s="198"/>
    </row>
    <row r="32" spans="1:6" ht="32.25" customHeight="1">
      <c r="A32" s="194" t="s">
        <v>181</v>
      </c>
      <c r="B32" s="195"/>
      <c r="C32" s="195"/>
      <c r="D32" s="194" t="s">
        <v>229</v>
      </c>
      <c r="E32" s="195"/>
      <c r="F32" s="198"/>
    </row>
    <row r="33" spans="1:6" ht="37.5" customHeight="1">
      <c r="A33" s="194" t="s">
        <v>230</v>
      </c>
      <c r="B33" s="195"/>
      <c r="C33" s="195"/>
      <c r="D33" s="194" t="s">
        <v>231</v>
      </c>
      <c r="E33" s="195"/>
      <c r="F33" s="198"/>
    </row>
    <row r="34" spans="1:6" ht="33.75" customHeight="1">
      <c r="A34" s="194" t="s">
        <v>232</v>
      </c>
      <c r="B34" s="195"/>
      <c r="C34" s="195"/>
      <c r="D34" s="201" t="s">
        <v>233</v>
      </c>
      <c r="E34" s="195"/>
      <c r="F34" s="198"/>
    </row>
    <row r="35" spans="1:6" ht="27" customHeight="1">
      <c r="A35" s="194" t="s">
        <v>197</v>
      </c>
      <c r="B35" s="195"/>
      <c r="C35" s="195"/>
      <c r="D35" s="194" t="s">
        <v>234</v>
      </c>
      <c r="E35" s="195"/>
      <c r="F35" s="198"/>
    </row>
    <row r="36" spans="1:6" ht="32.25" customHeight="1">
      <c r="A36" s="194" t="s">
        <v>200</v>
      </c>
      <c r="B36" s="195"/>
      <c r="C36" s="216">
        <v>0</v>
      </c>
      <c r="D36" s="194" t="s">
        <v>885</v>
      </c>
      <c r="E36" s="195"/>
      <c r="F36" s="198"/>
    </row>
    <row r="37" spans="1:6" ht="24" customHeight="1" thickBot="1">
      <c r="A37" s="194" t="s">
        <v>235</v>
      </c>
      <c r="B37" s="195"/>
      <c r="C37" s="195"/>
      <c r="D37" s="201"/>
      <c r="E37" s="195"/>
      <c r="F37" s="198"/>
    </row>
    <row r="38" spans="1:6" ht="15.75" thickBot="1">
      <c r="A38" s="207" t="s">
        <v>222</v>
      </c>
      <c r="B38" s="208">
        <f>SUM(B27:B37)</f>
        <v>0</v>
      </c>
      <c r="C38" s="208">
        <f>SUM(C27:C37)</f>
        <v>0</v>
      </c>
      <c r="D38" s="207" t="s">
        <v>222</v>
      </c>
      <c r="E38" s="208">
        <f>SUM(E27:E37)</f>
        <v>0</v>
      </c>
      <c r="F38" s="210">
        <f>SUM(F27:F37)</f>
        <v>0</v>
      </c>
    </row>
    <row r="39" spans="1:6" ht="15.75" thickBot="1">
      <c r="A39" s="211" t="s">
        <v>223</v>
      </c>
      <c r="B39" s="212"/>
      <c r="C39" s="212"/>
      <c r="D39" s="211" t="s">
        <v>224</v>
      </c>
      <c r="E39" s="212">
        <f>SUM(B38-E38)</f>
        <v>0</v>
      </c>
      <c r="F39" s="217">
        <f>SUM(C38-F38)</f>
        <v>0</v>
      </c>
    </row>
  </sheetData>
  <sheetProtection/>
  <mergeCells count="2">
    <mergeCell ref="B1:N1"/>
    <mergeCell ref="B22:N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577"/>
  <sheetViews>
    <sheetView zoomScalePageLayoutView="0" workbookViewId="0" topLeftCell="A440">
      <selection activeCell="M137" sqref="M137"/>
    </sheetView>
  </sheetViews>
  <sheetFormatPr defaultColWidth="9.140625" defaultRowHeight="15"/>
  <cols>
    <col min="1" max="1" width="3.8515625" style="0" customWidth="1"/>
    <col min="2" max="2" width="4.28125" style="0" customWidth="1"/>
    <col min="3" max="3" width="5.00390625" style="0" customWidth="1"/>
    <col min="7" max="7" width="25.00390625" style="0" customWidth="1"/>
    <col min="8" max="8" width="9.00390625" style="0" customWidth="1"/>
    <col min="12" max="12" width="20.28125" style="0" customWidth="1"/>
    <col min="13" max="13" width="8.57421875" style="0" customWidth="1"/>
  </cols>
  <sheetData>
    <row r="1" spans="1:13" ht="15">
      <c r="A1" s="746"/>
      <c r="B1" s="746"/>
      <c r="C1" s="747"/>
      <c r="D1" s="747"/>
      <c r="E1" s="747"/>
      <c r="F1" s="747"/>
      <c r="G1" s="747"/>
      <c r="H1" s="747"/>
      <c r="I1" s="747"/>
      <c r="J1" s="747"/>
      <c r="K1" s="747"/>
      <c r="L1" s="1699" t="s">
        <v>794</v>
      </c>
      <c r="M1" s="1699"/>
    </row>
    <row r="2" spans="1:13" ht="15">
      <c r="A2" s="746"/>
      <c r="B2" s="746"/>
      <c r="C2" s="748"/>
      <c r="D2" s="1630" t="s">
        <v>793</v>
      </c>
      <c r="E2" s="1630"/>
      <c r="F2" s="1630"/>
      <c r="G2" s="1630"/>
      <c r="H2" s="1630"/>
      <c r="I2" s="1630"/>
      <c r="J2" s="1630"/>
      <c r="K2" s="1630"/>
      <c r="L2" s="1630"/>
      <c r="M2" s="1630"/>
    </row>
    <row r="3" spans="1:13" ht="15">
      <c r="A3" s="746"/>
      <c r="B3" s="746"/>
      <c r="C3" s="748"/>
      <c r="D3" s="749"/>
      <c r="E3" s="750"/>
      <c r="F3" s="750"/>
      <c r="G3" s="751"/>
      <c r="H3" s="752" t="s">
        <v>1</v>
      </c>
      <c r="I3" s="749"/>
      <c r="J3" s="750"/>
      <c r="K3" s="750"/>
      <c r="L3" s="751"/>
      <c r="M3" s="752" t="s">
        <v>1</v>
      </c>
    </row>
    <row r="4" spans="1:13" ht="15">
      <c r="A4" s="753"/>
      <c r="B4" s="753"/>
      <c r="C4" s="1631" t="s">
        <v>463</v>
      </c>
      <c r="D4" s="1632"/>
      <c r="E4" s="1632"/>
      <c r="F4" s="1632"/>
      <c r="G4" s="1633"/>
      <c r="H4" s="754" t="s">
        <v>457</v>
      </c>
      <c r="I4" s="1631" t="s">
        <v>463</v>
      </c>
      <c r="J4" s="1632"/>
      <c r="K4" s="1632"/>
      <c r="L4" s="1633"/>
      <c r="M4" s="754" t="s">
        <v>457</v>
      </c>
    </row>
    <row r="5" spans="1:13" ht="15">
      <c r="A5" s="755" t="s">
        <v>464</v>
      </c>
      <c r="B5" s="756" t="s">
        <v>465</v>
      </c>
      <c r="C5" s="757"/>
      <c r="D5" s="1634" t="s">
        <v>466</v>
      </c>
      <c r="E5" s="1635"/>
      <c r="F5" s="1635"/>
      <c r="G5" s="1636"/>
      <c r="H5" s="758" t="s">
        <v>180</v>
      </c>
      <c r="I5" s="1635" t="s">
        <v>466</v>
      </c>
      <c r="J5" s="1635"/>
      <c r="K5" s="1635"/>
      <c r="L5" s="1636"/>
      <c r="M5" s="759" t="s">
        <v>180</v>
      </c>
    </row>
    <row r="6" spans="1:13" ht="0.75" customHeight="1">
      <c r="A6" s="1637"/>
      <c r="B6" s="746"/>
      <c r="C6" s="760"/>
      <c r="D6" s="1639"/>
      <c r="E6" s="1640"/>
      <c r="F6" s="1640"/>
      <c r="G6" s="1641"/>
      <c r="H6" s="764"/>
      <c r="I6" s="765"/>
      <c r="J6" s="766"/>
      <c r="K6" s="766"/>
      <c r="L6" s="767"/>
      <c r="M6" s="768"/>
    </row>
    <row r="7" spans="1:13" ht="15" hidden="1">
      <c r="A7" s="1638"/>
      <c r="B7" s="746"/>
      <c r="C7" s="760"/>
      <c r="D7" s="764"/>
      <c r="E7" s="1642"/>
      <c r="F7" s="1643"/>
      <c r="G7" s="1644"/>
      <c r="H7" s="768"/>
      <c r="I7" s="772"/>
      <c r="J7" s="1642"/>
      <c r="K7" s="1643"/>
      <c r="L7" s="1644"/>
      <c r="M7" s="768"/>
    </row>
    <row r="8" spans="1:13" ht="15.75" hidden="1" thickBot="1">
      <c r="A8" s="1638"/>
      <c r="B8" s="746"/>
      <c r="C8" s="760"/>
      <c r="D8" s="764"/>
      <c r="E8" s="1642"/>
      <c r="F8" s="1643"/>
      <c r="G8" s="1644"/>
      <c r="H8" s="773"/>
      <c r="I8" s="764"/>
      <c r="J8" s="774"/>
      <c r="K8" s="775"/>
      <c r="L8" s="776"/>
      <c r="M8" s="768"/>
    </row>
    <row r="9" spans="1:13" ht="15.75" hidden="1" thickBot="1">
      <c r="A9" s="1638"/>
      <c r="B9" s="746"/>
      <c r="C9" s="760"/>
      <c r="D9" s="764"/>
      <c r="E9" s="1642"/>
      <c r="F9" s="1643"/>
      <c r="G9" s="1644"/>
      <c r="H9" s="777"/>
      <c r="I9" s="764"/>
      <c r="J9" s="774"/>
      <c r="K9" s="775"/>
      <c r="L9" s="776"/>
      <c r="M9" s="778"/>
    </row>
    <row r="10" spans="1:13" ht="15.75" hidden="1" thickBot="1">
      <c r="A10" s="1638"/>
      <c r="B10" s="1645"/>
      <c r="C10" s="760"/>
      <c r="D10" s="764"/>
      <c r="E10" s="779"/>
      <c r="F10" s="770"/>
      <c r="G10" s="771"/>
      <c r="H10" s="780"/>
      <c r="I10" s="764"/>
      <c r="J10" s="774"/>
      <c r="K10" s="775"/>
      <c r="L10" s="776"/>
      <c r="M10" s="781"/>
    </row>
    <row r="11" spans="1:13" ht="15.75" hidden="1" thickBot="1">
      <c r="A11" s="1638"/>
      <c r="B11" s="1645"/>
      <c r="C11" s="760"/>
      <c r="D11" s="764"/>
      <c r="E11" s="779"/>
      <c r="F11" s="779"/>
      <c r="G11" s="779"/>
      <c r="H11" s="780"/>
      <c r="I11" s="764"/>
      <c r="J11" s="774"/>
      <c r="K11" s="775"/>
      <c r="L11" s="776"/>
      <c r="M11" s="768"/>
    </row>
    <row r="12" spans="1:13" ht="15" hidden="1">
      <c r="A12" s="1638"/>
      <c r="B12" s="1645"/>
      <c r="C12" s="760"/>
      <c r="D12" s="1639"/>
      <c r="E12" s="1640"/>
      <c r="F12" s="1640"/>
      <c r="G12" s="1641"/>
      <c r="H12" s="778"/>
      <c r="I12" s="1639"/>
      <c r="J12" s="1640"/>
      <c r="K12" s="1640"/>
      <c r="L12" s="1641"/>
      <c r="M12" s="778"/>
    </row>
    <row r="13" spans="1:13" ht="15.75" hidden="1" thickBot="1">
      <c r="A13" s="1638"/>
      <c r="B13" s="1645"/>
      <c r="C13" s="760"/>
      <c r="D13" s="764"/>
      <c r="E13" s="1642"/>
      <c r="F13" s="1643"/>
      <c r="G13" s="1644"/>
      <c r="H13" s="778"/>
      <c r="I13" s="764"/>
      <c r="J13" s="774"/>
      <c r="K13" s="782"/>
      <c r="L13" s="783"/>
      <c r="M13" s="780"/>
    </row>
    <row r="14" spans="1:13" ht="15.75" hidden="1" thickBot="1">
      <c r="A14" s="1638"/>
      <c r="B14" s="1645"/>
      <c r="C14" s="760"/>
      <c r="D14" s="764"/>
      <c r="E14" s="769"/>
      <c r="F14" s="770"/>
      <c r="G14" s="771"/>
      <c r="H14" s="781"/>
      <c r="I14" s="784"/>
      <c r="J14" s="779"/>
      <c r="K14" s="782"/>
      <c r="L14" s="783"/>
      <c r="M14" s="773"/>
    </row>
    <row r="15" spans="1:13" ht="15.75" hidden="1" thickBot="1">
      <c r="A15" s="1638"/>
      <c r="B15" s="1645"/>
      <c r="C15" s="760"/>
      <c r="D15" s="764"/>
      <c r="E15" s="1642"/>
      <c r="F15" s="1643"/>
      <c r="G15" s="1644"/>
      <c r="H15" s="785"/>
      <c r="I15" s="764"/>
      <c r="J15" s="1642"/>
      <c r="K15" s="1643"/>
      <c r="L15" s="1644"/>
      <c r="M15" s="786"/>
    </row>
    <row r="16" spans="1:13" ht="15.75" hidden="1" thickBot="1">
      <c r="A16" s="1638"/>
      <c r="B16" s="1645"/>
      <c r="C16" s="760"/>
      <c r="D16" s="764"/>
      <c r="E16" s="1642"/>
      <c r="F16" s="1643"/>
      <c r="G16" s="1644"/>
      <c r="H16" s="785"/>
      <c r="I16" s="764"/>
      <c r="J16" s="774"/>
      <c r="K16" s="782"/>
      <c r="L16" s="783"/>
      <c r="M16" s="768"/>
    </row>
    <row r="17" spans="1:13" ht="15.75" hidden="1" thickBot="1">
      <c r="A17" s="1638"/>
      <c r="B17" s="1645"/>
      <c r="C17" s="760"/>
      <c r="D17" s="764"/>
      <c r="E17" s="769"/>
      <c r="F17" s="770"/>
      <c r="G17" s="771"/>
      <c r="H17" s="773"/>
      <c r="I17" s="784"/>
      <c r="J17" s="779"/>
      <c r="K17" s="782"/>
      <c r="L17" s="783"/>
      <c r="M17" s="773"/>
    </row>
    <row r="18" spans="1:13" ht="15.75" hidden="1" thickBot="1">
      <c r="A18" s="1638"/>
      <c r="B18" s="1645"/>
      <c r="C18" s="760"/>
      <c r="D18" s="764"/>
      <c r="E18" s="779"/>
      <c r="F18" s="779"/>
      <c r="G18" s="779"/>
      <c r="H18" s="787"/>
      <c r="I18" s="764"/>
      <c r="J18" s="1646"/>
      <c r="K18" s="1647"/>
      <c r="L18" s="1648"/>
      <c r="M18" s="773"/>
    </row>
    <row r="19" spans="1:13" ht="13.5" customHeight="1" hidden="1">
      <c r="A19" s="1638"/>
      <c r="B19" s="1645"/>
      <c r="C19" s="760"/>
      <c r="D19" s="1649"/>
      <c r="E19" s="1650"/>
      <c r="F19" s="1650"/>
      <c r="G19" s="1651"/>
      <c r="H19" s="778"/>
      <c r="I19" s="764"/>
      <c r="J19" s="789"/>
      <c r="K19" s="775"/>
      <c r="L19" s="776"/>
      <c r="M19" s="778"/>
    </row>
    <row r="20" spans="1:13" ht="15.75" hidden="1" thickBot="1">
      <c r="A20" s="1638"/>
      <c r="B20" s="1645"/>
      <c r="C20" s="760"/>
      <c r="D20" s="764"/>
      <c r="E20" s="1642"/>
      <c r="F20" s="1643"/>
      <c r="G20" s="1644"/>
      <c r="H20" s="785"/>
      <c r="I20" s="764"/>
      <c r="J20" s="1642"/>
      <c r="K20" s="1643"/>
      <c r="L20" s="1644"/>
      <c r="M20" s="768"/>
    </row>
    <row r="21" spans="1:13" ht="15.75" hidden="1" thickBot="1">
      <c r="A21" s="1638"/>
      <c r="B21" s="1645"/>
      <c r="C21" s="760"/>
      <c r="D21" s="764"/>
      <c r="E21" s="1642"/>
      <c r="F21" s="1643"/>
      <c r="G21" s="1644"/>
      <c r="H21" s="785"/>
      <c r="I21" s="764"/>
      <c r="J21" s="774"/>
      <c r="K21" s="775"/>
      <c r="L21" s="776"/>
      <c r="M21" s="786"/>
    </row>
    <row r="22" spans="1:13" ht="14.25" customHeight="1" hidden="1">
      <c r="A22" s="1638"/>
      <c r="B22" s="1645"/>
      <c r="C22" s="760"/>
      <c r="D22" s="764"/>
      <c r="E22" s="1642"/>
      <c r="F22" s="1643"/>
      <c r="G22" s="1644"/>
      <c r="H22" s="778"/>
      <c r="I22" s="764"/>
      <c r="J22" s="1642"/>
      <c r="K22" s="1643"/>
      <c r="L22" s="1644"/>
      <c r="M22" s="768"/>
    </row>
    <row r="23" spans="1:13" ht="15.75" hidden="1" thickBot="1">
      <c r="A23" s="1638"/>
      <c r="B23" s="1645"/>
      <c r="C23" s="760"/>
      <c r="D23" s="764"/>
      <c r="E23" s="779"/>
      <c r="F23" s="770"/>
      <c r="G23" s="771"/>
      <c r="H23" s="785"/>
      <c r="I23" s="764"/>
      <c r="J23" s="1642"/>
      <c r="K23" s="1643"/>
      <c r="L23" s="1644"/>
      <c r="M23" s="781"/>
    </row>
    <row r="24" spans="1:13" ht="15.75" hidden="1" thickBot="1">
      <c r="A24" s="1638"/>
      <c r="B24" s="1645"/>
      <c r="C24" s="760"/>
      <c r="D24" s="764"/>
      <c r="E24" s="779"/>
      <c r="F24" s="779"/>
      <c r="G24" s="779"/>
      <c r="H24" s="787"/>
      <c r="I24" s="764"/>
      <c r="J24" s="774"/>
      <c r="K24" s="775"/>
      <c r="L24" s="776"/>
      <c r="M24" s="790"/>
    </row>
    <row r="25" spans="1:13" ht="15" hidden="1">
      <c r="A25" s="1638"/>
      <c r="B25" s="1645"/>
      <c r="C25" s="760"/>
      <c r="D25" s="1639"/>
      <c r="E25" s="1640"/>
      <c r="F25" s="1640"/>
      <c r="G25" s="1641"/>
      <c r="H25" s="778"/>
      <c r="I25" s="764"/>
      <c r="J25" s="1652"/>
      <c r="K25" s="1653"/>
      <c r="L25" s="1654"/>
      <c r="M25" s="778"/>
    </row>
    <row r="26" spans="1:13" ht="15" hidden="1">
      <c r="A26" s="1638"/>
      <c r="B26" s="1645"/>
      <c r="C26" s="760"/>
      <c r="D26" s="784"/>
      <c r="E26" s="794"/>
      <c r="F26" s="762"/>
      <c r="G26" s="763"/>
      <c r="H26" s="778"/>
      <c r="I26" s="764"/>
      <c r="J26" s="791"/>
      <c r="K26" s="792"/>
      <c r="L26" s="793"/>
      <c r="M26" s="778"/>
    </row>
    <row r="27" spans="1:13" ht="15" hidden="1">
      <c r="A27" s="1638"/>
      <c r="B27" s="1645"/>
      <c r="C27" s="760"/>
      <c r="D27" s="764"/>
      <c r="E27" s="1642"/>
      <c r="F27" s="1643"/>
      <c r="G27" s="1644"/>
      <c r="H27" s="790"/>
      <c r="I27" s="764"/>
      <c r="J27" s="1646"/>
      <c r="K27" s="1647"/>
      <c r="L27" s="1648"/>
      <c r="M27" s="768"/>
    </row>
    <row r="28" spans="1:13" ht="15" hidden="1">
      <c r="A28" s="1638"/>
      <c r="B28" s="1645"/>
      <c r="C28" s="760"/>
      <c r="D28" s="784"/>
      <c r="E28" s="795"/>
      <c r="F28" s="770"/>
      <c r="G28" s="771"/>
      <c r="H28" s="796"/>
      <c r="I28" s="764"/>
      <c r="J28" s="788"/>
      <c r="K28" s="782"/>
      <c r="L28" s="783"/>
      <c r="M28" s="768"/>
    </row>
    <row r="29" spans="1:13" ht="15.75" hidden="1" thickBot="1">
      <c r="A29" s="1638"/>
      <c r="B29" s="1645"/>
      <c r="C29" s="760"/>
      <c r="D29" s="764"/>
      <c r="E29" s="1642"/>
      <c r="F29" s="1643"/>
      <c r="G29" s="1644"/>
      <c r="H29" s="787"/>
      <c r="I29" s="764"/>
      <c r="J29" s="1646"/>
      <c r="K29" s="1647"/>
      <c r="L29" s="1648"/>
      <c r="M29" s="768"/>
    </row>
    <row r="30" spans="1:13" ht="15.75" hidden="1" thickBot="1">
      <c r="A30" s="1638"/>
      <c r="B30" s="1645"/>
      <c r="C30" s="760"/>
      <c r="D30" s="764"/>
      <c r="E30" s="779"/>
      <c r="F30" s="779"/>
      <c r="G30" s="779"/>
      <c r="H30" s="787"/>
      <c r="I30" s="764"/>
      <c r="J30" s="1646"/>
      <c r="K30" s="1647"/>
      <c r="L30" s="1648"/>
      <c r="M30" s="768"/>
    </row>
    <row r="31" spans="1:13" ht="15" hidden="1">
      <c r="A31" s="1638"/>
      <c r="B31" s="1645"/>
      <c r="C31" s="760"/>
      <c r="D31" s="1639"/>
      <c r="E31" s="1640"/>
      <c r="F31" s="1640"/>
      <c r="G31" s="1641"/>
      <c r="H31" s="797"/>
      <c r="I31" s="764"/>
      <c r="J31" s="798"/>
      <c r="K31" s="799"/>
      <c r="L31" s="800"/>
      <c r="M31" s="801"/>
    </row>
    <row r="32" spans="1:13" ht="13.5" customHeight="1" hidden="1">
      <c r="A32" s="1638"/>
      <c r="B32" s="1645"/>
      <c r="C32" s="760"/>
      <c r="D32" s="764"/>
      <c r="E32" s="1642"/>
      <c r="F32" s="1643"/>
      <c r="G32" s="1644"/>
      <c r="H32" s="768"/>
      <c r="I32" s="764"/>
      <c r="J32" s="774"/>
      <c r="K32" s="775"/>
      <c r="L32" s="776"/>
      <c r="M32" s="768"/>
    </row>
    <row r="33" spans="1:13" ht="15.75" hidden="1" thickBot="1">
      <c r="A33" s="802"/>
      <c r="B33" s="1645"/>
      <c r="C33" s="760"/>
      <c r="D33" s="764"/>
      <c r="E33" s="1642"/>
      <c r="F33" s="1643"/>
      <c r="G33" s="1644"/>
      <c r="H33" s="780"/>
      <c r="I33" s="764"/>
      <c r="J33" s="774"/>
      <c r="K33" s="775"/>
      <c r="L33" s="776"/>
      <c r="M33" s="781"/>
    </row>
    <row r="34" spans="1:13" ht="15.75" hidden="1" thickBot="1">
      <c r="A34" s="802"/>
      <c r="B34" s="1645"/>
      <c r="C34" s="760"/>
      <c r="D34" s="764"/>
      <c r="E34" s="779"/>
      <c r="F34" s="779"/>
      <c r="G34" s="779"/>
      <c r="H34" s="780"/>
      <c r="I34" s="764"/>
      <c r="J34" s="1642"/>
      <c r="K34" s="1643"/>
      <c r="L34" s="1644"/>
      <c r="M34" s="768"/>
    </row>
    <row r="35" spans="1:13" ht="15" hidden="1">
      <c r="A35" s="802"/>
      <c r="B35" s="1645"/>
      <c r="C35" s="760"/>
      <c r="D35" s="1639"/>
      <c r="E35" s="1640"/>
      <c r="F35" s="1640"/>
      <c r="G35" s="1641"/>
      <c r="H35" s="778"/>
      <c r="I35" s="1639"/>
      <c r="J35" s="1640"/>
      <c r="K35" s="1640"/>
      <c r="L35" s="1641"/>
      <c r="M35" s="778"/>
    </row>
    <row r="36" spans="1:13" ht="15" hidden="1">
      <c r="A36" s="802"/>
      <c r="B36" s="1645"/>
      <c r="C36" s="760"/>
      <c r="D36" s="764"/>
      <c r="E36" s="1642"/>
      <c r="F36" s="1643"/>
      <c r="G36" s="1644"/>
      <c r="H36" s="768"/>
      <c r="I36" s="764"/>
      <c r="J36" s="1642"/>
      <c r="K36" s="1643"/>
      <c r="L36" s="1644"/>
      <c r="M36" s="768"/>
    </row>
    <row r="37" spans="1:13" ht="15.75" hidden="1" thickBot="1">
      <c r="A37" s="802"/>
      <c r="B37" s="1645"/>
      <c r="C37" s="760"/>
      <c r="D37" s="764"/>
      <c r="E37" s="774"/>
      <c r="F37" s="775"/>
      <c r="G37" s="776"/>
      <c r="H37" s="768"/>
      <c r="I37" s="764"/>
      <c r="J37" s="774"/>
      <c r="K37" s="779"/>
      <c r="L37" s="779"/>
      <c r="M37" s="773"/>
    </row>
    <row r="38" spans="1:13" ht="15.75" hidden="1" thickBot="1">
      <c r="A38" s="802"/>
      <c r="B38" s="746"/>
      <c r="C38" s="760"/>
      <c r="D38" s="764"/>
      <c r="E38" s="1642"/>
      <c r="F38" s="1643"/>
      <c r="G38" s="1644"/>
      <c r="H38" s="786"/>
      <c r="I38" s="784"/>
      <c r="J38" s="779"/>
      <c r="K38" s="779"/>
      <c r="L38" s="779"/>
      <c r="M38" s="780"/>
    </row>
    <row r="39" spans="1:13" ht="15.75" hidden="1" thickBot="1">
      <c r="A39" s="802"/>
      <c r="B39" s="746"/>
      <c r="C39" s="760"/>
      <c r="D39" s="764"/>
      <c r="E39" s="769"/>
      <c r="F39" s="770"/>
      <c r="G39" s="771"/>
      <c r="H39" s="786"/>
      <c r="I39" s="784"/>
      <c r="J39" s="788"/>
      <c r="K39" s="775"/>
      <c r="L39" s="776"/>
      <c r="M39" s="780"/>
    </row>
    <row r="40" spans="1:13" ht="15.75" hidden="1" thickBot="1">
      <c r="A40" s="802"/>
      <c r="B40" s="746"/>
      <c r="C40" s="760"/>
      <c r="D40" s="764"/>
      <c r="E40" s="774"/>
      <c r="F40" s="775"/>
      <c r="G40" s="776"/>
      <c r="H40" s="790"/>
      <c r="I40" s="764"/>
      <c r="J40" s="1642"/>
      <c r="K40" s="1643"/>
      <c r="L40" s="1644"/>
      <c r="M40" s="787"/>
    </row>
    <row r="41" spans="1:13" ht="15" hidden="1">
      <c r="A41" s="802"/>
      <c r="B41" s="746"/>
      <c r="C41" s="760"/>
      <c r="D41" s="1639"/>
      <c r="E41" s="1640"/>
      <c r="F41" s="1640"/>
      <c r="G41" s="1641"/>
      <c r="H41" s="778"/>
      <c r="I41" s="1639"/>
      <c r="J41" s="1640"/>
      <c r="K41" s="1640"/>
      <c r="L41" s="1641"/>
      <c r="M41" s="803"/>
    </row>
    <row r="42" spans="1:13" ht="15" hidden="1">
      <c r="A42" s="802"/>
      <c r="B42" s="746"/>
      <c r="C42" s="760"/>
      <c r="D42" s="764"/>
      <c r="E42" s="1642"/>
      <c r="F42" s="1643"/>
      <c r="G42" s="1644"/>
      <c r="H42" s="768"/>
      <c r="I42" s="764"/>
      <c r="J42" s="1642"/>
      <c r="K42" s="1643"/>
      <c r="L42" s="1644"/>
      <c r="M42" s="786"/>
    </row>
    <row r="43" spans="1:13" ht="15" hidden="1">
      <c r="A43" s="802"/>
      <c r="B43" s="746"/>
      <c r="C43" s="760"/>
      <c r="D43" s="764"/>
      <c r="E43" s="779"/>
      <c r="F43" s="779"/>
      <c r="G43" s="779"/>
      <c r="H43" s="768"/>
      <c r="I43" s="764"/>
      <c r="J43" s="774"/>
      <c r="K43" s="775"/>
      <c r="L43" s="776"/>
      <c r="M43" s="768"/>
    </row>
    <row r="44" spans="1:13" ht="15.75" hidden="1" thickBot="1">
      <c r="A44" s="802"/>
      <c r="B44" s="746"/>
      <c r="C44" s="760"/>
      <c r="D44" s="764"/>
      <c r="E44" s="769"/>
      <c r="F44" s="770"/>
      <c r="G44" s="771"/>
      <c r="H44" s="790"/>
      <c r="I44" s="784"/>
      <c r="J44" s="779"/>
      <c r="K44" s="779"/>
      <c r="L44" s="779"/>
      <c r="M44" s="787"/>
    </row>
    <row r="45" spans="1:13" ht="15.75" hidden="1" thickBot="1">
      <c r="A45" s="802"/>
      <c r="B45" s="746"/>
      <c r="C45" s="760"/>
      <c r="D45" s="764"/>
      <c r="E45" s="769"/>
      <c r="F45" s="770"/>
      <c r="G45" s="771"/>
      <c r="H45" s="790"/>
      <c r="I45" s="764"/>
      <c r="J45" s="804"/>
      <c r="K45" s="805"/>
      <c r="L45" s="806"/>
      <c r="M45" s="787"/>
    </row>
    <row r="46" spans="1:13" ht="15.75" hidden="1" thickBot="1">
      <c r="A46" s="802"/>
      <c r="B46" s="746"/>
      <c r="C46" s="760"/>
      <c r="D46" s="764"/>
      <c r="E46" s="769"/>
      <c r="F46" s="770"/>
      <c r="G46" s="771"/>
      <c r="H46" s="787"/>
      <c r="I46" s="784"/>
      <c r="J46" s="807"/>
      <c r="K46" s="808"/>
      <c r="L46" s="809"/>
      <c r="M46" s="810"/>
    </row>
    <row r="47" spans="1:13" ht="15" customHeight="1" hidden="1" thickBot="1">
      <c r="A47" s="802"/>
      <c r="B47" s="746"/>
      <c r="C47" s="760"/>
      <c r="D47" s="764"/>
      <c r="E47" s="779"/>
      <c r="F47" s="779"/>
      <c r="G47" s="779"/>
      <c r="H47" s="787"/>
      <c r="I47" s="784"/>
      <c r="J47" s="779"/>
      <c r="K47" s="794"/>
      <c r="L47" s="811"/>
      <c r="M47" s="780"/>
    </row>
    <row r="48" spans="1:13" ht="15" hidden="1">
      <c r="A48" s="802"/>
      <c r="B48" s="746"/>
      <c r="C48" s="760"/>
      <c r="D48" s="1639"/>
      <c r="E48" s="1640"/>
      <c r="F48" s="1640"/>
      <c r="G48" s="1641"/>
      <c r="H48" s="778"/>
      <c r="I48" s="1639"/>
      <c r="J48" s="1640"/>
      <c r="K48" s="1640"/>
      <c r="L48" s="1641"/>
      <c r="M48" s="778"/>
    </row>
    <row r="49" spans="1:13" ht="15.75" hidden="1" thickBot="1">
      <c r="A49" s="802"/>
      <c r="B49" s="746"/>
      <c r="C49" s="760"/>
      <c r="D49" s="764"/>
      <c r="E49" s="1642"/>
      <c r="F49" s="1643"/>
      <c r="G49" s="1644"/>
      <c r="H49" s="785"/>
      <c r="I49" s="764"/>
      <c r="J49" s="1642"/>
      <c r="K49" s="1643"/>
      <c r="L49" s="1644"/>
      <c r="M49" s="786"/>
    </row>
    <row r="50" spans="1:13" ht="15.75" hidden="1" thickBot="1">
      <c r="A50" s="802"/>
      <c r="B50" s="746"/>
      <c r="C50" s="760"/>
      <c r="D50" s="764"/>
      <c r="E50" s="1642"/>
      <c r="F50" s="1643"/>
      <c r="G50" s="1644"/>
      <c r="H50" s="785"/>
      <c r="I50" s="764"/>
      <c r="J50" s="774"/>
      <c r="K50" s="775"/>
      <c r="L50" s="776"/>
      <c r="M50" s="785"/>
    </row>
    <row r="51" spans="1:13" ht="15.75" hidden="1" thickBot="1">
      <c r="A51" s="802"/>
      <c r="B51" s="746"/>
      <c r="C51" s="760"/>
      <c r="D51" s="764"/>
      <c r="E51" s="1642"/>
      <c r="F51" s="1643"/>
      <c r="G51" s="1644"/>
      <c r="H51" s="785"/>
      <c r="I51" s="784"/>
      <c r="J51" s="779"/>
      <c r="K51" s="779"/>
      <c r="L51" s="779"/>
      <c r="M51" s="785"/>
    </row>
    <row r="52" spans="1:13" ht="15.75" hidden="1" thickBot="1">
      <c r="A52" s="802"/>
      <c r="B52" s="746"/>
      <c r="C52" s="760"/>
      <c r="D52" s="764"/>
      <c r="E52" s="779"/>
      <c r="F52" s="770"/>
      <c r="G52" s="771"/>
      <c r="H52" s="785"/>
      <c r="I52" s="764"/>
      <c r="J52" s="1646"/>
      <c r="K52" s="1647"/>
      <c r="L52" s="1648"/>
      <c r="M52" s="780"/>
    </row>
    <row r="53" spans="1:13" ht="15" hidden="1">
      <c r="A53" s="802"/>
      <c r="B53" s="746"/>
      <c r="C53" s="760"/>
      <c r="D53" s="1639"/>
      <c r="E53" s="1640"/>
      <c r="F53" s="1640"/>
      <c r="G53" s="1641"/>
      <c r="H53" s="778"/>
      <c r="I53" s="764"/>
      <c r="J53" s="789"/>
      <c r="K53" s="775"/>
      <c r="L53" s="776"/>
      <c r="M53" s="778"/>
    </row>
    <row r="54" spans="1:13" ht="15" hidden="1">
      <c r="A54" s="802"/>
      <c r="B54" s="746"/>
      <c r="C54" s="760"/>
      <c r="D54" s="764"/>
      <c r="E54" s="1642"/>
      <c r="F54" s="1643"/>
      <c r="G54" s="1644"/>
      <c r="H54" s="790"/>
      <c r="I54" s="764"/>
      <c r="J54" s="774"/>
      <c r="K54" s="808"/>
      <c r="L54" s="809"/>
      <c r="M54" s="790"/>
    </row>
    <row r="55" spans="1:13" ht="15.75" hidden="1" thickBot="1">
      <c r="A55" s="802"/>
      <c r="B55" s="746"/>
      <c r="C55" s="760"/>
      <c r="D55" s="764"/>
      <c r="E55" s="1642"/>
      <c r="F55" s="1643"/>
      <c r="G55" s="1644"/>
      <c r="H55" s="787"/>
      <c r="I55" s="784"/>
      <c r="J55" s="774"/>
      <c r="K55" s="808"/>
      <c r="L55" s="809"/>
      <c r="M55" s="790"/>
    </row>
    <row r="56" spans="1:13" ht="15.75" hidden="1" thickBot="1">
      <c r="A56" s="802"/>
      <c r="B56" s="746"/>
      <c r="C56" s="760"/>
      <c r="D56" s="764"/>
      <c r="E56" s="779"/>
      <c r="F56" s="779"/>
      <c r="G56" s="779"/>
      <c r="H56" s="787"/>
      <c r="I56" s="764"/>
      <c r="J56" s="1642"/>
      <c r="K56" s="1643"/>
      <c r="L56" s="1644"/>
      <c r="M56" s="790"/>
    </row>
    <row r="57" spans="1:13" ht="15" hidden="1">
      <c r="A57" s="802"/>
      <c r="B57" s="746"/>
      <c r="C57" s="760"/>
      <c r="D57" s="1639"/>
      <c r="E57" s="1640"/>
      <c r="F57" s="1640"/>
      <c r="G57" s="1641"/>
      <c r="H57" s="778"/>
      <c r="I57" s="764"/>
      <c r="J57" s="789"/>
      <c r="K57" s="775"/>
      <c r="L57" s="776"/>
      <c r="M57" s="778"/>
    </row>
    <row r="58" spans="1:13" ht="15" hidden="1">
      <c r="A58" s="802"/>
      <c r="B58" s="746"/>
      <c r="C58" s="760"/>
      <c r="D58" s="764"/>
      <c r="E58" s="1642"/>
      <c r="F58" s="1643"/>
      <c r="G58" s="1644"/>
      <c r="H58" s="768"/>
      <c r="I58" s="784"/>
      <c r="J58" s="807"/>
      <c r="K58" s="808"/>
      <c r="L58" s="809"/>
      <c r="M58" s="812"/>
    </row>
    <row r="59" spans="1:13" ht="15.75" hidden="1" thickBot="1">
      <c r="A59" s="802"/>
      <c r="B59" s="746"/>
      <c r="C59" s="760"/>
      <c r="D59" s="764"/>
      <c r="E59" s="1642"/>
      <c r="F59" s="1643"/>
      <c r="G59" s="1644"/>
      <c r="H59" s="780"/>
      <c r="I59" s="764"/>
      <c r="J59" s="769"/>
      <c r="K59" s="770"/>
      <c r="L59" s="771"/>
      <c r="M59" s="786"/>
    </row>
    <row r="60" spans="1:13" ht="15.75" hidden="1" thickBot="1">
      <c r="A60" s="802"/>
      <c r="B60" s="746"/>
      <c r="C60" s="760"/>
      <c r="D60" s="764"/>
      <c r="E60" s="779"/>
      <c r="F60" s="779"/>
      <c r="G60" s="779"/>
      <c r="H60" s="787"/>
      <c r="I60" s="764"/>
      <c r="J60" s="1655"/>
      <c r="K60" s="1656"/>
      <c r="L60" s="1657"/>
      <c r="M60" s="790"/>
    </row>
    <row r="61" spans="1:13" ht="15" hidden="1">
      <c r="A61" s="802"/>
      <c r="B61" s="746"/>
      <c r="C61" s="760"/>
      <c r="D61" s="1639"/>
      <c r="E61" s="1640"/>
      <c r="F61" s="1640"/>
      <c r="G61" s="1641"/>
      <c r="H61" s="803"/>
      <c r="I61" s="1639"/>
      <c r="J61" s="1640"/>
      <c r="K61" s="1640"/>
      <c r="L61" s="1641"/>
      <c r="M61" s="778"/>
    </row>
    <row r="62" spans="1:13" ht="15" hidden="1">
      <c r="A62" s="802"/>
      <c r="B62" s="746"/>
      <c r="C62" s="760"/>
      <c r="D62" s="761"/>
      <c r="E62" s="762"/>
      <c r="F62" s="762"/>
      <c r="G62" s="763"/>
      <c r="H62" s="768"/>
      <c r="I62" s="764"/>
      <c r="J62" s="774"/>
      <c r="K62" s="762"/>
      <c r="L62" s="763"/>
      <c r="M62" s="778"/>
    </row>
    <row r="63" spans="1:13" ht="15" hidden="1">
      <c r="A63" s="802"/>
      <c r="B63" s="746"/>
      <c r="C63" s="760"/>
      <c r="D63" s="761"/>
      <c r="E63" s="762"/>
      <c r="F63" s="762"/>
      <c r="G63" s="763"/>
      <c r="H63" s="781"/>
      <c r="I63" s="784"/>
      <c r="J63" s="779"/>
      <c r="K63" s="762"/>
      <c r="L63" s="763"/>
      <c r="M63" s="778"/>
    </row>
    <row r="64" spans="1:13" ht="15" hidden="1">
      <c r="A64" s="802"/>
      <c r="B64" s="746"/>
      <c r="C64" s="760"/>
      <c r="D64" s="764"/>
      <c r="E64" s="1642"/>
      <c r="F64" s="1643"/>
      <c r="G64" s="1644"/>
      <c r="H64" s="813"/>
      <c r="I64" s="764"/>
      <c r="J64" s="769"/>
      <c r="K64" s="770"/>
      <c r="L64" s="771"/>
      <c r="M64" s="814"/>
    </row>
    <row r="65" spans="1:13" ht="15" hidden="1">
      <c r="A65" s="802"/>
      <c r="B65" s="746"/>
      <c r="C65" s="760"/>
      <c r="D65" s="764"/>
      <c r="E65" s="1646"/>
      <c r="F65" s="1647"/>
      <c r="G65" s="1648"/>
      <c r="H65" s="814"/>
      <c r="I65" s="764"/>
      <c r="J65" s="779"/>
      <c r="K65" s="770"/>
      <c r="L65" s="771"/>
      <c r="M65" s="815"/>
    </row>
    <row r="66" spans="1:13" ht="15" hidden="1">
      <c r="A66" s="802"/>
      <c r="B66" s="746"/>
      <c r="C66" s="760"/>
      <c r="D66" s="764"/>
      <c r="E66" s="774"/>
      <c r="F66" s="775"/>
      <c r="G66" s="776"/>
      <c r="H66" s="814"/>
      <c r="I66" s="764"/>
      <c r="J66" s="779"/>
      <c r="K66" s="770"/>
      <c r="L66" s="771"/>
      <c r="M66" s="814"/>
    </row>
    <row r="67" spans="1:13" ht="15" hidden="1">
      <c r="A67" s="802"/>
      <c r="B67" s="746"/>
      <c r="C67" s="760"/>
      <c r="D67" s="1639"/>
      <c r="E67" s="1640"/>
      <c r="F67" s="1640"/>
      <c r="G67" s="1641"/>
      <c r="H67" s="778"/>
      <c r="I67" s="1639"/>
      <c r="J67" s="1640"/>
      <c r="K67" s="1640"/>
      <c r="L67" s="1641"/>
      <c r="M67" s="768"/>
    </row>
    <row r="68" spans="1:13" ht="15" hidden="1">
      <c r="A68" s="802"/>
      <c r="B68" s="746"/>
      <c r="C68" s="760"/>
      <c r="D68" s="764"/>
      <c r="E68" s="1642"/>
      <c r="F68" s="1643"/>
      <c r="G68" s="1644"/>
      <c r="H68" s="786"/>
      <c r="I68" s="764"/>
      <c r="J68" s="1642"/>
      <c r="K68" s="1643"/>
      <c r="L68" s="1644"/>
      <c r="M68" s="768"/>
    </row>
    <row r="69" spans="1:13" ht="15.75" hidden="1" thickBot="1">
      <c r="A69" s="802"/>
      <c r="B69" s="746"/>
      <c r="C69" s="760"/>
      <c r="D69" s="764"/>
      <c r="E69" s="1646"/>
      <c r="F69" s="1647"/>
      <c r="G69" s="1648"/>
      <c r="H69" s="768"/>
      <c r="I69" s="764"/>
      <c r="J69" s="774"/>
      <c r="K69" s="775"/>
      <c r="L69" s="776"/>
      <c r="M69" s="785"/>
    </row>
    <row r="70" spans="1:13" ht="15.75" hidden="1" thickBot="1">
      <c r="A70" s="802"/>
      <c r="B70" s="746"/>
      <c r="C70" s="760"/>
      <c r="D70" s="764"/>
      <c r="E70" s="774"/>
      <c r="F70" s="775"/>
      <c r="G70" s="776"/>
      <c r="H70" s="768"/>
      <c r="I70" s="784"/>
      <c r="J70" s="779"/>
      <c r="K70" s="779"/>
      <c r="L70" s="779"/>
      <c r="M70" s="785"/>
    </row>
    <row r="71" spans="1:13" ht="15.75" hidden="1" thickBot="1">
      <c r="A71" s="802"/>
      <c r="B71" s="746"/>
      <c r="C71" s="760"/>
      <c r="D71" s="816"/>
      <c r="E71" s="775"/>
      <c r="F71" s="775"/>
      <c r="G71" s="776"/>
      <c r="H71" s="778"/>
      <c r="I71" s="764"/>
      <c r="J71" s="1646"/>
      <c r="K71" s="1647"/>
      <c r="L71" s="1648"/>
      <c r="M71" s="785"/>
    </row>
    <row r="72" spans="1:13" ht="15" hidden="1">
      <c r="A72" s="802"/>
      <c r="B72" s="746"/>
      <c r="C72" s="760"/>
      <c r="D72" s="1639"/>
      <c r="E72" s="1640"/>
      <c r="F72" s="1640"/>
      <c r="G72" s="1641"/>
      <c r="H72" s="778"/>
      <c r="I72" s="1639"/>
      <c r="J72" s="1640"/>
      <c r="K72" s="1640"/>
      <c r="L72" s="1641"/>
      <c r="M72" s="778"/>
    </row>
    <row r="73" spans="1:13" ht="15" hidden="1">
      <c r="A73" s="802"/>
      <c r="B73" s="746"/>
      <c r="C73" s="760"/>
      <c r="D73" s="764"/>
      <c r="E73" s="1642"/>
      <c r="F73" s="1643"/>
      <c r="G73" s="1644"/>
      <c r="H73" s="768"/>
      <c r="I73" s="764"/>
      <c r="J73" s="1642"/>
      <c r="K73" s="1643"/>
      <c r="L73" s="1644"/>
      <c r="M73" s="778"/>
    </row>
    <row r="74" spans="1:13" ht="15.75" hidden="1" thickBot="1">
      <c r="A74" s="802"/>
      <c r="B74" s="746"/>
      <c r="C74" s="760"/>
      <c r="D74" s="764"/>
      <c r="E74" s="1646"/>
      <c r="F74" s="1647"/>
      <c r="G74" s="1648"/>
      <c r="H74" s="780"/>
      <c r="I74" s="764"/>
      <c r="J74" s="774"/>
      <c r="K74" s="775"/>
      <c r="L74" s="776"/>
      <c r="M74" s="785"/>
    </row>
    <row r="75" spans="1:13" ht="15.75" hidden="1" thickBot="1">
      <c r="A75" s="802"/>
      <c r="B75" s="746"/>
      <c r="C75" s="760"/>
      <c r="D75" s="764"/>
      <c r="E75" s="769"/>
      <c r="F75" s="782"/>
      <c r="G75" s="783"/>
      <c r="H75" s="780"/>
      <c r="I75" s="764"/>
      <c r="J75" s="774"/>
      <c r="K75" s="775"/>
      <c r="L75" s="776"/>
      <c r="M75" s="785"/>
    </row>
    <row r="76" spans="1:13" ht="15.75" hidden="1" thickBot="1">
      <c r="A76" s="802"/>
      <c r="B76" s="746"/>
      <c r="C76" s="760"/>
      <c r="D76" s="764"/>
      <c r="E76" s="779"/>
      <c r="F76" s="782"/>
      <c r="G76" s="783"/>
      <c r="H76" s="780"/>
      <c r="I76" s="784"/>
      <c r="J76" s="779"/>
      <c r="K76" s="779"/>
      <c r="L76" s="779"/>
      <c r="M76" s="785"/>
    </row>
    <row r="77" spans="1:13" ht="15.75" hidden="1" thickBot="1">
      <c r="A77" s="802"/>
      <c r="B77" s="746"/>
      <c r="C77" s="760"/>
      <c r="D77" s="764"/>
      <c r="E77" s="779"/>
      <c r="F77" s="779"/>
      <c r="G77" s="779"/>
      <c r="H77" s="780"/>
      <c r="I77" s="764"/>
      <c r="J77" s="1646"/>
      <c r="K77" s="1647"/>
      <c r="L77" s="1648"/>
      <c r="M77" s="785"/>
    </row>
    <row r="78" spans="1:13" ht="15" hidden="1">
      <c r="A78" s="802"/>
      <c r="B78" s="746"/>
      <c r="C78" s="760"/>
      <c r="D78" s="1639"/>
      <c r="E78" s="1640"/>
      <c r="F78" s="1640"/>
      <c r="G78" s="1641"/>
      <c r="H78" s="778"/>
      <c r="I78" s="1639"/>
      <c r="J78" s="1640"/>
      <c r="K78" s="1640"/>
      <c r="L78" s="1641"/>
      <c r="M78" s="778"/>
    </row>
    <row r="79" spans="1:13" ht="15" hidden="1">
      <c r="A79" s="802"/>
      <c r="B79" s="746"/>
      <c r="C79" s="760"/>
      <c r="D79" s="764"/>
      <c r="E79" s="1642"/>
      <c r="F79" s="1643"/>
      <c r="G79" s="1644"/>
      <c r="H79" s="768"/>
      <c r="I79" s="764"/>
      <c r="J79" s="1642"/>
      <c r="K79" s="1643"/>
      <c r="L79" s="1644"/>
      <c r="M79" s="778"/>
    </row>
    <row r="80" spans="1:13" ht="15.75" hidden="1" thickBot="1">
      <c r="A80" s="802"/>
      <c r="B80" s="746"/>
      <c r="C80" s="760"/>
      <c r="D80" s="764"/>
      <c r="E80" s="779"/>
      <c r="F80" s="779"/>
      <c r="G80" s="779"/>
      <c r="H80" s="768"/>
      <c r="I80" s="764"/>
      <c r="J80" s="774"/>
      <c r="K80" s="775"/>
      <c r="L80" s="776"/>
      <c r="M80" s="785"/>
    </row>
    <row r="81" spans="1:13" ht="15.75" hidden="1" thickBot="1">
      <c r="A81" s="802"/>
      <c r="B81" s="746"/>
      <c r="C81" s="760"/>
      <c r="D81" s="764"/>
      <c r="E81" s="769"/>
      <c r="F81" s="770"/>
      <c r="G81" s="771"/>
      <c r="H81" s="768"/>
      <c r="I81" s="784"/>
      <c r="J81" s="779"/>
      <c r="K81" s="779"/>
      <c r="L81" s="779"/>
      <c r="M81" s="785"/>
    </row>
    <row r="82" spans="1:13" ht="15.75" hidden="1" thickBot="1">
      <c r="A82" s="802"/>
      <c r="B82" s="746"/>
      <c r="C82" s="760"/>
      <c r="D82" s="764"/>
      <c r="E82" s="769"/>
      <c r="F82" s="770"/>
      <c r="G82" s="771"/>
      <c r="H82" s="773"/>
      <c r="I82" s="784"/>
      <c r="J82" s="774"/>
      <c r="K82" s="775"/>
      <c r="L82" s="776"/>
      <c r="M82" s="785"/>
    </row>
    <row r="83" spans="1:13" ht="15.75" hidden="1" thickBot="1">
      <c r="A83" s="802"/>
      <c r="B83" s="746"/>
      <c r="C83" s="760"/>
      <c r="D83" s="764"/>
      <c r="E83" s="769"/>
      <c r="F83" s="770"/>
      <c r="G83" s="771"/>
      <c r="H83" s="785"/>
      <c r="I83" s="764"/>
      <c r="J83" s="1646"/>
      <c r="K83" s="1647"/>
      <c r="L83" s="1648"/>
      <c r="M83" s="785"/>
    </row>
    <row r="84" spans="1:13" ht="15.75" hidden="1" thickBot="1">
      <c r="A84" s="802"/>
      <c r="B84" s="746"/>
      <c r="C84" s="760"/>
      <c r="D84" s="764"/>
      <c r="E84" s="779"/>
      <c r="F84" s="770"/>
      <c r="G84" s="771"/>
      <c r="H84" s="785"/>
      <c r="I84" s="764"/>
      <c r="J84" s="789"/>
      <c r="K84" s="775"/>
      <c r="L84" s="776"/>
      <c r="M84" s="778"/>
    </row>
    <row r="85" spans="1:13" ht="15" hidden="1">
      <c r="A85" s="802"/>
      <c r="B85" s="746"/>
      <c r="C85" s="760"/>
      <c r="D85" s="1658"/>
      <c r="E85" s="1659"/>
      <c r="F85" s="1659"/>
      <c r="G85" s="1660"/>
      <c r="H85" s="803"/>
      <c r="I85" s="764"/>
      <c r="J85" s="1661"/>
      <c r="K85" s="1662"/>
      <c r="L85" s="1662"/>
      <c r="M85" s="1663"/>
    </row>
    <row r="86" spans="1:13" ht="15" hidden="1">
      <c r="A86" s="802"/>
      <c r="B86" s="746"/>
      <c r="C86" s="760"/>
      <c r="D86" s="764"/>
      <c r="E86" s="1642"/>
      <c r="F86" s="1643"/>
      <c r="G86" s="1644"/>
      <c r="H86" s="768"/>
      <c r="I86" s="764"/>
      <c r="J86" s="1642"/>
      <c r="K86" s="1643"/>
      <c r="L86" s="1644"/>
      <c r="M86" s="786"/>
    </row>
    <row r="87" spans="1:13" ht="15.75" hidden="1" thickBot="1">
      <c r="A87" s="802"/>
      <c r="B87" s="746"/>
      <c r="C87" s="760"/>
      <c r="D87" s="764"/>
      <c r="E87" s="1646"/>
      <c r="F87" s="1647"/>
      <c r="G87" s="1648"/>
      <c r="H87" s="780"/>
      <c r="I87" s="764"/>
      <c r="J87" s="774"/>
      <c r="K87" s="775"/>
      <c r="L87" s="776"/>
      <c r="M87" s="790"/>
    </row>
    <row r="88" spans="1:13" ht="15.75" hidden="1" thickBot="1">
      <c r="A88" s="802"/>
      <c r="B88" s="746"/>
      <c r="C88" s="760"/>
      <c r="D88" s="764"/>
      <c r="E88" s="779"/>
      <c r="F88" s="779"/>
      <c r="G88" s="779"/>
      <c r="H88" s="780"/>
      <c r="I88" s="764"/>
      <c r="J88" s="774"/>
      <c r="K88" s="775"/>
      <c r="L88" s="776"/>
      <c r="M88" s="790"/>
    </row>
    <row r="89" spans="1:13" ht="15" hidden="1">
      <c r="A89" s="802"/>
      <c r="B89" s="746"/>
      <c r="C89" s="760"/>
      <c r="D89" s="1658"/>
      <c r="E89" s="1659"/>
      <c r="F89" s="1659"/>
      <c r="G89" s="1660"/>
      <c r="H89" s="778"/>
      <c r="I89" s="820"/>
      <c r="J89" s="821"/>
      <c r="K89" s="822"/>
      <c r="L89" s="823"/>
      <c r="M89" s="778"/>
    </row>
    <row r="90" spans="1:13" ht="15.75" hidden="1" thickBot="1">
      <c r="A90" s="802"/>
      <c r="B90" s="746"/>
      <c r="C90" s="760"/>
      <c r="D90" s="764"/>
      <c r="E90" s="1642"/>
      <c r="F90" s="1643"/>
      <c r="G90" s="1644"/>
      <c r="H90" s="785"/>
      <c r="I90" s="820"/>
      <c r="J90" s="824"/>
      <c r="K90" s="822"/>
      <c r="L90" s="823"/>
      <c r="M90" s="786"/>
    </row>
    <row r="91" spans="1:13" ht="15.75" hidden="1" thickBot="1">
      <c r="A91" s="802"/>
      <c r="B91" s="746"/>
      <c r="C91" s="760"/>
      <c r="D91" s="764"/>
      <c r="E91" s="788"/>
      <c r="F91" s="782"/>
      <c r="G91" s="783"/>
      <c r="H91" s="780"/>
      <c r="I91" s="820"/>
      <c r="J91" s="824"/>
      <c r="K91" s="822"/>
      <c r="L91" s="823"/>
      <c r="M91" s="768"/>
    </row>
    <row r="92" spans="1:13" ht="15.75" hidden="1" thickBot="1">
      <c r="A92" s="802"/>
      <c r="B92" s="746"/>
      <c r="C92" s="760"/>
      <c r="D92" s="764"/>
      <c r="E92" s="769"/>
      <c r="F92" s="782"/>
      <c r="G92" s="783"/>
      <c r="H92" s="780"/>
      <c r="I92" s="820"/>
      <c r="J92" s="824"/>
      <c r="K92" s="822"/>
      <c r="L92" s="823"/>
      <c r="M92" s="768"/>
    </row>
    <row r="93" spans="1:13" ht="15.75" hidden="1" thickBot="1">
      <c r="A93" s="802"/>
      <c r="B93" s="746"/>
      <c r="C93" s="760"/>
      <c r="D93" s="764"/>
      <c r="E93" s="779"/>
      <c r="F93" s="782"/>
      <c r="G93" s="783"/>
      <c r="H93" s="780"/>
      <c r="I93" s="820"/>
      <c r="J93" s="824"/>
      <c r="K93" s="822"/>
      <c r="L93" s="823"/>
      <c r="M93" s="768"/>
    </row>
    <row r="94" spans="1:13" ht="15.75" hidden="1" thickBot="1">
      <c r="A94" s="802"/>
      <c r="B94" s="746"/>
      <c r="C94" s="760"/>
      <c r="D94" s="764"/>
      <c r="E94" s="788"/>
      <c r="F94" s="782"/>
      <c r="G94" s="783"/>
      <c r="H94" s="780"/>
      <c r="I94" s="820"/>
      <c r="J94" s="824"/>
      <c r="K94" s="822"/>
      <c r="L94" s="823"/>
      <c r="M94" s="768"/>
    </row>
    <row r="95" spans="1:13" ht="15">
      <c r="A95" s="1700"/>
      <c r="B95" s="746"/>
      <c r="C95" s="760" t="s">
        <v>5</v>
      </c>
      <c r="D95" s="1658" t="s">
        <v>486</v>
      </c>
      <c r="E95" s="1659"/>
      <c r="F95" s="1659"/>
      <c r="G95" s="1660"/>
      <c r="H95" s="781"/>
      <c r="I95" s="967">
        <v>841112</v>
      </c>
      <c r="J95" s="821" t="s">
        <v>575</v>
      </c>
      <c r="K95" s="822"/>
      <c r="L95" s="823"/>
      <c r="M95" s="781"/>
    </row>
    <row r="96" spans="1:13" ht="15">
      <c r="A96" s="1700"/>
      <c r="B96" s="746"/>
      <c r="C96" s="760"/>
      <c r="D96" s="764" t="s">
        <v>5</v>
      </c>
      <c r="E96" s="1642" t="s">
        <v>487</v>
      </c>
      <c r="F96" s="1643"/>
      <c r="G96" s="1644"/>
      <c r="H96" s="768">
        <v>4634</v>
      </c>
      <c r="I96" s="820" t="s">
        <v>24</v>
      </c>
      <c r="J96" s="879" t="s">
        <v>186</v>
      </c>
      <c r="K96" s="822"/>
      <c r="L96" s="823"/>
      <c r="M96" s="781"/>
    </row>
    <row r="97" spans="1:13" ht="15">
      <c r="A97" s="1700"/>
      <c r="B97" s="746"/>
      <c r="C97" s="760"/>
      <c r="D97" s="764"/>
      <c r="E97" s="825" t="s">
        <v>488</v>
      </c>
      <c r="F97" s="770"/>
      <c r="G97" s="771"/>
      <c r="H97" s="826">
        <v>4634</v>
      </c>
      <c r="I97" s="820"/>
      <c r="J97" s="821"/>
      <c r="K97" s="822"/>
      <c r="L97" s="823"/>
      <c r="M97" s="781"/>
    </row>
    <row r="98" spans="1:13" ht="15">
      <c r="A98" s="1700"/>
      <c r="B98" s="746"/>
      <c r="C98" s="760"/>
      <c r="D98" s="764" t="s">
        <v>8</v>
      </c>
      <c r="E98" s="779" t="s">
        <v>489</v>
      </c>
      <c r="F98" s="779"/>
      <c r="G98" s="779"/>
      <c r="H98" s="768">
        <v>1198</v>
      </c>
      <c r="I98" s="820"/>
      <c r="J98" s="821"/>
      <c r="K98" s="822"/>
      <c r="L98" s="823"/>
      <c r="M98" s="781"/>
    </row>
    <row r="99" spans="1:13" ht="15">
      <c r="A99" s="1700"/>
      <c r="B99" s="746"/>
      <c r="C99" s="760"/>
      <c r="D99" s="764"/>
      <c r="E99" s="827" t="s">
        <v>490</v>
      </c>
      <c r="F99" s="775"/>
      <c r="G99" s="776"/>
      <c r="H99" s="828">
        <v>1198</v>
      </c>
      <c r="I99" s="820"/>
      <c r="J99" s="821"/>
      <c r="K99" s="822"/>
      <c r="L99" s="823"/>
      <c r="M99" s="781"/>
    </row>
    <row r="100" spans="1:13" ht="15">
      <c r="A100" s="1700"/>
      <c r="B100" s="746"/>
      <c r="C100" s="760"/>
      <c r="D100" s="764" t="s">
        <v>10</v>
      </c>
      <c r="E100" s="769" t="s">
        <v>469</v>
      </c>
      <c r="F100" s="770"/>
      <c r="G100" s="771"/>
      <c r="H100" s="768"/>
      <c r="I100" s="820"/>
      <c r="J100" s="879"/>
      <c r="K100" s="822"/>
      <c r="L100" s="823"/>
      <c r="M100" s="781"/>
    </row>
    <row r="101" spans="1:13" ht="15.75" thickBot="1">
      <c r="A101" s="1700"/>
      <c r="B101" s="746"/>
      <c r="C101" s="760"/>
      <c r="D101" s="764" t="s">
        <v>12</v>
      </c>
      <c r="E101" s="769" t="s">
        <v>182</v>
      </c>
      <c r="F101" s="770"/>
      <c r="G101" s="771"/>
      <c r="H101" s="785"/>
      <c r="I101" s="820"/>
      <c r="J101" s="821"/>
      <c r="K101" s="822"/>
      <c r="L101" s="823"/>
      <c r="M101" s="781"/>
    </row>
    <row r="102" spans="1:13" ht="15.75" thickBot="1">
      <c r="A102" s="1700"/>
      <c r="B102" s="746"/>
      <c r="C102" s="760"/>
      <c r="D102" s="764"/>
      <c r="E102" s="769" t="s">
        <v>471</v>
      </c>
      <c r="F102" s="770"/>
      <c r="G102" s="771"/>
      <c r="H102" s="785">
        <f>SUM(H100:H101,H98,H96)</f>
        <v>5832</v>
      </c>
      <c r="I102" s="764"/>
      <c r="J102" s="1646"/>
      <c r="K102" s="1647"/>
      <c r="L102" s="1648"/>
      <c r="M102" s="814"/>
    </row>
    <row r="103" spans="1:13" ht="15.75" thickBot="1">
      <c r="A103" s="1700"/>
      <c r="B103" s="746"/>
      <c r="C103" s="760"/>
      <c r="D103" s="764"/>
      <c r="E103" s="779" t="s">
        <v>475</v>
      </c>
      <c r="F103" s="779"/>
      <c r="G103" s="779"/>
      <c r="H103" s="785">
        <f>SUM(H102)</f>
        <v>5832</v>
      </c>
      <c r="I103" s="764"/>
      <c r="J103" s="788" t="s">
        <v>522</v>
      </c>
      <c r="K103" s="782"/>
      <c r="L103" s="783"/>
      <c r="M103" s="814">
        <f>SUM(M96:M102)</f>
        <v>0</v>
      </c>
    </row>
    <row r="104" spans="1:13" ht="0.75" customHeight="1" hidden="1">
      <c r="A104" s="1700"/>
      <c r="B104" s="746"/>
      <c r="C104" s="760"/>
      <c r="D104" s="1639"/>
      <c r="E104" s="1640"/>
      <c r="F104" s="1640"/>
      <c r="G104" s="1641"/>
      <c r="H104" s="778"/>
      <c r="I104" s="1639"/>
      <c r="J104" s="1640"/>
      <c r="K104" s="1640"/>
      <c r="L104" s="1641"/>
      <c r="M104" s="815"/>
    </row>
    <row r="105" spans="1:13" ht="15.75" customHeight="1" hidden="1" thickBot="1">
      <c r="A105" s="1700"/>
      <c r="B105" s="746"/>
      <c r="C105" s="760"/>
      <c r="D105" s="764"/>
      <c r="E105" s="1642"/>
      <c r="F105" s="1643"/>
      <c r="G105" s="1644"/>
      <c r="H105" s="812"/>
      <c r="I105" s="764"/>
      <c r="J105" s="1646"/>
      <c r="K105" s="1647"/>
      <c r="L105" s="1648"/>
      <c r="M105" s="829"/>
    </row>
    <row r="106" spans="1:13" ht="15.75" customHeight="1" hidden="1" thickBot="1">
      <c r="A106" s="1700"/>
      <c r="B106" s="746"/>
      <c r="C106" s="760"/>
      <c r="D106" s="764"/>
      <c r="E106" s="779"/>
      <c r="F106" s="779"/>
      <c r="G106" s="779"/>
      <c r="H106" s="790"/>
      <c r="I106" s="764"/>
      <c r="J106" s="788"/>
      <c r="K106" s="782"/>
      <c r="L106" s="783"/>
      <c r="M106" s="777"/>
    </row>
    <row r="107" spans="1:13" ht="15.75" customHeight="1" hidden="1" thickBot="1">
      <c r="A107" s="1700"/>
      <c r="B107" s="746"/>
      <c r="C107" s="760"/>
      <c r="D107" s="764"/>
      <c r="E107" s="769"/>
      <c r="F107" s="770"/>
      <c r="G107" s="771"/>
      <c r="H107" s="830"/>
      <c r="I107" s="820"/>
      <c r="J107" s="824"/>
      <c r="K107" s="822"/>
      <c r="L107" s="823"/>
      <c r="M107" s="815"/>
    </row>
    <row r="108" spans="1:13" ht="0.75" customHeight="1" hidden="1" thickBot="1">
      <c r="A108" s="1700"/>
      <c r="B108" s="746"/>
      <c r="C108" s="760"/>
      <c r="D108" s="764"/>
      <c r="E108" s="769"/>
      <c r="F108" s="782"/>
      <c r="G108" s="783"/>
      <c r="H108" s="831"/>
      <c r="I108" s="820"/>
      <c r="J108" s="824"/>
      <c r="K108" s="822"/>
      <c r="L108" s="823"/>
      <c r="M108" s="785"/>
    </row>
    <row r="109" spans="1:13" ht="15.75" customHeight="1" hidden="1" thickBot="1">
      <c r="A109" s="1700"/>
      <c r="B109" s="746"/>
      <c r="C109" s="760"/>
      <c r="D109" s="764"/>
      <c r="E109" s="779"/>
      <c r="F109" s="779"/>
      <c r="G109" s="779"/>
      <c r="H109" s="831"/>
      <c r="I109" s="820"/>
      <c r="J109" s="824"/>
      <c r="K109" s="822"/>
      <c r="L109" s="823"/>
      <c r="M109" s="832"/>
    </row>
    <row r="110" spans="1:13" ht="15" customHeight="1" hidden="1">
      <c r="A110" s="1700"/>
      <c r="B110" s="746"/>
      <c r="C110" s="760"/>
      <c r="D110" s="1658"/>
      <c r="E110" s="1659"/>
      <c r="F110" s="1659"/>
      <c r="G110" s="1660"/>
      <c r="H110" s="803"/>
      <c r="I110" s="1658"/>
      <c r="J110" s="1659"/>
      <c r="K110" s="1659"/>
      <c r="L110" s="1660"/>
      <c r="M110" s="778"/>
    </row>
    <row r="111" spans="1:13" ht="15.75" customHeight="1" hidden="1" thickBot="1">
      <c r="A111" s="1700"/>
      <c r="B111" s="746"/>
      <c r="C111" s="760"/>
      <c r="D111" s="764"/>
      <c r="E111" s="1642"/>
      <c r="F111" s="1643"/>
      <c r="G111" s="1644"/>
      <c r="H111" s="796"/>
      <c r="I111" s="764"/>
      <c r="J111" s="1646"/>
      <c r="K111" s="1647"/>
      <c r="L111" s="1648"/>
      <c r="M111" s="785"/>
    </row>
    <row r="112" spans="1:13" ht="15.75" customHeight="1" hidden="1" thickBot="1">
      <c r="A112" s="1700"/>
      <c r="B112" s="746"/>
      <c r="C112" s="760"/>
      <c r="D112" s="764"/>
      <c r="E112" s="779"/>
      <c r="F112" s="779"/>
      <c r="G112" s="779"/>
      <c r="H112" s="790"/>
      <c r="I112" s="764"/>
      <c r="J112" s="788"/>
      <c r="K112" s="782"/>
      <c r="L112" s="783"/>
      <c r="M112" s="785"/>
    </row>
    <row r="113" spans="1:13" ht="15.75" customHeight="1" hidden="1" thickBot="1">
      <c r="A113" s="1700"/>
      <c r="B113" s="746"/>
      <c r="C113" s="760"/>
      <c r="D113" s="764"/>
      <c r="E113" s="769"/>
      <c r="F113" s="770"/>
      <c r="G113" s="771"/>
      <c r="H113" s="790"/>
      <c r="I113" s="820"/>
      <c r="J113" s="833"/>
      <c r="K113" s="834"/>
      <c r="L113" s="835"/>
      <c r="M113" s="785"/>
    </row>
    <row r="114" spans="1:13" ht="15.75" customHeight="1" hidden="1" thickBot="1">
      <c r="A114" s="1700"/>
      <c r="B114" s="746"/>
      <c r="C114" s="760"/>
      <c r="D114" s="764"/>
      <c r="E114" s="769"/>
      <c r="F114" s="782"/>
      <c r="G114" s="783"/>
      <c r="H114" s="790"/>
      <c r="I114" s="820"/>
      <c r="J114" s="833"/>
      <c r="K114" s="834"/>
      <c r="L114" s="835"/>
      <c r="M114" s="785"/>
    </row>
    <row r="115" spans="1:13" ht="15.75" customHeight="1" hidden="1" thickBot="1">
      <c r="A115" s="1700"/>
      <c r="B115" s="746"/>
      <c r="C115" s="760"/>
      <c r="D115" s="764"/>
      <c r="E115" s="779"/>
      <c r="F115" s="779"/>
      <c r="G115" s="779"/>
      <c r="H115" s="790"/>
      <c r="I115" s="820"/>
      <c r="J115" s="824"/>
      <c r="K115" s="822"/>
      <c r="L115" s="823"/>
      <c r="M115" s="785"/>
    </row>
    <row r="116" spans="1:13" ht="15" customHeight="1" hidden="1">
      <c r="A116" s="1700"/>
      <c r="B116" s="746"/>
      <c r="C116" s="836"/>
      <c r="D116" s="1658"/>
      <c r="E116" s="1659"/>
      <c r="F116" s="1659"/>
      <c r="G116" s="1660"/>
      <c r="H116" s="778"/>
      <c r="I116" s="1658"/>
      <c r="J116" s="1659"/>
      <c r="K116" s="1659"/>
      <c r="L116" s="1660"/>
      <c r="M116" s="778"/>
    </row>
    <row r="117" spans="1:13" ht="15.75" customHeight="1" hidden="1" thickBot="1">
      <c r="A117" s="1700"/>
      <c r="B117" s="746"/>
      <c r="C117" s="760"/>
      <c r="D117" s="764"/>
      <c r="E117" s="1642"/>
      <c r="F117" s="1643"/>
      <c r="G117" s="1644"/>
      <c r="H117" s="768"/>
      <c r="I117" s="764"/>
      <c r="J117" s="1646"/>
      <c r="K117" s="1647"/>
      <c r="L117" s="1648"/>
      <c r="M117" s="785"/>
    </row>
    <row r="118" spans="1:13" ht="15.75" customHeight="1" hidden="1" thickBot="1">
      <c r="A118" s="1700"/>
      <c r="B118" s="746"/>
      <c r="C118" s="760"/>
      <c r="D118" s="764"/>
      <c r="E118" s="779"/>
      <c r="F118" s="779"/>
      <c r="G118" s="779"/>
      <c r="H118" s="768"/>
      <c r="I118" s="764"/>
      <c r="J118" s="788"/>
      <c r="K118" s="782"/>
      <c r="L118" s="783"/>
      <c r="M118" s="785"/>
    </row>
    <row r="119" spans="1:13" ht="15.75" customHeight="1" hidden="1" thickBot="1">
      <c r="A119" s="1700"/>
      <c r="B119" s="746"/>
      <c r="C119" s="760"/>
      <c r="D119" s="764"/>
      <c r="E119" s="1642"/>
      <c r="F119" s="1643"/>
      <c r="G119" s="1644"/>
      <c r="H119" s="768"/>
      <c r="I119" s="820"/>
      <c r="J119" s="833"/>
      <c r="K119" s="834"/>
      <c r="L119" s="835"/>
      <c r="M119" s="785"/>
    </row>
    <row r="120" spans="1:13" ht="15.75" customHeight="1" hidden="1" thickBot="1">
      <c r="A120" s="1700"/>
      <c r="B120" s="746"/>
      <c r="C120" s="760"/>
      <c r="D120" s="764"/>
      <c r="E120" s="1646"/>
      <c r="F120" s="1647"/>
      <c r="G120" s="1648"/>
      <c r="H120" s="780"/>
      <c r="I120" s="820"/>
      <c r="J120" s="833"/>
      <c r="K120" s="834"/>
      <c r="L120" s="835"/>
      <c r="M120" s="785"/>
    </row>
    <row r="121" spans="1:13" ht="15.75" customHeight="1" hidden="1" thickBot="1">
      <c r="A121" s="1700"/>
      <c r="B121" s="746"/>
      <c r="C121" s="760"/>
      <c r="D121" s="764"/>
      <c r="E121" s="779"/>
      <c r="F121" s="779"/>
      <c r="G121" s="779"/>
      <c r="H121" s="780"/>
      <c r="I121" s="820"/>
      <c r="J121" s="824"/>
      <c r="K121" s="822"/>
      <c r="L121" s="823"/>
      <c r="M121" s="785"/>
    </row>
    <row r="122" spans="1:13" ht="15" customHeight="1" hidden="1">
      <c r="A122" s="1700"/>
      <c r="B122" s="746"/>
      <c r="C122" s="760"/>
      <c r="D122" s="1658"/>
      <c r="E122" s="1659"/>
      <c r="F122" s="1659"/>
      <c r="G122" s="1660"/>
      <c r="H122" s="803"/>
      <c r="I122" s="1658"/>
      <c r="J122" s="1659"/>
      <c r="K122" s="1659"/>
      <c r="L122" s="1660"/>
      <c r="M122" s="778"/>
    </row>
    <row r="123" spans="1:13" ht="15.75" customHeight="1" hidden="1" thickBot="1">
      <c r="A123" s="1700"/>
      <c r="B123" s="746"/>
      <c r="C123" s="760"/>
      <c r="D123" s="764"/>
      <c r="E123" s="1642"/>
      <c r="F123" s="1643"/>
      <c r="G123" s="1644"/>
      <c r="H123" s="781"/>
      <c r="I123" s="764"/>
      <c r="J123" s="1642"/>
      <c r="K123" s="1643"/>
      <c r="L123" s="1644"/>
      <c r="M123" s="785"/>
    </row>
    <row r="124" spans="1:13" ht="15.75" customHeight="1" hidden="1" thickBot="1">
      <c r="A124" s="1700"/>
      <c r="B124" s="746"/>
      <c r="C124" s="760"/>
      <c r="D124" s="764"/>
      <c r="E124" s="779"/>
      <c r="F124" s="779"/>
      <c r="G124" s="779"/>
      <c r="H124" s="768"/>
      <c r="I124" s="764"/>
      <c r="J124" s="779"/>
      <c r="K124" s="770"/>
      <c r="L124" s="771"/>
      <c r="M124" s="785"/>
    </row>
    <row r="125" spans="1:13" ht="15.75" customHeight="1" hidden="1" thickBot="1">
      <c r="A125" s="1700"/>
      <c r="B125" s="746"/>
      <c r="C125" s="760"/>
      <c r="D125" s="764"/>
      <c r="E125" s="769"/>
      <c r="F125" s="770"/>
      <c r="G125" s="771"/>
      <c r="H125" s="768"/>
      <c r="I125" s="764"/>
      <c r="J125" s="779"/>
      <c r="K125" s="770"/>
      <c r="L125" s="771"/>
      <c r="M125" s="785"/>
    </row>
    <row r="126" spans="1:13" ht="15.75" customHeight="1" hidden="1" thickBot="1">
      <c r="A126" s="1700"/>
      <c r="B126" s="746"/>
      <c r="C126" s="760"/>
      <c r="D126" s="764"/>
      <c r="E126" s="769"/>
      <c r="F126" s="770"/>
      <c r="G126" s="771"/>
      <c r="H126" s="785"/>
      <c r="I126" s="764"/>
      <c r="J126" s="769"/>
      <c r="K126" s="770"/>
      <c r="L126" s="771"/>
      <c r="M126" s="778"/>
    </row>
    <row r="127" spans="1:13" ht="15.75" customHeight="1" hidden="1" thickBot="1">
      <c r="A127" s="1700"/>
      <c r="B127" s="746"/>
      <c r="C127" s="760"/>
      <c r="D127" s="764"/>
      <c r="E127" s="769"/>
      <c r="F127" s="770"/>
      <c r="G127" s="771"/>
      <c r="H127" s="785"/>
      <c r="I127" s="764"/>
      <c r="J127" s="769"/>
      <c r="K127" s="770"/>
      <c r="L127" s="771"/>
      <c r="M127" s="768"/>
    </row>
    <row r="128" spans="1:13" ht="15.75" customHeight="1" hidden="1" thickBot="1">
      <c r="A128" s="1700"/>
      <c r="B128" s="746"/>
      <c r="C128" s="760"/>
      <c r="D128" s="764"/>
      <c r="E128" s="779"/>
      <c r="F128" s="779"/>
      <c r="G128" s="779"/>
      <c r="H128" s="785"/>
      <c r="I128" s="764"/>
      <c r="J128" s="779"/>
      <c r="K128" s="770"/>
      <c r="L128" s="771"/>
      <c r="M128" s="768"/>
    </row>
    <row r="129" spans="1:13" ht="15">
      <c r="A129" s="1700"/>
      <c r="B129" s="746"/>
      <c r="C129" s="836" t="s">
        <v>8</v>
      </c>
      <c r="D129" s="1639" t="s">
        <v>491</v>
      </c>
      <c r="E129" s="1640"/>
      <c r="F129" s="1640"/>
      <c r="G129" s="1641"/>
      <c r="H129" s="778"/>
      <c r="I129" s="1639" t="s">
        <v>491</v>
      </c>
      <c r="J129" s="1640"/>
      <c r="K129" s="1640"/>
      <c r="L129" s="1641"/>
      <c r="M129" s="778"/>
    </row>
    <row r="130" spans="1:13" ht="15">
      <c r="A130" s="1700"/>
      <c r="B130" s="746"/>
      <c r="C130" s="836"/>
      <c r="D130" s="764" t="s">
        <v>5</v>
      </c>
      <c r="E130" s="1642" t="s">
        <v>487</v>
      </c>
      <c r="F130" s="1643"/>
      <c r="G130" s="1644"/>
      <c r="H130" s="768">
        <v>61726</v>
      </c>
      <c r="I130" s="764" t="s">
        <v>5</v>
      </c>
      <c r="J130" s="1642" t="s">
        <v>492</v>
      </c>
      <c r="K130" s="1643"/>
      <c r="L130" s="1644"/>
      <c r="M130" s="786"/>
    </row>
    <row r="131" spans="1:13" ht="15">
      <c r="A131" s="1700"/>
      <c r="B131" s="746"/>
      <c r="C131" s="836"/>
      <c r="D131" s="764" t="s">
        <v>8</v>
      </c>
      <c r="E131" s="779" t="s">
        <v>489</v>
      </c>
      <c r="F131" s="770"/>
      <c r="G131" s="771"/>
      <c r="H131" s="790">
        <v>14686</v>
      </c>
      <c r="I131" s="764" t="s">
        <v>8</v>
      </c>
      <c r="J131" s="1642" t="s">
        <v>481</v>
      </c>
      <c r="K131" s="1643"/>
      <c r="L131" s="1644"/>
      <c r="M131" s="786">
        <v>2000</v>
      </c>
    </row>
    <row r="132" spans="1:13" ht="15">
      <c r="A132" s="1700"/>
      <c r="B132" s="746"/>
      <c r="C132" s="836"/>
      <c r="D132" s="764" t="s">
        <v>10</v>
      </c>
      <c r="E132" s="769" t="s">
        <v>469</v>
      </c>
      <c r="F132" s="779"/>
      <c r="G132" s="779"/>
      <c r="H132" s="768">
        <v>10500</v>
      </c>
      <c r="I132" s="764" t="s">
        <v>10</v>
      </c>
      <c r="J132" s="774" t="s">
        <v>493</v>
      </c>
      <c r="K132" s="775"/>
      <c r="L132" s="776"/>
      <c r="M132" s="768"/>
    </row>
    <row r="133" spans="1:13" ht="15.75" thickBot="1">
      <c r="A133" s="1700"/>
      <c r="B133" s="746"/>
      <c r="C133" s="836"/>
      <c r="D133" s="764" t="s">
        <v>12</v>
      </c>
      <c r="E133" s="769" t="s">
        <v>182</v>
      </c>
      <c r="F133" s="770"/>
      <c r="G133" s="771"/>
      <c r="H133" s="790"/>
      <c r="I133" s="764" t="s">
        <v>12</v>
      </c>
      <c r="J133" s="774" t="s">
        <v>482</v>
      </c>
      <c r="K133" s="775"/>
      <c r="L133" s="776"/>
      <c r="M133" s="837"/>
    </row>
    <row r="134" spans="1:13" ht="15.75" thickBot="1">
      <c r="A134" s="1700"/>
      <c r="B134" s="746"/>
      <c r="C134" s="836"/>
      <c r="D134" s="764" t="s">
        <v>14</v>
      </c>
      <c r="E134" s="769" t="s">
        <v>188</v>
      </c>
      <c r="F134" s="770"/>
      <c r="G134" s="771"/>
      <c r="H134" s="790"/>
      <c r="I134" s="764"/>
      <c r="J134" s="779" t="s">
        <v>483</v>
      </c>
      <c r="K134" s="779"/>
      <c r="L134" s="779"/>
      <c r="M134" s="787">
        <f>SUM(M130:M133)</f>
        <v>2000</v>
      </c>
    </row>
    <row r="135" spans="1:13" ht="15.75" thickBot="1">
      <c r="A135" s="1700"/>
      <c r="B135" s="746"/>
      <c r="C135" s="836"/>
      <c r="D135" s="764" t="s">
        <v>16</v>
      </c>
      <c r="E135" s="769" t="s">
        <v>183</v>
      </c>
      <c r="F135" s="770"/>
      <c r="G135" s="771"/>
      <c r="H135" s="790"/>
      <c r="I135" s="764" t="s">
        <v>24</v>
      </c>
      <c r="J135" s="804" t="s">
        <v>899</v>
      </c>
      <c r="K135" s="805"/>
      <c r="L135" s="806"/>
      <c r="M135" s="787">
        <v>3000</v>
      </c>
    </row>
    <row r="136" spans="1:13" ht="15.75" thickBot="1">
      <c r="A136" s="1700"/>
      <c r="B136" s="746"/>
      <c r="C136" s="836"/>
      <c r="D136" s="764" t="s">
        <v>24</v>
      </c>
      <c r="E136" s="779" t="s">
        <v>494</v>
      </c>
      <c r="F136" s="779" t="s">
        <v>495</v>
      </c>
      <c r="G136" s="779"/>
      <c r="H136" s="838"/>
      <c r="I136" s="764"/>
      <c r="J136" s="779" t="s">
        <v>576</v>
      </c>
      <c r="K136" s="775"/>
      <c r="L136" s="776"/>
      <c r="M136" s="787">
        <v>101874</v>
      </c>
    </row>
    <row r="137" spans="1:13" ht="15.75" thickBot="1">
      <c r="A137" s="1700"/>
      <c r="B137" s="746"/>
      <c r="C137" s="836"/>
      <c r="D137" s="764"/>
      <c r="E137" s="769" t="s">
        <v>471</v>
      </c>
      <c r="F137" s="770"/>
      <c r="G137" s="771"/>
      <c r="H137" s="830">
        <f>SUM(H129:H136)</f>
        <v>86912</v>
      </c>
      <c r="I137" s="839"/>
      <c r="J137" s="840" t="s">
        <v>577</v>
      </c>
      <c r="K137" s="841"/>
      <c r="L137" s="842"/>
      <c r="M137" s="843">
        <f>SUM(M134:M135:M136)</f>
        <v>106874</v>
      </c>
    </row>
    <row r="138" spans="1:13" ht="15">
      <c r="A138" s="1700"/>
      <c r="B138" s="746"/>
      <c r="C138" s="836"/>
      <c r="D138" s="764" t="s">
        <v>28</v>
      </c>
      <c r="E138" s="769" t="s">
        <v>184</v>
      </c>
      <c r="F138" s="770"/>
      <c r="G138" s="771"/>
      <c r="H138" s="796"/>
      <c r="I138" s="839" t="s">
        <v>37</v>
      </c>
      <c r="J138" s="840" t="s">
        <v>497</v>
      </c>
      <c r="K138" s="841"/>
      <c r="L138" s="842"/>
      <c r="M138" s="843"/>
    </row>
    <row r="139" spans="1:13" ht="15">
      <c r="A139" s="1700"/>
      <c r="B139" s="746"/>
      <c r="C139" s="836"/>
      <c r="D139" s="764" t="s">
        <v>30</v>
      </c>
      <c r="E139" s="769" t="s">
        <v>473</v>
      </c>
      <c r="F139" s="770"/>
      <c r="G139" s="771"/>
      <c r="H139" s="796"/>
      <c r="I139" s="764" t="s">
        <v>45</v>
      </c>
      <c r="J139" s="779" t="s">
        <v>189</v>
      </c>
      <c r="K139" s="782"/>
      <c r="L139" s="783"/>
      <c r="M139" s="844"/>
    </row>
    <row r="140" spans="1:13" ht="15.75" thickBot="1">
      <c r="A140" s="1700"/>
      <c r="B140" s="746"/>
      <c r="C140" s="836"/>
      <c r="D140" s="784" t="s">
        <v>39</v>
      </c>
      <c r="E140" s="795" t="s">
        <v>498</v>
      </c>
      <c r="F140" s="770"/>
      <c r="G140" s="771"/>
      <c r="H140" s="838"/>
      <c r="I140" s="784"/>
      <c r="J140" s="807"/>
      <c r="K140" s="794"/>
      <c r="L140" s="811"/>
      <c r="M140" s="768"/>
    </row>
    <row r="141" spans="1:13" ht="15.75" thickBot="1">
      <c r="A141" s="1700"/>
      <c r="B141" s="746"/>
      <c r="C141" s="836"/>
      <c r="D141" s="764"/>
      <c r="E141" s="779" t="s">
        <v>474</v>
      </c>
      <c r="F141" s="794"/>
      <c r="G141" s="811"/>
      <c r="H141" s="838">
        <f>SUM(H139:H140)</f>
        <v>0</v>
      </c>
      <c r="I141" s="784"/>
      <c r="J141" s="779" t="s">
        <v>477</v>
      </c>
      <c r="K141" s="770"/>
      <c r="L141" s="771"/>
      <c r="M141" s="780">
        <f>SUM(M137:M140)</f>
        <v>106874</v>
      </c>
    </row>
    <row r="142" spans="1:13" ht="15.75" thickBot="1">
      <c r="A142" s="1700"/>
      <c r="B142" s="746"/>
      <c r="C142" s="836"/>
      <c r="D142" s="764"/>
      <c r="E142" s="779" t="s">
        <v>475</v>
      </c>
      <c r="F142" s="779"/>
      <c r="G142" s="779"/>
      <c r="H142" s="773">
        <f>SUM(H141,H137)</f>
        <v>86912</v>
      </c>
      <c r="I142" s="784"/>
      <c r="J142" s="779" t="s">
        <v>478</v>
      </c>
      <c r="K142" s="770"/>
      <c r="L142" s="771"/>
      <c r="M142" s="780">
        <f>M137</f>
        <v>106874</v>
      </c>
    </row>
    <row r="143" spans="1:13" ht="14.25" customHeight="1">
      <c r="A143" s="1700"/>
      <c r="B143" s="746"/>
      <c r="C143" s="836"/>
      <c r="D143" s="1658"/>
      <c r="E143" s="1659"/>
      <c r="F143" s="1659"/>
      <c r="G143" s="1660"/>
      <c r="H143" s="781"/>
      <c r="I143" s="1658"/>
      <c r="J143" s="1659"/>
      <c r="K143" s="1659"/>
      <c r="L143" s="1660"/>
      <c r="M143" s="781"/>
    </row>
    <row r="144" spans="1:13" ht="15.75" hidden="1" thickBot="1">
      <c r="A144" s="1700"/>
      <c r="B144" s="746"/>
      <c r="C144" s="836"/>
      <c r="D144" s="764"/>
      <c r="E144" s="775"/>
      <c r="F144" s="775"/>
      <c r="G144" s="776"/>
      <c r="H144" s="768"/>
      <c r="I144" s="764"/>
      <c r="J144" s="1642"/>
      <c r="K144" s="1643"/>
      <c r="L144" s="1644"/>
      <c r="M144" s="785"/>
    </row>
    <row r="145" spans="1:13" ht="15.75" hidden="1" thickBot="1">
      <c r="A145" s="1700"/>
      <c r="B145" s="746"/>
      <c r="C145" s="836"/>
      <c r="D145" s="764"/>
      <c r="E145" s="775"/>
      <c r="F145" s="775"/>
      <c r="G145" s="776"/>
      <c r="H145" s="768"/>
      <c r="I145" s="764"/>
      <c r="J145" s="779"/>
      <c r="K145" s="770"/>
      <c r="L145" s="771"/>
      <c r="M145" s="785"/>
    </row>
    <row r="146" spans="1:13" ht="15.75" hidden="1" thickBot="1">
      <c r="A146" s="1700"/>
      <c r="B146" s="746"/>
      <c r="C146" s="836"/>
      <c r="D146" s="764"/>
      <c r="E146" s="775"/>
      <c r="F146" s="775"/>
      <c r="G146" s="776"/>
      <c r="H146" s="768"/>
      <c r="I146" s="764"/>
      <c r="J146" s="1642"/>
      <c r="K146" s="1643"/>
      <c r="L146" s="1644"/>
      <c r="M146" s="785"/>
    </row>
    <row r="147" spans="1:13" ht="15" hidden="1">
      <c r="A147" s="802"/>
      <c r="B147" s="746"/>
      <c r="C147" s="836"/>
      <c r="D147" s="1639"/>
      <c r="E147" s="1640"/>
      <c r="F147" s="1640"/>
      <c r="G147" s="1641"/>
      <c r="H147" s="778"/>
      <c r="I147" s="764"/>
      <c r="J147" s="789"/>
      <c r="K147" s="775"/>
      <c r="L147" s="776"/>
      <c r="M147" s="778"/>
    </row>
    <row r="148" spans="1:13" ht="15" hidden="1">
      <c r="A148" s="802"/>
      <c r="B148" s="746"/>
      <c r="C148" s="760"/>
      <c r="D148" s="764"/>
      <c r="E148" s="1642"/>
      <c r="F148" s="1643"/>
      <c r="G148" s="1644"/>
      <c r="H148" s="786"/>
      <c r="I148" s="764"/>
      <c r="J148" s="1642"/>
      <c r="K148" s="1643"/>
      <c r="L148" s="1644"/>
      <c r="M148" s="778"/>
    </row>
    <row r="149" spans="1:13" ht="15.75" hidden="1" thickBot="1">
      <c r="A149" s="802"/>
      <c r="B149" s="746"/>
      <c r="C149" s="760"/>
      <c r="D149" s="764"/>
      <c r="E149" s="1646"/>
      <c r="F149" s="1647"/>
      <c r="G149" s="1648"/>
      <c r="H149" s="780"/>
      <c r="I149" s="764"/>
      <c r="J149" s="774"/>
      <c r="K149" s="770"/>
      <c r="L149" s="771"/>
      <c r="M149" s="781"/>
    </row>
    <row r="150" spans="1:13" ht="15.75" hidden="1" thickBot="1">
      <c r="A150" s="802"/>
      <c r="B150" s="746"/>
      <c r="C150" s="760"/>
      <c r="D150" s="764"/>
      <c r="E150" s="779"/>
      <c r="F150" s="779"/>
      <c r="G150" s="779"/>
      <c r="H150" s="780"/>
      <c r="I150" s="764"/>
      <c r="J150" s="1642"/>
      <c r="K150" s="1643"/>
      <c r="L150" s="1644"/>
      <c r="M150" s="768"/>
    </row>
    <row r="151" spans="1:13" ht="15" hidden="1">
      <c r="A151" s="802"/>
      <c r="B151" s="746"/>
      <c r="C151" s="836"/>
      <c r="D151" s="1639"/>
      <c r="E151" s="1640"/>
      <c r="F151" s="1640"/>
      <c r="G151" s="1641"/>
      <c r="H151" s="778"/>
      <c r="I151" s="764"/>
      <c r="J151" s="1646"/>
      <c r="K151" s="1647"/>
      <c r="L151" s="1648"/>
      <c r="M151" s="778"/>
    </row>
    <row r="152" spans="1:13" ht="15" hidden="1">
      <c r="A152" s="802"/>
      <c r="B152" s="746"/>
      <c r="C152" s="760"/>
      <c r="D152" s="764"/>
      <c r="E152" s="1642"/>
      <c r="F152" s="1643"/>
      <c r="G152" s="1644"/>
      <c r="H152" s="786"/>
      <c r="I152" s="764"/>
      <c r="J152" s="1646"/>
      <c r="K152" s="1647"/>
      <c r="L152" s="1648"/>
      <c r="M152" s="768"/>
    </row>
    <row r="153" spans="1:13" ht="15.75" hidden="1" thickBot="1">
      <c r="A153" s="802"/>
      <c r="B153" s="746"/>
      <c r="C153" s="760"/>
      <c r="D153" s="764"/>
      <c r="E153" s="1646"/>
      <c r="F153" s="1647"/>
      <c r="G153" s="1648"/>
      <c r="H153" s="780"/>
      <c r="I153" s="764"/>
      <c r="J153" s="1646"/>
      <c r="K153" s="1647"/>
      <c r="L153" s="1648"/>
      <c r="M153" s="768"/>
    </row>
    <row r="154" spans="1:13" ht="15.75" hidden="1" thickBot="1">
      <c r="A154" s="802"/>
      <c r="B154" s="746"/>
      <c r="C154" s="760"/>
      <c r="D154" s="764"/>
      <c r="E154" s="779"/>
      <c r="F154" s="779"/>
      <c r="G154" s="779"/>
      <c r="H154" s="780"/>
      <c r="I154" s="764"/>
      <c r="J154" s="1646"/>
      <c r="K154" s="1647"/>
      <c r="L154" s="1648"/>
      <c r="M154" s="768"/>
    </row>
    <row r="155" spans="1:13" ht="15" hidden="1">
      <c r="A155" s="802"/>
      <c r="B155" s="746"/>
      <c r="C155" s="836"/>
      <c r="D155" s="1658"/>
      <c r="E155" s="1659"/>
      <c r="F155" s="1659"/>
      <c r="G155" s="1660"/>
      <c r="H155" s="803"/>
      <c r="I155" s="764"/>
      <c r="J155" s="1664"/>
      <c r="K155" s="1665"/>
      <c r="L155" s="1666"/>
      <c r="M155" s="778"/>
    </row>
    <row r="156" spans="1:13" ht="15.75" hidden="1" thickBot="1">
      <c r="A156" s="802"/>
      <c r="B156" s="746"/>
      <c r="C156" s="760"/>
      <c r="D156" s="764"/>
      <c r="E156" s="1642"/>
      <c r="F156" s="1643"/>
      <c r="G156" s="1644"/>
      <c r="H156" s="785"/>
      <c r="I156" s="764"/>
      <c r="J156" s="1642"/>
      <c r="K156" s="1643"/>
      <c r="L156" s="1644"/>
      <c r="M156" s="786"/>
    </row>
    <row r="157" spans="1:13" ht="15.75" hidden="1" thickBot="1">
      <c r="A157" s="802"/>
      <c r="B157" s="746"/>
      <c r="C157" s="760"/>
      <c r="D157" s="764"/>
      <c r="E157" s="1646"/>
      <c r="F157" s="1647"/>
      <c r="G157" s="1648"/>
      <c r="H157" s="785"/>
      <c r="I157" s="764"/>
      <c r="J157" s="774"/>
      <c r="K157" s="775"/>
      <c r="L157" s="776"/>
      <c r="M157" s="768"/>
    </row>
    <row r="158" spans="1:13" ht="15.75" hidden="1" thickBot="1">
      <c r="A158" s="802"/>
      <c r="B158" s="746"/>
      <c r="C158" s="760"/>
      <c r="D158" s="764"/>
      <c r="E158" s="779"/>
      <c r="F158" s="779"/>
      <c r="G158" s="779"/>
      <c r="H158" s="785"/>
      <c r="I158" s="764"/>
      <c r="J158" s="774"/>
      <c r="K158" s="775"/>
      <c r="L158" s="776"/>
      <c r="M158" s="768"/>
    </row>
    <row r="159" spans="1:13" ht="0.75" customHeight="1" hidden="1">
      <c r="A159" s="802"/>
      <c r="B159" s="746"/>
      <c r="C159" s="760"/>
      <c r="D159" s="1658"/>
      <c r="E159" s="1659"/>
      <c r="F159" s="1659"/>
      <c r="G159" s="1660"/>
      <c r="H159" s="778"/>
      <c r="I159" s="1658"/>
      <c r="J159" s="1659"/>
      <c r="K159" s="1659"/>
      <c r="L159" s="1660"/>
      <c r="M159" s="768"/>
    </row>
    <row r="160" spans="1:13" ht="15.75" hidden="1" thickBot="1">
      <c r="A160" s="802"/>
      <c r="B160" s="746"/>
      <c r="C160" s="760"/>
      <c r="D160" s="764"/>
      <c r="E160" s="1642"/>
      <c r="F160" s="1643"/>
      <c r="G160" s="1644"/>
      <c r="H160" s="786"/>
      <c r="I160" s="764"/>
      <c r="J160" s="774"/>
      <c r="K160" s="775"/>
      <c r="L160" s="776"/>
      <c r="M160" s="785"/>
    </row>
    <row r="161" spans="1:13" ht="15.75" hidden="1" thickBot="1">
      <c r="A161" s="802"/>
      <c r="B161" s="746"/>
      <c r="C161" s="760"/>
      <c r="D161" s="764"/>
      <c r="E161" s="779"/>
      <c r="F161" s="779"/>
      <c r="G161" s="779"/>
      <c r="H161" s="768"/>
      <c r="I161" s="764"/>
      <c r="J161" s="779"/>
      <c r="K161" s="775"/>
      <c r="L161" s="776"/>
      <c r="M161" s="785"/>
    </row>
    <row r="162" spans="1:13" ht="15" hidden="1">
      <c r="A162" s="802"/>
      <c r="B162" s="746"/>
      <c r="C162" s="760"/>
      <c r="D162" s="764"/>
      <c r="E162" s="769"/>
      <c r="F162" s="770"/>
      <c r="G162" s="771"/>
      <c r="H162" s="768"/>
      <c r="I162" s="764"/>
      <c r="J162" s="774"/>
      <c r="K162" s="775"/>
      <c r="L162" s="776"/>
      <c r="M162" s="778"/>
    </row>
    <row r="163" spans="1:13" ht="15" hidden="1">
      <c r="A163" s="802"/>
      <c r="B163" s="746"/>
      <c r="C163" s="760"/>
      <c r="D163" s="764"/>
      <c r="E163" s="769"/>
      <c r="F163" s="770"/>
      <c r="G163" s="771"/>
      <c r="H163" s="768"/>
      <c r="I163" s="764"/>
      <c r="J163" s="774"/>
      <c r="K163" s="775"/>
      <c r="L163" s="776"/>
      <c r="M163" s="768"/>
    </row>
    <row r="164" spans="1:13" ht="15" hidden="1">
      <c r="A164" s="802"/>
      <c r="B164" s="746"/>
      <c r="C164" s="760"/>
      <c r="D164" s="764"/>
      <c r="E164" s="769"/>
      <c r="F164" s="770"/>
      <c r="G164" s="771"/>
      <c r="H164" s="768"/>
      <c r="I164" s="764"/>
      <c r="J164" s="774"/>
      <c r="K164" s="775"/>
      <c r="L164" s="776"/>
      <c r="M164" s="768"/>
    </row>
    <row r="165" spans="1:13" ht="15.75" hidden="1" thickBot="1">
      <c r="A165" s="802"/>
      <c r="B165" s="746"/>
      <c r="C165" s="760"/>
      <c r="D165" s="764"/>
      <c r="E165" s="779"/>
      <c r="F165" s="779"/>
      <c r="G165" s="771"/>
      <c r="H165" s="773"/>
      <c r="I165" s="764"/>
      <c r="J165" s="774"/>
      <c r="K165" s="775"/>
      <c r="L165" s="776"/>
      <c r="M165" s="768"/>
    </row>
    <row r="166" spans="1:13" ht="15.75" hidden="1" thickBot="1">
      <c r="A166" s="802"/>
      <c r="B166" s="746"/>
      <c r="C166" s="760"/>
      <c r="D166" s="764"/>
      <c r="E166" s="769"/>
      <c r="F166" s="770"/>
      <c r="G166" s="771"/>
      <c r="H166" s="785"/>
      <c r="I166" s="764"/>
      <c r="J166" s="774"/>
      <c r="K166" s="775"/>
      <c r="L166" s="776"/>
      <c r="M166" s="768"/>
    </row>
    <row r="167" spans="1:13" ht="15" hidden="1">
      <c r="A167" s="802"/>
      <c r="B167" s="746"/>
      <c r="C167" s="760"/>
      <c r="D167" s="764"/>
      <c r="E167" s="769"/>
      <c r="F167" s="770"/>
      <c r="G167" s="771"/>
      <c r="H167" s="803"/>
      <c r="I167" s="764"/>
      <c r="J167" s="774"/>
      <c r="K167" s="775"/>
      <c r="L167" s="776"/>
      <c r="M167" s="768"/>
    </row>
    <row r="168" spans="1:13" ht="15.75" hidden="1" thickBot="1">
      <c r="A168" s="802"/>
      <c r="B168" s="746"/>
      <c r="C168" s="760"/>
      <c r="D168" s="764"/>
      <c r="E168" s="779"/>
      <c r="F168" s="770"/>
      <c r="G168" s="771"/>
      <c r="H168" s="773"/>
      <c r="I168" s="764"/>
      <c r="J168" s="774"/>
      <c r="K168" s="775"/>
      <c r="L168" s="776"/>
      <c r="M168" s="768"/>
    </row>
    <row r="169" spans="1:13" ht="15.75" hidden="1" thickBot="1">
      <c r="A169" s="802"/>
      <c r="B169" s="746"/>
      <c r="C169" s="760"/>
      <c r="D169" s="764"/>
      <c r="E169" s="779"/>
      <c r="F169" s="770"/>
      <c r="G169" s="771"/>
      <c r="H169" s="773"/>
      <c r="I169" s="764"/>
      <c r="J169" s="774"/>
      <c r="K169" s="775"/>
      <c r="L169" s="776"/>
      <c r="M169" s="785"/>
    </row>
    <row r="170" spans="1:13" ht="15.75" hidden="1" thickBot="1">
      <c r="A170" s="802"/>
      <c r="B170" s="746"/>
      <c r="C170" s="760"/>
      <c r="D170" s="764"/>
      <c r="E170" s="779"/>
      <c r="F170" s="770"/>
      <c r="G170" s="771"/>
      <c r="H170" s="773"/>
      <c r="I170" s="764"/>
      <c r="J170" s="845"/>
      <c r="K170" s="775"/>
      <c r="L170" s="776"/>
      <c r="M170" s="785"/>
    </row>
    <row r="171" spans="1:13" ht="15" hidden="1">
      <c r="A171" s="802"/>
      <c r="B171" s="746"/>
      <c r="C171" s="846"/>
      <c r="D171" s="1658"/>
      <c r="E171" s="1659"/>
      <c r="F171" s="1659"/>
      <c r="G171" s="1660"/>
      <c r="H171" s="778"/>
      <c r="I171" s="1667"/>
      <c r="J171" s="1668"/>
      <c r="K171" s="1668"/>
      <c r="L171" s="1669"/>
      <c r="M171" s="778"/>
    </row>
    <row r="172" spans="1:13" ht="0.75" customHeight="1" hidden="1">
      <c r="A172" s="802"/>
      <c r="B172" s="746"/>
      <c r="C172" s="846"/>
      <c r="D172" s="849"/>
      <c r="E172" s="818"/>
      <c r="F172" s="818"/>
      <c r="G172" s="819"/>
      <c r="H172" s="781"/>
      <c r="I172" s="764"/>
      <c r="J172" s="1642"/>
      <c r="K172" s="1643"/>
      <c r="L172" s="1644"/>
      <c r="M172" s="778"/>
    </row>
    <row r="173" spans="1:13" ht="15" hidden="1">
      <c r="A173" s="802"/>
      <c r="B173" s="746"/>
      <c r="C173" s="846"/>
      <c r="D173" s="849"/>
      <c r="E173" s="818"/>
      <c r="F173" s="818"/>
      <c r="G173" s="819"/>
      <c r="H173" s="768"/>
      <c r="I173" s="764"/>
      <c r="J173" s="779"/>
      <c r="K173" s="774"/>
      <c r="L173" s="776"/>
      <c r="M173" s="778"/>
    </row>
    <row r="174" spans="1:13" ht="15" hidden="1">
      <c r="A174" s="802"/>
      <c r="B174" s="746"/>
      <c r="C174" s="846"/>
      <c r="D174" s="849"/>
      <c r="E174" s="818"/>
      <c r="F174" s="818"/>
      <c r="G174" s="819"/>
      <c r="H174" s="768"/>
      <c r="I174" s="764"/>
      <c r="J174" s="774"/>
      <c r="K174" s="775"/>
      <c r="L174" s="776"/>
      <c r="M174" s="778"/>
    </row>
    <row r="175" spans="1:13" ht="15" hidden="1">
      <c r="A175" s="802"/>
      <c r="B175" s="746"/>
      <c r="C175" s="846"/>
      <c r="D175" s="849"/>
      <c r="E175" s="818"/>
      <c r="F175" s="818"/>
      <c r="G175" s="819"/>
      <c r="H175" s="768"/>
      <c r="I175" s="764"/>
      <c r="J175" s="1642"/>
      <c r="K175" s="1643"/>
      <c r="L175" s="1644"/>
      <c r="M175" s="778"/>
    </row>
    <row r="176" spans="1:13" ht="15" customHeight="1" hidden="1" thickBot="1">
      <c r="A176" s="802"/>
      <c r="B176" s="746"/>
      <c r="C176" s="846"/>
      <c r="D176" s="849"/>
      <c r="E176" s="818"/>
      <c r="F176" s="818"/>
      <c r="G176" s="819"/>
      <c r="H176" s="768"/>
      <c r="I176" s="764"/>
      <c r="J176" s="1642"/>
      <c r="K176" s="1643"/>
      <c r="L176" s="1644"/>
      <c r="M176" s="785"/>
    </row>
    <row r="177" spans="1:13" ht="15.75" hidden="1" thickBot="1">
      <c r="A177" s="802"/>
      <c r="B177" s="746"/>
      <c r="C177" s="846"/>
      <c r="D177" s="849"/>
      <c r="E177" s="818"/>
      <c r="F177" s="818"/>
      <c r="G177" s="819"/>
      <c r="H177" s="768"/>
      <c r="I177" s="784"/>
      <c r="J177" s="845"/>
      <c r="K177" s="845"/>
      <c r="L177" s="809"/>
      <c r="M177" s="785"/>
    </row>
    <row r="178" spans="1:13" ht="15" hidden="1">
      <c r="A178" s="802"/>
      <c r="B178" s="746"/>
      <c r="C178" s="846"/>
      <c r="D178" s="817"/>
      <c r="E178" s="818"/>
      <c r="F178" s="818"/>
      <c r="G178" s="819"/>
      <c r="H178" s="778"/>
      <c r="I178" s="817"/>
      <c r="J178" s="822"/>
      <c r="K178" s="822"/>
      <c r="L178" s="809"/>
      <c r="M178" s="786"/>
    </row>
    <row r="179" spans="1:13" ht="15" hidden="1">
      <c r="A179" s="802"/>
      <c r="B179" s="746"/>
      <c r="C179" s="846"/>
      <c r="D179" s="850"/>
      <c r="E179" s="794"/>
      <c r="F179" s="818"/>
      <c r="G179" s="819"/>
      <c r="H179" s="781"/>
      <c r="I179" s="817"/>
      <c r="J179" s="822"/>
      <c r="K179" s="822"/>
      <c r="L179" s="809"/>
      <c r="M179" s="786"/>
    </row>
    <row r="180" spans="1:13" ht="15.75" hidden="1" thickBot="1">
      <c r="A180" s="802"/>
      <c r="B180" s="746"/>
      <c r="C180" s="846"/>
      <c r="D180" s="764"/>
      <c r="E180" s="769"/>
      <c r="F180" s="818"/>
      <c r="G180" s="819"/>
      <c r="H180" s="785"/>
      <c r="I180" s="784"/>
      <c r="J180" s="807"/>
      <c r="K180" s="822"/>
      <c r="L180" s="809"/>
      <c r="M180" s="786"/>
    </row>
    <row r="181" spans="1:13" ht="15.75" hidden="1" thickBot="1">
      <c r="A181" s="802"/>
      <c r="B181" s="746"/>
      <c r="C181" s="846"/>
      <c r="D181" s="779"/>
      <c r="E181" s="818"/>
      <c r="F181" s="818"/>
      <c r="G181" s="819"/>
      <c r="H181" s="785"/>
      <c r="I181" s="784"/>
      <c r="J181" s="807"/>
      <c r="K181" s="822"/>
      <c r="L181" s="809"/>
      <c r="M181" s="786"/>
    </row>
    <row r="182" spans="1:13" ht="15.75" hidden="1" thickBot="1">
      <c r="A182" s="802"/>
      <c r="B182" s="746"/>
      <c r="C182" s="846"/>
      <c r="D182" s="779"/>
      <c r="E182" s="818"/>
      <c r="F182" s="818"/>
      <c r="G182" s="819"/>
      <c r="H182" s="785"/>
      <c r="I182" s="784"/>
      <c r="J182" s="807"/>
      <c r="K182" s="822"/>
      <c r="L182" s="809"/>
      <c r="M182" s="785"/>
    </row>
    <row r="183" spans="1:13" ht="15.75" hidden="1" thickBot="1">
      <c r="A183" s="802"/>
      <c r="B183" s="746"/>
      <c r="C183" s="846"/>
      <c r="D183" s="817"/>
      <c r="E183" s="818"/>
      <c r="F183" s="818"/>
      <c r="G183" s="819"/>
      <c r="H183" s="778"/>
      <c r="I183" s="850"/>
      <c r="J183" s="779"/>
      <c r="K183" s="782"/>
      <c r="L183" s="783"/>
      <c r="M183" s="785"/>
    </row>
    <row r="184" spans="1:13" ht="15.75" hidden="1" thickBot="1">
      <c r="A184" s="802"/>
      <c r="B184" s="746"/>
      <c r="C184" s="846"/>
      <c r="D184" s="817"/>
      <c r="E184" s="818"/>
      <c r="F184" s="818"/>
      <c r="G184" s="819"/>
      <c r="H184" s="778"/>
      <c r="I184" s="850"/>
      <c r="J184" s="1642"/>
      <c r="K184" s="1643"/>
      <c r="L184" s="1644"/>
      <c r="M184" s="785"/>
    </row>
    <row r="185" spans="1:13" ht="15" hidden="1">
      <c r="A185" s="802"/>
      <c r="B185" s="746"/>
      <c r="C185" s="846"/>
      <c r="D185" s="817"/>
      <c r="E185" s="818"/>
      <c r="F185" s="818"/>
      <c r="G185" s="819"/>
      <c r="H185" s="778"/>
      <c r="I185" s="850"/>
      <c r="J185" s="822"/>
      <c r="K185" s="822"/>
      <c r="L185" s="809"/>
      <c r="M185" s="781"/>
    </row>
    <row r="186" spans="1:13" ht="15.75" hidden="1" thickBot="1">
      <c r="A186" s="802"/>
      <c r="B186" s="746"/>
      <c r="C186" s="846"/>
      <c r="D186" s="794"/>
      <c r="E186" s="794"/>
      <c r="F186" s="818"/>
      <c r="G186" s="819"/>
      <c r="H186" s="829"/>
      <c r="I186" s="850"/>
      <c r="J186" s="822"/>
      <c r="K186" s="822"/>
      <c r="L186" s="809"/>
      <c r="M186" s="786"/>
    </row>
    <row r="187" spans="1:13" ht="15.75" hidden="1" thickBot="1">
      <c r="A187" s="802"/>
      <c r="B187" s="746"/>
      <c r="C187" s="846"/>
      <c r="D187" s="817"/>
      <c r="E187" s="774"/>
      <c r="F187" s="818"/>
      <c r="G187" s="819"/>
      <c r="H187" s="829"/>
      <c r="I187" s="850"/>
      <c r="J187" s="822"/>
      <c r="K187" s="822"/>
      <c r="L187" s="809"/>
      <c r="M187" s="786"/>
    </row>
    <row r="188" spans="1:13" ht="0.75" customHeight="1" hidden="1">
      <c r="A188" s="802"/>
      <c r="B188" s="746"/>
      <c r="C188" s="836"/>
      <c r="D188" s="1667"/>
      <c r="E188" s="1668"/>
      <c r="F188" s="1668"/>
      <c r="G188" s="1669"/>
      <c r="H188" s="778"/>
      <c r="I188" s="1667"/>
      <c r="J188" s="1668"/>
      <c r="K188" s="1668"/>
      <c r="L188" s="1669"/>
      <c r="M188" s="768"/>
    </row>
    <row r="189" spans="1:13" ht="15.75" hidden="1" thickBot="1">
      <c r="A189" s="802"/>
      <c r="B189" s="746"/>
      <c r="C189" s="836"/>
      <c r="D189" s="764"/>
      <c r="E189" s="1642"/>
      <c r="F189" s="1643"/>
      <c r="G189" s="1644"/>
      <c r="H189" s="778"/>
      <c r="I189" s="764"/>
      <c r="J189" s="1642"/>
      <c r="K189" s="1643"/>
      <c r="L189" s="1644"/>
      <c r="M189" s="785"/>
    </row>
    <row r="190" spans="1:13" ht="15.75" hidden="1" thickBot="1">
      <c r="A190" s="802"/>
      <c r="B190" s="746"/>
      <c r="C190" s="760"/>
      <c r="D190" s="764"/>
      <c r="E190" s="774"/>
      <c r="F190" s="775"/>
      <c r="G190" s="776"/>
      <c r="H190" s="768"/>
      <c r="I190" s="764"/>
      <c r="J190" s="779"/>
      <c r="K190" s="770"/>
      <c r="L190" s="771"/>
      <c r="M190" s="785"/>
    </row>
    <row r="191" spans="1:13" ht="15" hidden="1">
      <c r="A191" s="802"/>
      <c r="B191" s="746"/>
      <c r="C191" s="760"/>
      <c r="D191" s="764"/>
      <c r="E191" s="769"/>
      <c r="F191" s="775"/>
      <c r="G191" s="776"/>
      <c r="H191" s="768"/>
      <c r="I191" s="764"/>
      <c r="J191" s="788"/>
      <c r="K191" s="782"/>
      <c r="L191" s="783"/>
      <c r="M191" s="778"/>
    </row>
    <row r="192" spans="1:13" ht="15.75" hidden="1" thickBot="1">
      <c r="A192" s="802"/>
      <c r="B192" s="746"/>
      <c r="C192" s="760"/>
      <c r="D192" s="764"/>
      <c r="E192" s="769"/>
      <c r="F192" s="775"/>
      <c r="G192" s="776"/>
      <c r="H192" s="773"/>
      <c r="I192" s="764"/>
      <c r="J192" s="788"/>
      <c r="K192" s="782"/>
      <c r="L192" s="783"/>
      <c r="M192" s="768"/>
    </row>
    <row r="193" spans="1:13" ht="15.75" hidden="1" thickBot="1">
      <c r="A193" s="802"/>
      <c r="B193" s="746"/>
      <c r="C193" s="760"/>
      <c r="D193" s="764"/>
      <c r="E193" s="774"/>
      <c r="F193" s="775"/>
      <c r="G193" s="776"/>
      <c r="H193" s="780"/>
      <c r="I193" s="764"/>
      <c r="J193" s="788"/>
      <c r="K193" s="782"/>
      <c r="L193" s="783"/>
      <c r="M193" s="785"/>
    </row>
    <row r="194" spans="1:13" ht="15.75" hidden="1" thickBot="1">
      <c r="A194" s="802"/>
      <c r="B194" s="746"/>
      <c r="C194" s="760"/>
      <c r="D194" s="764"/>
      <c r="E194" s="774"/>
      <c r="F194" s="775"/>
      <c r="G194" s="776"/>
      <c r="H194" s="780"/>
      <c r="I194" s="764"/>
      <c r="J194" s="1642"/>
      <c r="K194" s="1643"/>
      <c r="L194" s="1644"/>
      <c r="M194" s="785"/>
    </row>
    <row r="195" spans="1:13" ht="0.75" customHeight="1" hidden="1">
      <c r="A195" s="802"/>
      <c r="B195" s="746"/>
      <c r="C195" s="836"/>
      <c r="D195" s="1639"/>
      <c r="E195" s="1640"/>
      <c r="F195" s="1640"/>
      <c r="G195" s="1641"/>
      <c r="H195" s="778"/>
      <c r="I195" s="1639"/>
      <c r="J195" s="1640"/>
      <c r="K195" s="1640"/>
      <c r="L195" s="1641"/>
      <c r="M195" s="778"/>
    </row>
    <row r="196" spans="1:13" ht="15.75" hidden="1" thickBot="1">
      <c r="A196" s="802"/>
      <c r="B196" s="746"/>
      <c r="C196" s="760"/>
      <c r="D196" s="764"/>
      <c r="E196" s="774"/>
      <c r="F196" s="775"/>
      <c r="G196" s="776"/>
      <c r="H196" s="812"/>
      <c r="I196" s="764"/>
      <c r="J196" s="1642"/>
      <c r="K196" s="1643"/>
      <c r="L196" s="1644"/>
      <c r="M196" s="829"/>
    </row>
    <row r="197" spans="1:13" ht="15.75" hidden="1" thickBot="1">
      <c r="A197" s="802"/>
      <c r="B197" s="746"/>
      <c r="C197" s="760"/>
      <c r="D197" s="764"/>
      <c r="E197" s="1646"/>
      <c r="F197" s="1647"/>
      <c r="G197" s="1648"/>
      <c r="H197" s="790"/>
      <c r="I197" s="764"/>
      <c r="J197" s="779"/>
      <c r="K197" s="770"/>
      <c r="L197" s="771"/>
      <c r="M197" s="829"/>
    </row>
    <row r="198" spans="1:13" ht="15.75" hidden="1" thickBot="1">
      <c r="A198" s="802"/>
      <c r="B198" s="746"/>
      <c r="C198" s="760"/>
      <c r="D198" s="764"/>
      <c r="E198" s="774"/>
      <c r="F198" s="775"/>
      <c r="G198" s="776"/>
      <c r="H198" s="790"/>
      <c r="I198" s="764"/>
      <c r="J198" s="1642"/>
      <c r="K198" s="1643"/>
      <c r="L198" s="1644"/>
      <c r="M198" s="829"/>
    </row>
    <row r="199" spans="1:13" ht="15" hidden="1">
      <c r="A199" s="802"/>
      <c r="B199" s="746"/>
      <c r="C199" s="836"/>
      <c r="D199" s="1639"/>
      <c r="E199" s="1640"/>
      <c r="F199" s="1640"/>
      <c r="G199" s="1641"/>
      <c r="H199" s="778"/>
      <c r="I199" s="1639"/>
      <c r="J199" s="1640"/>
      <c r="K199" s="1640"/>
      <c r="L199" s="1641"/>
      <c r="M199" s="815"/>
    </row>
    <row r="200" spans="1:13" ht="15.75" hidden="1" thickBot="1">
      <c r="A200" s="802"/>
      <c r="B200" s="746"/>
      <c r="C200" s="760"/>
      <c r="D200" s="764"/>
      <c r="E200" s="1642"/>
      <c r="F200" s="1643"/>
      <c r="G200" s="1644"/>
      <c r="H200" s="786"/>
      <c r="I200" s="764"/>
      <c r="J200" s="1642"/>
      <c r="K200" s="1643"/>
      <c r="L200" s="1644"/>
      <c r="M200" s="829"/>
    </row>
    <row r="201" spans="1:13" ht="15.75" hidden="1" thickBot="1">
      <c r="A201" s="802"/>
      <c r="B201" s="746"/>
      <c r="C201" s="760"/>
      <c r="D201" s="764"/>
      <c r="E201" s="1646"/>
      <c r="F201" s="1647"/>
      <c r="G201" s="1648"/>
      <c r="H201" s="780"/>
      <c r="I201" s="764"/>
      <c r="J201" s="779"/>
      <c r="K201" s="770"/>
      <c r="L201" s="771"/>
      <c r="M201" s="829"/>
    </row>
    <row r="202" spans="1:13" ht="15.75" hidden="1" thickBot="1">
      <c r="A202" s="802"/>
      <c r="B202" s="746"/>
      <c r="C202" s="760"/>
      <c r="D202" s="764"/>
      <c r="E202" s="769"/>
      <c r="F202" s="782"/>
      <c r="G202" s="783"/>
      <c r="H202" s="777"/>
      <c r="I202" s="764"/>
      <c r="J202" s="779"/>
      <c r="K202" s="782"/>
      <c r="L202" s="783"/>
      <c r="M202" s="829"/>
    </row>
    <row r="203" spans="1:13" ht="15.75" hidden="1" thickBot="1">
      <c r="A203" s="802"/>
      <c r="B203" s="746"/>
      <c r="C203" s="760"/>
      <c r="D203" s="764"/>
      <c r="E203" s="779"/>
      <c r="F203" s="782"/>
      <c r="G203" s="783"/>
      <c r="H203" s="780"/>
      <c r="I203" s="764"/>
      <c r="J203" s="779"/>
      <c r="K203" s="782"/>
      <c r="L203" s="783"/>
      <c r="M203" s="768"/>
    </row>
    <row r="204" spans="1:13" ht="15.75" hidden="1" thickBot="1">
      <c r="A204" s="802"/>
      <c r="B204" s="746"/>
      <c r="C204" s="760"/>
      <c r="D204" s="764"/>
      <c r="E204" s="779"/>
      <c r="F204" s="779"/>
      <c r="G204" s="779"/>
      <c r="H204" s="780"/>
      <c r="I204" s="764"/>
      <c r="J204" s="1642"/>
      <c r="K204" s="1643"/>
      <c r="L204" s="1644"/>
      <c r="M204" s="768"/>
    </row>
    <row r="205" spans="1:13" ht="15" hidden="1">
      <c r="A205" s="802"/>
      <c r="B205" s="746"/>
      <c r="C205" s="836"/>
      <c r="D205" s="1658"/>
      <c r="E205" s="1659"/>
      <c r="F205" s="1659"/>
      <c r="G205" s="1660"/>
      <c r="H205" s="803"/>
      <c r="I205" s="1658"/>
      <c r="J205" s="1659"/>
      <c r="K205" s="1659"/>
      <c r="L205" s="1660"/>
      <c r="M205" s="844"/>
    </row>
    <row r="206" spans="1:13" ht="15.75" hidden="1" thickBot="1">
      <c r="A206" s="802"/>
      <c r="B206" s="746"/>
      <c r="C206" s="760"/>
      <c r="D206" s="764"/>
      <c r="E206" s="774"/>
      <c r="F206" s="775"/>
      <c r="G206" s="776"/>
      <c r="H206" s="790"/>
      <c r="I206" s="764"/>
      <c r="J206" s="1642"/>
      <c r="K206" s="1643"/>
      <c r="L206" s="1644"/>
      <c r="M206" s="838"/>
    </row>
    <row r="207" spans="1:13" ht="15.75" hidden="1" thickBot="1">
      <c r="A207" s="802"/>
      <c r="B207" s="746"/>
      <c r="C207" s="760"/>
      <c r="D207" s="764"/>
      <c r="E207" s="774"/>
      <c r="F207" s="775"/>
      <c r="G207" s="776"/>
      <c r="H207" s="796"/>
      <c r="I207" s="764"/>
      <c r="J207" s="779"/>
      <c r="K207" s="770"/>
      <c r="L207" s="771"/>
      <c r="M207" s="838"/>
    </row>
    <row r="208" spans="1:13" ht="15.75" hidden="1" thickBot="1">
      <c r="A208" s="802"/>
      <c r="B208" s="746"/>
      <c r="C208" s="760"/>
      <c r="D208" s="764"/>
      <c r="E208" s="774"/>
      <c r="F208" s="775"/>
      <c r="G208" s="776"/>
      <c r="H208" s="790"/>
      <c r="I208" s="764"/>
      <c r="J208" s="1642"/>
      <c r="K208" s="1643"/>
      <c r="L208" s="1644"/>
      <c r="M208" s="838"/>
    </row>
    <row r="209" spans="1:13" ht="15" hidden="1">
      <c r="A209" s="802"/>
      <c r="B209" s="746"/>
      <c r="C209" s="836"/>
      <c r="D209" s="1658"/>
      <c r="E209" s="1659"/>
      <c r="F209" s="1659"/>
      <c r="G209" s="1660"/>
      <c r="H209" s="778"/>
      <c r="I209" s="764"/>
      <c r="J209" s="788"/>
      <c r="K209" s="782"/>
      <c r="L209" s="783"/>
      <c r="M209" s="778"/>
    </row>
    <row r="210" spans="1:13" ht="15.75" hidden="1" thickBot="1">
      <c r="A210" s="802"/>
      <c r="B210" s="746"/>
      <c r="C210" s="760"/>
      <c r="D210" s="764"/>
      <c r="E210" s="769"/>
      <c r="F210" s="775"/>
      <c r="G210" s="776"/>
      <c r="H210" s="830"/>
      <c r="I210" s="764"/>
      <c r="J210" s="788"/>
      <c r="K210" s="782"/>
      <c r="L210" s="783"/>
      <c r="M210" s="778"/>
    </row>
    <row r="211" spans="1:13" ht="15.75" hidden="1" thickBot="1">
      <c r="A211" s="802"/>
      <c r="B211" s="746"/>
      <c r="C211" s="760"/>
      <c r="D211" s="764"/>
      <c r="E211" s="1646"/>
      <c r="F211" s="1647"/>
      <c r="G211" s="1648"/>
      <c r="H211" s="830"/>
      <c r="I211" s="764"/>
      <c r="J211" s="788"/>
      <c r="K211" s="782"/>
      <c r="L211" s="783"/>
      <c r="M211" s="778"/>
    </row>
    <row r="212" spans="1:13" ht="15.75" hidden="1" thickBot="1">
      <c r="A212" s="802"/>
      <c r="B212" s="746"/>
      <c r="C212" s="760"/>
      <c r="D212" s="764"/>
      <c r="E212" s="774"/>
      <c r="F212" s="775"/>
      <c r="G212" s="776"/>
      <c r="H212" s="830"/>
      <c r="I212" s="764"/>
      <c r="J212" s="788"/>
      <c r="K212" s="782"/>
      <c r="L212" s="783"/>
      <c r="M212" s="778"/>
    </row>
    <row r="213" spans="1:13" ht="15" hidden="1">
      <c r="A213" s="802"/>
      <c r="B213" s="746"/>
      <c r="C213" s="836"/>
      <c r="D213" s="1639"/>
      <c r="E213" s="1640"/>
      <c r="F213" s="1640"/>
      <c r="G213" s="1641"/>
      <c r="H213" s="778"/>
      <c r="I213" s="1639"/>
      <c r="J213" s="1670"/>
      <c r="K213" s="1670"/>
      <c r="L213" s="1671"/>
      <c r="M213" s="778"/>
    </row>
    <row r="214" spans="1:13" ht="15" hidden="1">
      <c r="A214" s="802"/>
      <c r="B214" s="746"/>
      <c r="C214" s="836"/>
      <c r="D214" s="784"/>
      <c r="E214" s="794"/>
      <c r="F214" s="794"/>
      <c r="G214" s="763"/>
      <c r="H214" s="778"/>
      <c r="I214" s="764"/>
      <c r="J214" s="807"/>
      <c r="K214" s="775"/>
      <c r="L214" s="776"/>
      <c r="M214" s="768"/>
    </row>
    <row r="215" spans="1:13" ht="15" hidden="1">
      <c r="A215" s="802"/>
      <c r="B215" s="746"/>
      <c r="C215" s="836"/>
      <c r="D215" s="784"/>
      <c r="E215" s="794"/>
      <c r="F215" s="794"/>
      <c r="G215" s="763"/>
      <c r="H215" s="778"/>
      <c r="I215" s="764"/>
      <c r="J215" s="807"/>
      <c r="K215" s="775"/>
      <c r="L215" s="776"/>
      <c r="M215" s="768"/>
    </row>
    <row r="216" spans="1:13" ht="15" hidden="1">
      <c r="A216" s="802"/>
      <c r="B216" s="746"/>
      <c r="C216" s="760"/>
      <c r="D216" s="764"/>
      <c r="E216" s="1642"/>
      <c r="F216" s="1643"/>
      <c r="G216" s="1644"/>
      <c r="H216" s="768"/>
      <c r="I216" s="784"/>
      <c r="J216" s="807"/>
      <c r="K216" s="794"/>
      <c r="L216" s="811"/>
      <c r="M216" s="790"/>
    </row>
    <row r="217" spans="1:13" ht="15.75" hidden="1" thickBot="1">
      <c r="A217" s="802"/>
      <c r="B217" s="746"/>
      <c r="C217" s="760"/>
      <c r="D217" s="764"/>
      <c r="E217" s="1646"/>
      <c r="F217" s="1647"/>
      <c r="G217" s="1648"/>
      <c r="H217" s="780"/>
      <c r="I217" s="784"/>
      <c r="J217" s="807"/>
      <c r="K217" s="794"/>
      <c r="L217" s="811"/>
      <c r="M217" s="790"/>
    </row>
    <row r="218" spans="1:13" ht="15.75" hidden="1" thickBot="1">
      <c r="A218" s="802"/>
      <c r="B218" s="746"/>
      <c r="C218" s="760"/>
      <c r="D218" s="764"/>
      <c r="E218" s="779"/>
      <c r="F218" s="779"/>
      <c r="G218" s="779"/>
      <c r="H218" s="787"/>
      <c r="I218" s="764"/>
      <c r="J218" s="774"/>
      <c r="K218" s="770"/>
      <c r="L218" s="771"/>
      <c r="M218" s="790"/>
    </row>
    <row r="219" spans="1:13" ht="15" hidden="1">
      <c r="A219" s="802"/>
      <c r="B219" s="746"/>
      <c r="C219" s="836"/>
      <c r="D219" s="1639"/>
      <c r="E219" s="1640"/>
      <c r="F219" s="1640"/>
      <c r="G219" s="1641"/>
      <c r="H219" s="768"/>
      <c r="I219" s="1639"/>
      <c r="J219" s="1640"/>
      <c r="K219" s="1640"/>
      <c r="L219" s="1641"/>
      <c r="M219" s="778"/>
    </row>
    <row r="220" spans="1:13" ht="15.75" hidden="1" thickBot="1">
      <c r="A220" s="802"/>
      <c r="B220" s="746"/>
      <c r="C220" s="760"/>
      <c r="D220" s="764"/>
      <c r="E220" s="769"/>
      <c r="F220" s="775"/>
      <c r="G220" s="776"/>
      <c r="H220" s="851"/>
      <c r="I220" s="764"/>
      <c r="J220" s="779"/>
      <c r="K220" s="782"/>
      <c r="L220" s="783"/>
      <c r="M220" s="785"/>
    </row>
    <row r="221" spans="1:13" ht="15.75" hidden="1" thickBot="1">
      <c r="A221" s="802"/>
      <c r="B221" s="746"/>
      <c r="C221" s="760"/>
      <c r="D221" s="764"/>
      <c r="E221" s="1646"/>
      <c r="F221" s="1647"/>
      <c r="G221" s="1648"/>
      <c r="H221" s="780"/>
      <c r="I221" s="764"/>
      <c r="J221" s="779"/>
      <c r="K221" s="782"/>
      <c r="L221" s="783"/>
      <c r="M221" s="785"/>
    </row>
    <row r="222" spans="1:13" ht="15.75" hidden="1" thickBot="1">
      <c r="A222" s="802"/>
      <c r="B222" s="746"/>
      <c r="C222" s="760"/>
      <c r="D222" s="764"/>
      <c r="E222" s="779"/>
      <c r="F222" s="779"/>
      <c r="G222" s="779"/>
      <c r="H222" s="780"/>
      <c r="I222" s="764"/>
      <c r="J222" s="1642"/>
      <c r="K222" s="1643"/>
      <c r="L222" s="1644"/>
      <c r="M222" s="785"/>
    </row>
    <row r="223" spans="1:13" ht="15" hidden="1">
      <c r="A223" s="802"/>
      <c r="B223" s="746"/>
      <c r="C223" s="836"/>
      <c r="D223" s="1639"/>
      <c r="E223" s="1640"/>
      <c r="F223" s="1640"/>
      <c r="G223" s="1641"/>
      <c r="H223" s="778"/>
      <c r="I223" s="1639"/>
      <c r="J223" s="1640"/>
      <c r="K223" s="1640"/>
      <c r="L223" s="1641"/>
      <c r="M223" s="778"/>
    </row>
    <row r="224" spans="1:13" ht="15.75" hidden="1" thickBot="1">
      <c r="A224" s="802"/>
      <c r="B224" s="746"/>
      <c r="C224" s="836"/>
      <c r="D224" s="764"/>
      <c r="E224" s="1642"/>
      <c r="F224" s="1643"/>
      <c r="G224" s="1644"/>
      <c r="H224" s="778"/>
      <c r="I224" s="764"/>
      <c r="J224" s="1642"/>
      <c r="K224" s="1643"/>
      <c r="L224" s="1644"/>
      <c r="M224" s="785"/>
    </row>
    <row r="225" spans="1:13" ht="15.75" hidden="1" thickBot="1">
      <c r="A225" s="802"/>
      <c r="B225" s="746"/>
      <c r="C225" s="836"/>
      <c r="D225" s="764"/>
      <c r="E225" s="774"/>
      <c r="F225" s="775"/>
      <c r="G225" s="776"/>
      <c r="H225" s="778"/>
      <c r="I225" s="764"/>
      <c r="J225" s="779"/>
      <c r="K225" s="770"/>
      <c r="L225" s="771"/>
      <c r="M225" s="785"/>
    </row>
    <row r="226" spans="1:13" ht="15.75" hidden="1" thickBot="1">
      <c r="A226" s="802"/>
      <c r="B226" s="746"/>
      <c r="C226" s="760"/>
      <c r="D226" s="764"/>
      <c r="E226" s="1642"/>
      <c r="F226" s="1643"/>
      <c r="G226" s="1644"/>
      <c r="H226" s="768"/>
      <c r="I226" s="764"/>
      <c r="J226" s="1642"/>
      <c r="K226" s="1643"/>
      <c r="L226" s="1644"/>
      <c r="M226" s="785"/>
    </row>
    <row r="227" spans="1:13" ht="15" hidden="1">
      <c r="A227" s="802"/>
      <c r="B227" s="746"/>
      <c r="C227" s="760"/>
      <c r="D227" s="764"/>
      <c r="E227" s="769"/>
      <c r="F227" s="770"/>
      <c r="G227" s="771"/>
      <c r="H227" s="781"/>
      <c r="I227" s="764"/>
      <c r="J227" s="788"/>
      <c r="K227" s="782"/>
      <c r="L227" s="783"/>
      <c r="M227" s="778"/>
    </row>
    <row r="228" spans="1:13" ht="15.75" hidden="1" thickBot="1">
      <c r="A228" s="802"/>
      <c r="B228" s="746"/>
      <c r="C228" s="760"/>
      <c r="D228" s="764"/>
      <c r="E228" s="1646"/>
      <c r="F228" s="1647"/>
      <c r="G228" s="1648"/>
      <c r="H228" s="780"/>
      <c r="I228" s="764"/>
      <c r="J228" s="1646"/>
      <c r="K228" s="1647"/>
      <c r="L228" s="1648"/>
      <c r="M228" s="778"/>
    </row>
    <row r="229" spans="1:13" ht="15.75" hidden="1" thickBot="1">
      <c r="A229" s="802"/>
      <c r="B229" s="746"/>
      <c r="C229" s="760"/>
      <c r="D229" s="764"/>
      <c r="E229" s="779"/>
      <c r="F229" s="779"/>
      <c r="G229" s="779"/>
      <c r="H229" s="787"/>
      <c r="I229" s="764"/>
      <c r="J229" s="1646"/>
      <c r="K229" s="1647"/>
      <c r="L229" s="1648"/>
      <c r="M229" s="778"/>
    </row>
    <row r="230" spans="1:13" ht="0.75" customHeight="1" hidden="1">
      <c r="A230" s="802"/>
      <c r="B230" s="746"/>
      <c r="C230" s="836"/>
      <c r="D230" s="1658"/>
      <c r="E230" s="1659"/>
      <c r="F230" s="1659"/>
      <c r="G230" s="1660"/>
      <c r="H230" s="803"/>
      <c r="I230" s="1658"/>
      <c r="J230" s="1659"/>
      <c r="K230" s="1659"/>
      <c r="L230" s="1660"/>
      <c r="M230" s="778"/>
    </row>
    <row r="231" spans="1:13" ht="15.75" hidden="1" thickBot="1">
      <c r="A231" s="802"/>
      <c r="B231" s="746"/>
      <c r="C231" s="836"/>
      <c r="D231" s="764"/>
      <c r="E231" s="1642"/>
      <c r="F231" s="1643"/>
      <c r="G231" s="1644"/>
      <c r="H231" s="781"/>
      <c r="I231" s="764"/>
      <c r="J231" s="1642"/>
      <c r="K231" s="1643"/>
      <c r="L231" s="1644"/>
      <c r="M231" s="773"/>
    </row>
    <row r="232" spans="1:13" ht="15.75" hidden="1" thickBot="1">
      <c r="A232" s="802"/>
      <c r="B232" s="746"/>
      <c r="C232" s="836"/>
      <c r="D232" s="764"/>
      <c r="E232" s="774"/>
      <c r="F232" s="775"/>
      <c r="G232" s="776"/>
      <c r="H232" s="768"/>
      <c r="I232" s="764"/>
      <c r="J232" s="779"/>
      <c r="K232" s="770"/>
      <c r="L232" s="771"/>
      <c r="M232" s="773"/>
    </row>
    <row r="233" spans="1:13" ht="15.75" hidden="1" thickBot="1">
      <c r="A233" s="802"/>
      <c r="B233" s="746"/>
      <c r="C233" s="836"/>
      <c r="D233" s="764"/>
      <c r="E233" s="1642"/>
      <c r="F233" s="1643"/>
      <c r="G233" s="1644"/>
      <c r="H233" s="781"/>
      <c r="I233" s="764"/>
      <c r="J233" s="1642"/>
      <c r="K233" s="1643"/>
      <c r="L233" s="1644"/>
      <c r="M233" s="773"/>
    </row>
    <row r="234" spans="1:13" ht="15.75" hidden="1" thickBot="1">
      <c r="A234" s="802"/>
      <c r="B234" s="746"/>
      <c r="C234" s="760"/>
      <c r="D234" s="764"/>
      <c r="E234" s="769"/>
      <c r="F234" s="770"/>
      <c r="G234" s="771"/>
      <c r="H234" s="829"/>
      <c r="I234" s="764"/>
      <c r="J234" s="774"/>
      <c r="K234" s="782"/>
      <c r="L234" s="783"/>
      <c r="M234" s="781"/>
    </row>
    <row r="235" spans="1:13" ht="15.75" hidden="1" thickBot="1">
      <c r="A235" s="802"/>
      <c r="B235" s="746"/>
      <c r="C235" s="760"/>
      <c r="D235" s="764"/>
      <c r="E235" s="1646"/>
      <c r="F235" s="1647"/>
      <c r="G235" s="1648"/>
      <c r="H235" s="773"/>
      <c r="I235" s="764"/>
      <c r="J235" s="774"/>
      <c r="K235" s="782"/>
      <c r="L235" s="783"/>
      <c r="M235" s="768"/>
    </row>
    <row r="236" spans="1:13" ht="15.75" hidden="1" thickBot="1">
      <c r="A236" s="802"/>
      <c r="B236" s="746"/>
      <c r="C236" s="760"/>
      <c r="D236" s="764"/>
      <c r="E236" s="779"/>
      <c r="F236" s="779"/>
      <c r="G236" s="779"/>
      <c r="H236" s="773"/>
      <c r="I236" s="764"/>
      <c r="J236" s="774"/>
      <c r="K236" s="782"/>
      <c r="L236" s="783"/>
      <c r="M236" s="768"/>
    </row>
    <row r="237" spans="1:13" ht="15" hidden="1">
      <c r="A237" s="802"/>
      <c r="B237" s="746"/>
      <c r="C237" s="836"/>
      <c r="D237" s="1639"/>
      <c r="E237" s="1640"/>
      <c r="F237" s="1640"/>
      <c r="G237" s="1641"/>
      <c r="H237" s="778"/>
      <c r="I237" s="764"/>
      <c r="J237" s="1664"/>
      <c r="K237" s="1665"/>
      <c r="L237" s="1666"/>
      <c r="M237" s="778"/>
    </row>
    <row r="238" spans="1:13" ht="15" hidden="1">
      <c r="A238" s="802"/>
      <c r="B238" s="746"/>
      <c r="C238" s="760"/>
      <c r="D238" s="764"/>
      <c r="E238" s="1642"/>
      <c r="F238" s="1643"/>
      <c r="G238" s="1644"/>
      <c r="H238" s="768"/>
      <c r="I238" s="764"/>
      <c r="J238" s="1646"/>
      <c r="K238" s="1647"/>
      <c r="L238" s="1648"/>
      <c r="M238" s="778"/>
    </row>
    <row r="239" spans="1:13" ht="15.75" hidden="1" thickBot="1">
      <c r="A239" s="802"/>
      <c r="B239" s="746"/>
      <c r="C239" s="760"/>
      <c r="D239" s="764"/>
      <c r="E239" s="1646"/>
      <c r="F239" s="1647"/>
      <c r="G239" s="1648"/>
      <c r="H239" s="787"/>
      <c r="I239" s="764"/>
      <c r="J239" s="1646"/>
      <c r="K239" s="1647"/>
      <c r="L239" s="1648"/>
      <c r="M239" s="778"/>
    </row>
    <row r="240" spans="1:13" ht="15.75" hidden="1" thickBot="1">
      <c r="A240" s="802"/>
      <c r="B240" s="746"/>
      <c r="C240" s="760"/>
      <c r="D240" s="764"/>
      <c r="E240" s="779"/>
      <c r="F240" s="779"/>
      <c r="G240" s="779"/>
      <c r="H240" s="787"/>
      <c r="I240" s="764"/>
      <c r="J240" s="1646"/>
      <c r="K240" s="1647"/>
      <c r="L240" s="1648"/>
      <c r="M240" s="790"/>
    </row>
    <row r="241" spans="1:13" ht="15" hidden="1">
      <c r="A241" s="802"/>
      <c r="B241" s="746"/>
      <c r="C241" s="836"/>
      <c r="D241" s="1639"/>
      <c r="E241" s="1640"/>
      <c r="F241" s="1640"/>
      <c r="G241" s="1641"/>
      <c r="H241" s="778"/>
      <c r="I241" s="764"/>
      <c r="J241" s="1646"/>
      <c r="K241" s="1647"/>
      <c r="L241" s="1648"/>
      <c r="M241" s="778"/>
    </row>
    <row r="242" spans="1:13" ht="15" hidden="1">
      <c r="A242" s="802"/>
      <c r="B242" s="746"/>
      <c r="C242" s="836"/>
      <c r="D242" s="761"/>
      <c r="E242" s="762"/>
      <c r="F242" s="762"/>
      <c r="G242" s="763"/>
      <c r="H242" s="778"/>
      <c r="I242" s="764"/>
      <c r="J242" s="788"/>
      <c r="K242" s="782"/>
      <c r="L242" s="783"/>
      <c r="M242" s="778"/>
    </row>
    <row r="243" spans="1:13" ht="15" hidden="1">
      <c r="A243" s="802"/>
      <c r="B243" s="746"/>
      <c r="C243" s="836"/>
      <c r="D243" s="761"/>
      <c r="E243" s="762"/>
      <c r="F243" s="762"/>
      <c r="G243" s="763"/>
      <c r="H243" s="778"/>
      <c r="I243" s="764"/>
      <c r="J243" s="788"/>
      <c r="K243" s="782"/>
      <c r="L243" s="783"/>
      <c r="M243" s="778"/>
    </row>
    <row r="244" spans="1:13" ht="15" hidden="1">
      <c r="A244" s="802"/>
      <c r="B244" s="746"/>
      <c r="C244" s="760"/>
      <c r="D244" s="764"/>
      <c r="E244" s="769"/>
      <c r="F244" s="779"/>
      <c r="G244" s="779"/>
      <c r="H244" s="768"/>
      <c r="I244" s="764"/>
      <c r="J244" s="1646"/>
      <c r="K244" s="1647"/>
      <c r="L244" s="1648"/>
      <c r="M244" s="768"/>
    </row>
    <row r="245" spans="1:13" ht="15.75" hidden="1" thickBot="1">
      <c r="A245" s="802"/>
      <c r="B245" s="746"/>
      <c r="C245" s="760"/>
      <c r="D245" s="764"/>
      <c r="E245" s="1646"/>
      <c r="F245" s="1647"/>
      <c r="G245" s="1648"/>
      <c r="H245" s="780"/>
      <c r="I245" s="764"/>
      <c r="J245" s="1646"/>
      <c r="K245" s="1647"/>
      <c r="L245" s="1648"/>
      <c r="M245" s="768"/>
    </row>
    <row r="246" spans="1:13" ht="15" hidden="1">
      <c r="A246" s="802"/>
      <c r="B246" s="746"/>
      <c r="C246" s="760"/>
      <c r="D246" s="764"/>
      <c r="E246" s="779"/>
      <c r="F246" s="779"/>
      <c r="G246" s="779"/>
      <c r="H246" s="1468"/>
      <c r="I246" s="764"/>
      <c r="J246" s="1646"/>
      <c r="K246" s="1647"/>
      <c r="L246" s="1648"/>
      <c r="M246" s="768"/>
    </row>
    <row r="247" spans="1:13" ht="15">
      <c r="A247" s="802"/>
      <c r="B247" s="746"/>
      <c r="C247" s="760" t="s">
        <v>10</v>
      </c>
      <c r="D247" s="1469">
        <v>882111</v>
      </c>
      <c r="E247" s="1470" t="s">
        <v>795</v>
      </c>
      <c r="F247" s="1470"/>
      <c r="G247" s="1470"/>
      <c r="H247" s="768"/>
      <c r="I247" s="1469">
        <v>882111</v>
      </c>
      <c r="J247" s="1041" t="s">
        <v>895</v>
      </c>
      <c r="K247" s="1041"/>
      <c r="L247" s="1513"/>
      <c r="M247" s="768"/>
    </row>
    <row r="248" spans="1:13" ht="15">
      <c r="A248" s="802"/>
      <c r="B248" s="746"/>
      <c r="C248" s="760"/>
      <c r="D248" s="764" t="s">
        <v>18</v>
      </c>
      <c r="E248" s="1471" t="s">
        <v>796</v>
      </c>
      <c r="F248" s="1471"/>
      <c r="G248" s="1471"/>
      <c r="H248" s="768">
        <v>7200</v>
      </c>
      <c r="I248" s="764" t="s">
        <v>22</v>
      </c>
      <c r="J248" s="782" t="s">
        <v>897</v>
      </c>
      <c r="K248" s="782"/>
      <c r="L248" s="783"/>
      <c r="M248" s="768">
        <v>6480</v>
      </c>
    </row>
    <row r="249" spans="1:13" ht="15">
      <c r="A249" s="802"/>
      <c r="B249" s="746"/>
      <c r="C249" s="760"/>
      <c r="D249" s="764"/>
      <c r="E249" s="1471" t="s">
        <v>550</v>
      </c>
      <c r="F249" s="1471"/>
      <c r="G249" s="1471"/>
      <c r="H249" s="768">
        <f>SUM(H248)</f>
        <v>7200</v>
      </c>
      <c r="I249" s="764"/>
      <c r="J249" s="782" t="s">
        <v>522</v>
      </c>
      <c r="K249" s="782"/>
      <c r="L249" s="783"/>
      <c r="M249" s="768">
        <f>SUM(M248)</f>
        <v>6480</v>
      </c>
    </row>
    <row r="250" spans="1:13" ht="15">
      <c r="A250" s="802"/>
      <c r="B250" s="746"/>
      <c r="C250" s="760"/>
      <c r="D250" s="764"/>
      <c r="E250" s="1471"/>
      <c r="F250" s="1471"/>
      <c r="G250" s="1471"/>
      <c r="H250" s="768"/>
      <c r="I250" s="764"/>
      <c r="J250" s="782"/>
      <c r="K250" s="782"/>
      <c r="L250" s="783"/>
      <c r="M250" s="768"/>
    </row>
    <row r="251" spans="1:13" ht="15">
      <c r="A251" s="802"/>
      <c r="B251" s="746"/>
      <c r="C251" s="760" t="s">
        <v>12</v>
      </c>
      <c r="D251" s="1469">
        <v>882112</v>
      </c>
      <c r="E251" s="1470" t="s">
        <v>461</v>
      </c>
      <c r="F251" s="1470"/>
      <c r="G251" s="1471"/>
      <c r="H251" s="768"/>
      <c r="I251" s="764"/>
      <c r="J251" s="782"/>
      <c r="K251" s="782"/>
      <c r="L251" s="783"/>
      <c r="M251" s="768"/>
    </row>
    <row r="252" spans="1:13" ht="15">
      <c r="A252" s="802"/>
      <c r="B252" s="746"/>
      <c r="C252" s="760"/>
      <c r="D252" s="764" t="s">
        <v>18</v>
      </c>
      <c r="E252" s="1471" t="s">
        <v>796</v>
      </c>
      <c r="F252" s="1471"/>
      <c r="G252" s="1471"/>
      <c r="H252" s="768">
        <v>48500</v>
      </c>
      <c r="I252" s="1469">
        <v>882112</v>
      </c>
      <c r="J252" s="1041" t="s">
        <v>461</v>
      </c>
      <c r="K252" s="1041"/>
      <c r="L252" s="1513"/>
      <c r="M252" s="768"/>
    </row>
    <row r="253" spans="1:13" ht="15">
      <c r="A253" s="802"/>
      <c r="B253" s="746"/>
      <c r="C253" s="760"/>
      <c r="D253" s="764"/>
      <c r="E253" s="1471" t="s">
        <v>550</v>
      </c>
      <c r="F253" s="1471"/>
      <c r="G253" s="1471"/>
      <c r="H253" s="768">
        <f>SUM(H252)</f>
        <v>48500</v>
      </c>
      <c r="I253" s="764" t="s">
        <v>22</v>
      </c>
      <c r="J253" s="782" t="s">
        <v>897</v>
      </c>
      <c r="K253" s="782"/>
      <c r="L253" s="783"/>
      <c r="M253" s="768">
        <v>36640</v>
      </c>
    </row>
    <row r="254" spans="1:13" ht="15">
      <c r="A254" s="802"/>
      <c r="B254" s="746"/>
      <c r="C254" s="760"/>
      <c r="D254" s="764"/>
      <c r="E254" s="1471"/>
      <c r="F254" s="1471"/>
      <c r="G254" s="1471"/>
      <c r="H254" s="768"/>
      <c r="I254" s="764"/>
      <c r="J254" s="782" t="s">
        <v>522</v>
      </c>
      <c r="K254" s="782"/>
      <c r="L254" s="783"/>
      <c r="M254" s="768">
        <f>SUM(M253)</f>
        <v>36640</v>
      </c>
    </row>
    <row r="255" spans="1:13" ht="15">
      <c r="A255" s="802"/>
      <c r="B255" s="746"/>
      <c r="C255" s="760" t="s">
        <v>14</v>
      </c>
      <c r="D255" s="1469">
        <v>882113</v>
      </c>
      <c r="E255" s="1470" t="s">
        <v>797</v>
      </c>
      <c r="F255" s="1470"/>
      <c r="G255" s="1471"/>
      <c r="H255" s="768"/>
      <c r="I255" s="764"/>
      <c r="J255" s="782"/>
      <c r="K255" s="782"/>
      <c r="L255" s="783"/>
      <c r="M255" s="768"/>
    </row>
    <row r="256" spans="1:13" ht="15">
      <c r="A256" s="802"/>
      <c r="B256" s="746"/>
      <c r="C256" s="760"/>
      <c r="D256" s="764" t="s">
        <v>18</v>
      </c>
      <c r="E256" s="1471" t="s">
        <v>796</v>
      </c>
      <c r="F256" s="1471"/>
      <c r="G256" s="1471"/>
      <c r="H256" s="768">
        <v>15000</v>
      </c>
      <c r="I256" s="1469">
        <v>882113</v>
      </c>
      <c r="J256" s="1041" t="s">
        <v>797</v>
      </c>
      <c r="K256" s="1041"/>
      <c r="L256" s="1513"/>
      <c r="M256" s="768"/>
    </row>
    <row r="257" spans="1:13" ht="15">
      <c r="A257" s="802"/>
      <c r="B257" s="746"/>
      <c r="C257" s="760"/>
      <c r="D257" s="764"/>
      <c r="E257" s="1471" t="s">
        <v>550</v>
      </c>
      <c r="F257" s="1471"/>
      <c r="G257" s="1471"/>
      <c r="H257" s="768">
        <f>SUM(H256)</f>
        <v>15000</v>
      </c>
      <c r="I257" s="764" t="s">
        <v>22</v>
      </c>
      <c r="J257" s="782" t="s">
        <v>897</v>
      </c>
      <c r="K257" s="782"/>
      <c r="L257" s="783"/>
      <c r="M257" s="768">
        <v>13500</v>
      </c>
    </row>
    <row r="258" spans="1:13" ht="15">
      <c r="A258" s="802"/>
      <c r="B258" s="746"/>
      <c r="C258" s="760"/>
      <c r="D258" s="764"/>
      <c r="E258" s="1471"/>
      <c r="F258" s="1471"/>
      <c r="G258" s="1471"/>
      <c r="H258" s="768"/>
      <c r="I258" s="764"/>
      <c r="J258" s="782" t="s">
        <v>898</v>
      </c>
      <c r="K258" s="782"/>
      <c r="L258" s="783"/>
      <c r="M258" s="768">
        <f>SUM(M257)</f>
        <v>13500</v>
      </c>
    </row>
    <row r="259" spans="1:13" ht="15">
      <c r="A259" s="802"/>
      <c r="B259" s="746"/>
      <c r="C259" s="760" t="s">
        <v>16</v>
      </c>
      <c r="D259" s="1469">
        <v>882201</v>
      </c>
      <c r="E259" s="1470" t="s">
        <v>798</v>
      </c>
      <c r="F259" s="1470"/>
      <c r="G259" s="1470"/>
      <c r="H259" s="768"/>
      <c r="I259" s="1469">
        <v>882201</v>
      </c>
      <c r="J259" s="1041" t="s">
        <v>798</v>
      </c>
      <c r="K259" s="1041"/>
      <c r="L259" s="1513"/>
      <c r="M259" s="768"/>
    </row>
    <row r="260" spans="1:13" ht="15">
      <c r="A260" s="802"/>
      <c r="B260" s="746"/>
      <c r="C260" s="760"/>
      <c r="D260" s="764" t="s">
        <v>18</v>
      </c>
      <c r="E260" s="1471" t="s">
        <v>796</v>
      </c>
      <c r="F260" s="1471"/>
      <c r="G260" s="1471"/>
      <c r="H260" s="768">
        <v>500</v>
      </c>
      <c r="I260" s="764" t="s">
        <v>22</v>
      </c>
      <c r="J260" s="782" t="s">
        <v>897</v>
      </c>
      <c r="K260" s="782"/>
      <c r="L260" s="783"/>
      <c r="M260" s="768">
        <v>450</v>
      </c>
    </row>
    <row r="261" spans="1:21" ht="15">
      <c r="A261" s="802"/>
      <c r="B261" s="746"/>
      <c r="C261" s="760"/>
      <c r="D261" s="764"/>
      <c r="E261" s="1471" t="s">
        <v>550</v>
      </c>
      <c r="F261" s="1471"/>
      <c r="G261" s="1471"/>
      <c r="H261" s="768">
        <f>SUM(H260)</f>
        <v>500</v>
      </c>
      <c r="I261" s="764"/>
      <c r="J261" s="1509" t="s">
        <v>522</v>
      </c>
      <c r="K261" s="760"/>
      <c r="L261" s="1469"/>
      <c r="M261" s="844">
        <f>SUM(M260)</f>
        <v>450</v>
      </c>
      <c r="N261" s="902"/>
      <c r="O261" s="902"/>
      <c r="P261" s="885"/>
      <c r="Q261" s="888"/>
      <c r="R261" s="895"/>
      <c r="S261" s="895"/>
      <c r="T261" s="895"/>
      <c r="U261" s="885"/>
    </row>
    <row r="262" spans="1:21" ht="15">
      <c r="A262" s="802"/>
      <c r="B262" s="746"/>
      <c r="C262" s="760"/>
      <c r="D262" s="764"/>
      <c r="E262" s="1471"/>
      <c r="F262" s="1471"/>
      <c r="G262" s="1471"/>
      <c r="H262" s="768"/>
      <c r="I262" s="764"/>
      <c r="J262" s="1509"/>
      <c r="K262" s="760"/>
      <c r="L262" s="764"/>
      <c r="M262" s="1015"/>
      <c r="N262" s="893"/>
      <c r="O262" s="893"/>
      <c r="P262" s="885"/>
      <c r="Q262" s="888"/>
      <c r="R262" s="895"/>
      <c r="S262" s="895"/>
      <c r="T262" s="895"/>
      <c r="U262" s="885"/>
    </row>
    <row r="263" spans="1:21" ht="15">
      <c r="A263" s="802"/>
      <c r="B263" s="746"/>
      <c r="C263" s="760" t="s">
        <v>18</v>
      </c>
      <c r="D263" s="1469">
        <v>882117</v>
      </c>
      <c r="E263" s="1470" t="s">
        <v>879</v>
      </c>
      <c r="F263" s="1470"/>
      <c r="G263" s="1470"/>
      <c r="H263" s="768"/>
      <c r="I263" s="1469">
        <v>882117</v>
      </c>
      <c r="J263" s="1515" t="s">
        <v>879</v>
      </c>
      <c r="K263" s="859"/>
      <c r="L263" s="1469"/>
      <c r="M263" s="1015"/>
      <c r="N263" s="893"/>
      <c r="O263" s="893"/>
      <c r="P263" s="885"/>
      <c r="Q263" s="888"/>
      <c r="R263" s="895"/>
      <c r="S263" s="895"/>
      <c r="T263" s="895"/>
      <c r="U263" s="885"/>
    </row>
    <row r="264" spans="1:13" ht="15" hidden="1">
      <c r="A264" s="802"/>
      <c r="B264" s="746"/>
      <c r="C264" s="760"/>
      <c r="D264" s="764"/>
      <c r="E264" s="1471"/>
      <c r="F264" s="1471"/>
      <c r="G264" s="1471"/>
      <c r="H264" s="768"/>
      <c r="I264" s="764"/>
      <c r="J264" s="782"/>
      <c r="K264" s="782"/>
      <c r="L264" s="783"/>
      <c r="M264" s="768"/>
    </row>
    <row r="265" spans="1:13" ht="15">
      <c r="A265" s="802"/>
      <c r="B265" s="746"/>
      <c r="C265" s="760"/>
      <c r="D265" s="764" t="s">
        <v>18</v>
      </c>
      <c r="E265" s="1471" t="s">
        <v>796</v>
      </c>
      <c r="F265" s="1471"/>
      <c r="G265" s="1471"/>
      <c r="H265" s="768">
        <v>3300</v>
      </c>
      <c r="I265" s="764" t="s">
        <v>22</v>
      </c>
      <c r="J265" s="782" t="s">
        <v>897</v>
      </c>
      <c r="K265" s="782"/>
      <c r="L265" s="783"/>
      <c r="M265" s="768">
        <v>3300</v>
      </c>
    </row>
    <row r="266" spans="1:13" ht="15">
      <c r="A266" s="802"/>
      <c r="B266" s="746"/>
      <c r="C266" s="760"/>
      <c r="D266" s="764"/>
      <c r="E266" s="1471" t="s">
        <v>550</v>
      </c>
      <c r="F266" s="1471"/>
      <c r="G266" s="1471"/>
      <c r="H266" s="768">
        <f>SUM(H264:H265)</f>
        <v>3300</v>
      </c>
      <c r="I266" s="764"/>
      <c r="J266" s="782" t="s">
        <v>522</v>
      </c>
      <c r="K266" s="782"/>
      <c r="L266" s="783"/>
      <c r="M266" s="768">
        <f>SUM(M265)</f>
        <v>3300</v>
      </c>
    </row>
    <row r="267" spans="1:13" ht="15">
      <c r="A267" s="802"/>
      <c r="B267" s="746"/>
      <c r="C267" s="760"/>
      <c r="D267" s="764"/>
      <c r="E267" s="1471"/>
      <c r="F267" s="1471"/>
      <c r="G267" s="1471"/>
      <c r="H267" s="768"/>
      <c r="I267" s="764"/>
      <c r="J267" s="782"/>
      <c r="K267" s="782"/>
      <c r="L267" s="783"/>
      <c r="M267" s="768"/>
    </row>
    <row r="268" spans="1:13" ht="15">
      <c r="A268" s="802"/>
      <c r="B268" s="746"/>
      <c r="C268" s="760" t="s">
        <v>20</v>
      </c>
      <c r="D268" s="1469">
        <v>882119</v>
      </c>
      <c r="E268" s="1470" t="s">
        <v>425</v>
      </c>
      <c r="F268" s="1470"/>
      <c r="G268" s="1470"/>
      <c r="H268" s="768"/>
      <c r="I268" s="1469">
        <v>882119</v>
      </c>
      <c r="J268" s="1041" t="s">
        <v>425</v>
      </c>
      <c r="K268" s="1041"/>
      <c r="L268" s="1513"/>
      <c r="M268" s="768"/>
    </row>
    <row r="269" spans="1:13" ht="15">
      <c r="A269" s="802"/>
      <c r="B269" s="746"/>
      <c r="C269" s="760"/>
      <c r="D269" s="764" t="s">
        <v>18</v>
      </c>
      <c r="E269" s="1471" t="s">
        <v>796</v>
      </c>
      <c r="F269" s="1471"/>
      <c r="G269" s="1471"/>
      <c r="H269" s="768">
        <v>400</v>
      </c>
      <c r="I269" s="764" t="s">
        <v>22</v>
      </c>
      <c r="J269" s="782" t="s">
        <v>897</v>
      </c>
      <c r="K269" s="782"/>
      <c r="L269" s="783"/>
      <c r="M269" s="768">
        <v>400</v>
      </c>
    </row>
    <row r="270" spans="1:13" ht="15">
      <c r="A270" s="802"/>
      <c r="B270" s="746"/>
      <c r="C270" s="760"/>
      <c r="D270" s="764"/>
      <c r="E270" s="1471" t="s">
        <v>550</v>
      </c>
      <c r="F270" s="1471"/>
      <c r="G270" s="1471"/>
      <c r="H270" s="768">
        <f>SUM(H269)</f>
        <v>400</v>
      </c>
      <c r="I270" s="764"/>
      <c r="J270" s="782" t="s">
        <v>522</v>
      </c>
      <c r="K270" s="782"/>
      <c r="L270" s="783"/>
      <c r="M270" s="768">
        <f>SUM(M269)</f>
        <v>400</v>
      </c>
    </row>
    <row r="271" spans="1:13" ht="15">
      <c r="A271" s="802"/>
      <c r="B271" s="746"/>
      <c r="C271" s="760"/>
      <c r="D271" s="764"/>
      <c r="E271" s="1471"/>
      <c r="F271" s="1471"/>
      <c r="G271" s="1471"/>
      <c r="H271" s="768"/>
      <c r="I271" s="764"/>
      <c r="J271" s="782"/>
      <c r="K271" s="782"/>
      <c r="L271" s="783"/>
      <c r="M271" s="768"/>
    </row>
    <row r="272" spans="1:13" ht="17.25" customHeight="1">
      <c r="A272" s="802"/>
      <c r="B272" s="746"/>
      <c r="C272" s="760" t="s">
        <v>22</v>
      </c>
      <c r="D272" s="1469">
        <v>882118</v>
      </c>
      <c r="E272" s="1470" t="s">
        <v>881</v>
      </c>
      <c r="F272" s="1470"/>
      <c r="G272" s="1470"/>
      <c r="H272" s="768"/>
      <c r="I272" s="1469">
        <v>882118</v>
      </c>
      <c r="J272" s="1041" t="s">
        <v>896</v>
      </c>
      <c r="K272" s="1041"/>
      <c r="L272" s="1513"/>
      <c r="M272" s="768"/>
    </row>
    <row r="273" spans="1:13" ht="15.75" customHeight="1" hidden="1" thickBot="1">
      <c r="A273" s="802"/>
      <c r="B273" s="746"/>
      <c r="C273" s="760"/>
      <c r="D273" s="764" t="s">
        <v>18</v>
      </c>
      <c r="E273" s="1471" t="s">
        <v>796</v>
      </c>
      <c r="F273" s="1471"/>
      <c r="G273" s="1471"/>
      <c r="H273" s="768">
        <v>400</v>
      </c>
      <c r="I273" s="764"/>
      <c r="J273" s="782"/>
      <c r="K273" s="782"/>
      <c r="L273" s="783"/>
      <c r="M273" s="768"/>
    </row>
    <row r="274" spans="1:13" ht="15.75" customHeight="1" hidden="1" thickBot="1">
      <c r="A274" s="802"/>
      <c r="B274" s="746"/>
      <c r="C274" s="760"/>
      <c r="D274" s="764"/>
      <c r="E274" s="1471" t="s">
        <v>550</v>
      </c>
      <c r="F274" s="1471"/>
      <c r="G274" s="1471"/>
      <c r="H274" s="768">
        <f>SUM(H273)</f>
        <v>400</v>
      </c>
      <c r="I274" s="764"/>
      <c r="J274" s="782"/>
      <c r="K274" s="782"/>
      <c r="L274" s="783"/>
      <c r="M274" s="768"/>
    </row>
    <row r="275" spans="1:13" ht="15.75" hidden="1" thickBot="1">
      <c r="A275" s="802"/>
      <c r="B275" s="746"/>
      <c r="C275" s="852"/>
      <c r="D275" s="839"/>
      <c r="E275" s="840"/>
      <c r="F275" s="841"/>
      <c r="G275" s="842"/>
      <c r="H275" s="777"/>
      <c r="I275" s="764"/>
      <c r="J275" s="782"/>
      <c r="K275" s="782"/>
      <c r="L275" s="783"/>
      <c r="M275" s="768"/>
    </row>
    <row r="276" spans="1:13" ht="15" hidden="1">
      <c r="A276" s="802"/>
      <c r="B276" s="746"/>
      <c r="C276" s="852"/>
      <c r="D276" s="1667"/>
      <c r="E276" s="1668"/>
      <c r="F276" s="1668"/>
      <c r="G276" s="1669"/>
      <c r="H276" s="853"/>
      <c r="I276" s="764"/>
      <c r="J276" s="782"/>
      <c r="K276" s="782"/>
      <c r="L276" s="783"/>
      <c r="M276" s="768"/>
    </row>
    <row r="277" spans="1:13" ht="15.75" hidden="1" thickBot="1">
      <c r="A277" s="802"/>
      <c r="B277" s="746"/>
      <c r="C277" s="760"/>
      <c r="D277" s="764"/>
      <c r="E277" s="774"/>
      <c r="F277" s="775"/>
      <c r="G277" s="776"/>
      <c r="H277" s="830"/>
      <c r="I277" s="764"/>
      <c r="J277" s="782"/>
      <c r="K277" s="782"/>
      <c r="L277" s="783"/>
      <c r="M277" s="768"/>
    </row>
    <row r="278" spans="1:13" ht="15.75" hidden="1" thickBot="1">
      <c r="A278" s="802"/>
      <c r="B278" s="746"/>
      <c r="C278" s="760"/>
      <c r="D278" s="764"/>
      <c r="E278" s="774"/>
      <c r="F278" s="775"/>
      <c r="G278" s="776"/>
      <c r="H278" s="830"/>
      <c r="I278" s="764"/>
      <c r="J278" s="782"/>
      <c r="K278" s="782"/>
      <c r="L278" s="783"/>
      <c r="M278" s="768"/>
    </row>
    <row r="279" spans="1:13" ht="15.75" hidden="1" thickBot="1">
      <c r="A279" s="802"/>
      <c r="B279" s="746"/>
      <c r="C279" s="760"/>
      <c r="D279" s="764"/>
      <c r="E279" s="774"/>
      <c r="F279" s="775"/>
      <c r="G279" s="776"/>
      <c r="H279" s="830"/>
      <c r="I279" s="764"/>
      <c r="J279" s="782"/>
      <c r="K279" s="782"/>
      <c r="L279" s="783"/>
      <c r="M279" s="768"/>
    </row>
    <row r="280" spans="1:13" ht="15" hidden="1">
      <c r="A280" s="802"/>
      <c r="B280" s="746"/>
      <c r="C280" s="852"/>
      <c r="D280" s="1667"/>
      <c r="E280" s="1668"/>
      <c r="F280" s="1668"/>
      <c r="G280" s="1669"/>
      <c r="H280" s="853"/>
      <c r="I280" s="764"/>
      <c r="J280" s="782"/>
      <c r="K280" s="782"/>
      <c r="L280" s="783"/>
      <c r="M280" s="768"/>
    </row>
    <row r="281" spans="1:13" ht="15" hidden="1">
      <c r="A281" s="802"/>
      <c r="B281" s="746"/>
      <c r="C281" s="760"/>
      <c r="D281" s="764"/>
      <c r="E281" s="774"/>
      <c r="F281" s="775"/>
      <c r="G281" s="776"/>
      <c r="H281" s="854"/>
      <c r="I281" s="764"/>
      <c r="J281" s="782"/>
      <c r="K281" s="782"/>
      <c r="L281" s="783"/>
      <c r="M281" s="768"/>
    </row>
    <row r="282" spans="1:13" ht="15" hidden="1">
      <c r="A282" s="802"/>
      <c r="B282" s="746"/>
      <c r="C282" s="760"/>
      <c r="D282" s="764"/>
      <c r="E282" s="774"/>
      <c r="F282" s="775"/>
      <c r="G282" s="776"/>
      <c r="H282" s="855"/>
      <c r="I282" s="764"/>
      <c r="J282" s="782"/>
      <c r="K282" s="782"/>
      <c r="L282" s="783"/>
      <c r="M282" s="768"/>
    </row>
    <row r="283" spans="1:13" ht="15" hidden="1">
      <c r="A283" s="802"/>
      <c r="B283" s="746"/>
      <c r="C283" s="760"/>
      <c r="D283" s="764"/>
      <c r="E283" s="774"/>
      <c r="F283" s="775"/>
      <c r="G283" s="776"/>
      <c r="H283" s="855"/>
      <c r="I283" s="764"/>
      <c r="J283" s="782"/>
      <c r="K283" s="782"/>
      <c r="L283" s="783"/>
      <c r="M283" s="768"/>
    </row>
    <row r="284" spans="1:13" ht="6.75" customHeight="1" hidden="1">
      <c r="A284" s="802"/>
      <c r="B284" s="746"/>
      <c r="C284" s="852"/>
      <c r="D284" s="1667"/>
      <c r="E284" s="1668"/>
      <c r="F284" s="1668"/>
      <c r="G284" s="1669"/>
      <c r="H284" s="853"/>
      <c r="I284" s="764"/>
      <c r="J284" s="782"/>
      <c r="K284" s="782"/>
      <c r="L284" s="783"/>
      <c r="M284" s="768"/>
    </row>
    <row r="285" spans="1:13" ht="15" hidden="1">
      <c r="A285" s="802"/>
      <c r="B285" s="746"/>
      <c r="C285" s="760"/>
      <c r="D285" s="764"/>
      <c r="E285" s="774"/>
      <c r="F285" s="775"/>
      <c r="G285" s="776"/>
      <c r="H285" s="854"/>
      <c r="I285" s="764"/>
      <c r="J285" s="782"/>
      <c r="K285" s="782"/>
      <c r="L285" s="783"/>
      <c r="M285" s="768"/>
    </row>
    <row r="286" spans="1:13" ht="15" hidden="1">
      <c r="A286" s="802"/>
      <c r="B286" s="746"/>
      <c r="C286" s="760"/>
      <c r="D286" s="764"/>
      <c r="E286" s="774"/>
      <c r="F286" s="775"/>
      <c r="G286" s="776"/>
      <c r="H286" s="855"/>
      <c r="I286" s="764"/>
      <c r="J286" s="782"/>
      <c r="K286" s="782"/>
      <c r="L286" s="783"/>
      <c r="M286" s="768"/>
    </row>
    <row r="287" spans="1:13" ht="15" hidden="1">
      <c r="A287" s="802"/>
      <c r="B287" s="746"/>
      <c r="C287" s="760"/>
      <c r="D287" s="764"/>
      <c r="E287" s="774"/>
      <c r="F287" s="775"/>
      <c r="G287" s="776"/>
      <c r="H287" s="855"/>
      <c r="I287" s="764"/>
      <c r="J287" s="782"/>
      <c r="K287" s="782"/>
      <c r="L287" s="783"/>
      <c r="M287" s="768"/>
    </row>
    <row r="288" spans="1:13" ht="15" hidden="1">
      <c r="A288" s="802"/>
      <c r="B288" s="746"/>
      <c r="C288" s="852"/>
      <c r="D288" s="1667"/>
      <c r="E288" s="1668"/>
      <c r="F288" s="1668"/>
      <c r="G288" s="1669"/>
      <c r="H288" s="853"/>
      <c r="I288" s="764"/>
      <c r="J288" s="782"/>
      <c r="K288" s="782"/>
      <c r="L288" s="783"/>
      <c r="M288" s="768"/>
    </row>
    <row r="289" spans="1:13" ht="15" hidden="1">
      <c r="A289" s="802"/>
      <c r="B289" s="746"/>
      <c r="C289" s="760"/>
      <c r="D289" s="764"/>
      <c r="E289" s="774"/>
      <c r="F289" s="775"/>
      <c r="G289" s="776"/>
      <c r="H289" s="854"/>
      <c r="I289" s="764"/>
      <c r="J289" s="782"/>
      <c r="K289" s="782"/>
      <c r="L289" s="783"/>
      <c r="M289" s="768"/>
    </row>
    <row r="290" spans="1:13" ht="15" hidden="1">
      <c r="A290" s="802"/>
      <c r="B290" s="746"/>
      <c r="C290" s="760"/>
      <c r="D290" s="764"/>
      <c r="E290" s="774"/>
      <c r="F290" s="775"/>
      <c r="G290" s="776"/>
      <c r="H290" s="855"/>
      <c r="I290" s="764"/>
      <c r="J290" s="782"/>
      <c r="K290" s="782"/>
      <c r="L290" s="783"/>
      <c r="M290" s="768"/>
    </row>
    <row r="291" spans="1:13" ht="15" hidden="1">
      <c r="A291" s="802"/>
      <c r="B291" s="746"/>
      <c r="C291" s="760"/>
      <c r="D291" s="764"/>
      <c r="E291" s="774"/>
      <c r="F291" s="775"/>
      <c r="G291" s="776"/>
      <c r="H291" s="855"/>
      <c r="I291" s="764"/>
      <c r="J291" s="782"/>
      <c r="K291" s="782"/>
      <c r="L291" s="783"/>
      <c r="M291" s="768"/>
    </row>
    <row r="292" spans="1:13" ht="15" hidden="1">
      <c r="A292" s="802"/>
      <c r="B292" s="746"/>
      <c r="C292" s="852"/>
      <c r="D292" s="1667"/>
      <c r="E292" s="1668"/>
      <c r="F292" s="1668"/>
      <c r="G292" s="1669"/>
      <c r="H292" s="853"/>
      <c r="I292" s="764"/>
      <c r="J292" s="782"/>
      <c r="K292" s="782"/>
      <c r="L292" s="783"/>
      <c r="M292" s="768"/>
    </row>
    <row r="293" spans="1:13" ht="15" hidden="1">
      <c r="A293" s="802"/>
      <c r="B293" s="746"/>
      <c r="C293" s="852"/>
      <c r="D293" s="764"/>
      <c r="E293" s="774"/>
      <c r="F293" s="847"/>
      <c r="G293" s="848"/>
      <c r="H293" s="814"/>
      <c r="I293" s="764"/>
      <c r="J293" s="782"/>
      <c r="K293" s="782"/>
      <c r="L293" s="783"/>
      <c r="M293" s="768"/>
    </row>
    <row r="294" spans="1:13" ht="15" hidden="1">
      <c r="A294" s="802"/>
      <c r="B294" s="746"/>
      <c r="C294" s="760"/>
      <c r="D294" s="764"/>
      <c r="E294" s="774"/>
      <c r="F294" s="775"/>
      <c r="G294" s="776"/>
      <c r="H294" s="854"/>
      <c r="I294" s="764"/>
      <c r="J294" s="782"/>
      <c r="K294" s="782"/>
      <c r="L294" s="783"/>
      <c r="M294" s="768"/>
    </row>
    <row r="295" spans="1:13" ht="15" hidden="1">
      <c r="A295" s="802"/>
      <c r="B295" s="746"/>
      <c r="C295" s="760"/>
      <c r="D295" s="764"/>
      <c r="E295" s="774"/>
      <c r="F295" s="775"/>
      <c r="G295" s="776"/>
      <c r="H295" s="855"/>
      <c r="I295" s="764"/>
      <c r="J295" s="782"/>
      <c r="K295" s="782"/>
      <c r="L295" s="783"/>
      <c r="M295" s="768"/>
    </row>
    <row r="296" spans="1:13" ht="15" hidden="1">
      <c r="A296" s="802"/>
      <c r="B296" s="746"/>
      <c r="C296" s="760"/>
      <c r="D296" s="764"/>
      <c r="E296" s="774"/>
      <c r="F296" s="775"/>
      <c r="G296" s="776"/>
      <c r="H296" s="855"/>
      <c r="I296" s="764"/>
      <c r="J296" s="782"/>
      <c r="K296" s="782"/>
      <c r="L296" s="783"/>
      <c r="M296" s="768"/>
    </row>
    <row r="297" spans="1:13" ht="15" hidden="1">
      <c r="A297" s="802"/>
      <c r="B297" s="746"/>
      <c r="C297" s="852"/>
      <c r="D297" s="1667"/>
      <c r="E297" s="1668"/>
      <c r="F297" s="1668"/>
      <c r="G297" s="1669"/>
      <c r="H297" s="853"/>
      <c r="I297" s="764"/>
      <c r="J297" s="782"/>
      <c r="K297" s="782"/>
      <c r="L297" s="783"/>
      <c r="M297" s="768"/>
    </row>
    <row r="298" spans="1:13" ht="15" hidden="1">
      <c r="A298" s="802"/>
      <c r="B298" s="746"/>
      <c r="C298" s="852"/>
      <c r="D298" s="764"/>
      <c r="E298" s="774"/>
      <c r="F298" s="847"/>
      <c r="G298" s="848"/>
      <c r="H298" s="814"/>
      <c r="I298" s="764"/>
      <c r="J298" s="782"/>
      <c r="K298" s="782"/>
      <c r="L298" s="783"/>
      <c r="M298" s="768"/>
    </row>
    <row r="299" spans="1:13" ht="15" hidden="1">
      <c r="A299" s="802"/>
      <c r="B299" s="746"/>
      <c r="C299" s="760"/>
      <c r="D299" s="764"/>
      <c r="E299" s="774"/>
      <c r="F299" s="775"/>
      <c r="G299" s="776"/>
      <c r="H299" s="854"/>
      <c r="I299" s="764"/>
      <c r="J299" s="782"/>
      <c r="K299" s="782"/>
      <c r="L299" s="783"/>
      <c r="M299" s="768"/>
    </row>
    <row r="300" spans="1:13" ht="15" hidden="1">
      <c r="A300" s="802"/>
      <c r="B300" s="746"/>
      <c r="C300" s="760"/>
      <c r="D300" s="764"/>
      <c r="E300" s="774"/>
      <c r="F300" s="775"/>
      <c r="G300" s="776"/>
      <c r="H300" s="855"/>
      <c r="I300" s="764"/>
      <c r="J300" s="782"/>
      <c r="K300" s="782"/>
      <c r="L300" s="783"/>
      <c r="M300" s="768"/>
    </row>
    <row r="301" spans="1:13" ht="15.75" hidden="1" thickBot="1">
      <c r="A301" s="802"/>
      <c r="B301" s="746"/>
      <c r="C301" s="760"/>
      <c r="D301" s="764"/>
      <c r="E301" s="774"/>
      <c r="F301" s="775"/>
      <c r="G301" s="776"/>
      <c r="H301" s="777"/>
      <c r="I301" s="764"/>
      <c r="J301" s="782"/>
      <c r="K301" s="782"/>
      <c r="L301" s="783"/>
      <c r="M301" s="768"/>
    </row>
    <row r="302" spans="1:13" ht="12" customHeight="1" hidden="1">
      <c r="A302" s="802"/>
      <c r="B302" s="746"/>
      <c r="C302" s="852"/>
      <c r="D302" s="1672"/>
      <c r="E302" s="1673"/>
      <c r="F302" s="1673"/>
      <c r="G302" s="1673"/>
      <c r="H302" s="1674"/>
      <c r="I302" s="1672"/>
      <c r="J302" s="1673"/>
      <c r="K302" s="1673"/>
      <c r="L302" s="1673"/>
      <c r="M302" s="1674"/>
    </row>
    <row r="303" spans="1:13" ht="15.75" hidden="1" thickBot="1">
      <c r="A303" s="802"/>
      <c r="B303" s="746"/>
      <c r="C303" s="852"/>
      <c r="D303" s="764"/>
      <c r="E303" s="774"/>
      <c r="F303" s="775"/>
      <c r="G303" s="776"/>
      <c r="H303" s="829"/>
      <c r="I303" s="764"/>
      <c r="J303" s="1642"/>
      <c r="K303" s="1643"/>
      <c r="L303" s="1644"/>
      <c r="M303" s="785"/>
    </row>
    <row r="304" spans="1:13" ht="15.75" hidden="1" thickBot="1">
      <c r="A304" s="802"/>
      <c r="B304" s="746"/>
      <c r="C304" s="852"/>
      <c r="D304" s="764"/>
      <c r="E304" s="774"/>
      <c r="F304" s="775"/>
      <c r="G304" s="776"/>
      <c r="H304" s="854"/>
      <c r="I304" s="764"/>
      <c r="J304" s="779"/>
      <c r="K304" s="770"/>
      <c r="L304" s="771"/>
      <c r="M304" s="785"/>
    </row>
    <row r="305" spans="1:13" ht="15.75" hidden="1" thickBot="1">
      <c r="A305" s="802"/>
      <c r="B305" s="746"/>
      <c r="C305" s="852"/>
      <c r="D305" s="764"/>
      <c r="E305" s="774"/>
      <c r="F305" s="775"/>
      <c r="G305" s="776"/>
      <c r="H305" s="855"/>
      <c r="I305" s="764"/>
      <c r="J305" s="1642"/>
      <c r="K305" s="1643"/>
      <c r="L305" s="1644"/>
      <c r="M305" s="785"/>
    </row>
    <row r="306" spans="1:13" ht="15" hidden="1">
      <c r="A306" s="802"/>
      <c r="B306" s="746"/>
      <c r="C306" s="852"/>
      <c r="D306" s="1667"/>
      <c r="E306" s="1668"/>
      <c r="F306" s="1668"/>
      <c r="G306" s="1669"/>
      <c r="H306" s="853"/>
      <c r="I306" s="1667"/>
      <c r="J306" s="1668"/>
      <c r="K306" s="1668"/>
      <c r="L306" s="1669"/>
      <c r="M306" s="778"/>
    </row>
    <row r="307" spans="1:13" ht="15.75" hidden="1" thickBot="1">
      <c r="A307" s="802"/>
      <c r="B307" s="746"/>
      <c r="C307" s="760"/>
      <c r="D307" s="764"/>
      <c r="E307" s="774"/>
      <c r="F307" s="775"/>
      <c r="G307" s="776"/>
      <c r="H307" s="830"/>
      <c r="I307" s="764"/>
      <c r="J307" s="1642"/>
      <c r="K307" s="1643"/>
      <c r="L307" s="1644"/>
      <c r="M307" s="785"/>
    </row>
    <row r="308" spans="1:13" ht="15.75" hidden="1" thickBot="1">
      <c r="A308" s="802"/>
      <c r="B308" s="746"/>
      <c r="C308" s="760"/>
      <c r="D308" s="764"/>
      <c r="E308" s="774"/>
      <c r="F308" s="775"/>
      <c r="G308" s="776"/>
      <c r="H308" s="830"/>
      <c r="I308" s="764"/>
      <c r="J308" s="779"/>
      <c r="K308" s="770"/>
      <c r="L308" s="771"/>
      <c r="M308" s="785"/>
    </row>
    <row r="309" spans="1:13" ht="15.75" hidden="1" thickBot="1">
      <c r="A309" s="802"/>
      <c r="B309" s="746"/>
      <c r="C309" s="760"/>
      <c r="D309" s="764"/>
      <c r="E309" s="774"/>
      <c r="F309" s="775"/>
      <c r="G309" s="776"/>
      <c r="H309" s="830"/>
      <c r="I309" s="764"/>
      <c r="J309" s="1642"/>
      <c r="K309" s="1643"/>
      <c r="L309" s="1644"/>
      <c r="M309" s="785"/>
    </row>
    <row r="310" spans="1:13" ht="15" hidden="1">
      <c r="A310" s="802"/>
      <c r="B310" s="746"/>
      <c r="C310" s="852"/>
      <c r="D310" s="1667"/>
      <c r="E310" s="1668"/>
      <c r="F310" s="1668"/>
      <c r="G310" s="1669"/>
      <c r="H310" s="853"/>
      <c r="I310" s="1667"/>
      <c r="J310" s="1668"/>
      <c r="K310" s="1668"/>
      <c r="L310" s="1669"/>
      <c r="M310" s="778"/>
    </row>
    <row r="311" spans="1:13" ht="15.75" hidden="1" thickBot="1">
      <c r="A311" s="802"/>
      <c r="B311" s="746"/>
      <c r="C311" s="760"/>
      <c r="D311" s="764"/>
      <c r="E311" s="774"/>
      <c r="F311" s="775"/>
      <c r="G311" s="776"/>
      <c r="H311" s="854"/>
      <c r="I311" s="764"/>
      <c r="J311" s="1642"/>
      <c r="K311" s="1643"/>
      <c r="L311" s="1644"/>
      <c r="M311" s="785"/>
    </row>
    <row r="312" spans="1:13" ht="15.75" hidden="1" thickBot="1">
      <c r="A312" s="802"/>
      <c r="B312" s="746"/>
      <c r="C312" s="760"/>
      <c r="D312" s="764"/>
      <c r="E312" s="774"/>
      <c r="F312" s="775"/>
      <c r="G312" s="776"/>
      <c r="H312" s="855"/>
      <c r="I312" s="764"/>
      <c r="J312" s="779"/>
      <c r="K312" s="770"/>
      <c r="L312" s="771"/>
      <c r="M312" s="785"/>
    </row>
    <row r="313" spans="1:13" ht="15.75" hidden="1" thickBot="1">
      <c r="A313" s="802"/>
      <c r="B313" s="746"/>
      <c r="C313" s="760"/>
      <c r="D313" s="764"/>
      <c r="E313" s="774"/>
      <c r="F313" s="775"/>
      <c r="G313" s="776"/>
      <c r="H313" s="855"/>
      <c r="I313" s="764"/>
      <c r="J313" s="1642"/>
      <c r="K313" s="1643"/>
      <c r="L313" s="1644"/>
      <c r="M313" s="785"/>
    </row>
    <row r="314" spans="1:13" ht="15" hidden="1">
      <c r="A314" s="802"/>
      <c r="B314" s="746"/>
      <c r="C314" s="852"/>
      <c r="D314" s="1667"/>
      <c r="E314" s="1668"/>
      <c r="F314" s="1668"/>
      <c r="G314" s="1669"/>
      <c r="H314" s="853"/>
      <c r="I314" s="764"/>
      <c r="J314" s="782"/>
      <c r="K314" s="782"/>
      <c r="L314" s="783"/>
      <c r="M314" s="768"/>
    </row>
    <row r="315" spans="1:13" ht="15" hidden="1">
      <c r="A315" s="802"/>
      <c r="B315" s="746"/>
      <c r="C315" s="760"/>
      <c r="D315" s="764"/>
      <c r="E315" s="774"/>
      <c r="F315" s="775"/>
      <c r="G315" s="776"/>
      <c r="H315" s="854"/>
      <c r="I315" s="764"/>
      <c r="J315" s="782"/>
      <c r="K315" s="782"/>
      <c r="L315" s="783"/>
      <c r="M315" s="768"/>
    </row>
    <row r="316" spans="1:13" ht="15" hidden="1">
      <c r="A316" s="802"/>
      <c r="B316" s="746"/>
      <c r="C316" s="760"/>
      <c r="D316" s="764"/>
      <c r="E316" s="774"/>
      <c r="F316" s="775"/>
      <c r="G316" s="776"/>
      <c r="H316" s="855"/>
      <c r="I316" s="764"/>
      <c r="J316" s="782"/>
      <c r="K316" s="782"/>
      <c r="L316" s="783"/>
      <c r="M316" s="768"/>
    </row>
    <row r="317" spans="1:13" ht="15" hidden="1">
      <c r="A317" s="802"/>
      <c r="B317" s="746"/>
      <c r="C317" s="760"/>
      <c r="D317" s="764"/>
      <c r="E317" s="774"/>
      <c r="F317" s="775"/>
      <c r="G317" s="776"/>
      <c r="H317" s="855"/>
      <c r="I317" s="764"/>
      <c r="J317" s="782"/>
      <c r="K317" s="782"/>
      <c r="L317" s="783"/>
      <c r="M317" s="768"/>
    </row>
    <row r="318" spans="1:13" ht="15" hidden="1">
      <c r="A318" s="802"/>
      <c r="B318" s="746"/>
      <c r="C318" s="852"/>
      <c r="D318" s="1667"/>
      <c r="E318" s="1668"/>
      <c r="F318" s="1668"/>
      <c r="G318" s="1669"/>
      <c r="H318" s="853"/>
      <c r="I318" s="764"/>
      <c r="J318" s="782"/>
      <c r="K318" s="782"/>
      <c r="L318" s="783"/>
      <c r="M318" s="768"/>
    </row>
    <row r="319" spans="1:13" ht="15" hidden="1">
      <c r="A319" s="802"/>
      <c r="B319" s="746"/>
      <c r="C319" s="760"/>
      <c r="D319" s="764"/>
      <c r="E319" s="774"/>
      <c r="F319" s="775"/>
      <c r="G319" s="776"/>
      <c r="H319" s="854"/>
      <c r="I319" s="764"/>
      <c r="J319" s="782"/>
      <c r="K319" s="782"/>
      <c r="L319" s="783"/>
      <c r="M319" s="768"/>
    </row>
    <row r="320" spans="1:13" ht="15" hidden="1">
      <c r="A320" s="802"/>
      <c r="B320" s="746"/>
      <c r="C320" s="760"/>
      <c r="D320" s="764"/>
      <c r="E320" s="774"/>
      <c r="F320" s="775"/>
      <c r="G320" s="776"/>
      <c r="H320" s="855"/>
      <c r="I320" s="764"/>
      <c r="J320" s="782"/>
      <c r="K320" s="782"/>
      <c r="L320" s="783"/>
      <c r="M320" s="768"/>
    </row>
    <row r="321" spans="1:13" ht="7.5" customHeight="1" hidden="1">
      <c r="A321" s="802"/>
      <c r="B321" s="746"/>
      <c r="C321" s="760"/>
      <c r="D321" s="764"/>
      <c r="E321" s="774"/>
      <c r="F321" s="775"/>
      <c r="G321" s="776"/>
      <c r="H321" s="855"/>
      <c r="I321" s="764"/>
      <c r="J321" s="782"/>
      <c r="K321" s="782"/>
      <c r="L321" s="783"/>
      <c r="M321" s="768"/>
    </row>
    <row r="322" spans="1:13" ht="15" hidden="1">
      <c r="A322" s="802"/>
      <c r="B322" s="746"/>
      <c r="C322" s="852"/>
      <c r="D322" s="1667"/>
      <c r="E322" s="1668"/>
      <c r="F322" s="1668"/>
      <c r="G322" s="1669"/>
      <c r="H322" s="853"/>
      <c r="I322" s="764"/>
      <c r="J322" s="782"/>
      <c r="K322" s="782"/>
      <c r="L322" s="783"/>
      <c r="M322" s="768"/>
    </row>
    <row r="323" spans="1:13" ht="15" hidden="1">
      <c r="A323" s="802"/>
      <c r="B323" s="746"/>
      <c r="C323" s="760"/>
      <c r="D323" s="764"/>
      <c r="E323" s="774"/>
      <c r="F323" s="775"/>
      <c r="G323" s="776"/>
      <c r="H323" s="854"/>
      <c r="I323" s="764"/>
      <c r="J323" s="782"/>
      <c r="K323" s="782"/>
      <c r="L323" s="783"/>
      <c r="M323" s="768"/>
    </row>
    <row r="324" spans="1:13" ht="15" hidden="1">
      <c r="A324" s="802"/>
      <c r="B324" s="746"/>
      <c r="C324" s="760"/>
      <c r="D324" s="764"/>
      <c r="E324" s="774"/>
      <c r="F324" s="775"/>
      <c r="G324" s="776"/>
      <c r="H324" s="855"/>
      <c r="I324" s="764"/>
      <c r="J324" s="782"/>
      <c r="K324" s="782"/>
      <c r="L324" s="783"/>
      <c r="M324" s="768"/>
    </row>
    <row r="325" spans="1:13" ht="15" hidden="1">
      <c r="A325" s="802"/>
      <c r="B325" s="746"/>
      <c r="C325" s="760"/>
      <c r="D325" s="764"/>
      <c r="E325" s="774"/>
      <c r="F325" s="775"/>
      <c r="G325" s="776"/>
      <c r="H325" s="855"/>
      <c r="I325" s="764"/>
      <c r="J325" s="782"/>
      <c r="K325" s="782"/>
      <c r="L325" s="783"/>
      <c r="M325" s="768"/>
    </row>
    <row r="326" spans="1:13" ht="15" hidden="1">
      <c r="A326" s="802"/>
      <c r="B326" s="746"/>
      <c r="C326" s="852"/>
      <c r="D326" s="1667"/>
      <c r="E326" s="1668"/>
      <c r="F326" s="1668"/>
      <c r="G326" s="1669"/>
      <c r="H326" s="853"/>
      <c r="I326" s="764"/>
      <c r="J326" s="782"/>
      <c r="K326" s="782"/>
      <c r="L326" s="783"/>
      <c r="M326" s="768"/>
    </row>
    <row r="327" spans="1:13" ht="15" hidden="1">
      <c r="A327" s="802"/>
      <c r="B327" s="746"/>
      <c r="C327" s="760"/>
      <c r="D327" s="764"/>
      <c r="E327" s="774"/>
      <c r="F327" s="775"/>
      <c r="G327" s="776"/>
      <c r="H327" s="854"/>
      <c r="I327" s="764"/>
      <c r="J327" s="782"/>
      <c r="K327" s="782"/>
      <c r="L327" s="783"/>
      <c r="M327" s="768"/>
    </row>
    <row r="328" spans="1:13" ht="15" hidden="1">
      <c r="A328" s="802"/>
      <c r="B328" s="746"/>
      <c r="C328" s="760"/>
      <c r="D328" s="764"/>
      <c r="E328" s="774"/>
      <c r="F328" s="775"/>
      <c r="G328" s="776"/>
      <c r="H328" s="855"/>
      <c r="I328" s="764"/>
      <c r="J328" s="782"/>
      <c r="K328" s="782"/>
      <c r="L328" s="783"/>
      <c r="M328" s="768"/>
    </row>
    <row r="329" spans="1:13" ht="15" hidden="1">
      <c r="A329" s="802"/>
      <c r="B329" s="746"/>
      <c r="C329" s="760"/>
      <c r="D329" s="764"/>
      <c r="E329" s="774"/>
      <c r="F329" s="775"/>
      <c r="G329" s="776"/>
      <c r="H329" s="855"/>
      <c r="I329" s="764"/>
      <c r="J329" s="782"/>
      <c r="K329" s="782"/>
      <c r="L329" s="783"/>
      <c r="M329" s="768"/>
    </row>
    <row r="330" spans="1:13" ht="15" hidden="1">
      <c r="A330" s="802"/>
      <c r="B330" s="746"/>
      <c r="C330" s="852"/>
      <c r="D330" s="1667"/>
      <c r="E330" s="1668"/>
      <c r="F330" s="1668"/>
      <c r="G330" s="1669"/>
      <c r="H330" s="853"/>
      <c r="I330" s="1667"/>
      <c r="J330" s="1668"/>
      <c r="K330" s="1668"/>
      <c r="L330" s="1669"/>
      <c r="M330" s="768"/>
    </row>
    <row r="331" spans="1:13" ht="15.75" hidden="1" thickBot="1">
      <c r="A331" s="802"/>
      <c r="B331" s="746"/>
      <c r="C331" s="760"/>
      <c r="D331" s="764"/>
      <c r="E331" s="774"/>
      <c r="F331" s="775"/>
      <c r="G331" s="776"/>
      <c r="H331" s="854"/>
      <c r="I331" s="764"/>
      <c r="J331" s="1642"/>
      <c r="K331" s="1643"/>
      <c r="L331" s="1644"/>
      <c r="M331" s="785"/>
    </row>
    <row r="332" spans="1:13" ht="15.75" hidden="1" thickBot="1">
      <c r="A332" s="802"/>
      <c r="B332" s="746"/>
      <c r="C332" s="760"/>
      <c r="D332" s="764"/>
      <c r="E332" s="774"/>
      <c r="F332" s="775"/>
      <c r="G332" s="776"/>
      <c r="H332" s="855"/>
      <c r="I332" s="764"/>
      <c r="J332" s="779"/>
      <c r="K332" s="770"/>
      <c r="L332" s="771"/>
      <c r="M332" s="785"/>
    </row>
    <row r="333" spans="1:13" ht="15.75" hidden="1" thickBot="1">
      <c r="A333" s="802"/>
      <c r="B333" s="746"/>
      <c r="C333" s="760"/>
      <c r="D333" s="764"/>
      <c r="E333" s="774"/>
      <c r="F333" s="775"/>
      <c r="G333" s="776"/>
      <c r="H333" s="855"/>
      <c r="I333" s="764"/>
      <c r="J333" s="1642"/>
      <c r="K333" s="1643"/>
      <c r="L333" s="1644"/>
      <c r="M333" s="785"/>
    </row>
    <row r="334" spans="1:13" ht="15" hidden="1">
      <c r="A334" s="802"/>
      <c r="B334" s="746"/>
      <c r="C334" s="852"/>
      <c r="D334" s="1667"/>
      <c r="E334" s="1668"/>
      <c r="F334" s="1668"/>
      <c r="G334" s="1669"/>
      <c r="H334" s="853"/>
      <c r="I334" s="764"/>
      <c r="J334" s="782"/>
      <c r="K334" s="782"/>
      <c r="L334" s="783"/>
      <c r="M334" s="768"/>
    </row>
    <row r="335" spans="1:13" ht="15" hidden="1">
      <c r="A335" s="802"/>
      <c r="B335" s="746"/>
      <c r="C335" s="760"/>
      <c r="D335" s="764"/>
      <c r="E335" s="774"/>
      <c r="F335" s="775"/>
      <c r="G335" s="776"/>
      <c r="H335" s="854"/>
      <c r="I335" s="764"/>
      <c r="J335" s="782"/>
      <c r="K335" s="782"/>
      <c r="L335" s="783"/>
      <c r="M335" s="768"/>
    </row>
    <row r="336" spans="1:13" ht="15" hidden="1">
      <c r="A336" s="802"/>
      <c r="B336" s="746"/>
      <c r="C336" s="760"/>
      <c r="D336" s="764"/>
      <c r="E336" s="774"/>
      <c r="F336" s="775"/>
      <c r="G336" s="776"/>
      <c r="H336" s="855"/>
      <c r="I336" s="764"/>
      <c r="J336" s="782"/>
      <c r="K336" s="782"/>
      <c r="L336" s="783"/>
      <c r="M336" s="768"/>
    </row>
    <row r="337" spans="1:13" ht="15" hidden="1">
      <c r="A337" s="802"/>
      <c r="B337" s="746"/>
      <c r="C337" s="760"/>
      <c r="D337" s="764"/>
      <c r="E337" s="774"/>
      <c r="F337" s="775"/>
      <c r="G337" s="776"/>
      <c r="H337" s="855"/>
      <c r="I337" s="764"/>
      <c r="J337" s="782"/>
      <c r="K337" s="782"/>
      <c r="L337" s="783"/>
      <c r="M337" s="768"/>
    </row>
    <row r="338" spans="1:13" ht="9" customHeight="1" hidden="1">
      <c r="A338" s="802"/>
      <c r="B338" s="746"/>
      <c r="C338" s="852"/>
      <c r="D338" s="1667"/>
      <c r="E338" s="1668"/>
      <c r="F338" s="1668"/>
      <c r="G338" s="1669"/>
      <c r="H338" s="853"/>
      <c r="I338" s="764"/>
      <c r="J338" s="782"/>
      <c r="K338" s="782"/>
      <c r="L338" s="783"/>
      <c r="M338" s="768"/>
    </row>
    <row r="339" spans="1:13" ht="15" hidden="1">
      <c r="A339" s="802"/>
      <c r="B339" s="746"/>
      <c r="C339" s="760"/>
      <c r="D339" s="764"/>
      <c r="E339" s="774"/>
      <c r="F339" s="775"/>
      <c r="G339" s="776"/>
      <c r="H339" s="854"/>
      <c r="I339" s="764"/>
      <c r="J339" s="782"/>
      <c r="K339" s="782"/>
      <c r="L339" s="783"/>
      <c r="M339" s="768"/>
    </row>
    <row r="340" spans="1:13" ht="15" hidden="1">
      <c r="A340" s="802"/>
      <c r="B340" s="746"/>
      <c r="C340" s="760"/>
      <c r="D340" s="764"/>
      <c r="E340" s="774"/>
      <c r="F340" s="775"/>
      <c r="G340" s="776"/>
      <c r="H340" s="855"/>
      <c r="I340" s="764"/>
      <c r="J340" s="782"/>
      <c r="K340" s="782"/>
      <c r="L340" s="783"/>
      <c r="M340" s="768"/>
    </row>
    <row r="341" spans="1:13" ht="15" hidden="1">
      <c r="A341" s="802"/>
      <c r="B341" s="746"/>
      <c r="C341" s="760"/>
      <c r="D341" s="764"/>
      <c r="E341" s="774"/>
      <c r="F341" s="775"/>
      <c r="G341" s="776"/>
      <c r="H341" s="855"/>
      <c r="I341" s="764"/>
      <c r="J341" s="782"/>
      <c r="K341" s="782"/>
      <c r="L341" s="783"/>
      <c r="M341" s="768"/>
    </row>
    <row r="342" spans="1:13" ht="15" hidden="1">
      <c r="A342" s="802"/>
      <c r="B342" s="746"/>
      <c r="C342" s="852"/>
      <c r="D342" s="1667"/>
      <c r="E342" s="1668"/>
      <c r="F342" s="1668"/>
      <c r="G342" s="1669"/>
      <c r="H342" s="853"/>
      <c r="I342" s="764"/>
      <c r="J342" s="782"/>
      <c r="K342" s="782"/>
      <c r="L342" s="783"/>
      <c r="M342" s="768"/>
    </row>
    <row r="343" spans="1:13" ht="15" hidden="1">
      <c r="A343" s="802"/>
      <c r="B343" s="746"/>
      <c r="C343" s="760"/>
      <c r="D343" s="764"/>
      <c r="E343" s="774"/>
      <c r="F343" s="775"/>
      <c r="G343" s="776"/>
      <c r="H343" s="854"/>
      <c r="I343" s="764"/>
      <c r="J343" s="782"/>
      <c r="K343" s="782"/>
      <c r="L343" s="783"/>
      <c r="M343" s="768"/>
    </row>
    <row r="344" spans="1:13" ht="15" hidden="1">
      <c r="A344" s="802"/>
      <c r="B344" s="746"/>
      <c r="C344" s="760"/>
      <c r="D344" s="764"/>
      <c r="E344" s="774"/>
      <c r="F344" s="775"/>
      <c r="G344" s="776"/>
      <c r="H344" s="855"/>
      <c r="I344" s="764"/>
      <c r="J344" s="782"/>
      <c r="K344" s="782"/>
      <c r="L344" s="783"/>
      <c r="M344" s="768"/>
    </row>
    <row r="345" spans="1:13" ht="15" hidden="1">
      <c r="A345" s="802"/>
      <c r="B345" s="746"/>
      <c r="C345" s="760"/>
      <c r="D345" s="764"/>
      <c r="E345" s="774"/>
      <c r="F345" s="775"/>
      <c r="G345" s="776"/>
      <c r="H345" s="855"/>
      <c r="I345" s="764"/>
      <c r="J345" s="782"/>
      <c r="K345" s="782"/>
      <c r="L345" s="783"/>
      <c r="M345" s="768"/>
    </row>
    <row r="346" spans="1:13" ht="15" hidden="1">
      <c r="A346" s="802"/>
      <c r="B346" s="746"/>
      <c r="C346" s="852"/>
      <c r="D346" s="1667"/>
      <c r="E346" s="1668"/>
      <c r="F346" s="1668"/>
      <c r="G346" s="1669"/>
      <c r="H346" s="853"/>
      <c r="I346" s="764"/>
      <c r="J346" s="782"/>
      <c r="K346" s="782"/>
      <c r="L346" s="783"/>
      <c r="M346" s="768"/>
    </row>
    <row r="347" spans="1:13" ht="15" hidden="1">
      <c r="A347" s="802"/>
      <c r="B347" s="746"/>
      <c r="C347" s="760"/>
      <c r="D347" s="764"/>
      <c r="E347" s="774"/>
      <c r="F347" s="775"/>
      <c r="G347" s="776"/>
      <c r="H347" s="854"/>
      <c r="I347" s="764"/>
      <c r="J347" s="782"/>
      <c r="K347" s="782"/>
      <c r="L347" s="783"/>
      <c r="M347" s="768"/>
    </row>
    <row r="348" spans="1:13" ht="15" hidden="1">
      <c r="A348" s="802"/>
      <c r="B348" s="746"/>
      <c r="C348" s="760"/>
      <c r="D348" s="764"/>
      <c r="E348" s="774"/>
      <c r="F348" s="775"/>
      <c r="G348" s="776"/>
      <c r="H348" s="855"/>
      <c r="I348" s="764"/>
      <c r="J348" s="782"/>
      <c r="K348" s="782"/>
      <c r="L348" s="783"/>
      <c r="M348" s="768"/>
    </row>
    <row r="349" spans="1:13" ht="12" customHeight="1" hidden="1">
      <c r="A349" s="802"/>
      <c r="B349" s="746"/>
      <c r="C349" s="760"/>
      <c r="D349" s="764"/>
      <c r="E349" s="774"/>
      <c r="F349" s="775"/>
      <c r="G349" s="776"/>
      <c r="H349" s="855"/>
      <c r="I349" s="764"/>
      <c r="J349" s="782"/>
      <c r="K349" s="782"/>
      <c r="L349" s="783"/>
      <c r="M349" s="768"/>
    </row>
    <row r="350" spans="1:13" ht="15" hidden="1">
      <c r="A350" s="802"/>
      <c r="B350" s="746"/>
      <c r="C350" s="852"/>
      <c r="D350" s="1667"/>
      <c r="E350" s="1668"/>
      <c r="F350" s="1668"/>
      <c r="G350" s="1669"/>
      <c r="H350" s="853"/>
      <c r="I350" s="764"/>
      <c r="J350" s="782"/>
      <c r="K350" s="782"/>
      <c r="L350" s="783"/>
      <c r="M350" s="768"/>
    </row>
    <row r="351" spans="1:13" ht="15" hidden="1">
      <c r="A351" s="802"/>
      <c r="B351" s="746"/>
      <c r="C351" s="760"/>
      <c r="D351" s="764"/>
      <c r="E351" s="769"/>
      <c r="F351" s="775"/>
      <c r="G351" s="776"/>
      <c r="H351" s="854"/>
      <c r="I351" s="764"/>
      <c r="J351" s="782"/>
      <c r="K351" s="782"/>
      <c r="L351" s="783"/>
      <c r="M351" s="768"/>
    </row>
    <row r="352" spans="1:13" ht="15" hidden="1">
      <c r="A352" s="802"/>
      <c r="B352" s="746"/>
      <c r="C352" s="760"/>
      <c r="D352" s="764"/>
      <c r="E352" s="1646"/>
      <c r="F352" s="1647"/>
      <c r="G352" s="1648"/>
      <c r="H352" s="855"/>
      <c r="I352" s="764"/>
      <c r="J352" s="782"/>
      <c r="K352" s="782"/>
      <c r="L352" s="783"/>
      <c r="M352" s="768"/>
    </row>
    <row r="353" spans="1:13" ht="15" hidden="1">
      <c r="A353" s="802"/>
      <c r="B353" s="746"/>
      <c r="C353" s="760"/>
      <c r="D353" s="764"/>
      <c r="E353" s="774"/>
      <c r="F353" s="775"/>
      <c r="G353" s="776"/>
      <c r="H353" s="855"/>
      <c r="I353" s="764"/>
      <c r="J353" s="782"/>
      <c r="K353" s="782"/>
      <c r="L353" s="783"/>
      <c r="M353" s="768"/>
    </row>
    <row r="354" spans="1:13" ht="15" hidden="1">
      <c r="A354" s="802"/>
      <c r="B354" s="746"/>
      <c r="C354" s="760"/>
      <c r="D354" s="1658"/>
      <c r="E354" s="1659"/>
      <c r="F354" s="1659"/>
      <c r="G354" s="1660"/>
      <c r="H354" s="853"/>
      <c r="I354" s="1658"/>
      <c r="J354" s="1659"/>
      <c r="K354" s="1659"/>
      <c r="L354" s="1660"/>
      <c r="M354" s="768"/>
    </row>
    <row r="355" spans="1:13" ht="15.75" hidden="1" thickBot="1">
      <c r="A355" s="802"/>
      <c r="B355" s="746"/>
      <c r="C355" s="760"/>
      <c r="D355" s="764"/>
      <c r="E355" s="779"/>
      <c r="F355" s="775"/>
      <c r="G355" s="776"/>
      <c r="H355" s="854"/>
      <c r="I355" s="764"/>
      <c r="J355" s="779"/>
      <c r="K355" s="782"/>
      <c r="L355" s="783"/>
      <c r="M355" s="785"/>
    </row>
    <row r="356" spans="1:13" ht="15.75" hidden="1" thickBot="1">
      <c r="A356" s="802"/>
      <c r="B356" s="746"/>
      <c r="C356" s="760"/>
      <c r="D356" s="764"/>
      <c r="E356" s="1646"/>
      <c r="F356" s="1647"/>
      <c r="G356" s="1648"/>
      <c r="H356" s="855"/>
      <c r="I356" s="764"/>
      <c r="J356" s="779"/>
      <c r="K356" s="782"/>
      <c r="L356" s="783"/>
      <c r="M356" s="785"/>
    </row>
    <row r="357" spans="1:13" ht="15.75" hidden="1" thickBot="1">
      <c r="A357" s="802"/>
      <c r="B357" s="746"/>
      <c r="C357" s="760"/>
      <c r="D357" s="764"/>
      <c r="E357" s="774"/>
      <c r="F357" s="775"/>
      <c r="G357" s="776"/>
      <c r="H357" s="855"/>
      <c r="I357" s="764"/>
      <c r="J357" s="1642"/>
      <c r="K357" s="1643"/>
      <c r="L357" s="1644"/>
      <c r="M357" s="785"/>
    </row>
    <row r="358" spans="1:13" ht="15" hidden="1">
      <c r="A358" s="802"/>
      <c r="B358" s="746"/>
      <c r="C358" s="760"/>
      <c r="D358" s="1658"/>
      <c r="E358" s="1659"/>
      <c r="F358" s="1659"/>
      <c r="G358" s="1660"/>
      <c r="H358" s="853"/>
      <c r="I358" s="764"/>
      <c r="J358" s="782"/>
      <c r="K358" s="782"/>
      <c r="L358" s="783"/>
      <c r="M358" s="778"/>
    </row>
    <row r="359" spans="1:13" ht="10.5" customHeight="1" hidden="1">
      <c r="A359" s="802"/>
      <c r="B359" s="746"/>
      <c r="C359" s="760"/>
      <c r="D359" s="764"/>
      <c r="E359" s="779"/>
      <c r="F359" s="775"/>
      <c r="G359" s="776"/>
      <c r="H359" s="854"/>
      <c r="I359" s="764"/>
      <c r="J359" s="782"/>
      <c r="K359" s="782"/>
      <c r="L359" s="783"/>
      <c r="M359" s="768"/>
    </row>
    <row r="360" spans="1:13" ht="8.25" customHeight="1" hidden="1">
      <c r="A360" s="802"/>
      <c r="B360" s="746"/>
      <c r="C360" s="760"/>
      <c r="D360" s="764"/>
      <c r="E360" s="1646"/>
      <c r="F360" s="1647"/>
      <c r="G360" s="1648"/>
      <c r="H360" s="855"/>
      <c r="I360" s="764"/>
      <c r="J360" s="782"/>
      <c r="K360" s="782"/>
      <c r="L360" s="783"/>
      <c r="M360" s="768"/>
    </row>
    <row r="361" spans="1:13" ht="15" hidden="1">
      <c r="A361" s="802"/>
      <c r="B361" s="746"/>
      <c r="C361" s="760"/>
      <c r="D361" s="764"/>
      <c r="E361" s="774"/>
      <c r="F361" s="775"/>
      <c r="G361" s="776"/>
      <c r="H361" s="855"/>
      <c r="I361" s="764"/>
      <c r="J361" s="782"/>
      <c r="K361" s="782"/>
      <c r="L361" s="783"/>
      <c r="M361" s="768"/>
    </row>
    <row r="362" spans="1:13" ht="15" hidden="1">
      <c r="A362" s="802"/>
      <c r="B362" s="746"/>
      <c r="C362" s="852"/>
      <c r="D362" s="1667"/>
      <c r="E362" s="1668"/>
      <c r="F362" s="1668"/>
      <c r="G362" s="1669"/>
      <c r="H362" s="853"/>
      <c r="I362" s="764"/>
      <c r="J362" s="782"/>
      <c r="K362" s="782"/>
      <c r="L362" s="783"/>
      <c r="M362" s="768"/>
    </row>
    <row r="363" spans="1:13" ht="15" hidden="1">
      <c r="A363" s="802"/>
      <c r="B363" s="746"/>
      <c r="C363" s="760"/>
      <c r="D363" s="764"/>
      <c r="E363" s="779"/>
      <c r="F363" s="1642"/>
      <c r="G363" s="1644"/>
      <c r="H363" s="854"/>
      <c r="I363" s="764"/>
      <c r="J363" s="782"/>
      <c r="K363" s="782"/>
      <c r="L363" s="783"/>
      <c r="M363" s="768"/>
    </row>
    <row r="364" spans="1:13" ht="15" hidden="1">
      <c r="A364" s="802"/>
      <c r="B364" s="746"/>
      <c r="C364" s="760"/>
      <c r="D364" s="764"/>
      <c r="E364" s="774"/>
      <c r="F364" s="775"/>
      <c r="G364" s="776"/>
      <c r="H364" s="855"/>
      <c r="I364" s="764"/>
      <c r="J364" s="782"/>
      <c r="K364" s="782"/>
      <c r="L364" s="783"/>
      <c r="M364" s="768"/>
    </row>
    <row r="365" spans="1:13" ht="15" hidden="1">
      <c r="A365" s="802"/>
      <c r="B365" s="746"/>
      <c r="C365" s="760"/>
      <c r="D365" s="764"/>
      <c r="E365" s="774"/>
      <c r="F365" s="775"/>
      <c r="G365" s="776"/>
      <c r="H365" s="855"/>
      <c r="I365" s="764"/>
      <c r="J365" s="782"/>
      <c r="K365" s="782"/>
      <c r="L365" s="783"/>
      <c r="M365" s="768"/>
    </row>
    <row r="366" spans="1:13" ht="15" hidden="1">
      <c r="A366" s="802"/>
      <c r="B366" s="746"/>
      <c r="C366" s="760"/>
      <c r="D366" s="1658"/>
      <c r="E366" s="1659"/>
      <c r="F366" s="1659"/>
      <c r="G366" s="1660"/>
      <c r="H366" s="853"/>
      <c r="I366" s="764"/>
      <c r="J366" s="782"/>
      <c r="K366" s="782"/>
      <c r="L366" s="783"/>
      <c r="M366" s="768"/>
    </row>
    <row r="367" spans="1:13" ht="15" hidden="1">
      <c r="A367" s="802"/>
      <c r="B367" s="746"/>
      <c r="C367" s="760"/>
      <c r="D367" s="764"/>
      <c r="E367" s="774"/>
      <c r="F367" s="775"/>
      <c r="G367" s="776"/>
      <c r="H367" s="814"/>
      <c r="I367" s="764"/>
      <c r="J367" s="782"/>
      <c r="K367" s="782"/>
      <c r="L367" s="783"/>
      <c r="M367" s="768"/>
    </row>
    <row r="368" spans="1:13" ht="15" hidden="1">
      <c r="A368" s="802"/>
      <c r="B368" s="746"/>
      <c r="C368" s="760"/>
      <c r="D368" s="764"/>
      <c r="E368" s="774"/>
      <c r="F368" s="775"/>
      <c r="G368" s="776"/>
      <c r="H368" s="815"/>
      <c r="I368" s="764"/>
      <c r="J368" s="782"/>
      <c r="K368" s="782"/>
      <c r="L368" s="783"/>
      <c r="M368" s="768"/>
    </row>
    <row r="369" spans="1:13" ht="15" hidden="1">
      <c r="A369" s="802"/>
      <c r="B369" s="746"/>
      <c r="C369" s="760"/>
      <c r="D369" s="764"/>
      <c r="E369" s="774"/>
      <c r="F369" s="775"/>
      <c r="G369" s="776"/>
      <c r="H369" s="815"/>
      <c r="I369" s="764"/>
      <c r="J369" s="782"/>
      <c r="K369" s="782"/>
      <c r="L369" s="783"/>
      <c r="M369" s="768"/>
    </row>
    <row r="370" spans="1:13" ht="15" hidden="1">
      <c r="A370" s="802"/>
      <c r="B370" s="746"/>
      <c r="C370" s="760"/>
      <c r="D370" s="1658"/>
      <c r="E370" s="1659"/>
      <c r="F370" s="1659"/>
      <c r="G370" s="1660"/>
      <c r="H370" s="815"/>
      <c r="I370" s="1639"/>
      <c r="J370" s="1670"/>
      <c r="K370" s="1670"/>
      <c r="L370" s="1671"/>
      <c r="M370" s="768"/>
    </row>
    <row r="371" spans="1:13" ht="15" hidden="1">
      <c r="A371" s="802"/>
      <c r="B371" s="746"/>
      <c r="C371" s="760"/>
      <c r="D371" s="764"/>
      <c r="E371" s="1642"/>
      <c r="F371" s="1643"/>
      <c r="G371" s="1644"/>
      <c r="H371" s="815"/>
      <c r="I371" s="764"/>
      <c r="J371" s="782"/>
      <c r="K371" s="782"/>
      <c r="L371" s="783"/>
      <c r="M371" s="768"/>
    </row>
    <row r="372" spans="1:13" ht="15" hidden="1">
      <c r="A372" s="802"/>
      <c r="B372" s="746"/>
      <c r="C372" s="760"/>
      <c r="D372" s="764"/>
      <c r="E372" s="774"/>
      <c r="F372" s="775"/>
      <c r="G372" s="776"/>
      <c r="H372" s="815"/>
      <c r="I372" s="764"/>
      <c r="J372" s="782"/>
      <c r="K372" s="782"/>
      <c r="L372" s="783"/>
      <c r="M372" s="768"/>
    </row>
    <row r="373" spans="1:13" ht="15" hidden="1">
      <c r="A373" s="802"/>
      <c r="B373" s="746"/>
      <c r="C373" s="760"/>
      <c r="D373" s="764"/>
      <c r="E373" s="1642"/>
      <c r="F373" s="1643"/>
      <c r="G373" s="1644"/>
      <c r="H373" s="854"/>
      <c r="I373" s="764"/>
      <c r="J373" s="782"/>
      <c r="K373" s="782"/>
      <c r="L373" s="783"/>
      <c r="M373" s="768"/>
    </row>
    <row r="374" spans="1:13" ht="15" hidden="1">
      <c r="A374" s="802"/>
      <c r="B374" s="746"/>
      <c r="C374" s="760"/>
      <c r="D374" s="764"/>
      <c r="E374" s="774"/>
      <c r="F374" s="775"/>
      <c r="G374" s="776"/>
      <c r="H374" s="855"/>
      <c r="I374" s="764"/>
      <c r="J374" s="782"/>
      <c r="K374" s="782"/>
      <c r="L374" s="783"/>
      <c r="M374" s="768"/>
    </row>
    <row r="375" spans="1:13" ht="15" hidden="1">
      <c r="A375" s="802"/>
      <c r="B375" s="746"/>
      <c r="C375" s="760"/>
      <c r="D375" s="764"/>
      <c r="E375" s="774"/>
      <c r="F375" s="775"/>
      <c r="G375" s="776"/>
      <c r="H375" s="855"/>
      <c r="I375" s="764"/>
      <c r="J375" s="782"/>
      <c r="K375" s="782"/>
      <c r="L375" s="783"/>
      <c r="M375" s="768"/>
    </row>
    <row r="376" spans="1:13" ht="15" hidden="1">
      <c r="A376" s="802"/>
      <c r="B376" s="746"/>
      <c r="C376" s="760"/>
      <c r="D376" s="1658"/>
      <c r="E376" s="1659"/>
      <c r="F376" s="1659"/>
      <c r="G376" s="1660"/>
      <c r="H376" s="853"/>
      <c r="I376" s="1658"/>
      <c r="J376" s="1659"/>
      <c r="K376" s="1659"/>
      <c r="L376" s="1660"/>
      <c r="M376" s="768"/>
    </row>
    <row r="377" spans="1:13" ht="9" customHeight="1" hidden="1" thickBot="1">
      <c r="A377" s="802"/>
      <c r="B377" s="746"/>
      <c r="C377" s="760"/>
      <c r="D377" s="764"/>
      <c r="E377" s="1642"/>
      <c r="F377" s="1643"/>
      <c r="G377" s="1644"/>
      <c r="H377" s="814"/>
      <c r="I377" s="764"/>
      <c r="J377" s="1642"/>
      <c r="K377" s="1643"/>
      <c r="L377" s="1644"/>
      <c r="M377" s="785"/>
    </row>
    <row r="378" spans="1:13" ht="15.75" hidden="1" thickBot="1">
      <c r="A378" s="802"/>
      <c r="B378" s="746"/>
      <c r="C378" s="760"/>
      <c r="D378" s="764"/>
      <c r="E378" s="774"/>
      <c r="F378" s="775"/>
      <c r="G378" s="776"/>
      <c r="H378" s="854"/>
      <c r="I378" s="764"/>
      <c r="J378" s="779"/>
      <c r="K378" s="770"/>
      <c r="L378" s="771"/>
      <c r="M378" s="785"/>
    </row>
    <row r="379" spans="1:13" ht="15.75" hidden="1" thickBot="1">
      <c r="A379" s="802"/>
      <c r="B379" s="746"/>
      <c r="C379" s="760"/>
      <c r="D379" s="764"/>
      <c r="E379" s="774"/>
      <c r="F379" s="775"/>
      <c r="G379" s="776"/>
      <c r="H379" s="855"/>
      <c r="I379" s="764"/>
      <c r="J379" s="1642"/>
      <c r="K379" s="1643"/>
      <c r="L379" s="1644"/>
      <c r="M379" s="785"/>
    </row>
    <row r="380" spans="1:13" ht="15" hidden="1">
      <c r="A380" s="802"/>
      <c r="B380" s="746"/>
      <c r="C380" s="760"/>
      <c r="D380" s="764"/>
      <c r="E380" s="774"/>
      <c r="F380" s="775"/>
      <c r="G380" s="776"/>
      <c r="H380" s="855"/>
      <c r="I380" s="764"/>
      <c r="J380" s="782"/>
      <c r="K380" s="782"/>
      <c r="L380" s="783"/>
      <c r="M380" s="768"/>
    </row>
    <row r="381" spans="1:13" ht="15" hidden="1">
      <c r="A381" s="802"/>
      <c r="B381" s="746"/>
      <c r="C381" s="760"/>
      <c r="D381" s="1658"/>
      <c r="E381" s="1659"/>
      <c r="F381" s="1659"/>
      <c r="G381" s="1660"/>
      <c r="H381" s="853"/>
      <c r="I381" s="1639"/>
      <c r="J381" s="1670"/>
      <c r="K381" s="1670"/>
      <c r="L381" s="1671"/>
      <c r="M381" s="768"/>
    </row>
    <row r="382" spans="1:13" ht="15" hidden="1">
      <c r="A382" s="802"/>
      <c r="B382" s="746"/>
      <c r="C382" s="760"/>
      <c r="D382" s="764"/>
      <c r="E382" s="769"/>
      <c r="F382" s="775"/>
      <c r="G382" s="776"/>
      <c r="H382" s="854"/>
      <c r="I382" s="764"/>
      <c r="J382" s="782"/>
      <c r="K382" s="782"/>
      <c r="L382" s="783"/>
      <c r="M382" s="768"/>
    </row>
    <row r="383" spans="1:13" ht="15" hidden="1">
      <c r="A383" s="802"/>
      <c r="B383" s="746"/>
      <c r="C383" s="760"/>
      <c r="D383" s="764"/>
      <c r="E383" s="774"/>
      <c r="F383" s="775"/>
      <c r="G383" s="776"/>
      <c r="H383" s="855"/>
      <c r="I383" s="764"/>
      <c r="J383" s="782"/>
      <c r="K383" s="782"/>
      <c r="L383" s="783"/>
      <c r="M383" s="768"/>
    </row>
    <row r="384" spans="1:13" ht="15" hidden="1">
      <c r="A384" s="802"/>
      <c r="B384" s="746"/>
      <c r="C384" s="760"/>
      <c r="D384" s="764"/>
      <c r="E384" s="774"/>
      <c r="F384" s="775"/>
      <c r="G384" s="776"/>
      <c r="H384" s="855"/>
      <c r="I384" s="764"/>
      <c r="J384" s="782"/>
      <c r="K384" s="782"/>
      <c r="L384" s="783"/>
      <c r="M384" s="768"/>
    </row>
    <row r="385" spans="1:13" ht="15" hidden="1">
      <c r="A385" s="802"/>
      <c r="B385" s="746"/>
      <c r="C385" s="760"/>
      <c r="D385" s="817"/>
      <c r="E385" s="818"/>
      <c r="F385" s="818"/>
      <c r="G385" s="819"/>
      <c r="H385" s="853"/>
      <c r="I385" s="1658"/>
      <c r="J385" s="1659"/>
      <c r="K385" s="1659"/>
      <c r="L385" s="1660"/>
      <c r="M385" s="768"/>
    </row>
    <row r="386" spans="1:13" ht="15.75" hidden="1" thickBot="1">
      <c r="A386" s="802"/>
      <c r="B386" s="746"/>
      <c r="C386" s="760"/>
      <c r="D386" s="764"/>
      <c r="E386" s="769"/>
      <c r="F386" s="775"/>
      <c r="G386" s="776"/>
      <c r="H386" s="854"/>
      <c r="I386" s="764"/>
      <c r="J386" s="779"/>
      <c r="K386" s="782"/>
      <c r="L386" s="783"/>
      <c r="M386" s="785"/>
    </row>
    <row r="387" spans="1:13" ht="15.75" hidden="1" thickBot="1">
      <c r="A387" s="802"/>
      <c r="B387" s="746"/>
      <c r="C387" s="760"/>
      <c r="D387" s="764"/>
      <c r="E387" s="1646"/>
      <c r="F387" s="1647"/>
      <c r="G387" s="1648"/>
      <c r="H387" s="855"/>
      <c r="I387" s="764"/>
      <c r="J387" s="779"/>
      <c r="K387" s="782"/>
      <c r="L387" s="783"/>
      <c r="M387" s="785"/>
    </row>
    <row r="388" spans="1:13" ht="15.75" hidden="1" thickBot="1">
      <c r="A388" s="802"/>
      <c r="B388" s="746"/>
      <c r="C388" s="760"/>
      <c r="D388" s="764"/>
      <c r="E388" s="774"/>
      <c r="F388" s="775"/>
      <c r="G388" s="776"/>
      <c r="H388" s="855"/>
      <c r="I388" s="764"/>
      <c r="J388" s="1642"/>
      <c r="K388" s="1643"/>
      <c r="L388" s="1644"/>
      <c r="M388" s="785"/>
    </row>
    <row r="389" spans="1:13" ht="15" hidden="1">
      <c r="A389" s="802"/>
      <c r="B389" s="746"/>
      <c r="C389" s="760"/>
      <c r="D389" s="1658"/>
      <c r="E389" s="1659"/>
      <c r="F389" s="1659"/>
      <c r="G389" s="1660"/>
      <c r="H389" s="853"/>
      <c r="I389" s="764"/>
      <c r="J389" s="782"/>
      <c r="K389" s="782"/>
      <c r="L389" s="783"/>
      <c r="M389" s="778"/>
    </row>
    <row r="390" spans="1:13" ht="15" hidden="1">
      <c r="A390" s="802"/>
      <c r="B390" s="746"/>
      <c r="C390" s="760"/>
      <c r="D390" s="764"/>
      <c r="E390" s="1642"/>
      <c r="F390" s="1643"/>
      <c r="G390" s="1644"/>
      <c r="H390" s="854"/>
      <c r="I390" s="764"/>
      <c r="J390" s="782"/>
      <c r="K390" s="782"/>
      <c r="L390" s="783"/>
      <c r="M390" s="768"/>
    </row>
    <row r="391" spans="1:13" ht="15" hidden="1">
      <c r="A391" s="802"/>
      <c r="B391" s="746"/>
      <c r="C391" s="760"/>
      <c r="D391" s="764"/>
      <c r="E391" s="774"/>
      <c r="F391" s="775"/>
      <c r="G391" s="776"/>
      <c r="H391" s="855"/>
      <c r="I391" s="764"/>
      <c r="J391" s="782"/>
      <c r="K391" s="782"/>
      <c r="L391" s="783"/>
      <c r="M391" s="768"/>
    </row>
    <row r="392" spans="1:13" ht="15" hidden="1">
      <c r="A392" s="802"/>
      <c r="B392" s="746"/>
      <c r="C392" s="760"/>
      <c r="D392" s="764"/>
      <c r="E392" s="774"/>
      <c r="F392" s="775"/>
      <c r="G392" s="776"/>
      <c r="H392" s="855"/>
      <c r="I392" s="764"/>
      <c r="J392" s="782"/>
      <c r="K392" s="782"/>
      <c r="L392" s="783"/>
      <c r="M392" s="768"/>
    </row>
    <row r="393" spans="1:13" ht="15" hidden="1">
      <c r="A393" s="802"/>
      <c r="B393" s="746"/>
      <c r="C393" s="760"/>
      <c r="D393" s="1658"/>
      <c r="E393" s="1659"/>
      <c r="F393" s="1659"/>
      <c r="G393" s="1660"/>
      <c r="H393" s="853"/>
      <c r="I393" s="764"/>
      <c r="J393" s="782"/>
      <c r="K393" s="782"/>
      <c r="L393" s="783"/>
      <c r="M393" s="768"/>
    </row>
    <row r="394" spans="1:13" ht="15" hidden="1">
      <c r="A394" s="802"/>
      <c r="B394" s="746"/>
      <c r="C394" s="760"/>
      <c r="D394" s="764"/>
      <c r="E394" s="1642"/>
      <c r="F394" s="1643"/>
      <c r="G394" s="1644"/>
      <c r="H394" s="814"/>
      <c r="I394" s="764"/>
      <c r="J394" s="782"/>
      <c r="K394" s="782"/>
      <c r="L394" s="783"/>
      <c r="M394" s="768"/>
    </row>
    <row r="395" spans="1:13" ht="15" hidden="1">
      <c r="A395" s="802"/>
      <c r="B395" s="746"/>
      <c r="C395" s="760"/>
      <c r="D395" s="764"/>
      <c r="E395" s="774"/>
      <c r="F395" s="770"/>
      <c r="G395" s="771"/>
      <c r="H395" s="815"/>
      <c r="I395" s="764"/>
      <c r="J395" s="782"/>
      <c r="K395" s="782"/>
      <c r="L395" s="783"/>
      <c r="M395" s="768"/>
    </row>
    <row r="396" spans="1:13" ht="15" hidden="1">
      <c r="A396" s="802"/>
      <c r="B396" s="746"/>
      <c r="C396" s="760"/>
      <c r="D396" s="764"/>
      <c r="E396" s="769"/>
      <c r="F396" s="775"/>
      <c r="G396" s="776"/>
      <c r="H396" s="854"/>
      <c r="I396" s="764"/>
      <c r="J396" s="782"/>
      <c r="K396" s="782"/>
      <c r="L396" s="783"/>
      <c r="M396" s="768"/>
    </row>
    <row r="397" spans="1:13" ht="15" hidden="1">
      <c r="A397" s="802"/>
      <c r="B397" s="746"/>
      <c r="C397" s="760"/>
      <c r="D397" s="764"/>
      <c r="E397" s="774"/>
      <c r="F397" s="775"/>
      <c r="G397" s="776"/>
      <c r="H397" s="855"/>
      <c r="I397" s="764"/>
      <c r="J397" s="782"/>
      <c r="K397" s="782"/>
      <c r="L397" s="783"/>
      <c r="M397" s="768"/>
    </row>
    <row r="398" spans="1:13" ht="12.75" customHeight="1" hidden="1">
      <c r="A398" s="802"/>
      <c r="B398" s="746"/>
      <c r="C398" s="760"/>
      <c r="D398" s="764"/>
      <c r="E398" s="774"/>
      <c r="F398" s="775"/>
      <c r="G398" s="776"/>
      <c r="H398" s="855"/>
      <c r="I398" s="764"/>
      <c r="J398" s="782"/>
      <c r="K398" s="782"/>
      <c r="L398" s="783"/>
      <c r="M398" s="768"/>
    </row>
    <row r="399" spans="1:13" ht="15" hidden="1">
      <c r="A399" s="802"/>
      <c r="B399" s="746"/>
      <c r="C399" s="760"/>
      <c r="D399" s="1658"/>
      <c r="E399" s="1659"/>
      <c r="F399" s="1659"/>
      <c r="G399" s="1660"/>
      <c r="H399" s="853"/>
      <c r="I399" s="764"/>
      <c r="J399" s="782"/>
      <c r="K399" s="782"/>
      <c r="L399" s="783"/>
      <c r="M399" s="768"/>
    </row>
    <row r="400" spans="1:13" ht="15" hidden="1">
      <c r="A400" s="802"/>
      <c r="B400" s="746"/>
      <c r="C400" s="760"/>
      <c r="D400" s="764"/>
      <c r="E400" s="1642"/>
      <c r="F400" s="1643"/>
      <c r="G400" s="1644"/>
      <c r="H400" s="814"/>
      <c r="I400" s="764"/>
      <c r="J400" s="782"/>
      <c r="K400" s="782"/>
      <c r="L400" s="783"/>
      <c r="M400" s="768"/>
    </row>
    <row r="401" spans="1:13" ht="15" hidden="1">
      <c r="A401" s="802"/>
      <c r="B401" s="746"/>
      <c r="C401" s="760"/>
      <c r="D401" s="764"/>
      <c r="E401" s="774"/>
      <c r="F401" s="770"/>
      <c r="G401" s="771"/>
      <c r="H401" s="854"/>
      <c r="I401" s="764"/>
      <c r="J401" s="782"/>
      <c r="K401" s="782"/>
      <c r="L401" s="783"/>
      <c r="M401" s="768"/>
    </row>
    <row r="402" spans="1:13" ht="15" hidden="1">
      <c r="A402" s="802"/>
      <c r="B402" s="746"/>
      <c r="C402" s="760"/>
      <c r="D402" s="764"/>
      <c r="E402" s="774"/>
      <c r="F402" s="775"/>
      <c r="G402" s="776"/>
      <c r="H402" s="855"/>
      <c r="I402" s="764"/>
      <c r="J402" s="782"/>
      <c r="K402" s="782"/>
      <c r="L402" s="783"/>
      <c r="M402" s="768"/>
    </row>
    <row r="403" spans="1:13" ht="15" hidden="1">
      <c r="A403" s="802"/>
      <c r="B403" s="746"/>
      <c r="C403" s="760"/>
      <c r="D403" s="764"/>
      <c r="E403" s="774"/>
      <c r="F403" s="775"/>
      <c r="G403" s="776"/>
      <c r="H403" s="855"/>
      <c r="I403" s="764"/>
      <c r="J403" s="782"/>
      <c r="K403" s="782"/>
      <c r="L403" s="783"/>
      <c r="M403" s="768"/>
    </row>
    <row r="404" spans="1:13" ht="15" hidden="1">
      <c r="A404" s="802"/>
      <c r="B404" s="746"/>
      <c r="C404" s="760"/>
      <c r="D404" s="1658"/>
      <c r="E404" s="1659"/>
      <c r="F404" s="1659"/>
      <c r="G404" s="1660"/>
      <c r="H404" s="853"/>
      <c r="I404" s="1658"/>
      <c r="J404" s="1659"/>
      <c r="K404" s="1659"/>
      <c r="L404" s="1660"/>
      <c r="M404" s="768"/>
    </row>
    <row r="405" spans="1:13" ht="15.75" hidden="1" thickBot="1">
      <c r="A405" s="802"/>
      <c r="B405" s="746"/>
      <c r="C405" s="760"/>
      <c r="D405" s="764"/>
      <c r="E405" s="769"/>
      <c r="F405" s="818"/>
      <c r="G405" s="819"/>
      <c r="H405" s="815"/>
      <c r="I405" s="764"/>
      <c r="J405" s="769"/>
      <c r="K405" s="818"/>
      <c r="L405" s="819"/>
      <c r="M405" s="829"/>
    </row>
    <row r="406" spans="1:13" ht="15.75" hidden="1" thickBot="1">
      <c r="A406" s="802"/>
      <c r="B406" s="746"/>
      <c r="C406" s="760"/>
      <c r="D406" s="764"/>
      <c r="E406" s="779"/>
      <c r="F406" s="775"/>
      <c r="G406" s="776"/>
      <c r="H406" s="854"/>
      <c r="I406" s="817"/>
      <c r="J406" s="779"/>
      <c r="K406" s="818"/>
      <c r="L406" s="819"/>
      <c r="M406" s="829"/>
    </row>
    <row r="407" spans="1:13" ht="15.75" hidden="1" thickBot="1">
      <c r="A407" s="802"/>
      <c r="B407" s="746"/>
      <c r="C407" s="760"/>
      <c r="D407" s="764"/>
      <c r="E407" s="1646"/>
      <c r="F407" s="1647"/>
      <c r="G407" s="1648"/>
      <c r="H407" s="855"/>
      <c r="I407" s="764"/>
      <c r="J407" s="1642"/>
      <c r="K407" s="1643"/>
      <c r="L407" s="1644"/>
      <c r="M407" s="832"/>
    </row>
    <row r="408" spans="1:13" ht="15.75" hidden="1" thickBot="1">
      <c r="A408" s="802"/>
      <c r="B408" s="746"/>
      <c r="C408" s="760"/>
      <c r="D408" s="764"/>
      <c r="E408" s="774"/>
      <c r="F408" s="775"/>
      <c r="G408" s="776"/>
      <c r="H408" s="855"/>
      <c r="I408" s="764"/>
      <c r="J408" s="779"/>
      <c r="K408" s="782"/>
      <c r="L408" s="783"/>
      <c r="M408" s="829"/>
    </row>
    <row r="409" spans="1:13" ht="15.75" hidden="1" thickBot="1">
      <c r="A409" s="802"/>
      <c r="B409" s="746"/>
      <c r="C409" s="760"/>
      <c r="D409" s="1658"/>
      <c r="E409" s="1659"/>
      <c r="F409" s="1659"/>
      <c r="G409" s="1660"/>
      <c r="H409" s="853"/>
      <c r="I409" s="764"/>
      <c r="J409" s="779"/>
      <c r="K409" s="782"/>
      <c r="L409" s="783"/>
      <c r="M409" s="785"/>
    </row>
    <row r="410" spans="1:13" ht="15.75" hidden="1" thickBot="1">
      <c r="A410" s="802"/>
      <c r="B410" s="746"/>
      <c r="C410" s="760"/>
      <c r="D410" s="764"/>
      <c r="E410" s="1642"/>
      <c r="F410" s="1643"/>
      <c r="G410" s="1644"/>
      <c r="H410" s="854"/>
      <c r="I410" s="764"/>
      <c r="J410" s="1642"/>
      <c r="K410" s="1643"/>
      <c r="L410" s="1644"/>
      <c r="M410" s="773"/>
    </row>
    <row r="411" spans="1:13" ht="15" hidden="1">
      <c r="A411" s="802"/>
      <c r="B411" s="746"/>
      <c r="C411" s="760"/>
      <c r="D411" s="764"/>
      <c r="E411" s="774"/>
      <c r="F411" s="775"/>
      <c r="G411" s="776"/>
      <c r="H411" s="855"/>
      <c r="I411" s="764"/>
      <c r="J411" s="782"/>
      <c r="K411" s="782"/>
      <c r="L411" s="783"/>
      <c r="M411" s="778"/>
    </row>
    <row r="412" spans="1:13" ht="15" hidden="1">
      <c r="A412" s="802"/>
      <c r="B412" s="746"/>
      <c r="C412" s="760"/>
      <c r="D412" s="764"/>
      <c r="E412" s="774"/>
      <c r="F412" s="775"/>
      <c r="G412" s="776"/>
      <c r="H412" s="855"/>
      <c r="I412" s="764"/>
      <c r="J412" s="782"/>
      <c r="K412" s="782"/>
      <c r="L412" s="783"/>
      <c r="M412" s="768"/>
    </row>
    <row r="413" spans="1:13" ht="15">
      <c r="A413" s="802"/>
      <c r="B413" s="746"/>
      <c r="C413" s="760"/>
      <c r="D413" s="764" t="s">
        <v>18</v>
      </c>
      <c r="E413" s="774" t="s">
        <v>796</v>
      </c>
      <c r="F413" s="775"/>
      <c r="G413" s="776"/>
      <c r="H413" s="814">
        <v>75</v>
      </c>
      <c r="I413" s="764" t="s">
        <v>22</v>
      </c>
      <c r="J413" s="782" t="s">
        <v>897</v>
      </c>
      <c r="K413" s="782"/>
      <c r="L413" s="783"/>
      <c r="M413" s="768">
        <v>75</v>
      </c>
    </row>
    <row r="414" spans="1:13" ht="15">
      <c r="A414" s="802"/>
      <c r="B414" s="746"/>
      <c r="C414" s="760"/>
      <c r="D414" s="764"/>
      <c r="E414" s="774" t="s">
        <v>882</v>
      </c>
      <c r="F414" s="775"/>
      <c r="G414" s="776"/>
      <c r="H414" s="814">
        <v>75</v>
      </c>
      <c r="I414" s="764"/>
      <c r="J414" s="782" t="s">
        <v>522</v>
      </c>
      <c r="K414" s="782"/>
      <c r="L414" s="783"/>
      <c r="M414" s="768">
        <f>SUM(M413)</f>
        <v>75</v>
      </c>
    </row>
    <row r="415" spans="1:13" ht="15">
      <c r="A415" s="802"/>
      <c r="B415" s="746"/>
      <c r="C415" s="760"/>
      <c r="D415" s="764"/>
      <c r="E415" s="774"/>
      <c r="F415" s="775"/>
      <c r="G415" s="776"/>
      <c r="H415" s="814"/>
      <c r="I415" s="764"/>
      <c r="J415" s="782"/>
      <c r="K415" s="782"/>
      <c r="L415" s="783"/>
      <c r="M415" s="768"/>
    </row>
    <row r="416" spans="1:13" ht="15">
      <c r="A416" s="802"/>
      <c r="B416" s="746"/>
      <c r="C416" s="1675" t="s">
        <v>526</v>
      </c>
      <c r="D416" s="1675"/>
      <c r="E416" s="1675"/>
      <c r="F416" s="1675"/>
      <c r="G416" s="1675"/>
      <c r="H416" s="857"/>
      <c r="I416" s="856" t="s">
        <v>526</v>
      </c>
      <c r="J416" s="775"/>
      <c r="K416" s="775"/>
      <c r="L416" s="776"/>
      <c r="M416" s="856"/>
    </row>
    <row r="417" spans="1:13" ht="15">
      <c r="A417" s="802"/>
      <c r="B417" s="746"/>
      <c r="C417" s="760"/>
      <c r="D417" s="764" t="s">
        <v>5</v>
      </c>
      <c r="E417" s="1642" t="s">
        <v>487</v>
      </c>
      <c r="F417" s="1643"/>
      <c r="G417" s="1644"/>
      <c r="H417" s="790">
        <f>SUM(H96+H130)</f>
        <v>66360</v>
      </c>
      <c r="I417" s="764" t="s">
        <v>5</v>
      </c>
      <c r="J417" s="1642" t="s">
        <v>492</v>
      </c>
      <c r="K417" s="1643"/>
      <c r="L417" s="1644"/>
      <c r="M417" s="768">
        <f>SUM(M130,M160)</f>
        <v>0</v>
      </c>
    </row>
    <row r="418" spans="1:13" ht="15">
      <c r="A418" s="802"/>
      <c r="B418" s="746"/>
      <c r="C418" s="760"/>
      <c r="D418" s="764" t="s">
        <v>8</v>
      </c>
      <c r="E418" s="779" t="s">
        <v>489</v>
      </c>
      <c r="F418" s="779"/>
      <c r="G418" s="779"/>
      <c r="H418" s="790">
        <f>SUM(H98+H131+H264)</f>
        <v>15884</v>
      </c>
      <c r="I418" s="764" t="s">
        <v>8</v>
      </c>
      <c r="J418" s="779" t="s">
        <v>481</v>
      </c>
      <c r="K418" s="774"/>
      <c r="L418" s="776"/>
      <c r="M418" s="812">
        <f>SUM(M131)</f>
        <v>2000</v>
      </c>
    </row>
    <row r="419" spans="1:13" ht="15">
      <c r="A419" s="802"/>
      <c r="B419" s="746"/>
      <c r="C419" s="760"/>
      <c r="D419" s="764" t="s">
        <v>10</v>
      </c>
      <c r="E419" s="1642" t="s">
        <v>469</v>
      </c>
      <c r="F419" s="1643"/>
      <c r="G419" s="1644"/>
      <c r="H419" s="790">
        <f>H132</f>
        <v>10500</v>
      </c>
      <c r="I419" s="764" t="s">
        <v>10</v>
      </c>
      <c r="J419" s="1642" t="s">
        <v>493</v>
      </c>
      <c r="K419" s="1643"/>
      <c r="L419" s="1644"/>
      <c r="M419" s="790">
        <f>SUM(M132)</f>
        <v>0</v>
      </c>
    </row>
    <row r="420" spans="1:13" ht="15.75" thickBot="1">
      <c r="A420" s="802"/>
      <c r="B420" s="746"/>
      <c r="C420" s="760"/>
      <c r="D420" s="764" t="s">
        <v>12</v>
      </c>
      <c r="E420" s="769" t="s">
        <v>182</v>
      </c>
      <c r="F420" s="770"/>
      <c r="G420" s="771"/>
      <c r="H420" s="790"/>
      <c r="I420" s="764" t="s">
        <v>12</v>
      </c>
      <c r="J420" s="769" t="s">
        <v>482</v>
      </c>
      <c r="K420" s="770"/>
      <c r="L420" s="771"/>
      <c r="M420" s="790">
        <f>SUM(M133)</f>
        <v>0</v>
      </c>
    </row>
    <row r="421" spans="1:13" ht="15.75" thickBot="1">
      <c r="A421" s="802"/>
      <c r="B421" s="746"/>
      <c r="C421" s="760"/>
      <c r="D421" s="764" t="s">
        <v>14</v>
      </c>
      <c r="E421" s="769" t="s">
        <v>188</v>
      </c>
      <c r="F421" s="770"/>
      <c r="G421" s="771"/>
      <c r="H421" s="790">
        <f>SUM(H244,H134)</f>
        <v>0</v>
      </c>
      <c r="I421" s="764"/>
      <c r="J421" s="779" t="s">
        <v>483</v>
      </c>
      <c r="K421" s="779"/>
      <c r="L421" s="779"/>
      <c r="M421" s="787">
        <f>SUM(M416:M420)</f>
        <v>2000</v>
      </c>
    </row>
    <row r="422" spans="1:13" ht="15">
      <c r="A422" s="802"/>
      <c r="B422" s="746"/>
      <c r="C422" s="760"/>
      <c r="D422" s="764" t="s">
        <v>16</v>
      </c>
      <c r="E422" s="769" t="s">
        <v>183</v>
      </c>
      <c r="F422" s="770"/>
      <c r="G422" s="771"/>
      <c r="H422" s="790">
        <f>SUM(H135)</f>
        <v>0</v>
      </c>
      <c r="I422" s="764" t="s">
        <v>14</v>
      </c>
      <c r="J422" s="779" t="s">
        <v>195</v>
      </c>
      <c r="K422" s="779"/>
      <c r="L422" s="779"/>
      <c r="M422" s="858">
        <v>0</v>
      </c>
    </row>
    <row r="423" spans="1:13" ht="15">
      <c r="A423" s="802"/>
      <c r="B423" s="746"/>
      <c r="C423" s="760"/>
      <c r="D423" s="764" t="s">
        <v>18</v>
      </c>
      <c r="E423" s="779" t="s">
        <v>193</v>
      </c>
      <c r="F423" s="770"/>
      <c r="G423" s="771"/>
      <c r="H423" s="790">
        <f>H248+H252+H256+H260+H265+H269+H413</f>
        <v>74975</v>
      </c>
      <c r="I423" s="764" t="s">
        <v>16</v>
      </c>
      <c r="J423" s="774" t="s">
        <v>502</v>
      </c>
      <c r="K423" s="775"/>
      <c r="L423" s="776"/>
      <c r="M423" s="844">
        <f>SUM(M172)</f>
        <v>0</v>
      </c>
    </row>
    <row r="424" spans="1:13" ht="15">
      <c r="A424" s="802"/>
      <c r="B424" s="746"/>
      <c r="C424" s="760"/>
      <c r="D424" s="764" t="s">
        <v>20</v>
      </c>
      <c r="E424" s="1642" t="s">
        <v>192</v>
      </c>
      <c r="F424" s="1643"/>
      <c r="G424" s="1644"/>
      <c r="H424" s="768">
        <f>SUM(H200)</f>
        <v>0</v>
      </c>
      <c r="I424" s="764" t="s">
        <v>18</v>
      </c>
      <c r="J424" s="1642" t="s">
        <v>503</v>
      </c>
      <c r="K424" s="1643"/>
      <c r="L424" s="1644"/>
      <c r="M424" s="844">
        <f>SUM(M173)</f>
        <v>0</v>
      </c>
    </row>
    <row r="425" spans="1:13" ht="15">
      <c r="A425" s="802"/>
      <c r="B425" s="746"/>
      <c r="C425" s="760"/>
      <c r="D425" s="764" t="s">
        <v>22</v>
      </c>
      <c r="E425" s="779" t="s">
        <v>527</v>
      </c>
      <c r="F425" s="779"/>
      <c r="G425" s="779"/>
      <c r="H425" s="790">
        <v>0</v>
      </c>
      <c r="I425" s="784" t="s">
        <v>20</v>
      </c>
      <c r="J425" s="1655" t="s">
        <v>504</v>
      </c>
      <c r="K425" s="1656"/>
      <c r="L425" s="1657"/>
      <c r="M425" s="844">
        <f>SUM(M174)</f>
        <v>0</v>
      </c>
    </row>
    <row r="426" spans="1:13" ht="15">
      <c r="A426" s="802"/>
      <c r="B426" s="746"/>
      <c r="C426" s="760"/>
      <c r="D426" s="764" t="s">
        <v>24</v>
      </c>
      <c r="E426" s="779" t="s">
        <v>528</v>
      </c>
      <c r="F426" s="779" t="s">
        <v>495</v>
      </c>
      <c r="G426" s="779"/>
      <c r="H426" s="790">
        <f>SUM(H136)</f>
        <v>0</v>
      </c>
      <c r="I426" s="784" t="s">
        <v>22</v>
      </c>
      <c r="J426" s="795" t="s">
        <v>505</v>
      </c>
      <c r="K426" s="794"/>
      <c r="L426" s="811"/>
      <c r="M426" s="844">
        <f>M248+M253+M257+M260+M265+M269+M413</f>
        <v>60845</v>
      </c>
    </row>
    <row r="427" spans="1:13" ht="15">
      <c r="A427" s="802"/>
      <c r="B427" s="746"/>
      <c r="C427" s="760"/>
      <c r="D427" s="764"/>
      <c r="E427" s="779"/>
      <c r="F427" s="1642" t="s">
        <v>529</v>
      </c>
      <c r="G427" s="1644"/>
      <c r="H427" s="768">
        <f>SUM(H363,H165)</f>
        <v>0</v>
      </c>
      <c r="I427" s="764" t="s">
        <v>24</v>
      </c>
      <c r="J427" s="779" t="s">
        <v>186</v>
      </c>
      <c r="K427" s="779"/>
      <c r="L427" s="779"/>
      <c r="M427" s="790">
        <f>SUM(M96+M135+M136)</f>
        <v>104874</v>
      </c>
    </row>
    <row r="428" spans="1:13" ht="15.75" thickBot="1">
      <c r="A428" s="802"/>
      <c r="B428" s="746"/>
      <c r="C428" s="760"/>
      <c r="D428" s="764" t="s">
        <v>26</v>
      </c>
      <c r="E428" s="774" t="s">
        <v>196</v>
      </c>
      <c r="F428" s="782"/>
      <c r="G428" s="783"/>
      <c r="H428" s="790">
        <f>H179</f>
        <v>0</v>
      </c>
      <c r="I428" s="764" t="s">
        <v>26</v>
      </c>
      <c r="J428" s="1642" t="s">
        <v>530</v>
      </c>
      <c r="K428" s="1643"/>
      <c r="L428" s="1644"/>
      <c r="M428" s="768">
        <v>0</v>
      </c>
    </row>
    <row r="429" spans="1:13" ht="15.75" thickBot="1">
      <c r="A429" s="802"/>
      <c r="B429" s="746"/>
      <c r="C429" s="859"/>
      <c r="D429" s="856" t="s">
        <v>187</v>
      </c>
      <c r="E429" s="856"/>
      <c r="F429" s="856"/>
      <c r="G429" s="856"/>
      <c r="H429" s="860">
        <f>SUM(H416:H428)</f>
        <v>167719</v>
      </c>
      <c r="I429" s="784" t="s">
        <v>28</v>
      </c>
      <c r="J429" s="1655" t="s">
        <v>531</v>
      </c>
      <c r="K429" s="1656"/>
      <c r="L429" s="1657"/>
      <c r="M429" s="812"/>
    </row>
    <row r="430" spans="1:13" ht="15">
      <c r="A430" s="802"/>
      <c r="B430" s="746"/>
      <c r="C430" s="760"/>
      <c r="D430" s="764" t="s">
        <v>28</v>
      </c>
      <c r="E430" s="769" t="s">
        <v>184</v>
      </c>
      <c r="F430" s="770"/>
      <c r="G430" s="771"/>
      <c r="H430" s="790">
        <f>SUM(H138)</f>
        <v>0</v>
      </c>
      <c r="I430" s="784" t="s">
        <v>30</v>
      </c>
      <c r="J430" s="1655" t="s">
        <v>197</v>
      </c>
      <c r="K430" s="1656"/>
      <c r="L430" s="1657"/>
      <c r="M430" s="790"/>
    </row>
    <row r="431" spans="1:13" ht="15.75" thickBot="1">
      <c r="A431" s="802"/>
      <c r="B431" s="746"/>
      <c r="C431" s="760"/>
      <c r="D431" s="764" t="s">
        <v>30</v>
      </c>
      <c r="E431" s="769" t="s">
        <v>473</v>
      </c>
      <c r="F431" s="770"/>
      <c r="G431" s="771"/>
      <c r="H431" s="790">
        <f>SUM(H220,H139,H14,H9)</f>
        <v>0</v>
      </c>
      <c r="I431" s="764" t="s">
        <v>32</v>
      </c>
      <c r="J431" s="1642" t="s">
        <v>532</v>
      </c>
      <c r="K431" s="1643"/>
      <c r="L431" s="1644"/>
      <c r="M431" s="796">
        <v>0</v>
      </c>
    </row>
    <row r="432" spans="1:13" ht="15.75" thickBot="1">
      <c r="A432" s="802"/>
      <c r="B432" s="746"/>
      <c r="C432" s="760"/>
      <c r="D432" s="764" t="s">
        <v>32</v>
      </c>
      <c r="E432" s="779" t="s">
        <v>194</v>
      </c>
      <c r="F432" s="779"/>
      <c r="G432" s="779"/>
      <c r="H432" s="768">
        <f>SUM(H406)</f>
        <v>0</v>
      </c>
      <c r="I432" s="764"/>
      <c r="J432" s="1658" t="s">
        <v>185</v>
      </c>
      <c r="K432" s="1659"/>
      <c r="L432" s="1660"/>
      <c r="M432" s="860">
        <f>SUM(M421:M431)</f>
        <v>167719</v>
      </c>
    </row>
    <row r="433" spans="1:13" ht="15">
      <c r="A433" s="802"/>
      <c r="B433" s="746"/>
      <c r="C433" s="760"/>
      <c r="D433" s="764" t="s">
        <v>35</v>
      </c>
      <c r="E433" s="779" t="s">
        <v>190</v>
      </c>
      <c r="F433" s="779"/>
      <c r="G433" s="779"/>
      <c r="H433" s="768">
        <f>SUM(H355,H168)</f>
        <v>0</v>
      </c>
      <c r="I433" s="764" t="s">
        <v>35</v>
      </c>
      <c r="J433" s="779" t="s">
        <v>198</v>
      </c>
      <c r="K433" s="779"/>
      <c r="L433" s="779"/>
      <c r="M433" s="844"/>
    </row>
    <row r="434" spans="1:13" ht="15">
      <c r="A434" s="802"/>
      <c r="B434" s="746"/>
      <c r="C434" s="760"/>
      <c r="D434" s="764" t="s">
        <v>37</v>
      </c>
      <c r="E434" s="779" t="s">
        <v>521</v>
      </c>
      <c r="F434" s="779"/>
      <c r="G434" s="779"/>
      <c r="H434" s="768">
        <f>SUM(H359)</f>
        <v>0</v>
      </c>
      <c r="I434" s="764" t="s">
        <v>37</v>
      </c>
      <c r="J434" s="779" t="s">
        <v>199</v>
      </c>
      <c r="K434" s="774"/>
      <c r="L434" s="776"/>
      <c r="M434" s="790">
        <v>0</v>
      </c>
    </row>
    <row r="435" spans="1:13" ht="15">
      <c r="A435" s="802"/>
      <c r="B435" s="746"/>
      <c r="C435" s="760"/>
      <c r="D435" s="764" t="s">
        <v>39</v>
      </c>
      <c r="E435" s="769" t="s">
        <v>533</v>
      </c>
      <c r="F435" s="770"/>
      <c r="G435" s="771"/>
      <c r="H435" s="790">
        <f>SUM(H140+H28)</f>
        <v>0</v>
      </c>
      <c r="I435" s="764" t="s">
        <v>39</v>
      </c>
      <c r="J435" s="1642" t="s">
        <v>524</v>
      </c>
      <c r="K435" s="1643"/>
      <c r="L435" s="1644"/>
      <c r="M435" s="768">
        <f>SUM(M407)</f>
        <v>0</v>
      </c>
    </row>
    <row r="436" spans="1:13" ht="15">
      <c r="A436" s="802"/>
      <c r="B436" s="746"/>
      <c r="C436" s="760"/>
      <c r="D436" s="764" t="s">
        <v>41</v>
      </c>
      <c r="E436" s="769" t="s">
        <v>534</v>
      </c>
      <c r="F436" s="770"/>
      <c r="G436" s="771"/>
      <c r="H436" s="786">
        <f>SUM(H180)</f>
        <v>0</v>
      </c>
      <c r="I436" s="764" t="s">
        <v>41</v>
      </c>
      <c r="J436" s="774" t="s">
        <v>181</v>
      </c>
      <c r="K436" s="775"/>
      <c r="L436" s="776"/>
      <c r="M436" s="768">
        <f>SUM(M138)</f>
        <v>0</v>
      </c>
    </row>
    <row r="437" spans="1:13" ht="15">
      <c r="A437" s="802"/>
      <c r="B437" s="746"/>
      <c r="C437" s="760"/>
      <c r="D437" s="784" t="s">
        <v>43</v>
      </c>
      <c r="E437" s="795" t="s">
        <v>535</v>
      </c>
      <c r="F437" s="770"/>
      <c r="G437" s="771"/>
      <c r="H437" s="768">
        <v>0</v>
      </c>
      <c r="I437" s="764" t="s">
        <v>43</v>
      </c>
      <c r="J437" s="774" t="s">
        <v>536</v>
      </c>
      <c r="K437" s="775"/>
      <c r="L437" s="776"/>
      <c r="M437" s="768">
        <v>0</v>
      </c>
    </row>
    <row r="438" spans="1:13" ht="15">
      <c r="A438" s="802"/>
      <c r="B438" s="746"/>
      <c r="C438" s="760"/>
      <c r="D438" s="764"/>
      <c r="E438" s="769"/>
      <c r="F438" s="770"/>
      <c r="G438" s="771"/>
      <c r="H438" s="768"/>
      <c r="I438" s="764" t="s">
        <v>45</v>
      </c>
      <c r="J438" s="779" t="s">
        <v>189</v>
      </c>
      <c r="K438" s="775"/>
      <c r="L438" s="776"/>
      <c r="M438" s="768">
        <f>SUM(M386,M355,M139,M202,M408,M220)</f>
        <v>0</v>
      </c>
    </row>
    <row r="439" spans="1:13" ht="15">
      <c r="A439" s="802"/>
      <c r="B439" s="746"/>
      <c r="C439" s="760"/>
      <c r="D439" s="764"/>
      <c r="E439" s="769"/>
      <c r="F439" s="770"/>
      <c r="G439" s="771"/>
      <c r="H439" s="768"/>
      <c r="I439" s="784" t="s">
        <v>47</v>
      </c>
      <c r="J439" s="807" t="s">
        <v>537</v>
      </c>
      <c r="K439" s="808"/>
      <c r="L439" s="809"/>
      <c r="M439" s="812"/>
    </row>
    <row r="440" spans="1:13" ht="15">
      <c r="A440" s="802"/>
      <c r="B440" s="746"/>
      <c r="C440" s="760"/>
      <c r="D440" s="764"/>
      <c r="E440" s="769"/>
      <c r="F440" s="770"/>
      <c r="G440" s="771"/>
      <c r="H440" s="768"/>
      <c r="I440" s="784" t="s">
        <v>49</v>
      </c>
      <c r="J440" s="807" t="s">
        <v>509</v>
      </c>
      <c r="K440" s="808"/>
      <c r="L440" s="809"/>
      <c r="M440" s="790">
        <f>SUM(M180)</f>
        <v>0</v>
      </c>
    </row>
    <row r="441" spans="1:13" ht="15.75" thickBot="1">
      <c r="A441" s="802"/>
      <c r="B441" s="746"/>
      <c r="C441" s="760"/>
      <c r="D441" s="764"/>
      <c r="E441" s="769"/>
      <c r="F441" s="770"/>
      <c r="G441" s="771"/>
      <c r="H441" s="781"/>
      <c r="I441" s="784" t="s">
        <v>52</v>
      </c>
      <c r="J441" s="807" t="s">
        <v>200</v>
      </c>
      <c r="K441" s="808"/>
      <c r="L441" s="809"/>
      <c r="M441" s="790">
        <v>0</v>
      </c>
    </row>
    <row r="442" spans="1:13" ht="15.75" thickBot="1">
      <c r="A442" s="802"/>
      <c r="B442" s="746"/>
      <c r="C442" s="760"/>
      <c r="D442" s="856" t="s">
        <v>538</v>
      </c>
      <c r="E442" s="856"/>
      <c r="F442" s="856"/>
      <c r="G442" s="856"/>
      <c r="H442" s="860">
        <f>SUM(H430:H436)</f>
        <v>0</v>
      </c>
      <c r="I442" s="784" t="s">
        <v>54</v>
      </c>
      <c r="J442" s="807" t="s">
        <v>191</v>
      </c>
      <c r="K442" s="808"/>
      <c r="L442" s="809"/>
      <c r="M442" s="790">
        <f>SUM(M181)</f>
        <v>0</v>
      </c>
    </row>
    <row r="443" spans="1:13" ht="15.75" thickBot="1">
      <c r="A443" s="802"/>
      <c r="B443" s="746"/>
      <c r="C443" s="861"/>
      <c r="D443" s="762"/>
      <c r="E443" s="762"/>
      <c r="F443" s="762"/>
      <c r="G443" s="763"/>
      <c r="H443" s="860"/>
      <c r="I443" s="784" t="s">
        <v>56</v>
      </c>
      <c r="J443" s="807" t="s">
        <v>510</v>
      </c>
      <c r="K443" s="808"/>
      <c r="L443" s="809"/>
      <c r="M443" s="830">
        <f>SUM(M182)</f>
        <v>0</v>
      </c>
    </row>
    <row r="444" spans="1:13" ht="15.75" thickBot="1">
      <c r="A444" s="802"/>
      <c r="B444" s="746"/>
      <c r="C444" s="1639" t="s">
        <v>539</v>
      </c>
      <c r="D444" s="1640"/>
      <c r="E444" s="1640"/>
      <c r="F444" s="1640"/>
      <c r="G444" s="1641"/>
      <c r="H444" s="860">
        <f>SUM(H442,H429)</f>
        <v>167719</v>
      </c>
      <c r="I444" s="764"/>
      <c r="J444" s="1639" t="s">
        <v>540</v>
      </c>
      <c r="K444" s="1640"/>
      <c r="L444" s="1641"/>
      <c r="M444" s="862">
        <f>SUM(M433:M443)</f>
        <v>0</v>
      </c>
    </row>
    <row r="445" spans="1:13" ht="15.75" thickBot="1">
      <c r="A445" s="802"/>
      <c r="B445" s="746"/>
      <c r="C445" s="761"/>
      <c r="D445" s="863"/>
      <c r="E445" s="794"/>
      <c r="F445" s="762"/>
      <c r="G445" s="763"/>
      <c r="H445" s="864">
        <f>SUM(H186)</f>
        <v>0</v>
      </c>
      <c r="I445" s="856"/>
      <c r="J445" s="761"/>
      <c r="K445" s="762"/>
      <c r="L445" s="763"/>
      <c r="M445" s="773"/>
    </row>
    <row r="446" spans="1:13" ht="15.75" thickBot="1">
      <c r="A446" s="802"/>
      <c r="B446" s="746"/>
      <c r="C446" s="761"/>
      <c r="D446" s="865"/>
      <c r="E446" s="866"/>
      <c r="F446" s="867"/>
      <c r="G446" s="868"/>
      <c r="H446" s="864"/>
      <c r="I446" s="869" t="s">
        <v>58</v>
      </c>
      <c r="J446" s="870" t="s">
        <v>542</v>
      </c>
      <c r="K446" s="871"/>
      <c r="L446" s="872"/>
      <c r="M446" s="780"/>
    </row>
    <row r="447" spans="1:13" ht="15">
      <c r="A447" s="802"/>
      <c r="B447" s="746"/>
      <c r="C447" s="761" t="s">
        <v>543</v>
      </c>
      <c r="D447" s="794"/>
      <c r="E447" s="794"/>
      <c r="F447" s="762"/>
      <c r="G447" s="763"/>
      <c r="H447" s="965">
        <f>SUM(H444:H446)</f>
        <v>167719</v>
      </c>
      <c r="I447" s="1675" t="s">
        <v>544</v>
      </c>
      <c r="J447" s="1675"/>
      <c r="K447" s="1675"/>
      <c r="L447" s="1675"/>
      <c r="M447" s="966">
        <f>SUM(M446,M444,M432)</f>
        <v>167719</v>
      </c>
    </row>
    <row r="448" spans="1:13" ht="15">
      <c r="A448" s="874"/>
      <c r="B448" s="875"/>
      <c r="C448" s="1701"/>
      <c r="D448" s="1702"/>
      <c r="E448" s="1702"/>
      <c r="F448" s="1702"/>
      <c r="G448" s="1702"/>
      <c r="H448" s="907"/>
      <c r="I448" s="962"/>
      <c r="J448" s="963"/>
      <c r="K448" s="964"/>
      <c r="L448" s="964"/>
      <c r="M448" s="964"/>
    </row>
    <row r="449" spans="1:13" ht="15">
      <c r="A449" s="802"/>
      <c r="B449" s="746"/>
      <c r="C449" s="1678"/>
      <c r="D449" s="1678"/>
      <c r="E449" s="1678"/>
      <c r="F449" s="1678"/>
      <c r="G449" s="1678"/>
      <c r="H449" s="1678"/>
      <c r="I449" s="884"/>
      <c r="J449" s="1679"/>
      <c r="K449" s="1679"/>
      <c r="L449" s="1679"/>
      <c r="M449" s="885"/>
    </row>
    <row r="450" spans="1:13" ht="15">
      <c r="A450" s="802"/>
      <c r="B450" s="1691"/>
      <c r="C450" s="887"/>
      <c r="D450" s="1679"/>
      <c r="E450" s="1679"/>
      <c r="F450" s="1679"/>
      <c r="G450" s="1679"/>
      <c r="H450" s="883"/>
      <c r="I450" s="1679"/>
      <c r="J450" s="1679"/>
      <c r="K450" s="1679"/>
      <c r="L450" s="1679"/>
      <c r="M450" s="885"/>
    </row>
    <row r="451" spans="1:13" ht="15">
      <c r="A451" s="802"/>
      <c r="B451" s="1692"/>
      <c r="C451" s="887"/>
      <c r="D451" s="888"/>
      <c r="E451" s="1682"/>
      <c r="F451" s="1682"/>
      <c r="G451" s="1682"/>
      <c r="H451" s="890"/>
      <c r="I451" s="891"/>
      <c r="J451" s="1683"/>
      <c r="K451" s="1683"/>
      <c r="L451" s="1683"/>
      <c r="M451" s="885"/>
    </row>
    <row r="452" spans="1:13" ht="15">
      <c r="A452" s="802"/>
      <c r="B452" s="1692"/>
      <c r="C452" s="887"/>
      <c r="D452" s="888"/>
      <c r="E452" s="893"/>
      <c r="F452" s="893"/>
      <c r="G452" s="893"/>
      <c r="H452" s="890"/>
      <c r="I452" s="884"/>
      <c r="J452" s="1683"/>
      <c r="K452" s="1683"/>
      <c r="L452" s="1683"/>
      <c r="M452" s="885"/>
    </row>
    <row r="453" spans="1:13" ht="15">
      <c r="A453" s="802"/>
      <c r="B453" s="1692"/>
      <c r="C453" s="887"/>
      <c r="D453" s="888"/>
      <c r="E453" s="1682"/>
      <c r="F453" s="1682"/>
      <c r="G453" s="1682"/>
      <c r="H453" s="890"/>
      <c r="I453" s="892"/>
      <c r="J453" s="1683"/>
      <c r="K453" s="1683"/>
      <c r="L453" s="1683"/>
      <c r="M453" s="882"/>
    </row>
    <row r="454" spans="1:13" ht="15">
      <c r="A454" s="802"/>
      <c r="B454" s="1692"/>
      <c r="C454" s="887"/>
      <c r="D454" s="888"/>
      <c r="E454" s="889"/>
      <c r="F454" s="889"/>
      <c r="G454" s="889"/>
      <c r="H454" s="890"/>
      <c r="I454" s="894"/>
      <c r="J454" s="892"/>
      <c r="K454" s="892"/>
      <c r="L454" s="892"/>
      <c r="M454" s="882"/>
    </row>
    <row r="455" spans="1:13" ht="15">
      <c r="A455" s="802"/>
      <c r="B455" s="1692"/>
      <c r="C455" s="887"/>
      <c r="D455" s="888"/>
      <c r="E455" s="1684"/>
      <c r="F455" s="1684"/>
      <c r="G455" s="1684"/>
      <c r="H455" s="890"/>
      <c r="I455" s="884"/>
      <c r="J455" s="1683"/>
      <c r="K455" s="1683"/>
      <c r="L455" s="1683"/>
      <c r="M455" s="896"/>
    </row>
    <row r="456" spans="1:13" ht="15">
      <c r="A456" s="802"/>
      <c r="B456" s="1692"/>
      <c r="C456" s="887"/>
      <c r="D456" s="888"/>
      <c r="E456" s="893"/>
      <c r="F456" s="893"/>
      <c r="G456" s="893"/>
      <c r="H456" s="897"/>
      <c r="I456" s="884"/>
      <c r="J456" s="1683"/>
      <c r="K456" s="1683"/>
      <c r="L456" s="1683"/>
      <c r="M456" s="898"/>
    </row>
    <row r="457" spans="1:13" ht="15">
      <c r="A457" s="802"/>
      <c r="B457" s="1703"/>
      <c r="C457" s="899"/>
      <c r="D457" s="1685"/>
      <c r="E457" s="1685"/>
      <c r="F457" s="1685"/>
      <c r="G457" s="1685"/>
      <c r="H457" s="890"/>
      <c r="I457" s="1685"/>
      <c r="J457" s="1685"/>
      <c r="K457" s="1685"/>
      <c r="L457" s="1685"/>
      <c r="M457" s="890"/>
    </row>
    <row r="458" spans="1:13" ht="15">
      <c r="A458" s="802"/>
      <c r="B458" s="1703"/>
      <c r="C458" s="899"/>
      <c r="D458" s="891"/>
      <c r="E458" s="1683"/>
      <c r="F458" s="1683"/>
      <c r="G458" s="1683"/>
      <c r="H458" s="890"/>
      <c r="I458" s="891"/>
      <c r="J458" s="900"/>
      <c r="K458" s="900"/>
      <c r="L458" s="900"/>
      <c r="M458" s="890"/>
    </row>
    <row r="459" spans="1:13" ht="15">
      <c r="A459" s="802"/>
      <c r="B459" s="1703"/>
      <c r="C459" s="899"/>
      <c r="D459" s="891"/>
      <c r="E459" s="900"/>
      <c r="F459" s="900"/>
      <c r="G459" s="900"/>
      <c r="H459" s="890"/>
      <c r="I459" s="891"/>
      <c r="J459" s="892"/>
      <c r="K459" s="895"/>
      <c r="L459" s="895"/>
      <c r="M459" s="890"/>
    </row>
    <row r="460" spans="1:13" ht="15">
      <c r="A460" s="802"/>
      <c r="B460" s="1703"/>
      <c r="C460" s="899"/>
      <c r="D460" s="891"/>
      <c r="E460" s="1683"/>
      <c r="F460" s="1683"/>
      <c r="G460" s="1683"/>
      <c r="H460" s="890"/>
      <c r="I460" s="891"/>
      <c r="J460" s="900"/>
      <c r="K460" s="892"/>
      <c r="L460" s="892"/>
      <c r="M460" s="890"/>
    </row>
    <row r="461" spans="1:13" ht="15">
      <c r="A461" s="802"/>
      <c r="B461" s="1703"/>
      <c r="C461" s="899"/>
      <c r="D461" s="891"/>
      <c r="E461" s="892"/>
      <c r="F461" s="892"/>
      <c r="G461" s="892"/>
      <c r="H461" s="890"/>
      <c r="I461" s="891"/>
      <c r="J461" s="900"/>
      <c r="K461" s="892"/>
      <c r="L461" s="892"/>
      <c r="M461" s="890"/>
    </row>
    <row r="462" spans="1:13" ht="15">
      <c r="A462" s="802"/>
      <c r="B462" s="1703"/>
      <c r="C462" s="899"/>
      <c r="D462" s="891"/>
      <c r="E462" s="900"/>
      <c r="F462" s="892"/>
      <c r="G462" s="892"/>
      <c r="H462" s="901"/>
      <c r="I462" s="891"/>
      <c r="J462" s="900"/>
      <c r="K462" s="900"/>
      <c r="L462" s="900"/>
      <c r="M462" s="890"/>
    </row>
    <row r="463" spans="1:13" ht="15">
      <c r="A463" s="802"/>
      <c r="B463" s="1703"/>
      <c r="C463" s="899"/>
      <c r="D463" s="1685"/>
      <c r="E463" s="1685"/>
      <c r="F463" s="1685"/>
      <c r="G463" s="1685"/>
      <c r="H463" s="890"/>
      <c r="I463" s="1685"/>
      <c r="J463" s="1685"/>
      <c r="K463" s="1685"/>
      <c r="L463" s="1685"/>
      <c r="M463" s="890"/>
    </row>
    <row r="464" spans="1:13" ht="15">
      <c r="A464" s="802"/>
      <c r="B464" s="1703"/>
      <c r="C464" s="899"/>
      <c r="D464" s="891"/>
      <c r="E464" s="1683"/>
      <c r="F464" s="1683"/>
      <c r="G464" s="1683"/>
      <c r="H464" s="890"/>
      <c r="I464" s="891"/>
      <c r="J464" s="900"/>
      <c r="K464" s="900"/>
      <c r="L464" s="900"/>
      <c r="M464" s="890"/>
    </row>
    <row r="465" spans="1:13" ht="15">
      <c r="A465" s="802"/>
      <c r="B465" s="1703"/>
      <c r="C465" s="899"/>
      <c r="D465" s="891"/>
      <c r="E465" s="900"/>
      <c r="F465" s="900"/>
      <c r="G465" s="900"/>
      <c r="H465" s="890"/>
      <c r="I465" s="891"/>
      <c r="J465" s="892"/>
      <c r="K465" s="895"/>
      <c r="L465" s="895"/>
      <c r="M465" s="890"/>
    </row>
    <row r="466" spans="1:13" ht="15">
      <c r="A466" s="802"/>
      <c r="B466" s="1703"/>
      <c r="C466" s="899"/>
      <c r="D466" s="891"/>
      <c r="E466" s="1683"/>
      <c r="F466" s="1683"/>
      <c r="G466" s="1683"/>
      <c r="H466" s="890"/>
      <c r="I466" s="891"/>
      <c r="J466" s="900"/>
      <c r="K466" s="892"/>
      <c r="L466" s="892"/>
      <c r="M466" s="890"/>
    </row>
    <row r="467" spans="1:13" ht="15">
      <c r="A467" s="802"/>
      <c r="B467" s="1703"/>
      <c r="C467" s="899"/>
      <c r="D467" s="891"/>
      <c r="E467" s="892"/>
      <c r="F467" s="892"/>
      <c r="G467" s="892"/>
      <c r="H467" s="890"/>
      <c r="I467" s="891"/>
      <c r="J467" s="900"/>
      <c r="K467" s="892"/>
      <c r="L467" s="892"/>
      <c r="M467" s="890"/>
    </row>
    <row r="468" spans="1:13" ht="15">
      <c r="A468" s="802"/>
      <c r="B468" s="1703"/>
      <c r="C468" s="899"/>
      <c r="D468" s="891"/>
      <c r="E468" s="892"/>
      <c r="F468" s="892"/>
      <c r="G468" s="892"/>
      <c r="H468" s="901"/>
      <c r="I468" s="891"/>
      <c r="J468" s="900"/>
      <c r="K468" s="900"/>
      <c r="L468" s="900"/>
      <c r="M468" s="890"/>
    </row>
    <row r="469" spans="1:13" ht="15">
      <c r="A469" s="802"/>
      <c r="B469" s="1703"/>
      <c r="C469" s="899"/>
      <c r="D469" s="1685"/>
      <c r="E469" s="1686"/>
      <c r="F469" s="1686"/>
      <c r="G469" s="1686"/>
      <c r="H469" s="901"/>
      <c r="I469" s="1685"/>
      <c r="J469" s="1687"/>
      <c r="K469" s="1687"/>
      <c r="L469" s="1687"/>
      <c r="M469" s="890"/>
    </row>
    <row r="470" spans="1:13" ht="15">
      <c r="A470" s="802"/>
      <c r="B470" s="1703"/>
      <c r="C470" s="899"/>
      <c r="D470" s="891"/>
      <c r="E470" s="892"/>
      <c r="F470" s="892"/>
      <c r="G470" s="892"/>
      <c r="H470" s="890"/>
      <c r="I470" s="891"/>
      <c r="J470" s="900"/>
      <c r="K470" s="900"/>
      <c r="L470" s="900"/>
      <c r="M470" s="890"/>
    </row>
    <row r="471" spans="1:13" ht="15">
      <c r="A471" s="802"/>
      <c r="B471" s="1703"/>
      <c r="C471" s="899"/>
      <c r="D471" s="891"/>
      <c r="E471" s="892"/>
      <c r="F471" s="892"/>
      <c r="G471" s="892"/>
      <c r="H471" s="890"/>
      <c r="I471" s="891"/>
      <c r="J471" s="900"/>
      <c r="K471" s="900"/>
      <c r="L471" s="900"/>
      <c r="M471" s="890"/>
    </row>
    <row r="472" spans="1:13" ht="15">
      <c r="A472" s="802"/>
      <c r="B472" s="1703"/>
      <c r="C472" s="899"/>
      <c r="D472" s="891"/>
      <c r="E472" s="892"/>
      <c r="F472" s="892"/>
      <c r="G472" s="892"/>
      <c r="H472" s="890"/>
      <c r="I472" s="891"/>
      <c r="J472" s="900"/>
      <c r="K472" s="900"/>
      <c r="L472" s="900"/>
      <c r="M472" s="890"/>
    </row>
    <row r="473" spans="1:13" ht="15">
      <c r="A473" s="802"/>
      <c r="B473" s="1703"/>
      <c r="C473" s="899"/>
      <c r="D473" s="891"/>
      <c r="E473" s="892"/>
      <c r="F473" s="892"/>
      <c r="G473" s="892"/>
      <c r="H473" s="890"/>
      <c r="I473" s="891"/>
      <c r="J473" s="900"/>
      <c r="K473" s="900"/>
      <c r="L473" s="900"/>
      <c r="M473" s="890"/>
    </row>
    <row r="474" spans="1:13" ht="15">
      <c r="A474" s="802"/>
      <c r="B474" s="1703"/>
      <c r="C474" s="899"/>
      <c r="D474" s="891"/>
      <c r="E474" s="892"/>
      <c r="F474" s="892"/>
      <c r="G474" s="892"/>
      <c r="H474" s="901"/>
      <c r="I474" s="891"/>
      <c r="J474" s="900"/>
      <c r="K474" s="900"/>
      <c r="L474" s="900"/>
      <c r="M474" s="890"/>
    </row>
    <row r="475" spans="1:13" ht="15">
      <c r="A475" s="802"/>
      <c r="B475" s="1703"/>
      <c r="C475" s="899"/>
      <c r="D475" s="1685"/>
      <c r="E475" s="1685"/>
      <c r="F475" s="1685"/>
      <c r="G475" s="1685"/>
      <c r="H475" s="890"/>
      <c r="I475" s="1685"/>
      <c r="J475" s="1685"/>
      <c r="K475" s="1685"/>
      <c r="L475" s="1685"/>
      <c r="M475" s="890"/>
    </row>
    <row r="476" spans="1:13" ht="15">
      <c r="A476" s="802"/>
      <c r="B476" s="1703"/>
      <c r="C476" s="899"/>
      <c r="D476" s="891"/>
      <c r="E476" s="1683"/>
      <c r="F476" s="1683"/>
      <c r="G476" s="1683"/>
      <c r="H476" s="890"/>
      <c r="I476" s="891"/>
      <c r="J476" s="900"/>
      <c r="K476" s="900"/>
      <c r="L476" s="900"/>
      <c r="M476" s="890"/>
    </row>
    <row r="477" spans="1:13" ht="15">
      <c r="A477" s="802"/>
      <c r="B477" s="1703"/>
      <c r="C477" s="899"/>
      <c r="D477" s="891"/>
      <c r="E477" s="900"/>
      <c r="F477" s="900"/>
      <c r="G477" s="900"/>
      <c r="H477" s="890"/>
      <c r="I477" s="891"/>
      <c r="J477" s="892"/>
      <c r="K477" s="900"/>
      <c r="L477" s="900"/>
      <c r="M477" s="890"/>
    </row>
    <row r="478" spans="1:13" ht="15">
      <c r="A478" s="802"/>
      <c r="B478" s="1703"/>
      <c r="C478" s="899"/>
      <c r="D478" s="891"/>
      <c r="E478" s="1683"/>
      <c r="F478" s="1683"/>
      <c r="G478" s="1683"/>
      <c r="H478" s="890"/>
      <c r="I478" s="891"/>
      <c r="J478" s="900"/>
      <c r="K478" s="900"/>
      <c r="L478" s="900"/>
      <c r="M478" s="890"/>
    </row>
    <row r="479" spans="1:13" ht="15">
      <c r="A479" s="802"/>
      <c r="B479" s="1703"/>
      <c r="C479" s="899"/>
      <c r="D479" s="891"/>
      <c r="E479" s="892"/>
      <c r="F479" s="892"/>
      <c r="G479" s="892"/>
      <c r="H479" s="890"/>
      <c r="I479" s="891"/>
      <c r="J479" s="900"/>
      <c r="K479" s="900"/>
      <c r="L479" s="900"/>
      <c r="M479" s="890"/>
    </row>
    <row r="480" spans="1:13" ht="15">
      <c r="A480" s="802"/>
      <c r="B480" s="1703"/>
      <c r="C480" s="899"/>
      <c r="D480" s="891"/>
      <c r="E480" s="892"/>
      <c r="F480" s="892"/>
      <c r="G480" s="892"/>
      <c r="H480" s="890"/>
      <c r="I480" s="891"/>
      <c r="J480" s="900"/>
      <c r="K480" s="900"/>
      <c r="L480" s="900"/>
      <c r="M480" s="890"/>
    </row>
    <row r="481" spans="1:13" ht="15">
      <c r="A481" s="802"/>
      <c r="B481" s="1703"/>
      <c r="C481" s="899"/>
      <c r="D481" s="891"/>
      <c r="E481" s="900"/>
      <c r="F481" s="892"/>
      <c r="G481" s="892"/>
      <c r="H481" s="901"/>
      <c r="I481" s="891"/>
      <c r="J481" s="900"/>
      <c r="K481" s="900"/>
      <c r="L481" s="900"/>
      <c r="M481" s="890"/>
    </row>
    <row r="482" spans="1:13" ht="15">
      <c r="A482" s="802"/>
      <c r="B482" s="1703"/>
      <c r="C482" s="899"/>
      <c r="D482" s="1685"/>
      <c r="E482" s="1685"/>
      <c r="F482" s="1685"/>
      <c r="G482" s="1685"/>
      <c r="H482" s="890"/>
      <c r="I482" s="1685"/>
      <c r="J482" s="1686"/>
      <c r="K482" s="1686"/>
      <c r="L482" s="1686"/>
      <c r="M482" s="890"/>
    </row>
    <row r="483" spans="1:13" ht="15">
      <c r="A483" s="802"/>
      <c r="B483" s="1703"/>
      <c r="C483" s="899"/>
      <c r="D483" s="891"/>
      <c r="E483" s="1683"/>
      <c r="F483" s="1683"/>
      <c r="G483" s="1683"/>
      <c r="H483" s="890"/>
      <c r="I483" s="891"/>
      <c r="J483" s="900"/>
      <c r="K483" s="900"/>
      <c r="L483" s="900"/>
      <c r="M483" s="890"/>
    </row>
    <row r="484" spans="1:13" ht="15">
      <c r="A484" s="802"/>
      <c r="B484" s="1703"/>
      <c r="C484" s="899"/>
      <c r="D484" s="891"/>
      <c r="E484" s="900"/>
      <c r="F484" s="900"/>
      <c r="G484" s="900"/>
      <c r="H484" s="890"/>
      <c r="I484" s="891"/>
      <c r="J484" s="900"/>
      <c r="K484" s="900"/>
      <c r="L484" s="900"/>
      <c r="M484" s="890"/>
    </row>
    <row r="485" spans="1:13" ht="15">
      <c r="A485" s="802"/>
      <c r="B485" s="1703"/>
      <c r="C485" s="899"/>
      <c r="D485" s="891"/>
      <c r="E485" s="1683"/>
      <c r="F485" s="1683"/>
      <c r="G485" s="1683"/>
      <c r="H485" s="890"/>
      <c r="I485" s="891"/>
      <c r="J485" s="900"/>
      <c r="K485" s="900"/>
      <c r="L485" s="900"/>
      <c r="M485" s="890"/>
    </row>
    <row r="486" spans="1:13" ht="15">
      <c r="A486" s="802"/>
      <c r="B486" s="1703"/>
      <c r="C486" s="899"/>
      <c r="D486" s="891"/>
      <c r="E486" s="892"/>
      <c r="F486" s="892"/>
      <c r="G486" s="892"/>
      <c r="H486" s="890"/>
      <c r="I486" s="891"/>
      <c r="J486" s="900"/>
      <c r="K486" s="900"/>
      <c r="L486" s="900"/>
      <c r="M486" s="890"/>
    </row>
    <row r="487" spans="1:13" ht="15">
      <c r="A487" s="802"/>
      <c r="B487" s="1703"/>
      <c r="C487" s="899"/>
      <c r="D487" s="891"/>
      <c r="E487" s="892"/>
      <c r="F487" s="892"/>
      <c r="G487" s="892"/>
      <c r="H487" s="890"/>
      <c r="I487" s="891"/>
      <c r="J487" s="900"/>
      <c r="K487" s="900"/>
      <c r="L487" s="900"/>
      <c r="M487" s="890"/>
    </row>
    <row r="488" spans="1:13" ht="15">
      <c r="A488" s="802"/>
      <c r="B488" s="1703"/>
      <c r="C488" s="899"/>
      <c r="D488" s="891"/>
      <c r="E488" s="900"/>
      <c r="F488" s="892"/>
      <c r="G488" s="892"/>
      <c r="H488" s="901"/>
      <c r="I488" s="891"/>
      <c r="J488" s="900"/>
      <c r="K488" s="900"/>
      <c r="L488" s="900"/>
      <c r="M488" s="890"/>
    </row>
    <row r="489" spans="1:13" ht="15">
      <c r="A489" s="802"/>
      <c r="B489" s="1703"/>
      <c r="C489" s="899"/>
      <c r="D489" s="1685"/>
      <c r="E489" s="1685"/>
      <c r="F489" s="1685"/>
      <c r="G489" s="1685"/>
      <c r="H489" s="890"/>
      <c r="I489" s="1685"/>
      <c r="J489" s="1686"/>
      <c r="K489" s="1686"/>
      <c r="L489" s="1686"/>
      <c r="M489" s="890"/>
    </row>
    <row r="490" spans="1:13" ht="15">
      <c r="A490" s="802"/>
      <c r="B490" s="1703"/>
      <c r="C490" s="899"/>
      <c r="D490" s="891"/>
      <c r="E490" s="1683"/>
      <c r="F490" s="1683"/>
      <c r="G490" s="1683"/>
      <c r="H490" s="890"/>
      <c r="I490" s="891"/>
      <c r="J490" s="900"/>
      <c r="K490" s="900"/>
      <c r="L490" s="900"/>
      <c r="M490" s="890"/>
    </row>
    <row r="491" spans="1:13" ht="15">
      <c r="A491" s="802"/>
      <c r="B491" s="1703"/>
      <c r="C491" s="899"/>
      <c r="D491" s="891"/>
      <c r="E491" s="900"/>
      <c r="F491" s="900"/>
      <c r="G491" s="900"/>
      <c r="H491" s="890"/>
      <c r="I491" s="891"/>
      <c r="J491" s="900"/>
      <c r="K491" s="900"/>
      <c r="L491" s="900"/>
      <c r="M491" s="890"/>
    </row>
    <row r="492" spans="1:13" ht="15">
      <c r="A492" s="802"/>
      <c r="B492" s="1703"/>
      <c r="C492" s="899"/>
      <c r="D492" s="891"/>
      <c r="E492" s="1683"/>
      <c r="F492" s="1683"/>
      <c r="G492" s="1683"/>
      <c r="H492" s="890"/>
      <c r="I492" s="891"/>
      <c r="J492" s="900"/>
      <c r="K492" s="900"/>
      <c r="L492" s="900"/>
      <c r="M492" s="890"/>
    </row>
    <row r="493" spans="1:13" ht="15">
      <c r="A493" s="802"/>
      <c r="B493" s="1703"/>
      <c r="C493" s="899"/>
      <c r="D493" s="891"/>
      <c r="E493" s="892"/>
      <c r="F493" s="892"/>
      <c r="G493" s="892"/>
      <c r="H493" s="890"/>
      <c r="I493" s="891"/>
      <c r="J493" s="900"/>
      <c r="K493" s="900"/>
      <c r="L493" s="900"/>
      <c r="M493" s="890"/>
    </row>
    <row r="494" spans="1:13" ht="15">
      <c r="A494" s="802"/>
      <c r="B494" s="1703"/>
      <c r="C494" s="899"/>
      <c r="D494" s="891"/>
      <c r="E494" s="900"/>
      <c r="F494" s="892"/>
      <c r="G494" s="892"/>
      <c r="H494" s="890"/>
      <c r="I494" s="891"/>
      <c r="J494" s="900"/>
      <c r="K494" s="900"/>
      <c r="L494" s="900"/>
      <c r="M494" s="890"/>
    </row>
    <row r="495" spans="1:13" ht="15">
      <c r="A495" s="802"/>
      <c r="B495" s="1704"/>
      <c r="C495" s="899"/>
      <c r="D495" s="891"/>
      <c r="E495" s="900"/>
      <c r="F495" s="900"/>
      <c r="G495" s="900"/>
      <c r="H495" s="897"/>
      <c r="I495" s="891"/>
      <c r="J495" s="900"/>
      <c r="K495" s="892"/>
      <c r="L495" s="892"/>
      <c r="M495" s="897"/>
    </row>
    <row r="496" spans="1:13" ht="15">
      <c r="A496" s="802"/>
      <c r="B496" s="1458"/>
      <c r="C496" s="899"/>
      <c r="D496" s="891"/>
      <c r="E496" s="902"/>
      <c r="F496" s="900"/>
      <c r="G496" s="900"/>
      <c r="H496" s="897"/>
      <c r="I496" s="891"/>
      <c r="J496" s="900"/>
      <c r="K496" s="892"/>
      <c r="L496" s="892"/>
      <c r="M496" s="897"/>
    </row>
    <row r="497" spans="1:13" ht="15" hidden="1">
      <c r="A497" s="802"/>
      <c r="B497" s="1705"/>
      <c r="C497" s="899"/>
      <c r="D497" s="1689"/>
      <c r="E497" s="1689"/>
      <c r="F497" s="1689"/>
      <c r="G497" s="1689"/>
      <c r="H497" s="890"/>
      <c r="I497" s="1689"/>
      <c r="J497" s="1689"/>
      <c r="K497" s="1689"/>
      <c r="L497" s="1689"/>
      <c r="M497" s="890"/>
    </row>
    <row r="498" spans="1:13" ht="15" hidden="1">
      <c r="A498" s="802"/>
      <c r="B498" s="1688"/>
      <c r="C498" s="899"/>
      <c r="D498" s="891"/>
      <c r="E498" s="1683"/>
      <c r="F498" s="1683"/>
      <c r="G498" s="1683"/>
      <c r="H498" s="890"/>
      <c r="I498" s="891"/>
      <c r="J498" s="900"/>
      <c r="K498" s="900"/>
      <c r="L498" s="900"/>
      <c r="M498" s="890"/>
    </row>
    <row r="499" spans="1:13" ht="15" hidden="1">
      <c r="A499" s="802"/>
      <c r="B499" s="1688"/>
      <c r="C499" s="899"/>
      <c r="D499" s="891"/>
      <c r="E499" s="900"/>
      <c r="F499" s="900"/>
      <c r="G499" s="900"/>
      <c r="H499" s="890"/>
      <c r="I499" s="888"/>
      <c r="J499" s="1682"/>
      <c r="K499" s="1682"/>
      <c r="L499" s="1682"/>
      <c r="M499" s="890"/>
    </row>
    <row r="500" spans="1:13" ht="15" hidden="1">
      <c r="A500" s="802"/>
      <c r="B500" s="1688"/>
      <c r="C500" s="899"/>
      <c r="D500" s="891"/>
      <c r="E500" s="892"/>
      <c r="F500" s="892"/>
      <c r="G500" s="892"/>
      <c r="H500" s="890"/>
      <c r="I500" s="891"/>
      <c r="J500" s="900"/>
      <c r="K500" s="900"/>
      <c r="L500" s="900"/>
      <c r="M500" s="890"/>
    </row>
    <row r="501" spans="1:13" ht="15" hidden="1">
      <c r="A501" s="802"/>
      <c r="B501" s="1688"/>
      <c r="C501" s="899"/>
      <c r="D501" s="891"/>
      <c r="E501" s="900"/>
      <c r="F501" s="892"/>
      <c r="G501" s="892"/>
      <c r="H501" s="890"/>
      <c r="I501" s="891"/>
      <c r="J501" s="900"/>
      <c r="K501" s="900"/>
      <c r="L501" s="900"/>
      <c r="M501" s="890"/>
    </row>
    <row r="502" spans="1:13" ht="15">
      <c r="A502" s="802"/>
      <c r="B502" s="1688"/>
      <c r="C502" s="899"/>
      <c r="D502" s="1689"/>
      <c r="E502" s="1689"/>
      <c r="F502" s="1689"/>
      <c r="G502" s="1689"/>
      <c r="H502" s="890"/>
      <c r="I502" s="1689"/>
      <c r="J502" s="1689"/>
      <c r="K502" s="1689"/>
      <c r="L502" s="1689"/>
      <c r="M502" s="890"/>
    </row>
    <row r="503" spans="1:13" ht="15">
      <c r="A503" s="802"/>
      <c r="B503" s="1688"/>
      <c r="C503" s="899"/>
      <c r="D503" s="891"/>
      <c r="E503" s="1683"/>
      <c r="F503" s="1683"/>
      <c r="G503" s="1683"/>
      <c r="H503" s="890"/>
      <c r="I503" s="891"/>
      <c r="J503" s="900"/>
      <c r="K503" s="900"/>
      <c r="L503" s="900"/>
      <c r="M503" s="890"/>
    </row>
    <row r="504" spans="1:13" ht="15">
      <c r="A504" s="802"/>
      <c r="B504" s="1688"/>
      <c r="C504" s="899"/>
      <c r="D504" s="891"/>
      <c r="E504" s="900"/>
      <c r="F504" s="900"/>
      <c r="G504" s="900"/>
      <c r="H504" s="890"/>
      <c r="I504" s="888"/>
      <c r="J504" s="1682"/>
      <c r="K504" s="1682"/>
      <c r="L504" s="1682"/>
      <c r="M504" s="890"/>
    </row>
    <row r="505" spans="1:13" ht="15">
      <c r="A505" s="802"/>
      <c r="B505" s="1688"/>
      <c r="C505" s="899"/>
      <c r="D505" s="891"/>
      <c r="E505" s="1683"/>
      <c r="F505" s="1683"/>
      <c r="G505" s="1683"/>
      <c r="H505" s="890"/>
      <c r="I505" s="891"/>
      <c r="J505" s="900"/>
      <c r="K505" s="892"/>
      <c r="L505" s="892"/>
      <c r="M505" s="890"/>
    </row>
    <row r="506" spans="1:13" ht="15">
      <c r="A506" s="802"/>
      <c r="B506" s="1688"/>
      <c r="C506" s="899"/>
      <c r="D506" s="891"/>
      <c r="E506" s="892"/>
      <c r="F506" s="892"/>
      <c r="G506" s="892"/>
      <c r="H506" s="890"/>
      <c r="I506" s="891"/>
      <c r="J506" s="900"/>
      <c r="K506" s="900"/>
      <c r="L506" s="900"/>
      <c r="M506" s="890"/>
    </row>
    <row r="507" spans="1:13" ht="15">
      <c r="A507" s="802"/>
      <c r="B507" s="1688"/>
      <c r="C507" s="899"/>
      <c r="D507" s="891"/>
      <c r="E507" s="900"/>
      <c r="F507" s="892"/>
      <c r="G507" s="892"/>
      <c r="H507" s="890"/>
      <c r="I507" s="891"/>
      <c r="J507" s="900"/>
      <c r="K507" s="900"/>
      <c r="L507" s="900"/>
      <c r="M507" s="890"/>
    </row>
    <row r="508" spans="1:13" ht="15">
      <c r="A508" s="802"/>
      <c r="B508" s="1688"/>
      <c r="C508" s="899"/>
      <c r="D508" s="891"/>
      <c r="E508" s="892"/>
      <c r="F508" s="892"/>
      <c r="G508" s="892"/>
      <c r="H508" s="890"/>
      <c r="I508" s="888"/>
      <c r="J508" s="893"/>
      <c r="K508" s="892"/>
      <c r="L508" s="892"/>
      <c r="M508" s="890"/>
    </row>
    <row r="509" spans="1:13" ht="15">
      <c r="A509" s="802"/>
      <c r="B509" s="1688"/>
      <c r="C509" s="899"/>
      <c r="D509" s="891"/>
      <c r="E509" s="903"/>
      <c r="F509" s="892"/>
      <c r="G509" s="892"/>
      <c r="H509" s="890"/>
      <c r="I509" s="891"/>
      <c r="J509" s="1683"/>
      <c r="K509" s="1683"/>
      <c r="L509" s="1683"/>
      <c r="M509" s="890"/>
    </row>
    <row r="510" spans="1:13" ht="15">
      <c r="A510" s="802"/>
      <c r="B510" s="1688"/>
      <c r="C510" s="899"/>
      <c r="D510" s="891"/>
      <c r="E510" s="903"/>
      <c r="F510" s="892"/>
      <c r="G510" s="892"/>
      <c r="H510" s="890"/>
      <c r="I510" s="891"/>
      <c r="J510" s="903"/>
      <c r="K510" s="892"/>
      <c r="L510" s="892"/>
      <c r="M510" s="890"/>
    </row>
    <row r="511" spans="1:13" ht="0.75" customHeight="1">
      <c r="A511" s="802"/>
      <c r="B511" s="1688"/>
      <c r="C511" s="899"/>
      <c r="D511" s="1689"/>
      <c r="E511" s="1689"/>
      <c r="F511" s="1689"/>
      <c r="G511" s="1689"/>
      <c r="H511" s="890"/>
      <c r="I511" s="891"/>
      <c r="J511" s="892"/>
      <c r="K511" s="892"/>
      <c r="L511" s="892"/>
      <c r="M511" s="890"/>
    </row>
    <row r="512" spans="1:13" ht="15" hidden="1">
      <c r="A512" s="802"/>
      <c r="B512" s="1688"/>
      <c r="C512" s="899"/>
      <c r="D512" s="891"/>
      <c r="E512" s="1683"/>
      <c r="F512" s="1683"/>
      <c r="G512" s="1683"/>
      <c r="H512" s="890"/>
      <c r="I512" s="891"/>
      <c r="J512" s="892"/>
      <c r="K512" s="892"/>
      <c r="L512" s="892"/>
      <c r="M512" s="890"/>
    </row>
    <row r="513" spans="1:13" ht="15" hidden="1">
      <c r="A513" s="802"/>
      <c r="B513" s="1688"/>
      <c r="C513" s="899"/>
      <c r="D513" s="891"/>
      <c r="E513" s="900"/>
      <c r="F513" s="900"/>
      <c r="G513" s="900"/>
      <c r="H513" s="890"/>
      <c r="I513" s="891"/>
      <c r="J513" s="892"/>
      <c r="K513" s="892"/>
      <c r="L513" s="892"/>
      <c r="M513" s="890"/>
    </row>
    <row r="514" spans="1:13" ht="15" hidden="1">
      <c r="A514" s="802"/>
      <c r="B514" s="1688"/>
      <c r="C514" s="899"/>
      <c r="D514" s="891"/>
      <c r="E514" s="1683"/>
      <c r="F514" s="1683"/>
      <c r="G514" s="1683"/>
      <c r="H514" s="890"/>
      <c r="I514" s="891"/>
      <c r="J514" s="892"/>
      <c r="K514" s="892"/>
      <c r="L514" s="892"/>
      <c r="M514" s="890"/>
    </row>
    <row r="515" spans="1:13" ht="15" hidden="1">
      <c r="A515" s="802"/>
      <c r="B515" s="1688"/>
      <c r="C515" s="899"/>
      <c r="D515" s="891"/>
      <c r="E515" s="892"/>
      <c r="F515" s="892"/>
      <c r="G515" s="892"/>
      <c r="H515" s="890"/>
      <c r="I515" s="891"/>
      <c r="J515" s="892"/>
      <c r="K515" s="892"/>
      <c r="L515" s="892"/>
      <c r="M515" s="890"/>
    </row>
    <row r="516" spans="1:13" ht="15" hidden="1">
      <c r="A516" s="802"/>
      <c r="B516" s="1688"/>
      <c r="C516" s="899"/>
      <c r="D516" s="891"/>
      <c r="E516" s="900"/>
      <c r="F516" s="892"/>
      <c r="G516" s="892"/>
      <c r="H516" s="890"/>
      <c r="I516" s="891"/>
      <c r="J516" s="892"/>
      <c r="K516" s="892"/>
      <c r="L516" s="892"/>
      <c r="M516" s="890"/>
    </row>
    <row r="517" spans="1:13" ht="16.5" customHeight="1" hidden="1" thickBot="1">
      <c r="A517" s="802"/>
      <c r="B517" s="960"/>
      <c r="C517" s="899"/>
      <c r="D517" s="891"/>
      <c r="E517" s="900"/>
      <c r="F517" s="900"/>
      <c r="G517" s="900"/>
      <c r="H517" s="897"/>
      <c r="I517" s="891"/>
      <c r="J517" s="900"/>
      <c r="K517" s="892"/>
      <c r="L517" s="892"/>
      <c r="M517" s="897"/>
    </row>
    <row r="518" spans="1:13" ht="15" hidden="1">
      <c r="A518" s="802"/>
      <c r="B518" s="961"/>
      <c r="C518" s="899"/>
      <c r="D518" s="1689"/>
      <c r="E518" s="1689"/>
      <c r="F518" s="1689"/>
      <c r="G518" s="1689"/>
      <c r="H518" s="890"/>
      <c r="I518" s="1689"/>
      <c r="J518" s="1689"/>
      <c r="K518" s="1689"/>
      <c r="L518" s="1689"/>
      <c r="M518" s="890"/>
    </row>
    <row r="519" spans="1:13" ht="15" hidden="1">
      <c r="A519" s="802"/>
      <c r="B519" s="1688"/>
      <c r="C519" s="899"/>
      <c r="D519" s="891"/>
      <c r="E519" s="1683"/>
      <c r="F519" s="1683"/>
      <c r="G519" s="1683"/>
      <c r="H519" s="890"/>
      <c r="I519" s="891"/>
      <c r="J519" s="900"/>
      <c r="K519" s="900"/>
      <c r="L519" s="900"/>
      <c r="M519" s="890"/>
    </row>
    <row r="520" spans="1:13" ht="15" hidden="1">
      <c r="A520" s="802"/>
      <c r="B520" s="1688"/>
      <c r="C520" s="899"/>
      <c r="D520" s="891"/>
      <c r="E520" s="900"/>
      <c r="F520" s="900"/>
      <c r="G520" s="900"/>
      <c r="H520" s="890"/>
      <c r="I520" s="891"/>
      <c r="J520" s="1683"/>
      <c r="K520" s="1683"/>
      <c r="L520" s="1683"/>
      <c r="M520" s="890"/>
    </row>
    <row r="521" spans="1:13" ht="15" hidden="1">
      <c r="A521" s="802"/>
      <c r="B521" s="1688"/>
      <c r="C521" s="899"/>
      <c r="D521" s="891"/>
      <c r="E521" s="1683"/>
      <c r="F521" s="1683"/>
      <c r="G521" s="1683"/>
      <c r="H521" s="890"/>
      <c r="I521" s="891"/>
      <c r="J521" s="900"/>
      <c r="K521" s="892"/>
      <c r="L521" s="892"/>
      <c r="M521" s="890"/>
    </row>
    <row r="522" spans="1:13" ht="15" hidden="1">
      <c r="A522" s="802"/>
      <c r="B522" s="1688"/>
      <c r="C522" s="899"/>
      <c r="D522" s="891"/>
      <c r="E522" s="892"/>
      <c r="F522" s="892"/>
      <c r="G522" s="892"/>
      <c r="H522" s="890"/>
      <c r="I522" s="891"/>
      <c r="J522" s="1683"/>
      <c r="K522" s="1683"/>
      <c r="L522" s="1683"/>
      <c r="M522" s="890"/>
    </row>
    <row r="523" spans="1:13" ht="15" hidden="1">
      <c r="A523" s="802"/>
      <c r="B523" s="1688"/>
      <c r="C523" s="899"/>
      <c r="D523" s="891"/>
      <c r="E523" s="900"/>
      <c r="F523" s="892"/>
      <c r="G523" s="892"/>
      <c r="H523" s="890"/>
      <c r="I523" s="894"/>
      <c r="J523" s="900"/>
      <c r="K523" s="892"/>
      <c r="L523" s="892"/>
      <c r="M523" s="890"/>
    </row>
    <row r="524" spans="1:13" ht="15" hidden="1">
      <c r="A524" s="802"/>
      <c r="B524" s="1706"/>
      <c r="C524" s="899"/>
      <c r="D524" s="891"/>
      <c r="E524" s="900"/>
      <c r="F524" s="892"/>
      <c r="G524" s="892"/>
      <c r="H524" s="897"/>
      <c r="I524" s="891"/>
      <c r="J524" s="900"/>
      <c r="K524" s="892"/>
      <c r="L524" s="892"/>
      <c r="M524" s="897"/>
    </row>
    <row r="525" spans="1:13" ht="15">
      <c r="A525" s="802"/>
      <c r="B525" s="1691"/>
      <c r="C525" s="899"/>
      <c r="D525" s="1685"/>
      <c r="E525" s="1685"/>
      <c r="F525" s="1685"/>
      <c r="G525" s="1685"/>
      <c r="H525" s="897"/>
      <c r="I525" s="1685"/>
      <c r="J525" s="1685"/>
      <c r="K525" s="1685"/>
      <c r="L525" s="1685"/>
      <c r="M525" s="897"/>
    </row>
    <row r="526" spans="1:13" ht="15">
      <c r="A526" s="802"/>
      <c r="B526" s="1692"/>
      <c r="C526" s="899"/>
      <c r="D526" s="891"/>
      <c r="E526" s="1683"/>
      <c r="F526" s="1683"/>
      <c r="G526" s="1683"/>
      <c r="H526" s="904"/>
      <c r="I526" s="891"/>
      <c r="J526" s="900"/>
      <c r="K526" s="892"/>
      <c r="L526" s="892"/>
      <c r="M526" s="904"/>
    </row>
    <row r="527" spans="1:13" ht="15">
      <c r="A527" s="802"/>
      <c r="B527" s="1692"/>
      <c r="C527" s="899"/>
      <c r="D527" s="891"/>
      <c r="E527" s="900"/>
      <c r="F527" s="900"/>
      <c r="G527" s="900"/>
      <c r="H527" s="904"/>
      <c r="I527" s="891"/>
      <c r="J527" s="900"/>
      <c r="K527" s="892"/>
      <c r="L527" s="892"/>
      <c r="M527" s="904"/>
    </row>
    <row r="528" spans="1:13" ht="15">
      <c r="A528" s="802"/>
      <c r="B528" s="1692"/>
      <c r="C528" s="899"/>
      <c r="D528" s="891"/>
      <c r="E528" s="1683"/>
      <c r="F528" s="1683"/>
      <c r="G528" s="1683"/>
      <c r="H528" s="904"/>
      <c r="I528" s="891"/>
      <c r="J528" s="900"/>
      <c r="K528" s="892"/>
      <c r="L528" s="892"/>
      <c r="M528" s="897"/>
    </row>
    <row r="529" spans="1:13" ht="15">
      <c r="A529" s="802"/>
      <c r="B529" s="1692"/>
      <c r="C529" s="899"/>
      <c r="D529" s="891"/>
      <c r="E529" s="900"/>
      <c r="F529" s="892"/>
      <c r="G529" s="892"/>
      <c r="H529" s="904"/>
      <c r="I529" s="891"/>
      <c r="J529" s="900"/>
      <c r="K529" s="892"/>
      <c r="L529" s="892"/>
      <c r="M529" s="897"/>
    </row>
    <row r="530" spans="1:13" ht="15">
      <c r="A530" s="802"/>
      <c r="B530" s="1693"/>
      <c r="C530" s="899"/>
      <c r="D530" s="891"/>
      <c r="E530" s="900"/>
      <c r="F530" s="892"/>
      <c r="G530" s="892"/>
      <c r="H530" s="897"/>
      <c r="I530" s="891"/>
      <c r="J530" s="900"/>
      <c r="K530" s="892"/>
      <c r="L530" s="892"/>
      <c r="M530" s="897"/>
    </row>
    <row r="531" spans="1:13" ht="15">
      <c r="A531" s="802"/>
      <c r="B531" s="746"/>
      <c r="C531" s="1690"/>
      <c r="D531" s="1690"/>
      <c r="E531" s="1690"/>
      <c r="F531" s="1690"/>
      <c r="G531" s="1690"/>
      <c r="H531" s="890"/>
      <c r="I531" s="884"/>
      <c r="J531" s="892"/>
      <c r="K531" s="892"/>
      <c r="L531" s="892"/>
      <c r="M531" s="885"/>
    </row>
    <row r="532" spans="1:13" ht="15">
      <c r="A532" s="1707"/>
      <c r="B532" s="746"/>
      <c r="C532" s="899"/>
      <c r="D532" s="884"/>
      <c r="E532" s="905"/>
      <c r="F532" s="884"/>
      <c r="G532" s="884"/>
      <c r="H532" s="885"/>
      <c r="I532" s="1679"/>
      <c r="J532" s="1679"/>
      <c r="K532" s="1679"/>
      <c r="L532" s="1679"/>
      <c r="M532" s="1679"/>
    </row>
    <row r="533" spans="1:13" ht="15">
      <c r="A533" s="1708"/>
      <c r="B533" s="746"/>
      <c r="C533" s="887"/>
      <c r="D533" s="888"/>
      <c r="E533" s="1682"/>
      <c r="F533" s="1682"/>
      <c r="G533" s="1682"/>
      <c r="H533" s="906"/>
      <c r="I533" s="891"/>
      <c r="J533" s="1683"/>
      <c r="K533" s="1683"/>
      <c r="L533" s="1683"/>
      <c r="M533" s="890"/>
    </row>
    <row r="534" spans="1:13" ht="15">
      <c r="A534" s="1708"/>
      <c r="B534" s="746"/>
      <c r="C534" s="887"/>
      <c r="D534" s="888"/>
      <c r="E534" s="893"/>
      <c r="F534" s="893"/>
      <c r="G534" s="893"/>
      <c r="H534" s="907"/>
      <c r="I534" s="888"/>
      <c r="J534" s="892"/>
      <c r="K534" s="892"/>
      <c r="L534" s="892"/>
      <c r="M534" s="890"/>
    </row>
    <row r="535" spans="1:13" ht="15">
      <c r="A535" s="1708"/>
      <c r="B535" s="746"/>
      <c r="C535" s="887"/>
      <c r="D535" s="888"/>
      <c r="E535" s="1684"/>
      <c r="F535" s="1684"/>
      <c r="G535" s="1684"/>
      <c r="H535" s="906"/>
      <c r="I535" s="888"/>
      <c r="J535" s="1683"/>
      <c r="K535" s="1683"/>
      <c r="L535" s="1683"/>
      <c r="M535" s="885"/>
    </row>
    <row r="536" spans="1:13" ht="15" customHeight="1">
      <c r="A536" s="1709"/>
      <c r="B536" s="746"/>
      <c r="C536" s="887"/>
      <c r="D536" s="888"/>
      <c r="E536" s="893"/>
      <c r="F536" s="893"/>
      <c r="G536" s="893"/>
      <c r="H536" s="908"/>
      <c r="I536" s="888"/>
      <c r="J536" s="1683"/>
      <c r="K536" s="1683"/>
      <c r="L536" s="1683"/>
      <c r="M536" s="890"/>
    </row>
    <row r="537" spans="1:13" ht="15" hidden="1">
      <c r="A537" s="1707"/>
      <c r="B537" s="746"/>
      <c r="C537" s="899"/>
      <c r="D537" s="883"/>
      <c r="E537" s="909"/>
      <c r="F537" s="883"/>
      <c r="G537" s="883"/>
      <c r="H537" s="907"/>
      <c r="I537" s="1694"/>
      <c r="J537" s="1694"/>
      <c r="K537" s="1694"/>
      <c r="L537" s="1694"/>
      <c r="M537" s="1694"/>
    </row>
    <row r="538" spans="1:13" ht="15" hidden="1">
      <c r="A538" s="1708"/>
      <c r="B538" s="746"/>
      <c r="C538" s="899"/>
      <c r="D538" s="888"/>
      <c r="E538" s="1682"/>
      <c r="F538" s="1682"/>
      <c r="G538" s="1682"/>
      <c r="H538" s="907"/>
      <c r="I538" s="910"/>
      <c r="J538" s="910"/>
      <c r="K538" s="910"/>
      <c r="L538" s="910"/>
      <c r="M538" s="910"/>
    </row>
    <row r="539" spans="1:13" ht="15" hidden="1">
      <c r="A539" s="1708"/>
      <c r="B539" s="746"/>
      <c r="C539" s="899"/>
      <c r="D539" s="888"/>
      <c r="E539" s="1682"/>
      <c r="F539" s="1682"/>
      <c r="G539" s="1682"/>
      <c r="H539" s="907"/>
      <c r="I539" s="910"/>
      <c r="J539" s="910"/>
      <c r="K539" s="910"/>
      <c r="L539" s="910"/>
      <c r="M539" s="910"/>
    </row>
    <row r="540" spans="1:13" ht="15" hidden="1">
      <c r="A540" s="1708"/>
      <c r="B540" s="746"/>
      <c r="C540" s="887"/>
      <c r="D540" s="888"/>
      <c r="E540" s="1684"/>
      <c r="F540" s="1684"/>
      <c r="G540" s="1684"/>
      <c r="H540" s="906"/>
      <c r="I540" s="888"/>
      <c r="J540" s="1683"/>
      <c r="K540" s="1683"/>
      <c r="L540" s="1683"/>
      <c r="M540" s="885"/>
    </row>
    <row r="541" spans="1:13" ht="15" hidden="1">
      <c r="A541" s="1709"/>
      <c r="B541" s="746"/>
      <c r="C541" s="887"/>
      <c r="D541" s="888"/>
      <c r="E541" s="1682"/>
      <c r="F541" s="1682"/>
      <c r="G541" s="1682"/>
      <c r="H541" s="908"/>
      <c r="I541" s="888"/>
      <c r="J541" s="1682"/>
      <c r="K541" s="1682"/>
      <c r="L541" s="1682"/>
      <c r="M541" s="885"/>
    </row>
    <row r="542" spans="1:13" ht="15">
      <c r="A542" s="802"/>
      <c r="B542" s="746"/>
      <c r="C542" s="1694"/>
      <c r="D542" s="1694"/>
      <c r="E542" s="1694"/>
      <c r="F542" s="1694"/>
      <c r="G542" s="1694"/>
      <c r="H542" s="885"/>
      <c r="I542" s="910"/>
      <c r="J542" s="910"/>
      <c r="K542" s="910"/>
      <c r="L542" s="910"/>
      <c r="M542" s="893"/>
    </row>
    <row r="543" spans="1:13" ht="15">
      <c r="A543" s="802"/>
      <c r="B543" s="746"/>
      <c r="C543" s="887"/>
      <c r="D543" s="888"/>
      <c r="E543" s="1682"/>
      <c r="F543" s="1682"/>
      <c r="G543" s="1682"/>
      <c r="H543" s="890"/>
      <c r="I543" s="888"/>
      <c r="J543" s="1682"/>
      <c r="K543" s="1682"/>
      <c r="L543" s="1682"/>
      <c r="M543" s="885"/>
    </row>
    <row r="544" spans="1:13" ht="15">
      <c r="A544" s="802"/>
      <c r="B544" s="746"/>
      <c r="C544" s="887"/>
      <c r="D544" s="888"/>
      <c r="E544" s="893"/>
      <c r="F544" s="893"/>
      <c r="G544" s="893"/>
      <c r="H544" s="890"/>
      <c r="I544" s="888"/>
      <c r="J544" s="893"/>
      <c r="K544" s="893"/>
      <c r="L544" s="893"/>
      <c r="M544" s="890"/>
    </row>
    <row r="545" spans="1:13" ht="15">
      <c r="A545" s="802"/>
      <c r="B545" s="746"/>
      <c r="C545" s="887"/>
      <c r="D545" s="888"/>
      <c r="E545" s="1682"/>
      <c r="F545" s="1682"/>
      <c r="G545" s="1682"/>
      <c r="H545" s="890"/>
      <c r="I545" s="888"/>
      <c r="J545" s="1682"/>
      <c r="K545" s="1682"/>
      <c r="L545" s="1682"/>
      <c r="M545" s="890"/>
    </row>
    <row r="546" spans="1:13" ht="15">
      <c r="A546" s="802"/>
      <c r="B546" s="746"/>
      <c r="C546" s="887"/>
      <c r="D546" s="888"/>
      <c r="E546" s="889"/>
      <c r="F546" s="889"/>
      <c r="G546" s="889"/>
      <c r="H546" s="890"/>
      <c r="I546" s="888"/>
      <c r="J546" s="889"/>
      <c r="K546" s="889"/>
      <c r="L546" s="889"/>
      <c r="M546" s="890"/>
    </row>
    <row r="547" spans="1:13" ht="15">
      <c r="A547" s="802"/>
      <c r="B547" s="746"/>
      <c r="C547" s="887"/>
      <c r="D547" s="888"/>
      <c r="E547" s="889"/>
      <c r="F547" s="889"/>
      <c r="G547" s="889"/>
      <c r="H547" s="890"/>
      <c r="I547" s="888"/>
      <c r="J547" s="893"/>
      <c r="K547" s="893"/>
      <c r="L547" s="893"/>
      <c r="M547" s="890"/>
    </row>
    <row r="548" spans="1:13" ht="15">
      <c r="A548" s="802"/>
      <c r="B548" s="746"/>
      <c r="C548" s="887"/>
      <c r="D548" s="888"/>
      <c r="E548" s="889"/>
      <c r="F548" s="889"/>
      <c r="G548" s="889"/>
      <c r="H548" s="890"/>
      <c r="I548" s="888"/>
      <c r="J548" s="893"/>
      <c r="K548" s="893"/>
      <c r="L548" s="893"/>
      <c r="M548" s="890"/>
    </row>
    <row r="549" spans="1:13" ht="15">
      <c r="A549" s="802"/>
      <c r="B549" s="746"/>
      <c r="C549" s="887"/>
      <c r="D549" s="888"/>
      <c r="E549" s="893"/>
      <c r="F549" s="889"/>
      <c r="G549" s="889"/>
      <c r="H549" s="890"/>
      <c r="I549" s="888"/>
      <c r="J549" s="893"/>
      <c r="K549" s="893"/>
      <c r="L549" s="893"/>
      <c r="M549" s="890"/>
    </row>
    <row r="550" spans="1:13" ht="15">
      <c r="A550" s="802"/>
      <c r="B550" s="746"/>
      <c r="C550" s="887"/>
      <c r="D550" s="888"/>
      <c r="E550" s="1682"/>
      <c r="F550" s="1682"/>
      <c r="G550" s="1682"/>
      <c r="H550" s="890"/>
      <c r="I550" s="888"/>
      <c r="J550" s="1682"/>
      <c r="K550" s="1682"/>
      <c r="L550" s="1682"/>
      <c r="M550" s="890"/>
    </row>
    <row r="551" spans="1:13" ht="15">
      <c r="A551" s="802"/>
      <c r="B551" s="746"/>
      <c r="C551" s="887"/>
      <c r="D551" s="888"/>
      <c r="E551" s="893"/>
      <c r="F551" s="893"/>
      <c r="G551" s="893"/>
      <c r="H551" s="890"/>
      <c r="I551" s="891"/>
      <c r="J551" s="1683"/>
      <c r="K551" s="1683"/>
      <c r="L551" s="1683"/>
      <c r="M551" s="890"/>
    </row>
    <row r="552" spans="1:13" ht="15">
      <c r="A552" s="802"/>
      <c r="B552" s="746"/>
      <c r="C552" s="887"/>
      <c r="D552" s="888"/>
      <c r="E552" s="893"/>
      <c r="F552" s="893"/>
      <c r="G552" s="893"/>
      <c r="H552" s="890"/>
      <c r="I552" s="891"/>
      <c r="J552" s="892"/>
      <c r="K552" s="892"/>
      <c r="L552" s="892"/>
      <c r="M552" s="890"/>
    </row>
    <row r="553" spans="1:13" ht="15">
      <c r="A553" s="802"/>
      <c r="B553" s="746"/>
      <c r="C553" s="887"/>
      <c r="D553" s="888"/>
      <c r="E553" s="893"/>
      <c r="F553" s="1682"/>
      <c r="G553" s="1682"/>
      <c r="H553" s="890"/>
      <c r="I553" s="888"/>
      <c r="J553" s="893"/>
      <c r="K553" s="893"/>
      <c r="L553" s="893"/>
      <c r="M553" s="890"/>
    </row>
    <row r="554" spans="1:13" ht="15">
      <c r="A554" s="802"/>
      <c r="B554" s="746"/>
      <c r="C554" s="887"/>
      <c r="D554" s="888"/>
      <c r="E554" s="893"/>
      <c r="F554" s="895"/>
      <c r="G554" s="895"/>
      <c r="H554" s="890"/>
      <c r="I554" s="888"/>
      <c r="J554" s="1682"/>
      <c r="K554" s="1682"/>
      <c r="L554" s="1682"/>
      <c r="M554" s="885"/>
    </row>
    <row r="555" spans="1:13" ht="15">
      <c r="A555" s="802"/>
      <c r="B555" s="746"/>
      <c r="C555" s="887"/>
      <c r="D555" s="884"/>
      <c r="E555" s="884"/>
      <c r="F555" s="884"/>
      <c r="G555" s="884"/>
      <c r="H555" s="897"/>
      <c r="I555" s="891"/>
      <c r="J555" s="1683"/>
      <c r="K555" s="1683"/>
      <c r="L555" s="1683"/>
      <c r="M555" s="890"/>
    </row>
    <row r="556" spans="1:13" ht="15">
      <c r="A556" s="802"/>
      <c r="B556" s="746"/>
      <c r="C556" s="911"/>
      <c r="D556" s="888"/>
      <c r="E556" s="889"/>
      <c r="F556" s="889"/>
      <c r="G556" s="889"/>
      <c r="H556" s="890"/>
      <c r="I556" s="891"/>
      <c r="J556" s="1683"/>
      <c r="K556" s="1683"/>
      <c r="L556" s="1683"/>
      <c r="M556" s="890"/>
    </row>
    <row r="557" spans="1:13" ht="15">
      <c r="A557" s="802"/>
      <c r="B557" s="746"/>
      <c r="C557" s="887"/>
      <c r="D557" s="888"/>
      <c r="E557" s="889"/>
      <c r="F557" s="889"/>
      <c r="G557" s="889"/>
      <c r="H557" s="890"/>
      <c r="I557" s="888"/>
      <c r="J557" s="1682"/>
      <c r="K557" s="1682"/>
      <c r="L557" s="1682"/>
      <c r="M557" s="890"/>
    </row>
    <row r="558" spans="1:13" ht="15">
      <c r="A558" s="802"/>
      <c r="B558" s="746"/>
      <c r="C558" s="887"/>
      <c r="D558" s="888"/>
      <c r="E558" s="893"/>
      <c r="F558" s="893"/>
      <c r="G558" s="893"/>
      <c r="H558" s="890"/>
      <c r="I558" s="888"/>
      <c r="J558" s="1685"/>
      <c r="K558" s="1685"/>
      <c r="L558" s="1685"/>
      <c r="M558" s="897"/>
    </row>
    <row r="559" spans="1:13" ht="15">
      <c r="A559" s="802"/>
      <c r="B559" s="746"/>
      <c r="C559" s="887"/>
      <c r="D559" s="888"/>
      <c r="E559" s="893"/>
      <c r="F559" s="893"/>
      <c r="G559" s="893"/>
      <c r="H559" s="890"/>
      <c r="I559" s="888"/>
      <c r="J559" s="893"/>
      <c r="K559" s="893"/>
      <c r="L559" s="893"/>
      <c r="M559" s="890"/>
    </row>
    <row r="560" spans="1:13" ht="15">
      <c r="A560" s="802"/>
      <c r="B560" s="746"/>
      <c r="C560" s="887"/>
      <c r="D560" s="888"/>
      <c r="E560" s="893"/>
      <c r="F560" s="893"/>
      <c r="G560" s="893"/>
      <c r="H560" s="890"/>
      <c r="I560" s="888"/>
      <c r="J560" s="893"/>
      <c r="K560" s="893"/>
      <c r="L560" s="893"/>
      <c r="M560" s="890"/>
    </row>
    <row r="561" spans="1:13" ht="15">
      <c r="A561" s="802"/>
      <c r="B561" s="746"/>
      <c r="C561" s="887"/>
      <c r="D561" s="888"/>
      <c r="E561" s="889"/>
      <c r="F561" s="889"/>
      <c r="G561" s="889"/>
      <c r="H561" s="890"/>
      <c r="I561" s="888"/>
      <c r="J561" s="1682"/>
      <c r="K561" s="1682"/>
      <c r="L561" s="1682"/>
      <c r="M561" s="885"/>
    </row>
    <row r="562" spans="1:13" ht="15">
      <c r="A562" s="802"/>
      <c r="B562" s="746"/>
      <c r="C562" s="887"/>
      <c r="D562" s="888"/>
      <c r="E562" s="889"/>
      <c r="F562" s="889"/>
      <c r="G562" s="889"/>
      <c r="H562" s="885"/>
      <c r="I562" s="888"/>
      <c r="J562" s="893"/>
      <c r="K562" s="893"/>
      <c r="L562" s="893"/>
      <c r="M562" s="885"/>
    </row>
    <row r="563" spans="1:13" ht="15">
      <c r="A563" s="802"/>
      <c r="B563" s="746"/>
      <c r="C563" s="887"/>
      <c r="D563" s="891"/>
      <c r="E563" s="892"/>
      <c r="F563" s="892"/>
      <c r="G563" s="892"/>
      <c r="H563" s="890"/>
      <c r="I563" s="888"/>
      <c r="J563" s="893"/>
      <c r="K563" s="893"/>
      <c r="L563" s="893"/>
      <c r="M563" s="890"/>
    </row>
    <row r="564" spans="1:13" ht="15">
      <c r="A564" s="802"/>
      <c r="B564" s="746"/>
      <c r="C564" s="887"/>
      <c r="D564" s="888"/>
      <c r="E564" s="889"/>
      <c r="F564" s="889"/>
      <c r="G564" s="889"/>
      <c r="H564" s="885"/>
      <c r="I564" s="888"/>
      <c r="J564" s="893"/>
      <c r="K564" s="893"/>
      <c r="L564" s="893"/>
      <c r="M564" s="890"/>
    </row>
    <row r="565" spans="1:13" ht="15">
      <c r="A565" s="802"/>
      <c r="B565" s="746"/>
      <c r="C565" s="887"/>
      <c r="D565" s="888"/>
      <c r="E565" s="889"/>
      <c r="F565" s="889"/>
      <c r="G565" s="889"/>
      <c r="H565" s="885"/>
      <c r="I565" s="891"/>
      <c r="J565" s="900"/>
      <c r="K565" s="900"/>
      <c r="L565" s="900"/>
      <c r="M565" s="890"/>
    </row>
    <row r="566" spans="1:13" ht="15">
      <c r="A566" s="802"/>
      <c r="B566" s="746"/>
      <c r="C566" s="887"/>
      <c r="D566" s="888"/>
      <c r="E566" s="889"/>
      <c r="F566" s="889"/>
      <c r="G566" s="889"/>
      <c r="H566" s="885"/>
      <c r="I566" s="891"/>
      <c r="J566" s="900"/>
      <c r="K566" s="900"/>
      <c r="L566" s="900"/>
      <c r="M566" s="890"/>
    </row>
    <row r="567" spans="1:13" ht="15">
      <c r="A567" s="802"/>
      <c r="B567" s="746"/>
      <c r="C567" s="887"/>
      <c r="D567" s="888"/>
      <c r="E567" s="889"/>
      <c r="F567" s="889"/>
      <c r="G567" s="889"/>
      <c r="H567" s="885"/>
      <c r="I567" s="891"/>
      <c r="J567" s="900"/>
      <c r="K567" s="900"/>
      <c r="L567" s="900"/>
      <c r="M567" s="890"/>
    </row>
    <row r="568" spans="1:13" ht="15">
      <c r="A568" s="802"/>
      <c r="B568" s="746"/>
      <c r="C568" s="887"/>
      <c r="D568" s="1679"/>
      <c r="E568" s="1679"/>
      <c r="F568" s="1679"/>
      <c r="G568" s="1679"/>
      <c r="H568" s="897"/>
      <c r="I568" s="891"/>
      <c r="J568" s="900"/>
      <c r="K568" s="900"/>
      <c r="L568" s="900"/>
      <c r="M568" s="890"/>
    </row>
    <row r="569" spans="1:13" ht="15">
      <c r="A569" s="802"/>
      <c r="B569" s="746"/>
      <c r="C569" s="1679"/>
      <c r="D569" s="1679"/>
      <c r="E569" s="1679"/>
      <c r="F569" s="1679"/>
      <c r="G569" s="1679"/>
      <c r="H569" s="897"/>
      <c r="I569" s="891"/>
      <c r="J569" s="900"/>
      <c r="K569" s="900"/>
      <c r="L569" s="900"/>
      <c r="M569" s="890"/>
    </row>
    <row r="570" spans="1:13" ht="15">
      <c r="A570" s="802"/>
      <c r="B570" s="746"/>
      <c r="C570" s="884"/>
      <c r="D570" s="892"/>
      <c r="E570" s="892"/>
      <c r="F570" s="892"/>
      <c r="G570" s="884"/>
      <c r="H570" s="904"/>
      <c r="I570" s="891"/>
      <c r="J570" s="900"/>
      <c r="K570" s="900"/>
      <c r="L570" s="900"/>
      <c r="M570" s="890"/>
    </row>
    <row r="571" spans="1:13" ht="15">
      <c r="A571" s="802"/>
      <c r="B571" s="746"/>
      <c r="C571" s="884"/>
      <c r="D571" s="892"/>
      <c r="E571" s="892"/>
      <c r="F571" s="884"/>
      <c r="G571" s="884"/>
      <c r="H571" s="906"/>
      <c r="I571" s="888"/>
      <c r="J571" s="884"/>
      <c r="K571" s="884"/>
      <c r="L571" s="884"/>
      <c r="M571" s="897"/>
    </row>
    <row r="572" spans="1:13" ht="15">
      <c r="A572" s="802"/>
      <c r="B572" s="746"/>
      <c r="C572" s="884"/>
      <c r="D572" s="912"/>
      <c r="E572" s="912"/>
      <c r="F572" s="884"/>
      <c r="G572" s="884"/>
      <c r="H572" s="906"/>
      <c r="I572" s="891"/>
      <c r="J572" s="892"/>
      <c r="K572" s="884"/>
      <c r="L572" s="884"/>
      <c r="M572" s="885"/>
    </row>
    <row r="573" spans="1:13" ht="15">
      <c r="A573" s="755"/>
      <c r="B573" s="881"/>
      <c r="C573" s="884"/>
      <c r="D573" s="892"/>
      <c r="E573" s="892"/>
      <c r="F573" s="884"/>
      <c r="G573" s="884"/>
      <c r="H573" s="897"/>
      <c r="I573" s="1679"/>
      <c r="J573" s="1679"/>
      <c r="K573" s="1679"/>
      <c r="L573" s="1679"/>
      <c r="M573" s="897"/>
    </row>
    <row r="574" spans="3:13" ht="15">
      <c r="C574" s="886"/>
      <c r="D574" s="886"/>
      <c r="E574" s="886"/>
      <c r="F574" s="886"/>
      <c r="G574" s="886"/>
      <c r="H574" s="886"/>
      <c r="I574" s="886"/>
      <c r="J574" s="886"/>
      <c r="K574" s="886"/>
      <c r="L574" s="886"/>
      <c r="M574" s="886"/>
    </row>
    <row r="575" spans="3:13" ht="15">
      <c r="C575" s="886"/>
      <c r="D575" s="886"/>
      <c r="E575" s="886"/>
      <c r="F575" s="886"/>
      <c r="G575" s="886"/>
      <c r="H575" s="886"/>
      <c r="I575" s="886"/>
      <c r="J575" s="886"/>
      <c r="K575" s="886"/>
      <c r="L575" s="886"/>
      <c r="M575" s="886"/>
    </row>
    <row r="576" spans="3:13" ht="15">
      <c r="C576" s="886"/>
      <c r="D576" s="886"/>
      <c r="E576" s="886"/>
      <c r="F576" s="886"/>
      <c r="G576" s="886"/>
      <c r="H576" s="886"/>
      <c r="I576" s="886"/>
      <c r="J576" s="886"/>
      <c r="K576" s="886"/>
      <c r="L576" s="886"/>
      <c r="M576" s="886"/>
    </row>
    <row r="577" spans="3:13" ht="15">
      <c r="C577" s="886"/>
      <c r="D577" s="886"/>
      <c r="E577" s="886"/>
      <c r="F577" s="886"/>
      <c r="G577" s="886"/>
      <c r="H577" s="886"/>
      <c r="I577" s="886"/>
      <c r="J577" s="886"/>
      <c r="K577" s="886"/>
      <c r="L577" s="886"/>
      <c r="M577" s="886"/>
    </row>
  </sheetData>
  <sheetProtection/>
  <mergeCells count="389">
    <mergeCell ref="J558:L558"/>
    <mergeCell ref="J561:L561"/>
    <mergeCell ref="D568:G568"/>
    <mergeCell ref="C569:G569"/>
    <mergeCell ref="I573:L573"/>
    <mergeCell ref="J551:L551"/>
    <mergeCell ref="F553:G553"/>
    <mergeCell ref="J554:L554"/>
    <mergeCell ref="J555:L555"/>
    <mergeCell ref="J556:L556"/>
    <mergeCell ref="J557:L557"/>
    <mergeCell ref="C542:G542"/>
    <mergeCell ref="E543:G543"/>
    <mergeCell ref="J543:L543"/>
    <mergeCell ref="E545:G545"/>
    <mergeCell ref="J545:L545"/>
    <mergeCell ref="E550:G550"/>
    <mergeCell ref="J550:L550"/>
    <mergeCell ref="A537:A541"/>
    <mergeCell ref="I537:M537"/>
    <mergeCell ref="E538:G538"/>
    <mergeCell ref="E539:G539"/>
    <mergeCell ref="E540:G540"/>
    <mergeCell ref="J540:L540"/>
    <mergeCell ref="E541:G541"/>
    <mergeCell ref="J541:L541"/>
    <mergeCell ref="C531:G531"/>
    <mergeCell ref="A532:A536"/>
    <mergeCell ref="I532:M532"/>
    <mergeCell ref="E533:G533"/>
    <mergeCell ref="J533:L533"/>
    <mergeCell ref="E535:G535"/>
    <mergeCell ref="J535:L535"/>
    <mergeCell ref="J536:L536"/>
    <mergeCell ref="B519:B524"/>
    <mergeCell ref="E519:G519"/>
    <mergeCell ref="J520:L520"/>
    <mergeCell ref="E521:G521"/>
    <mergeCell ref="J522:L522"/>
    <mergeCell ref="B525:B530"/>
    <mergeCell ref="D525:G525"/>
    <mergeCell ref="I525:L525"/>
    <mergeCell ref="E526:G526"/>
    <mergeCell ref="E528:G528"/>
    <mergeCell ref="J509:L509"/>
    <mergeCell ref="D511:G511"/>
    <mergeCell ref="E512:G512"/>
    <mergeCell ref="E514:G514"/>
    <mergeCell ref="D518:G518"/>
    <mergeCell ref="I518:L518"/>
    <mergeCell ref="B497:B516"/>
    <mergeCell ref="D497:G497"/>
    <mergeCell ref="I497:L497"/>
    <mergeCell ref="E498:G498"/>
    <mergeCell ref="J499:L499"/>
    <mergeCell ref="D502:G502"/>
    <mergeCell ref="I502:L502"/>
    <mergeCell ref="E503:G503"/>
    <mergeCell ref="J504:L504"/>
    <mergeCell ref="E505:G505"/>
    <mergeCell ref="E483:G483"/>
    <mergeCell ref="E485:G485"/>
    <mergeCell ref="D489:G489"/>
    <mergeCell ref="I489:L489"/>
    <mergeCell ref="E490:G490"/>
    <mergeCell ref="E492:G492"/>
    <mergeCell ref="D475:G475"/>
    <mergeCell ref="I475:L475"/>
    <mergeCell ref="E476:G476"/>
    <mergeCell ref="E478:G478"/>
    <mergeCell ref="D482:G482"/>
    <mergeCell ref="I482:L482"/>
    <mergeCell ref="E460:G460"/>
    <mergeCell ref="D463:G463"/>
    <mergeCell ref="I463:L463"/>
    <mergeCell ref="E464:G464"/>
    <mergeCell ref="E466:G466"/>
    <mergeCell ref="D469:G469"/>
    <mergeCell ref="I469:L469"/>
    <mergeCell ref="E455:G455"/>
    <mergeCell ref="J455:L455"/>
    <mergeCell ref="J456:L456"/>
    <mergeCell ref="D457:G457"/>
    <mergeCell ref="I457:L457"/>
    <mergeCell ref="E458:G458"/>
    <mergeCell ref="C449:H449"/>
    <mergeCell ref="J449:L449"/>
    <mergeCell ref="B450:B495"/>
    <mergeCell ref="D450:G450"/>
    <mergeCell ref="I450:L450"/>
    <mergeCell ref="E451:G451"/>
    <mergeCell ref="J451:L451"/>
    <mergeCell ref="J452:L452"/>
    <mergeCell ref="E453:G453"/>
    <mergeCell ref="J453:L453"/>
    <mergeCell ref="J432:L432"/>
    <mergeCell ref="J435:L435"/>
    <mergeCell ref="C444:G444"/>
    <mergeCell ref="J444:L444"/>
    <mergeCell ref="I447:L447"/>
    <mergeCell ref="C448:G448"/>
    <mergeCell ref="J425:L425"/>
    <mergeCell ref="F427:G427"/>
    <mergeCell ref="J428:L428"/>
    <mergeCell ref="J429:L429"/>
    <mergeCell ref="J430:L430"/>
    <mergeCell ref="J431:L431"/>
    <mergeCell ref="C416:G416"/>
    <mergeCell ref="E417:G417"/>
    <mergeCell ref="J417:L417"/>
    <mergeCell ref="E419:G419"/>
    <mergeCell ref="J419:L419"/>
    <mergeCell ref="E424:G424"/>
    <mergeCell ref="J424:L424"/>
    <mergeCell ref="D404:G404"/>
    <mergeCell ref="I404:L404"/>
    <mergeCell ref="E407:G407"/>
    <mergeCell ref="J407:L407"/>
    <mergeCell ref="D409:G409"/>
    <mergeCell ref="E410:G410"/>
    <mergeCell ref="J410:L410"/>
    <mergeCell ref="D389:G389"/>
    <mergeCell ref="E390:G390"/>
    <mergeCell ref="D393:G393"/>
    <mergeCell ref="E394:G394"/>
    <mergeCell ref="D399:G399"/>
    <mergeCell ref="E400:G400"/>
    <mergeCell ref="J379:L379"/>
    <mergeCell ref="D381:G381"/>
    <mergeCell ref="I381:L381"/>
    <mergeCell ref="I385:L385"/>
    <mergeCell ref="E387:G387"/>
    <mergeCell ref="J388:L388"/>
    <mergeCell ref="E371:G371"/>
    <mergeCell ref="E373:G373"/>
    <mergeCell ref="D376:G376"/>
    <mergeCell ref="I376:L376"/>
    <mergeCell ref="E377:G377"/>
    <mergeCell ref="J377:L377"/>
    <mergeCell ref="E360:G360"/>
    <mergeCell ref="D362:G362"/>
    <mergeCell ref="F363:G363"/>
    <mergeCell ref="D366:G366"/>
    <mergeCell ref="D370:G370"/>
    <mergeCell ref="I370:L370"/>
    <mergeCell ref="E352:G352"/>
    <mergeCell ref="D354:G354"/>
    <mergeCell ref="I354:L354"/>
    <mergeCell ref="E356:G356"/>
    <mergeCell ref="J357:L357"/>
    <mergeCell ref="D358:G358"/>
    <mergeCell ref="J333:L333"/>
    <mergeCell ref="D334:G334"/>
    <mergeCell ref="D338:G338"/>
    <mergeCell ref="D342:G342"/>
    <mergeCell ref="D346:G346"/>
    <mergeCell ref="D350:G350"/>
    <mergeCell ref="D318:G318"/>
    <mergeCell ref="D322:G322"/>
    <mergeCell ref="D326:G326"/>
    <mergeCell ref="D330:G330"/>
    <mergeCell ref="I330:L330"/>
    <mergeCell ref="J331:L331"/>
    <mergeCell ref="J309:L309"/>
    <mergeCell ref="D310:G310"/>
    <mergeCell ref="I310:L310"/>
    <mergeCell ref="J311:L311"/>
    <mergeCell ref="J313:L313"/>
    <mergeCell ref="D314:G314"/>
    <mergeCell ref="I302:M302"/>
    <mergeCell ref="J303:L303"/>
    <mergeCell ref="J305:L305"/>
    <mergeCell ref="D306:G306"/>
    <mergeCell ref="I306:L306"/>
    <mergeCell ref="J307:L307"/>
    <mergeCell ref="D280:G280"/>
    <mergeCell ref="D284:G284"/>
    <mergeCell ref="D288:G288"/>
    <mergeCell ref="D292:G292"/>
    <mergeCell ref="D297:G297"/>
    <mergeCell ref="D302:H302"/>
    <mergeCell ref="J244:L244"/>
    <mergeCell ref="E245:G245"/>
    <mergeCell ref="J245:L245"/>
    <mergeCell ref="J246:L246"/>
    <mergeCell ref="D276:G276"/>
    <mergeCell ref="E238:G238"/>
    <mergeCell ref="J238:L238"/>
    <mergeCell ref="E239:G239"/>
    <mergeCell ref="J239:L239"/>
    <mergeCell ref="J240:L240"/>
    <mergeCell ref="D241:G241"/>
    <mergeCell ref="J241:L241"/>
    <mergeCell ref="E231:G231"/>
    <mergeCell ref="J231:L231"/>
    <mergeCell ref="E233:G233"/>
    <mergeCell ref="J233:L233"/>
    <mergeCell ref="E235:G235"/>
    <mergeCell ref="D237:G237"/>
    <mergeCell ref="J237:L237"/>
    <mergeCell ref="E226:G226"/>
    <mergeCell ref="J226:L226"/>
    <mergeCell ref="E228:G228"/>
    <mergeCell ref="J228:L228"/>
    <mergeCell ref="J229:L229"/>
    <mergeCell ref="D230:G230"/>
    <mergeCell ref="I230:L230"/>
    <mergeCell ref="E221:G221"/>
    <mergeCell ref="J222:L222"/>
    <mergeCell ref="D223:G223"/>
    <mergeCell ref="I223:L223"/>
    <mergeCell ref="E224:G224"/>
    <mergeCell ref="J224:L224"/>
    <mergeCell ref="D213:G213"/>
    <mergeCell ref="I213:L213"/>
    <mergeCell ref="E216:G216"/>
    <mergeCell ref="E217:G217"/>
    <mergeCell ref="D219:G219"/>
    <mergeCell ref="I219:L219"/>
    <mergeCell ref="D205:G205"/>
    <mergeCell ref="I205:L205"/>
    <mergeCell ref="J206:L206"/>
    <mergeCell ref="J208:L208"/>
    <mergeCell ref="D209:G209"/>
    <mergeCell ref="E211:G211"/>
    <mergeCell ref="D199:G199"/>
    <mergeCell ref="I199:L199"/>
    <mergeCell ref="E200:G200"/>
    <mergeCell ref="J200:L200"/>
    <mergeCell ref="E201:G201"/>
    <mergeCell ref="J204:L204"/>
    <mergeCell ref="J194:L194"/>
    <mergeCell ref="D195:G195"/>
    <mergeCell ref="I195:L195"/>
    <mergeCell ref="J196:L196"/>
    <mergeCell ref="E197:G197"/>
    <mergeCell ref="J198:L198"/>
    <mergeCell ref="J175:L175"/>
    <mergeCell ref="J176:L176"/>
    <mergeCell ref="J184:L184"/>
    <mergeCell ref="D188:G188"/>
    <mergeCell ref="I188:L188"/>
    <mergeCell ref="E189:G189"/>
    <mergeCell ref="J189:L189"/>
    <mergeCell ref="D159:G159"/>
    <mergeCell ref="I159:L159"/>
    <mergeCell ref="E160:G160"/>
    <mergeCell ref="D171:G171"/>
    <mergeCell ref="I171:L171"/>
    <mergeCell ref="J172:L172"/>
    <mergeCell ref="J154:L154"/>
    <mergeCell ref="D155:G155"/>
    <mergeCell ref="J155:L155"/>
    <mergeCell ref="E156:G156"/>
    <mergeCell ref="J156:L156"/>
    <mergeCell ref="E157:G157"/>
    <mergeCell ref="J150:L150"/>
    <mergeCell ref="D151:G151"/>
    <mergeCell ref="J151:L151"/>
    <mergeCell ref="E152:G152"/>
    <mergeCell ref="J152:L152"/>
    <mergeCell ref="E153:G153"/>
    <mergeCell ref="J153:L153"/>
    <mergeCell ref="J144:L144"/>
    <mergeCell ref="J146:L146"/>
    <mergeCell ref="D147:G147"/>
    <mergeCell ref="E148:G148"/>
    <mergeCell ref="J148:L148"/>
    <mergeCell ref="E149:G149"/>
    <mergeCell ref="D129:G129"/>
    <mergeCell ref="I129:L129"/>
    <mergeCell ref="E130:G130"/>
    <mergeCell ref="J130:L130"/>
    <mergeCell ref="J131:L131"/>
    <mergeCell ref="D143:G143"/>
    <mergeCell ref="I143:L143"/>
    <mergeCell ref="E119:G119"/>
    <mergeCell ref="E120:G120"/>
    <mergeCell ref="D122:G122"/>
    <mergeCell ref="I122:L122"/>
    <mergeCell ref="E123:G123"/>
    <mergeCell ref="J123:L123"/>
    <mergeCell ref="I110:L110"/>
    <mergeCell ref="E111:G111"/>
    <mergeCell ref="J111:L111"/>
    <mergeCell ref="D116:G116"/>
    <mergeCell ref="I116:L116"/>
    <mergeCell ref="E117:G117"/>
    <mergeCell ref="J117:L117"/>
    <mergeCell ref="E90:G90"/>
    <mergeCell ref="A95:A146"/>
    <mergeCell ref="D95:G95"/>
    <mergeCell ref="E96:G96"/>
    <mergeCell ref="J102:L102"/>
    <mergeCell ref="D104:G104"/>
    <mergeCell ref="I104:L104"/>
    <mergeCell ref="E105:G105"/>
    <mergeCell ref="J105:L105"/>
    <mergeCell ref="D110:G110"/>
    <mergeCell ref="D85:G85"/>
    <mergeCell ref="J85:M85"/>
    <mergeCell ref="E86:G86"/>
    <mergeCell ref="J86:L86"/>
    <mergeCell ref="E87:G87"/>
    <mergeCell ref="D89:G89"/>
    <mergeCell ref="J77:L77"/>
    <mergeCell ref="D78:G78"/>
    <mergeCell ref="I78:L78"/>
    <mergeCell ref="E79:G79"/>
    <mergeCell ref="J79:L79"/>
    <mergeCell ref="J83:L83"/>
    <mergeCell ref="J71:L71"/>
    <mergeCell ref="D72:G72"/>
    <mergeCell ref="I72:L72"/>
    <mergeCell ref="E73:G73"/>
    <mergeCell ref="J73:L73"/>
    <mergeCell ref="E74:G74"/>
    <mergeCell ref="E65:G65"/>
    <mergeCell ref="D67:G67"/>
    <mergeCell ref="I67:L67"/>
    <mergeCell ref="E68:G68"/>
    <mergeCell ref="J68:L68"/>
    <mergeCell ref="E69:G69"/>
    <mergeCell ref="E58:G58"/>
    <mergeCell ref="E59:G59"/>
    <mergeCell ref="J60:L60"/>
    <mergeCell ref="D61:G61"/>
    <mergeCell ref="I61:L61"/>
    <mergeCell ref="E64:G64"/>
    <mergeCell ref="J52:L52"/>
    <mergeCell ref="D53:G53"/>
    <mergeCell ref="E54:G54"/>
    <mergeCell ref="E55:G55"/>
    <mergeCell ref="J56:L56"/>
    <mergeCell ref="D57:G57"/>
    <mergeCell ref="D48:G48"/>
    <mergeCell ref="I48:L48"/>
    <mergeCell ref="E49:G49"/>
    <mergeCell ref="J49:L49"/>
    <mergeCell ref="E50:G50"/>
    <mergeCell ref="E51:G51"/>
    <mergeCell ref="E38:G38"/>
    <mergeCell ref="J40:L40"/>
    <mergeCell ref="D41:G41"/>
    <mergeCell ref="I41:L41"/>
    <mergeCell ref="E42:G42"/>
    <mergeCell ref="J42:L42"/>
    <mergeCell ref="E32:G32"/>
    <mergeCell ref="E33:G33"/>
    <mergeCell ref="J34:L34"/>
    <mergeCell ref="D35:G35"/>
    <mergeCell ref="I35:L35"/>
    <mergeCell ref="E36:G36"/>
    <mergeCell ref="J36:L36"/>
    <mergeCell ref="E27:G27"/>
    <mergeCell ref="J27:L27"/>
    <mergeCell ref="E29:G29"/>
    <mergeCell ref="J29:L29"/>
    <mergeCell ref="J30:L30"/>
    <mergeCell ref="D31:G31"/>
    <mergeCell ref="E21:G21"/>
    <mergeCell ref="E22:G22"/>
    <mergeCell ref="J22:L22"/>
    <mergeCell ref="J23:L23"/>
    <mergeCell ref="D25:G25"/>
    <mergeCell ref="J25:L25"/>
    <mergeCell ref="E15:G15"/>
    <mergeCell ref="J15:L15"/>
    <mergeCell ref="E16:G16"/>
    <mergeCell ref="J18:L18"/>
    <mergeCell ref="D19:G19"/>
    <mergeCell ref="E20:G20"/>
    <mergeCell ref="J20:L20"/>
    <mergeCell ref="A6:A32"/>
    <mergeCell ref="D6:G6"/>
    <mergeCell ref="E7:G7"/>
    <mergeCell ref="J7:L7"/>
    <mergeCell ref="E8:G8"/>
    <mergeCell ref="E9:G9"/>
    <mergeCell ref="B10:B37"/>
    <mergeCell ref="D12:G12"/>
    <mergeCell ref="I12:L12"/>
    <mergeCell ref="E13:G13"/>
    <mergeCell ref="L1:M1"/>
    <mergeCell ref="D2:M2"/>
    <mergeCell ref="C4:G4"/>
    <mergeCell ref="I4:L4"/>
    <mergeCell ref="D5:G5"/>
    <mergeCell ref="I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zoomScalePageLayoutView="0" workbookViewId="0" topLeftCell="A10">
      <selection activeCell="C20" sqref="C20"/>
    </sheetView>
  </sheetViews>
  <sheetFormatPr defaultColWidth="9.140625" defaultRowHeight="15"/>
  <cols>
    <col min="1" max="1" width="6.421875" style="0" customWidth="1"/>
    <col min="2" max="2" width="8.00390625" style="0" customWidth="1"/>
    <col min="3" max="3" width="39.28125" style="0" customWidth="1"/>
    <col min="4" max="7" width="12.7109375" style="0" customWidth="1"/>
    <col min="8" max="8" width="15.140625" style="0" customWidth="1"/>
    <col min="9" max="9" width="12.140625" style="0" customWidth="1"/>
  </cols>
  <sheetData>
    <row r="1" spans="1:11" ht="15">
      <c r="A1" s="1"/>
      <c r="B1" s="1"/>
      <c r="C1" s="1566" t="s">
        <v>945</v>
      </c>
      <c r="D1" s="1567"/>
      <c r="E1" s="1567"/>
      <c r="F1" s="1567"/>
      <c r="G1" s="1567"/>
      <c r="H1" s="1567"/>
      <c r="I1" s="1567"/>
      <c r="J1" s="1568"/>
      <c r="K1" s="1568"/>
    </row>
    <row r="2" spans="1:8" ht="15">
      <c r="A2" s="1559" t="s">
        <v>179</v>
      </c>
      <c r="B2" s="1559"/>
      <c r="C2" s="1559"/>
      <c r="D2" s="1559"/>
      <c r="E2" s="1559"/>
      <c r="F2" s="1559"/>
      <c r="G2" s="1559"/>
      <c r="H2" s="1559"/>
    </row>
    <row r="3" spans="1:8" ht="15">
      <c r="A3" s="1559" t="s">
        <v>762</v>
      </c>
      <c r="B3" s="1559"/>
      <c r="C3" s="1559"/>
      <c r="D3" s="1559"/>
      <c r="E3" s="1559"/>
      <c r="F3" s="1559"/>
      <c r="G3" s="1559"/>
      <c r="H3" s="1559"/>
    </row>
    <row r="5" spans="1:8" ht="15.75">
      <c r="A5" s="2" t="s">
        <v>0</v>
      </c>
      <c r="B5" s="2"/>
      <c r="C5" s="2"/>
      <c r="D5" s="2"/>
      <c r="E5" s="2"/>
      <c r="F5" s="2"/>
      <c r="G5" s="2"/>
      <c r="H5" s="2"/>
    </row>
    <row r="6" spans="1:8" ht="16.5" thickBot="1">
      <c r="A6" s="6"/>
      <c r="B6" s="6"/>
      <c r="C6" s="6"/>
      <c r="D6" s="1565" t="s">
        <v>1</v>
      </c>
      <c r="E6" s="1565"/>
      <c r="F6" s="1565"/>
      <c r="G6" s="1565"/>
      <c r="H6" s="1565"/>
    </row>
    <row r="7" spans="1:8" ht="72" thickBot="1">
      <c r="A7" s="7" t="s">
        <v>2</v>
      </c>
      <c r="B7" s="8" t="s">
        <v>3</v>
      </c>
      <c r="C7" s="3" t="s">
        <v>4</v>
      </c>
      <c r="D7" s="3" t="s">
        <v>902</v>
      </c>
      <c r="E7" s="624" t="s">
        <v>903</v>
      </c>
      <c r="F7" s="624" t="s">
        <v>913</v>
      </c>
      <c r="G7" s="624" t="s">
        <v>946</v>
      </c>
      <c r="H7" s="9" t="s">
        <v>772</v>
      </c>
    </row>
    <row r="8" spans="1:8" ht="15.75" thickBot="1">
      <c r="A8" s="10">
        <v>1</v>
      </c>
      <c r="B8" s="12">
        <v>2</v>
      </c>
      <c r="C8" s="12">
        <v>3</v>
      </c>
      <c r="D8" s="12">
        <v>4</v>
      </c>
      <c r="E8" s="625">
        <v>5</v>
      </c>
      <c r="F8" s="625">
        <v>6</v>
      </c>
      <c r="G8" s="625">
        <v>7</v>
      </c>
      <c r="H8" s="13">
        <v>8</v>
      </c>
    </row>
    <row r="9" spans="1:8" ht="15">
      <c r="A9" s="14" t="s">
        <v>5</v>
      </c>
      <c r="B9" s="106" t="s">
        <v>6</v>
      </c>
      <c r="C9" s="107" t="s">
        <v>7</v>
      </c>
      <c r="D9" s="148"/>
      <c r="E9" s="1516"/>
      <c r="F9" s="1516"/>
      <c r="G9" s="1516"/>
      <c r="H9" s="111"/>
    </row>
    <row r="10" spans="1:8" ht="15">
      <c r="A10" s="114" t="s">
        <v>8</v>
      </c>
      <c r="B10" s="108"/>
      <c r="C10" s="38" t="s">
        <v>9</v>
      </c>
      <c r="D10" s="149"/>
      <c r="E10" s="1517"/>
      <c r="F10" s="1517"/>
      <c r="G10" s="1517"/>
      <c r="H10" s="112"/>
    </row>
    <row r="11" spans="1:8" ht="15">
      <c r="A11" s="114" t="s">
        <v>10</v>
      </c>
      <c r="B11" s="108"/>
      <c r="C11" s="67" t="s">
        <v>11</v>
      </c>
      <c r="D11" s="150"/>
      <c r="E11" s="626"/>
      <c r="F11" s="626"/>
      <c r="G11" s="626"/>
      <c r="H11" s="26"/>
    </row>
    <row r="12" spans="1:8" ht="15">
      <c r="A12" s="114" t="s">
        <v>12</v>
      </c>
      <c r="B12" s="108"/>
      <c r="C12" s="67" t="s">
        <v>13</v>
      </c>
      <c r="D12" s="150">
        <v>22067</v>
      </c>
      <c r="E12" s="626">
        <v>2750</v>
      </c>
      <c r="F12" s="626"/>
      <c r="G12" s="626"/>
      <c r="H12" s="26">
        <f>SUM(D12:E12)</f>
        <v>24817</v>
      </c>
    </row>
    <row r="13" spans="1:8" ht="15">
      <c r="A13" s="114" t="s">
        <v>14</v>
      </c>
      <c r="B13" s="108"/>
      <c r="C13" s="67" t="s">
        <v>15</v>
      </c>
      <c r="D13" s="150"/>
      <c r="E13" s="626"/>
      <c r="F13" s="626"/>
      <c r="G13" s="626"/>
      <c r="H13" s="26"/>
    </row>
    <row r="14" spans="1:8" ht="15">
      <c r="A14" s="114"/>
      <c r="B14" s="522"/>
      <c r="C14" s="67" t="s">
        <v>17</v>
      </c>
      <c r="D14" s="150"/>
      <c r="E14" s="150"/>
      <c r="F14" s="640"/>
      <c r="G14" s="640"/>
      <c r="H14" s="79"/>
    </row>
    <row r="15" spans="1:8" ht="26.25" thickBot="1">
      <c r="A15" s="114" t="s">
        <v>16</v>
      </c>
      <c r="B15" s="105"/>
      <c r="C15" s="67" t="s">
        <v>379</v>
      </c>
      <c r="D15" s="150"/>
      <c r="E15" s="150"/>
      <c r="F15" s="640"/>
      <c r="G15" s="640"/>
      <c r="H15" s="62"/>
    </row>
    <row r="16" spans="1:10" ht="15.75" thickBot="1">
      <c r="A16" s="114" t="s">
        <v>18</v>
      </c>
      <c r="B16" s="18"/>
      <c r="C16" s="101" t="s">
        <v>19</v>
      </c>
      <c r="D16" s="1518">
        <f>SUM(D11:D15)</f>
        <v>22067</v>
      </c>
      <c r="E16" s="1519">
        <f>SUM(E12:E15)</f>
        <v>2750</v>
      </c>
      <c r="F16" s="149"/>
      <c r="G16" s="149"/>
      <c r="H16" s="20">
        <f>SUM(H11:H15)</f>
        <v>24817</v>
      </c>
      <c r="J16" s="524"/>
    </row>
    <row r="17" spans="1:8" ht="15">
      <c r="A17" s="114" t="s">
        <v>20</v>
      </c>
      <c r="B17" s="126"/>
      <c r="C17" s="35" t="s">
        <v>21</v>
      </c>
      <c r="D17" s="153"/>
      <c r="E17" s="1520"/>
      <c r="F17" s="1516"/>
      <c r="G17" s="1516"/>
      <c r="H17" s="111"/>
    </row>
    <row r="18" spans="1:8" ht="15">
      <c r="A18" s="114" t="s">
        <v>22</v>
      </c>
      <c r="B18" s="45"/>
      <c r="C18" s="40" t="s">
        <v>23</v>
      </c>
      <c r="D18" s="145">
        <v>65000</v>
      </c>
      <c r="E18" s="629"/>
      <c r="F18" s="629"/>
      <c r="G18" s="629">
        <v>8900</v>
      </c>
      <c r="H18" s="50">
        <f>SUM(D18:G18)</f>
        <v>73900</v>
      </c>
    </row>
    <row r="19" spans="1:8" ht="15">
      <c r="A19" s="114" t="s">
        <v>24</v>
      </c>
      <c r="B19" s="23"/>
      <c r="C19" s="24" t="s">
        <v>25</v>
      </c>
      <c r="D19" s="141">
        <v>8100</v>
      </c>
      <c r="E19" s="630"/>
      <c r="F19" s="630"/>
      <c r="G19" s="630"/>
      <c r="H19" s="26">
        <v>8100</v>
      </c>
    </row>
    <row r="20" spans="1:8" ht="26.25" thickBot="1">
      <c r="A20" s="114" t="s">
        <v>26</v>
      </c>
      <c r="B20" s="27"/>
      <c r="C20" s="28" t="s">
        <v>27</v>
      </c>
      <c r="D20" s="154">
        <v>3000</v>
      </c>
      <c r="E20" s="1521"/>
      <c r="F20" s="1521"/>
      <c r="G20" s="1521"/>
      <c r="H20" s="29">
        <v>3000</v>
      </c>
    </row>
    <row r="21" spans="1:8" ht="15.75" thickBot="1">
      <c r="A21" s="114" t="s">
        <v>28</v>
      </c>
      <c r="B21" s="140"/>
      <c r="C21" s="86" t="s">
        <v>883</v>
      </c>
      <c r="D21" s="154"/>
      <c r="E21" s="1521"/>
      <c r="F21" s="1521"/>
      <c r="G21" s="1521">
        <f>SUM(G18:G20)</f>
        <v>8900</v>
      </c>
      <c r="H21" s="29">
        <f>SUM(D21:G21)</f>
        <v>8900</v>
      </c>
    </row>
    <row r="22" spans="1:8" ht="26.25" thickBot="1">
      <c r="A22" s="114" t="s">
        <v>30</v>
      </c>
      <c r="B22" s="30"/>
      <c r="C22" s="31" t="s">
        <v>29</v>
      </c>
      <c r="D22" s="163">
        <f>SUM(D18:D21)</f>
        <v>76100</v>
      </c>
      <c r="E22" s="1522"/>
      <c r="F22" s="1522"/>
      <c r="G22" s="1522"/>
      <c r="H22" s="33">
        <f>SUM(H18:H20)</f>
        <v>85000</v>
      </c>
    </row>
    <row r="23" spans="1:8" ht="15.75" thickBot="1">
      <c r="A23" s="114" t="s">
        <v>32</v>
      </c>
      <c r="B23" s="30"/>
      <c r="C23" s="32" t="s">
        <v>31</v>
      </c>
      <c r="D23" s="525">
        <f>SUM(D16+D22)</f>
        <v>98167</v>
      </c>
      <c r="E23" s="525">
        <f>SUM(E16+E22)</f>
        <v>2750</v>
      </c>
      <c r="F23" s="525">
        <f>SUM(F16+F22)</f>
        <v>0</v>
      </c>
      <c r="G23" s="525">
        <f>G16+G21</f>
        <v>8900</v>
      </c>
      <c r="H23" s="33">
        <f>SUM(H16+H22)</f>
        <v>109817</v>
      </c>
    </row>
    <row r="24" spans="1:8" ht="15">
      <c r="A24" s="114" t="s">
        <v>35</v>
      </c>
      <c r="B24" s="34" t="s">
        <v>33</v>
      </c>
      <c r="C24" s="35" t="s">
        <v>34</v>
      </c>
      <c r="D24" s="156"/>
      <c r="E24" s="1523"/>
      <c r="F24" s="1523"/>
      <c r="G24" s="1523"/>
      <c r="H24" s="36"/>
    </row>
    <row r="25" spans="1:8" ht="15">
      <c r="A25" s="114" t="s">
        <v>35</v>
      </c>
      <c r="B25" s="37"/>
      <c r="C25" s="38" t="s">
        <v>36</v>
      </c>
      <c r="D25" s="157"/>
      <c r="E25" s="631"/>
      <c r="F25" s="631"/>
      <c r="G25" s="631"/>
      <c r="H25" s="39"/>
    </row>
    <row r="26" spans="1:8" ht="15">
      <c r="A26" s="114" t="s">
        <v>37</v>
      </c>
      <c r="B26" s="23"/>
      <c r="C26" s="40" t="s">
        <v>38</v>
      </c>
      <c r="D26" s="150">
        <v>317368</v>
      </c>
      <c r="E26" s="626"/>
      <c r="F26" s="626">
        <v>-55735</v>
      </c>
      <c r="G26" s="626">
        <v>69104</v>
      </c>
      <c r="H26" s="26">
        <f aca="true" t="shared" si="0" ref="H26:H31">SUM(D26:G26)</f>
        <v>330737</v>
      </c>
    </row>
    <row r="27" spans="1:8" ht="15">
      <c r="A27" s="114" t="s">
        <v>39</v>
      </c>
      <c r="B27" s="23"/>
      <c r="C27" s="24" t="s">
        <v>40</v>
      </c>
      <c r="D27" s="150">
        <v>1645</v>
      </c>
      <c r="E27" s="626"/>
      <c r="F27" s="626"/>
      <c r="G27" s="626">
        <v>3464</v>
      </c>
      <c r="H27" s="132">
        <f t="shared" si="0"/>
        <v>5109</v>
      </c>
    </row>
    <row r="28" spans="1:8" ht="15">
      <c r="A28" s="114" t="s">
        <v>41</v>
      </c>
      <c r="B28" s="23"/>
      <c r="C28" s="24" t="s">
        <v>42</v>
      </c>
      <c r="D28" s="150">
        <v>60845</v>
      </c>
      <c r="E28" s="626"/>
      <c r="F28" s="626"/>
      <c r="G28" s="626">
        <v>24900</v>
      </c>
      <c r="H28" s="26">
        <f t="shared" si="0"/>
        <v>85745</v>
      </c>
    </row>
    <row r="29" spans="1:8" ht="25.5">
      <c r="A29" s="114" t="s">
        <v>43</v>
      </c>
      <c r="B29" s="23"/>
      <c r="C29" s="41" t="s">
        <v>44</v>
      </c>
      <c r="D29" s="150"/>
      <c r="E29" s="626"/>
      <c r="F29" s="626"/>
      <c r="G29" s="626">
        <v>14781</v>
      </c>
      <c r="H29" s="26">
        <f t="shared" si="0"/>
        <v>14781</v>
      </c>
    </row>
    <row r="30" spans="1:8" ht="15.75" thickBot="1">
      <c r="A30" s="114" t="s">
        <v>45</v>
      </c>
      <c r="B30" s="83"/>
      <c r="C30" s="28" t="s">
        <v>947</v>
      </c>
      <c r="D30" s="158"/>
      <c r="E30" s="1524"/>
      <c r="F30" s="1524"/>
      <c r="G30" s="1524">
        <v>20661</v>
      </c>
      <c r="H30" s="62">
        <f t="shared" si="0"/>
        <v>20661</v>
      </c>
    </row>
    <row r="31" spans="1:8" ht="15.75" thickBot="1">
      <c r="A31" s="114"/>
      <c r="B31" s="43"/>
      <c r="C31" s="81" t="s">
        <v>948</v>
      </c>
      <c r="D31" s="151"/>
      <c r="E31" s="1533"/>
      <c r="F31" s="1533"/>
      <c r="G31" s="1533">
        <v>7171</v>
      </c>
      <c r="H31" s="1558">
        <f t="shared" si="0"/>
        <v>7171</v>
      </c>
    </row>
    <row r="32" spans="1:8" ht="26.25" thickBot="1">
      <c r="A32" s="114" t="s">
        <v>47</v>
      </c>
      <c r="B32" s="43"/>
      <c r="C32" s="44" t="s">
        <v>48</v>
      </c>
      <c r="D32" s="155">
        <f>SUM(D26:D30)</f>
        <v>379858</v>
      </c>
      <c r="E32" s="155">
        <f>SUM(E26:E30)</f>
        <v>0</v>
      </c>
      <c r="F32" s="155">
        <f>SUM(F26:F30)</f>
        <v>-55735</v>
      </c>
      <c r="G32" s="1522">
        <f>SUM(G24:G31)</f>
        <v>140081</v>
      </c>
      <c r="H32" s="33">
        <f>SUM(H26:H31)</f>
        <v>464204</v>
      </c>
    </row>
    <row r="33" spans="1:8" ht="15">
      <c r="A33" s="114" t="s">
        <v>49</v>
      </c>
      <c r="B33" s="126" t="s">
        <v>50</v>
      </c>
      <c r="C33" s="35" t="s">
        <v>51</v>
      </c>
      <c r="D33" s="153"/>
      <c r="E33" s="1520"/>
      <c r="F33" s="1520"/>
      <c r="G33" s="1520"/>
      <c r="H33" s="111"/>
    </row>
    <row r="34" spans="1:8" ht="25.5">
      <c r="A34" s="114" t="s">
        <v>52</v>
      </c>
      <c r="B34" s="45"/>
      <c r="C34" s="40" t="s">
        <v>53</v>
      </c>
      <c r="D34" s="145">
        <v>33452</v>
      </c>
      <c r="E34" s="629"/>
      <c r="F34" s="629"/>
      <c r="G34" s="629">
        <v>-32452</v>
      </c>
      <c r="H34" s="46">
        <f>SUM(D34:G34)</f>
        <v>1000</v>
      </c>
    </row>
    <row r="35" spans="1:8" ht="25.5">
      <c r="A35" s="114" t="s">
        <v>54</v>
      </c>
      <c r="B35" s="23"/>
      <c r="C35" s="24" t="s">
        <v>55</v>
      </c>
      <c r="D35" s="141"/>
      <c r="E35" s="630"/>
      <c r="F35" s="630"/>
      <c r="G35" s="630"/>
      <c r="H35" s="25"/>
    </row>
    <row r="36" spans="1:8" ht="15.75" thickBot="1">
      <c r="A36" s="114" t="s">
        <v>56</v>
      </c>
      <c r="B36" s="56"/>
      <c r="C36" s="81" t="s">
        <v>57</v>
      </c>
      <c r="D36" s="159"/>
      <c r="E36" s="632"/>
      <c r="F36" s="632"/>
      <c r="G36" s="632"/>
      <c r="H36" s="97"/>
    </row>
    <row r="37" spans="1:8" ht="15.75" thickBot="1">
      <c r="A37" s="114" t="s">
        <v>58</v>
      </c>
      <c r="B37" s="47"/>
      <c r="C37" s="90" t="s">
        <v>59</v>
      </c>
      <c r="D37" s="160">
        <f>SUM(D34:D36)</f>
        <v>33452</v>
      </c>
      <c r="E37" s="1525"/>
      <c r="F37" s="1525"/>
      <c r="G37" s="1525">
        <f>SUM(G34:G36)</f>
        <v>-32452</v>
      </c>
      <c r="H37" s="20">
        <f>SUM(H34:H36)</f>
        <v>1000</v>
      </c>
    </row>
    <row r="38" spans="1:8" ht="15">
      <c r="A38" s="114" t="s">
        <v>60</v>
      </c>
      <c r="B38" s="48" t="s">
        <v>61</v>
      </c>
      <c r="C38" s="49" t="s">
        <v>62</v>
      </c>
      <c r="D38" s="145"/>
      <c r="E38" s="629"/>
      <c r="F38" s="629"/>
      <c r="G38" s="629"/>
      <c r="H38" s="50"/>
    </row>
    <row r="39" spans="1:8" ht="15">
      <c r="A39" s="114" t="s">
        <v>63</v>
      </c>
      <c r="B39" s="51"/>
      <c r="C39" s="49" t="s">
        <v>64</v>
      </c>
      <c r="D39" s="145">
        <v>99547</v>
      </c>
      <c r="E39" s="629"/>
      <c r="F39" s="629">
        <v>-26341</v>
      </c>
      <c r="G39" s="629">
        <v>47780</v>
      </c>
      <c r="H39" s="50">
        <f>SUM(D39:G39)</f>
        <v>120986</v>
      </c>
    </row>
    <row r="40" spans="1:8" ht="15">
      <c r="A40" s="114" t="s">
        <v>65</v>
      </c>
      <c r="B40" s="51"/>
      <c r="C40" s="49" t="s">
        <v>66</v>
      </c>
      <c r="D40" s="161"/>
      <c r="E40" s="633"/>
      <c r="F40" s="633"/>
      <c r="G40" s="633"/>
      <c r="H40" s="52"/>
    </row>
    <row r="41" spans="1:8" ht="15.75" thickBot="1">
      <c r="A41" s="114" t="s">
        <v>67</v>
      </c>
      <c r="B41" s="53"/>
      <c r="C41" s="54" t="s">
        <v>68</v>
      </c>
      <c r="D41" s="143">
        <v>511278</v>
      </c>
      <c r="E41" s="1526"/>
      <c r="F41" s="1526"/>
      <c r="G41" s="1526">
        <v>-235029</v>
      </c>
      <c r="H41" s="55">
        <f>SUM(D41:G41)</f>
        <v>276249</v>
      </c>
    </row>
    <row r="42" spans="1:8" ht="15.75" thickBot="1">
      <c r="A42" s="114" t="s">
        <v>69</v>
      </c>
      <c r="B42" s="56"/>
      <c r="C42" s="57" t="s">
        <v>70</v>
      </c>
      <c r="D42" s="157">
        <f>SUM(D39+D41)</f>
        <v>610825</v>
      </c>
      <c r="E42" s="157">
        <f>SUM(E39+E41)</f>
        <v>0</v>
      </c>
      <c r="F42" s="157">
        <f>SUM(F39+F41)</f>
        <v>-26341</v>
      </c>
      <c r="G42" s="631">
        <f>SUM(G39:G41)</f>
        <v>-187249</v>
      </c>
      <c r="H42" s="39">
        <f>SUM(H39+H41)</f>
        <v>397235</v>
      </c>
    </row>
    <row r="43" spans="1:8" ht="15.75" thickBot="1">
      <c r="A43" s="114" t="s">
        <v>71</v>
      </c>
      <c r="B43" s="21" t="s">
        <v>72</v>
      </c>
      <c r="C43" s="19" t="s">
        <v>73</v>
      </c>
      <c r="D43" s="162"/>
      <c r="E43" s="634"/>
      <c r="F43" s="634"/>
      <c r="G43" s="634"/>
      <c r="H43" s="22"/>
    </row>
    <row r="44" spans="1:8" ht="25.5">
      <c r="A44" s="114" t="s">
        <v>74</v>
      </c>
      <c r="B44" s="58"/>
      <c r="C44" s="59" t="s">
        <v>75</v>
      </c>
      <c r="D44" s="145"/>
      <c r="E44" s="629"/>
      <c r="F44" s="629"/>
      <c r="G44" s="629"/>
      <c r="H44" s="129"/>
    </row>
    <row r="45" spans="1:8" ht="26.25" thickBot="1">
      <c r="A45" s="114" t="s">
        <v>76</v>
      </c>
      <c r="B45" s="60"/>
      <c r="C45" s="61" t="s">
        <v>77</v>
      </c>
      <c r="D45" s="143"/>
      <c r="E45" s="1526"/>
      <c r="F45" s="1526"/>
      <c r="G45" s="1526">
        <v>10000</v>
      </c>
      <c r="H45" s="62">
        <f>SUM(E45:G45)</f>
        <v>10000</v>
      </c>
    </row>
    <row r="46" spans="1:8" ht="15.75" thickBot="1">
      <c r="A46" s="114" t="s">
        <v>78</v>
      </c>
      <c r="B46" s="63"/>
      <c r="C46" s="64" t="s">
        <v>79</v>
      </c>
      <c r="D46" s="163">
        <f>SUM(D44:D45)</f>
        <v>0</v>
      </c>
      <c r="E46" s="635"/>
      <c r="F46" s="635"/>
      <c r="G46" s="635">
        <f>SUM(G45)</f>
        <v>10000</v>
      </c>
      <c r="H46" s="20">
        <f>SUM(H45)</f>
        <v>10000</v>
      </c>
    </row>
    <row r="47" spans="1:8" ht="15">
      <c r="A47" s="114" t="s">
        <v>80</v>
      </c>
      <c r="B47" s="37" t="s">
        <v>81</v>
      </c>
      <c r="C47" s="65" t="s">
        <v>82</v>
      </c>
      <c r="D47" s="157"/>
      <c r="E47" s="631"/>
      <c r="F47" s="631"/>
      <c r="G47" s="631"/>
      <c r="H47" s="39"/>
    </row>
    <row r="48" spans="1:8" ht="15">
      <c r="A48" s="114" t="s">
        <v>83</v>
      </c>
      <c r="B48" s="66"/>
      <c r="C48" s="67" t="s">
        <v>84</v>
      </c>
      <c r="D48" s="150">
        <v>3160</v>
      </c>
      <c r="E48" s="626"/>
      <c r="F48" s="626"/>
      <c r="G48" s="626">
        <v>-1913</v>
      </c>
      <c r="H48" s="26">
        <f>SUM(D48:G48)</f>
        <v>1247</v>
      </c>
    </row>
    <row r="49" spans="1:8" ht="15.75" thickBot="1">
      <c r="A49" s="114" t="s">
        <v>85</v>
      </c>
      <c r="B49" s="88"/>
      <c r="C49" s="68" t="s">
        <v>86</v>
      </c>
      <c r="D49" s="158"/>
      <c r="E49" s="1524"/>
      <c r="F49" s="1524"/>
      <c r="G49" s="1524"/>
      <c r="H49" s="62">
        <f>SUM(D49)</f>
        <v>0</v>
      </c>
    </row>
    <row r="50" spans="1:8" ht="15">
      <c r="A50" s="114" t="s">
        <v>87</v>
      </c>
      <c r="B50" s="37"/>
      <c r="C50" s="65" t="s">
        <v>88</v>
      </c>
      <c r="D50" s="157">
        <f>SUM(D48:D49)</f>
        <v>3160</v>
      </c>
      <c r="E50" s="631"/>
      <c r="F50" s="631"/>
      <c r="G50" s="631">
        <f>SUM(G48:G49)</f>
        <v>-1913</v>
      </c>
      <c r="H50" s="39">
        <f>SUM(H48:H49)</f>
        <v>1247</v>
      </c>
    </row>
    <row r="51" spans="1:8" ht="15.75" thickBot="1">
      <c r="A51" s="114"/>
      <c r="B51" s="37" t="s">
        <v>92</v>
      </c>
      <c r="C51" s="65" t="s">
        <v>884</v>
      </c>
      <c r="D51" s="157"/>
      <c r="E51" s="631"/>
      <c r="F51" s="631"/>
      <c r="G51" s="631"/>
      <c r="H51" s="39"/>
    </row>
    <row r="52" spans="1:8" ht="15.75" thickBot="1">
      <c r="A52" s="114" t="s">
        <v>89</v>
      </c>
      <c r="B52" s="21"/>
      <c r="C52" s="64" t="s">
        <v>90</v>
      </c>
      <c r="D52" s="162">
        <f>SUM(D23+D32+D37+D42+D46+D50+D51)</f>
        <v>1125462</v>
      </c>
      <c r="E52" s="162">
        <f>SUM(E23+E32+E37+E42+E46+E50+E51)</f>
        <v>2750</v>
      </c>
      <c r="F52" s="162">
        <f>SUM(F23+F32+F37+F42+F46+F50+F51)</f>
        <v>-82076</v>
      </c>
      <c r="G52" s="162">
        <f>SUM(G23+G32+G37+G42+G46+G50+G51)</f>
        <v>-62633</v>
      </c>
      <c r="H52" s="20">
        <f>SUM(H23+H32+H37+H42+H46+H50)</f>
        <v>983503</v>
      </c>
    </row>
    <row r="53" spans="1:8" ht="25.5">
      <c r="A53" s="114" t="s">
        <v>91</v>
      </c>
      <c r="B53" s="91" t="s">
        <v>105</v>
      </c>
      <c r="C53" s="16" t="s">
        <v>93</v>
      </c>
      <c r="D53" s="89"/>
      <c r="E53" s="1527"/>
      <c r="F53" s="1527"/>
      <c r="G53" s="1527"/>
      <c r="H53" s="92"/>
    </row>
    <row r="54" spans="1:8" ht="15">
      <c r="A54" s="114" t="s">
        <v>94</v>
      </c>
      <c r="B54" s="66"/>
      <c r="C54" s="67" t="s">
        <v>95</v>
      </c>
      <c r="D54" s="164"/>
      <c r="E54" s="636"/>
      <c r="F54" s="636"/>
      <c r="G54" s="636"/>
      <c r="H54" s="104"/>
    </row>
    <row r="55" spans="1:8" ht="15">
      <c r="A55" s="114" t="s">
        <v>96</v>
      </c>
      <c r="B55" s="66"/>
      <c r="C55" s="67" t="s">
        <v>97</v>
      </c>
      <c r="D55" s="165"/>
      <c r="E55" s="637"/>
      <c r="F55" s="637"/>
      <c r="G55" s="637"/>
      <c r="H55" s="118"/>
    </row>
    <row r="56" spans="1:8" ht="15.75" thickBot="1">
      <c r="A56" s="114" t="s">
        <v>98</v>
      </c>
      <c r="B56" s="109"/>
      <c r="C56" s="68" t="s">
        <v>99</v>
      </c>
      <c r="D56" s="1528">
        <v>134446</v>
      </c>
      <c r="E56" s="1529">
        <v>23839</v>
      </c>
      <c r="F56" s="1529">
        <v>-24666</v>
      </c>
      <c r="G56" s="1529"/>
      <c r="H56" s="113">
        <f>SUM(D56:F56)</f>
        <v>133619</v>
      </c>
    </row>
    <row r="57" spans="1:8" ht="15.75" thickBot="1">
      <c r="A57" s="114" t="s">
        <v>100</v>
      </c>
      <c r="B57" s="21"/>
      <c r="C57" s="19" t="s">
        <v>101</v>
      </c>
      <c r="D57" s="167">
        <f>SUM(D53:D56)</f>
        <v>134446</v>
      </c>
      <c r="E57" s="167">
        <f>SUM(E53:E56)</f>
        <v>23839</v>
      </c>
      <c r="F57" s="167">
        <f>SUM(F53:F56)</f>
        <v>-24666</v>
      </c>
      <c r="G57" s="1531"/>
      <c r="H57" s="69">
        <f>SUM(H54:H56)</f>
        <v>133619</v>
      </c>
    </row>
    <row r="58" spans="1:8" ht="25.5">
      <c r="A58" s="114" t="s">
        <v>102</v>
      </c>
      <c r="B58" s="37"/>
      <c r="C58" s="16" t="s">
        <v>103</v>
      </c>
      <c r="D58" s="168"/>
      <c r="E58" s="638"/>
      <c r="F58" s="638"/>
      <c r="G58" s="638"/>
      <c r="H58" s="94"/>
    </row>
    <row r="59" spans="1:8" ht="15">
      <c r="A59" s="114" t="s">
        <v>104</v>
      </c>
      <c r="B59" s="66" t="s">
        <v>114</v>
      </c>
      <c r="C59" s="38" t="s">
        <v>106</v>
      </c>
      <c r="D59" s="165"/>
      <c r="E59" s="637"/>
      <c r="F59" s="637"/>
      <c r="G59" s="637"/>
      <c r="H59" s="100"/>
    </row>
    <row r="60" spans="1:8" ht="15">
      <c r="A60" s="114" t="s">
        <v>107</v>
      </c>
      <c r="B60" s="66"/>
      <c r="C60" s="67" t="s">
        <v>108</v>
      </c>
      <c r="D60" s="165"/>
      <c r="E60" s="637"/>
      <c r="F60" s="637"/>
      <c r="G60" s="637"/>
      <c r="H60" s="118"/>
    </row>
    <row r="61" spans="1:8" ht="15.75" thickBot="1">
      <c r="A61" s="114" t="s">
        <v>109</v>
      </c>
      <c r="B61" s="109"/>
      <c r="C61" s="68" t="s">
        <v>110</v>
      </c>
      <c r="D61" s="166"/>
      <c r="E61" s="1530"/>
      <c r="F61" s="1530"/>
      <c r="G61" s="1530"/>
      <c r="H61" s="119"/>
    </row>
    <row r="62" spans="1:8" ht="26.25" thickBot="1">
      <c r="A62" s="114" t="s">
        <v>111</v>
      </c>
      <c r="B62" s="110"/>
      <c r="C62" s="101" t="s">
        <v>112</v>
      </c>
      <c r="D62" s="167"/>
      <c r="E62" s="1531"/>
      <c r="F62" s="1531"/>
      <c r="G62" s="1531"/>
      <c r="H62" s="120"/>
    </row>
    <row r="63" spans="1:8" ht="15">
      <c r="A63" s="114" t="s">
        <v>113</v>
      </c>
      <c r="B63" s="37" t="s">
        <v>121</v>
      </c>
      <c r="C63" s="93" t="s">
        <v>115</v>
      </c>
      <c r="D63" s="168"/>
      <c r="E63" s="638"/>
      <c r="F63" s="638"/>
      <c r="G63" s="638"/>
      <c r="H63" s="94"/>
    </row>
    <row r="64" spans="1:8" ht="15">
      <c r="A64" s="114" t="s">
        <v>116</v>
      </c>
      <c r="B64" s="66"/>
      <c r="C64" s="67" t="s">
        <v>108</v>
      </c>
      <c r="D64" s="165"/>
      <c r="E64" s="637"/>
      <c r="F64" s="637"/>
      <c r="G64" s="637"/>
      <c r="H64" s="118"/>
    </row>
    <row r="65" spans="1:8" ht="15.75" thickBot="1">
      <c r="A65" s="114" t="s">
        <v>117</v>
      </c>
      <c r="B65" s="110"/>
      <c r="C65" s="102" t="s">
        <v>110</v>
      </c>
      <c r="D65" s="167"/>
      <c r="E65" s="1531"/>
      <c r="F65" s="1531"/>
      <c r="G65" s="1531"/>
      <c r="H65" s="121"/>
    </row>
    <row r="66" spans="1:8" ht="15.75" thickBot="1">
      <c r="A66" s="114" t="s">
        <v>118</v>
      </c>
      <c r="B66" s="110"/>
      <c r="C66" s="101" t="s">
        <v>119</v>
      </c>
      <c r="D66" s="167"/>
      <c r="E66" s="1531"/>
      <c r="F66" s="1531"/>
      <c r="G66" s="1531"/>
      <c r="H66" s="120"/>
    </row>
    <row r="67" spans="1:8" ht="15.75" thickBot="1">
      <c r="A67" s="114" t="s">
        <v>120</v>
      </c>
      <c r="B67" s="37" t="s">
        <v>121</v>
      </c>
      <c r="C67" s="65" t="s">
        <v>122</v>
      </c>
      <c r="D67" s="168"/>
      <c r="E67" s="638"/>
      <c r="F67" s="638"/>
      <c r="G67" s="638"/>
      <c r="H67" s="94"/>
    </row>
    <row r="68" spans="1:8" ht="15">
      <c r="A68" s="114" t="s">
        <v>123</v>
      </c>
      <c r="B68" s="34"/>
      <c r="C68" s="35" t="s">
        <v>124</v>
      </c>
      <c r="D68" s="169"/>
      <c r="E68" s="1532"/>
      <c r="F68" s="1532"/>
      <c r="G68" s="1532"/>
      <c r="H68" s="70"/>
    </row>
    <row r="69" spans="1:8" ht="15">
      <c r="A69" s="114" t="s">
        <v>125</v>
      </c>
      <c r="B69" s="87"/>
      <c r="C69" s="67" t="s">
        <v>126</v>
      </c>
      <c r="D69" s="164"/>
      <c r="E69" s="636"/>
      <c r="F69" s="636"/>
      <c r="G69" s="636"/>
      <c r="H69" s="104"/>
    </row>
    <row r="70" spans="1:8" ht="15">
      <c r="A70" s="114" t="s">
        <v>127</v>
      </c>
      <c r="B70" s="37"/>
      <c r="C70" s="95" t="s">
        <v>128</v>
      </c>
      <c r="D70" s="170"/>
      <c r="E70" s="639"/>
      <c r="F70" s="639"/>
      <c r="G70" s="639"/>
      <c r="H70" s="124"/>
    </row>
    <row r="71" spans="1:8" ht="15">
      <c r="A71" s="114" t="s">
        <v>129</v>
      </c>
      <c r="B71" s="122"/>
      <c r="C71" s="41" t="s">
        <v>130</v>
      </c>
      <c r="D71" s="171"/>
      <c r="E71" s="640"/>
      <c r="F71" s="640"/>
      <c r="G71" s="640"/>
      <c r="H71" s="97"/>
    </row>
    <row r="72" spans="1:8" ht="15">
      <c r="A72" s="114" t="s">
        <v>131</v>
      </c>
      <c r="B72" s="123"/>
      <c r="C72" s="67" t="s">
        <v>132</v>
      </c>
      <c r="D72" s="150"/>
      <c r="E72" s="626"/>
      <c r="F72" s="626">
        <v>36000</v>
      </c>
      <c r="G72" s="626">
        <v>-21968</v>
      </c>
      <c r="H72" s="25">
        <f>SUM(F72:G72)</f>
        <v>14032</v>
      </c>
    </row>
    <row r="73" spans="1:8" ht="15.75" thickBot="1">
      <c r="A73" s="114" t="s">
        <v>133</v>
      </c>
      <c r="B73" s="96"/>
      <c r="C73" s="95" t="s">
        <v>134</v>
      </c>
      <c r="D73" s="151"/>
      <c r="E73" s="1533"/>
      <c r="F73" s="1533"/>
      <c r="G73" s="1533"/>
      <c r="H73" s="125"/>
    </row>
    <row r="74" spans="1:8" ht="15.75" thickBot="1">
      <c r="A74" s="114" t="s">
        <v>135</v>
      </c>
      <c r="B74" s="63"/>
      <c r="C74" s="75" t="s">
        <v>136</v>
      </c>
      <c r="D74" s="163">
        <f>SUM(K74)</f>
        <v>0</v>
      </c>
      <c r="E74" s="635"/>
      <c r="F74" s="635">
        <f>SUM(F68:F73)</f>
        <v>36000</v>
      </c>
      <c r="G74" s="635">
        <f>SUM(G72:G73)</f>
        <v>-21968</v>
      </c>
      <c r="H74" s="20">
        <f>SUM(H69:H73)</f>
        <v>14032</v>
      </c>
    </row>
    <row r="75" spans="1:8" ht="15.75" thickBot="1">
      <c r="A75" s="114">
        <v>63</v>
      </c>
      <c r="B75" s="71"/>
      <c r="C75" s="1510" t="s">
        <v>886</v>
      </c>
      <c r="D75" s="157"/>
      <c r="E75" s="631"/>
      <c r="F75" s="631"/>
      <c r="G75" s="631"/>
      <c r="H75" s="39"/>
    </row>
    <row r="76" spans="1:8" ht="15.75" thickBot="1">
      <c r="A76" s="114" t="s">
        <v>137</v>
      </c>
      <c r="B76" s="71"/>
      <c r="C76" s="16" t="s">
        <v>574</v>
      </c>
      <c r="D76" s="157">
        <v>-377723</v>
      </c>
      <c r="E76" s="631"/>
      <c r="F76" s="631">
        <v>97387</v>
      </c>
      <c r="G76" s="631">
        <v>-122412</v>
      </c>
      <c r="H76" s="39">
        <f>SUM(D76:G76)</f>
        <v>-402748</v>
      </c>
    </row>
    <row r="77" spans="1:8" ht="15.75" thickBot="1">
      <c r="A77" s="114" t="s">
        <v>138</v>
      </c>
      <c r="B77" s="72"/>
      <c r="C77" s="64" t="s">
        <v>139</v>
      </c>
      <c r="D77" s="162">
        <f>SUM(D57+D52+D63+D74+D76+D75)</f>
        <v>882185</v>
      </c>
      <c r="E77" s="162">
        <f>SUM(E57+E52+E63+E74+E76+E75)</f>
        <v>26589</v>
      </c>
      <c r="F77" s="162">
        <f>SUM(F57+F52+F63+F74+F76+F75)</f>
        <v>26645</v>
      </c>
      <c r="G77" s="162">
        <f>SUM(G57+G52+G63+G74+G76+G75)</f>
        <v>-207013</v>
      </c>
      <c r="H77" s="22">
        <f>SUM(D77:G77)</f>
        <v>728406</v>
      </c>
    </row>
    <row r="78" spans="1:8" ht="15.75">
      <c r="A78" s="76"/>
      <c r="B78" s="76"/>
      <c r="C78" s="77"/>
      <c r="D78" s="4"/>
      <c r="E78" s="4"/>
      <c r="F78" s="4"/>
      <c r="G78" s="4"/>
      <c r="H78" s="4"/>
    </row>
    <row r="79" spans="1:8" ht="15.75">
      <c r="A79" s="76"/>
      <c r="B79" s="76"/>
      <c r="C79" s="77"/>
      <c r="D79" s="4"/>
      <c r="E79" s="4"/>
      <c r="F79" s="4"/>
      <c r="G79" s="4"/>
      <c r="H79" s="4"/>
    </row>
    <row r="80" spans="1:8" ht="15.75">
      <c r="A80" s="76"/>
      <c r="B80" s="76"/>
      <c r="C80" s="77"/>
      <c r="D80" s="4"/>
      <c r="E80" s="4"/>
      <c r="F80" s="4"/>
      <c r="G80" s="4"/>
      <c r="H80" s="4"/>
    </row>
    <row r="81" spans="1:11" ht="15">
      <c r="A81" s="1"/>
      <c r="B81" s="1"/>
      <c r="C81" s="1566" t="s">
        <v>949</v>
      </c>
      <c r="D81" s="1567"/>
      <c r="E81" s="1567"/>
      <c r="F81" s="1567"/>
      <c r="G81" s="1567"/>
      <c r="H81" s="1567"/>
      <c r="I81" s="1567"/>
      <c r="J81" s="1568"/>
      <c r="K81" s="1568"/>
    </row>
    <row r="82" spans="1:8" ht="15">
      <c r="A82" s="1559" t="s">
        <v>362</v>
      </c>
      <c r="B82" s="1559"/>
      <c r="C82" s="1559"/>
      <c r="D82" s="1559"/>
      <c r="E82" s="1559"/>
      <c r="F82" s="1559"/>
      <c r="G82" s="1559"/>
      <c r="H82" s="1559"/>
    </row>
    <row r="83" spans="1:8" ht="15">
      <c r="A83" s="1559" t="s">
        <v>762</v>
      </c>
      <c r="B83" s="1559"/>
      <c r="C83" s="1559"/>
      <c r="D83" s="1559"/>
      <c r="E83" s="1559"/>
      <c r="F83" s="1559"/>
      <c r="G83" s="1559"/>
      <c r="H83" s="1559"/>
    </row>
    <row r="84" spans="1:8" ht="15.75">
      <c r="A84" s="5"/>
      <c r="B84" s="5"/>
      <c r="C84" s="5"/>
      <c r="D84" s="5"/>
      <c r="E84" s="5"/>
      <c r="F84" s="5"/>
      <c r="G84" s="5"/>
      <c r="H84" s="5"/>
    </row>
    <row r="85" spans="1:8" ht="15.75">
      <c r="A85" s="2" t="s">
        <v>140</v>
      </c>
      <c r="B85" s="2"/>
      <c r="C85" s="2"/>
      <c r="D85" s="2"/>
      <c r="E85" s="2"/>
      <c r="F85" s="2"/>
      <c r="G85" s="2"/>
      <c r="H85" s="2"/>
    </row>
    <row r="86" spans="1:8" ht="16.5" thickBot="1">
      <c r="A86" s="6"/>
      <c r="B86" s="6"/>
      <c r="C86" s="6"/>
      <c r="D86" s="1565" t="s">
        <v>1</v>
      </c>
      <c r="E86" s="1565"/>
      <c r="F86" s="1565"/>
      <c r="G86" s="1565"/>
      <c r="H86" s="1565"/>
    </row>
    <row r="87" spans="1:8" ht="57.75" thickBot="1">
      <c r="A87" s="7" t="s">
        <v>141</v>
      </c>
      <c r="B87" s="8" t="s">
        <v>142</v>
      </c>
      <c r="C87" s="3" t="s">
        <v>143</v>
      </c>
      <c r="D87" s="3" t="s">
        <v>904</v>
      </c>
      <c r="E87" s="624" t="s">
        <v>903</v>
      </c>
      <c r="F87" s="624" t="s">
        <v>913</v>
      </c>
      <c r="G87" s="624" t="s">
        <v>946</v>
      </c>
      <c r="H87" s="9" t="s">
        <v>772</v>
      </c>
    </row>
    <row r="88" spans="1:8" ht="15.75" thickBot="1">
      <c r="A88" s="10">
        <v>1</v>
      </c>
      <c r="B88" s="11">
        <v>2</v>
      </c>
      <c r="C88" s="12">
        <v>3</v>
      </c>
      <c r="D88" s="12">
        <v>4</v>
      </c>
      <c r="E88" s="625">
        <v>5</v>
      </c>
      <c r="F88" s="625">
        <v>6</v>
      </c>
      <c r="G88" s="625">
        <v>7</v>
      </c>
      <c r="H88" s="13">
        <v>8</v>
      </c>
    </row>
    <row r="89" spans="1:8" ht="15.75" thickBot="1">
      <c r="A89" s="115" t="s">
        <v>5</v>
      </c>
      <c r="B89" s="15" t="s">
        <v>6</v>
      </c>
      <c r="C89" s="16" t="s">
        <v>144</v>
      </c>
      <c r="D89" s="89"/>
      <c r="E89" s="1527"/>
      <c r="F89" s="1527"/>
      <c r="G89" s="1527"/>
      <c r="H89" s="17"/>
    </row>
    <row r="90" spans="1:8" ht="15">
      <c r="A90" s="116" t="s">
        <v>8</v>
      </c>
      <c r="B90" s="78"/>
      <c r="C90" s="73" t="s">
        <v>145</v>
      </c>
      <c r="D90" s="172">
        <v>43684</v>
      </c>
      <c r="E90" s="1534"/>
      <c r="F90" s="1534">
        <v>790</v>
      </c>
      <c r="G90" s="1534">
        <v>12181</v>
      </c>
      <c r="H90" s="74">
        <f>SUM(D90:G90)</f>
        <v>56655</v>
      </c>
    </row>
    <row r="91" spans="1:8" ht="15">
      <c r="A91" s="116" t="s">
        <v>10</v>
      </c>
      <c r="B91" s="23"/>
      <c r="C91" s="24" t="s">
        <v>146</v>
      </c>
      <c r="D91" s="141">
        <v>12116</v>
      </c>
      <c r="E91" s="630"/>
      <c r="F91" s="630">
        <v>292</v>
      </c>
      <c r="G91" s="630">
        <v>3289</v>
      </c>
      <c r="H91" s="26">
        <f>SUM(D91:G91)</f>
        <v>15697</v>
      </c>
    </row>
    <row r="92" spans="1:8" ht="15">
      <c r="A92" s="116" t="s">
        <v>12</v>
      </c>
      <c r="B92" s="23"/>
      <c r="C92" s="24" t="s">
        <v>147</v>
      </c>
      <c r="D92" s="159">
        <v>119900</v>
      </c>
      <c r="E92" s="632"/>
      <c r="F92" s="632">
        <v>280</v>
      </c>
      <c r="G92" s="632">
        <v>22555</v>
      </c>
      <c r="H92" s="79">
        <f>SUM(D92:G92)</f>
        <v>142735</v>
      </c>
    </row>
    <row r="93" spans="1:8" ht="15">
      <c r="A93" s="116" t="s">
        <v>14</v>
      </c>
      <c r="B93" s="23"/>
      <c r="C93" s="24" t="s">
        <v>148</v>
      </c>
      <c r="D93" s="159"/>
      <c r="E93" s="632"/>
      <c r="F93" s="632"/>
      <c r="G93" s="632"/>
      <c r="H93" s="79"/>
    </row>
    <row r="94" spans="1:8" ht="15">
      <c r="A94" s="116" t="s">
        <v>16</v>
      </c>
      <c r="B94" s="23"/>
      <c r="C94" s="24" t="s">
        <v>149</v>
      </c>
      <c r="D94" s="159">
        <v>35953</v>
      </c>
      <c r="E94" s="632"/>
      <c r="F94" s="632">
        <v>13949</v>
      </c>
      <c r="G94" s="632"/>
      <c r="H94" s="79">
        <f>SUM(D94:F94)</f>
        <v>49902</v>
      </c>
    </row>
    <row r="95" spans="1:8" ht="15">
      <c r="A95" s="116" t="s">
        <v>18</v>
      </c>
      <c r="B95" s="56"/>
      <c r="C95" s="80" t="s">
        <v>150</v>
      </c>
      <c r="D95" s="159">
        <v>8500</v>
      </c>
      <c r="E95" s="632">
        <v>1860</v>
      </c>
      <c r="F95" s="632"/>
      <c r="G95" s="632"/>
      <c r="H95" s="79">
        <f>SUM(D95:E95)</f>
        <v>10360</v>
      </c>
    </row>
    <row r="96" spans="1:8" ht="15">
      <c r="A96" s="116" t="s">
        <v>20</v>
      </c>
      <c r="B96" s="23"/>
      <c r="C96" s="24" t="s">
        <v>151</v>
      </c>
      <c r="D96" s="159">
        <v>10550</v>
      </c>
      <c r="E96" s="632"/>
      <c r="F96" s="632"/>
      <c r="G96" s="632"/>
      <c r="H96" s="79">
        <v>10550</v>
      </c>
    </row>
    <row r="97" spans="1:8" ht="15">
      <c r="A97" s="116"/>
      <c r="B97" s="42"/>
      <c r="C97" s="41" t="s">
        <v>380</v>
      </c>
      <c r="D97" s="159"/>
      <c r="E97" s="632"/>
      <c r="F97" s="632"/>
      <c r="G97" s="632"/>
      <c r="H97" s="79"/>
    </row>
    <row r="98" spans="1:8" ht="15">
      <c r="A98" s="116" t="s">
        <v>22</v>
      </c>
      <c r="B98" s="42"/>
      <c r="C98" s="41" t="s">
        <v>381</v>
      </c>
      <c r="D98" s="159"/>
      <c r="E98" s="632"/>
      <c r="F98" s="632"/>
      <c r="G98" s="632"/>
      <c r="H98" s="97"/>
    </row>
    <row r="99" spans="1:8" ht="26.25" thickBot="1">
      <c r="A99" s="116" t="s">
        <v>24</v>
      </c>
      <c r="B99" s="27"/>
      <c r="C99" s="28" t="s">
        <v>382</v>
      </c>
      <c r="D99" s="143"/>
      <c r="E99" s="143"/>
      <c r="F99" s="143"/>
      <c r="G99" s="143"/>
      <c r="H99" s="130"/>
    </row>
    <row r="100" spans="1:8" ht="15.75" thickBot="1">
      <c r="A100" s="116" t="s">
        <v>26</v>
      </c>
      <c r="B100" s="43"/>
      <c r="C100" s="44" t="s">
        <v>152</v>
      </c>
      <c r="D100" s="157">
        <f>SUM(D90:D99)</f>
        <v>230703</v>
      </c>
      <c r="E100" s="157">
        <f>SUM(E90:E99)</f>
        <v>1860</v>
      </c>
      <c r="F100" s="631">
        <f>SUM(F90:F99)</f>
        <v>15311</v>
      </c>
      <c r="G100" s="631">
        <f>SUM(G90:G99)</f>
        <v>38025</v>
      </c>
      <c r="H100" s="39">
        <f>SUM(H90:H99)</f>
        <v>285899</v>
      </c>
    </row>
    <row r="101" spans="1:8" ht="15.75" thickBot="1">
      <c r="A101" s="116" t="s">
        <v>28</v>
      </c>
      <c r="B101" s="21" t="s">
        <v>33</v>
      </c>
      <c r="C101" s="19" t="s">
        <v>153</v>
      </c>
      <c r="D101" s="162"/>
      <c r="E101" s="634"/>
      <c r="F101" s="634"/>
      <c r="G101" s="634"/>
      <c r="H101" s="22"/>
    </row>
    <row r="102" spans="1:8" ht="15">
      <c r="A102" s="116" t="s">
        <v>30</v>
      </c>
      <c r="B102" s="45"/>
      <c r="C102" s="40" t="s">
        <v>154</v>
      </c>
      <c r="D102" s="145"/>
      <c r="E102" s="629"/>
      <c r="F102" s="629"/>
      <c r="G102" s="629"/>
      <c r="H102" s="46"/>
    </row>
    <row r="103" spans="1:8" ht="15">
      <c r="A103" s="116" t="s">
        <v>32</v>
      </c>
      <c r="B103" s="23"/>
      <c r="C103" s="24" t="s">
        <v>155</v>
      </c>
      <c r="D103" s="141">
        <v>648224</v>
      </c>
      <c r="E103" s="630">
        <v>1089</v>
      </c>
      <c r="F103" s="630">
        <v>1500</v>
      </c>
      <c r="G103" s="630">
        <v>-330813</v>
      </c>
      <c r="H103" s="26">
        <f>SUM(D103:G103)</f>
        <v>320000</v>
      </c>
    </row>
    <row r="104" spans="1:8" ht="15">
      <c r="A104" s="116" t="s">
        <v>35</v>
      </c>
      <c r="B104" s="23"/>
      <c r="C104" s="24" t="s">
        <v>156</v>
      </c>
      <c r="D104" s="141"/>
      <c r="E104" s="630"/>
      <c r="F104" s="630"/>
      <c r="G104" s="630">
        <v>30029</v>
      </c>
      <c r="H104" s="26">
        <f>SUM(D104:G104)</f>
        <v>30029</v>
      </c>
    </row>
    <row r="105" spans="1:8" ht="25.5">
      <c r="A105" s="116" t="s">
        <v>37</v>
      </c>
      <c r="B105" s="23"/>
      <c r="C105" s="24" t="s">
        <v>157</v>
      </c>
      <c r="D105" s="141"/>
      <c r="E105" s="630"/>
      <c r="F105" s="630"/>
      <c r="G105" s="630">
        <v>1182</v>
      </c>
      <c r="H105" s="26">
        <f>SUM(D105:G105)</f>
        <v>1182</v>
      </c>
    </row>
    <row r="106" spans="1:8" ht="15">
      <c r="A106" s="116"/>
      <c r="B106" s="23"/>
      <c r="C106" s="24" t="s">
        <v>383</v>
      </c>
      <c r="D106" s="141"/>
      <c r="E106" s="630"/>
      <c r="F106" s="630"/>
      <c r="G106" s="630"/>
      <c r="H106" s="26"/>
    </row>
    <row r="107" spans="1:8" ht="15">
      <c r="A107" s="116" t="s">
        <v>39</v>
      </c>
      <c r="B107" s="131"/>
      <c r="C107" s="24" t="s">
        <v>384</v>
      </c>
      <c r="D107" s="141"/>
      <c r="E107" s="630"/>
      <c r="F107" s="630"/>
      <c r="G107" s="630"/>
      <c r="H107" s="132"/>
    </row>
    <row r="108" spans="1:8" ht="26.25" thickBot="1">
      <c r="A108" s="116" t="s">
        <v>41</v>
      </c>
      <c r="B108" s="43"/>
      <c r="C108" s="86" t="s">
        <v>385</v>
      </c>
      <c r="D108" s="173"/>
      <c r="E108" s="641"/>
      <c r="F108" s="641"/>
      <c r="G108" s="641"/>
      <c r="H108" s="82"/>
    </row>
    <row r="109" spans="1:8" ht="26.25" thickBot="1">
      <c r="A109" s="116" t="s">
        <v>43</v>
      </c>
      <c r="B109" s="30"/>
      <c r="C109" s="19" t="s">
        <v>158</v>
      </c>
      <c r="D109" s="163">
        <f>SUM(D102:D108)</f>
        <v>648224</v>
      </c>
      <c r="E109" s="163">
        <f>SUM(E102:E108)</f>
        <v>1089</v>
      </c>
      <c r="F109" s="163">
        <f>SUM(F102:F108)</f>
        <v>1500</v>
      </c>
      <c r="G109" s="635">
        <f>SUM(G103:G108)</f>
        <v>-299602</v>
      </c>
      <c r="H109" s="20">
        <f>SUM(H102:H108)</f>
        <v>351211</v>
      </c>
    </row>
    <row r="110" spans="1:8" ht="15.75" thickBot="1">
      <c r="A110" s="116" t="s">
        <v>45</v>
      </c>
      <c r="B110" s="21" t="s">
        <v>50</v>
      </c>
      <c r="C110" s="19" t="s">
        <v>159</v>
      </c>
      <c r="D110" s="162"/>
      <c r="E110" s="634"/>
      <c r="F110" s="634"/>
      <c r="G110" s="634"/>
      <c r="H110" s="22"/>
    </row>
    <row r="111" spans="1:8" ht="15">
      <c r="A111" s="116" t="s">
        <v>47</v>
      </c>
      <c r="B111" s="45"/>
      <c r="C111" s="40" t="s">
        <v>160</v>
      </c>
      <c r="D111" s="145">
        <v>3258</v>
      </c>
      <c r="E111" s="629">
        <v>-199</v>
      </c>
      <c r="F111" s="629">
        <v>-1500</v>
      </c>
      <c r="G111" s="629"/>
      <c r="H111" s="46">
        <f>SUM(D111:F111)</f>
        <v>1559</v>
      </c>
    </row>
    <row r="112" spans="1:8" ht="15">
      <c r="A112" s="116" t="s">
        <v>49</v>
      </c>
      <c r="B112" s="43"/>
      <c r="C112" s="24" t="s">
        <v>161</v>
      </c>
      <c r="D112" s="173"/>
      <c r="E112" s="641"/>
      <c r="F112" s="641"/>
      <c r="G112" s="641"/>
      <c r="H112" s="82"/>
    </row>
    <row r="113" spans="1:8" ht="15.75" thickBot="1">
      <c r="A113" s="116" t="s">
        <v>52</v>
      </c>
      <c r="B113" s="27"/>
      <c r="C113" s="24" t="s">
        <v>162</v>
      </c>
      <c r="D113" s="143"/>
      <c r="E113" s="1526">
        <v>23839</v>
      </c>
      <c r="F113" s="1526">
        <v>11334</v>
      </c>
      <c r="G113" s="1526">
        <v>54564</v>
      </c>
      <c r="H113" s="62">
        <f>SUM(E113:G113)</f>
        <v>89737</v>
      </c>
    </row>
    <row r="114" spans="1:8" ht="15.75" thickBot="1">
      <c r="A114" s="116" t="s">
        <v>54</v>
      </c>
      <c r="B114" s="133"/>
      <c r="C114" s="19" t="s">
        <v>163</v>
      </c>
      <c r="D114" s="163">
        <f>D111</f>
        <v>3258</v>
      </c>
      <c r="E114" s="163">
        <f>SUM(E111:E113)</f>
        <v>23640</v>
      </c>
      <c r="F114" s="635">
        <f>SUM(F111:F113)</f>
        <v>9834</v>
      </c>
      <c r="G114" s="635">
        <f>SUM(G111:G113)</f>
        <v>54564</v>
      </c>
      <c r="H114" s="20">
        <f>SUM(D114:G114)</f>
        <v>91296</v>
      </c>
    </row>
    <row r="115" spans="1:8" ht="15.75" thickBot="1">
      <c r="A115" s="116" t="s">
        <v>56</v>
      </c>
      <c r="B115" s="43"/>
      <c r="C115" s="101" t="s">
        <v>164</v>
      </c>
      <c r="D115" s="157">
        <f>D100+D109+D114</f>
        <v>882185</v>
      </c>
      <c r="E115" s="157">
        <f>E100+E109+E114</f>
        <v>26589</v>
      </c>
      <c r="F115" s="157">
        <f>F100+F109+F114</f>
        <v>26645</v>
      </c>
      <c r="G115" s="157">
        <f>G100+G109+G114</f>
        <v>-207013</v>
      </c>
      <c r="H115" s="39">
        <f>SUM(H100+H109+H114)</f>
        <v>728406</v>
      </c>
    </row>
    <row r="116" spans="1:8" ht="15.75" thickBot="1">
      <c r="A116" s="116" t="s">
        <v>58</v>
      </c>
      <c r="B116" s="21"/>
      <c r="C116" s="19" t="s">
        <v>165</v>
      </c>
      <c r="D116" s="152"/>
      <c r="E116" s="628"/>
      <c r="F116" s="628"/>
      <c r="G116" s="628"/>
      <c r="H116" s="84"/>
    </row>
    <row r="117" spans="1:8" ht="15">
      <c r="A117" s="116" t="s">
        <v>60</v>
      </c>
      <c r="B117" s="126" t="s">
        <v>61</v>
      </c>
      <c r="C117" s="35" t="s">
        <v>449</v>
      </c>
      <c r="D117" s="175"/>
      <c r="E117" s="1535"/>
      <c r="F117" s="1535"/>
      <c r="G117" s="1535"/>
      <c r="H117" s="645"/>
    </row>
    <row r="118" spans="1:8" ht="15">
      <c r="A118" s="116" t="s">
        <v>63</v>
      </c>
      <c r="B118" s="146"/>
      <c r="C118" s="642" t="s">
        <v>108</v>
      </c>
      <c r="D118" s="643"/>
      <c r="E118" s="1083"/>
      <c r="F118" s="1083"/>
      <c r="G118" s="1083"/>
      <c r="H118" s="644"/>
    </row>
    <row r="119" spans="1:8" ht="15.75" thickBot="1">
      <c r="A119" s="116" t="s">
        <v>65</v>
      </c>
      <c r="B119" s="37"/>
      <c r="C119" s="95" t="s">
        <v>110</v>
      </c>
      <c r="D119" s="176"/>
      <c r="E119" s="1536"/>
      <c r="F119" s="1536"/>
      <c r="G119" s="1536"/>
      <c r="H119" s="136"/>
    </row>
    <row r="120" spans="1:8" ht="15.75" thickBot="1">
      <c r="A120" s="116" t="s">
        <v>67</v>
      </c>
      <c r="B120" s="91"/>
      <c r="C120" s="16" t="s">
        <v>455</v>
      </c>
      <c r="D120" s="174">
        <f>SUM(D117:D119)</f>
        <v>0</v>
      </c>
      <c r="E120" s="1537"/>
      <c r="F120" s="1537"/>
      <c r="G120" s="1537"/>
      <c r="H120" s="134">
        <f>SUM(H117:H119)</f>
        <v>0</v>
      </c>
    </row>
    <row r="121" spans="1:8" ht="15.75" thickBot="1">
      <c r="A121" s="116" t="s">
        <v>69</v>
      </c>
      <c r="B121" s="91" t="s">
        <v>72</v>
      </c>
      <c r="C121" s="16" t="s">
        <v>166</v>
      </c>
      <c r="D121" s="174"/>
      <c r="E121" s="1537"/>
      <c r="F121" s="1537"/>
      <c r="G121" s="1537"/>
      <c r="H121" s="98"/>
    </row>
    <row r="122" spans="1:8" ht="15">
      <c r="A122" s="116" t="s">
        <v>71</v>
      </c>
      <c r="B122" s="126"/>
      <c r="C122" s="85" t="s">
        <v>108</v>
      </c>
      <c r="D122" s="175"/>
      <c r="E122" s="1535"/>
      <c r="F122" s="1535"/>
      <c r="G122" s="1535"/>
      <c r="H122" s="135"/>
    </row>
    <row r="123" spans="1:8" ht="15.75" thickBot="1">
      <c r="A123" s="116" t="s">
        <v>74</v>
      </c>
      <c r="B123" s="37"/>
      <c r="C123" s="95" t="s">
        <v>110</v>
      </c>
      <c r="D123" s="176"/>
      <c r="E123" s="1536"/>
      <c r="F123" s="1536"/>
      <c r="G123" s="1536"/>
      <c r="H123" s="136"/>
    </row>
    <row r="124" spans="1:8" ht="15.75" thickBot="1">
      <c r="A124" s="116" t="s">
        <v>76</v>
      </c>
      <c r="B124" s="91"/>
      <c r="C124" s="16" t="s">
        <v>167</v>
      </c>
      <c r="D124" s="174"/>
      <c r="E124" s="1537"/>
      <c r="F124" s="1537"/>
      <c r="G124" s="1537"/>
      <c r="H124" s="134"/>
    </row>
    <row r="125" spans="1:8" ht="15.75" thickBot="1">
      <c r="A125" s="116" t="s">
        <v>78</v>
      </c>
      <c r="B125" s="91" t="s">
        <v>81</v>
      </c>
      <c r="C125" s="16" t="s">
        <v>122</v>
      </c>
      <c r="D125" s="174"/>
      <c r="E125" s="1537"/>
      <c r="F125" s="1537"/>
      <c r="G125" s="1537"/>
      <c r="H125" s="98"/>
    </row>
    <row r="126" spans="1:8" ht="15">
      <c r="A126" s="116" t="s">
        <v>80</v>
      </c>
      <c r="B126" s="91"/>
      <c r="C126" s="99" t="s">
        <v>168</v>
      </c>
      <c r="D126" s="177"/>
      <c r="E126" s="1538"/>
      <c r="F126" s="1538"/>
      <c r="G126" s="1538"/>
      <c r="H126" s="103"/>
    </row>
    <row r="127" spans="1:8" ht="15">
      <c r="A127" s="116" t="s">
        <v>83</v>
      </c>
      <c r="B127" s="66"/>
      <c r="C127" s="67" t="s">
        <v>169</v>
      </c>
      <c r="D127" s="164"/>
      <c r="E127" s="636"/>
      <c r="F127" s="636"/>
      <c r="G127" s="636"/>
      <c r="H127" s="104"/>
    </row>
    <row r="128" spans="1:8" ht="15">
      <c r="A128" s="116" t="s">
        <v>85</v>
      </c>
      <c r="B128" s="66"/>
      <c r="C128" s="67" t="s">
        <v>170</v>
      </c>
      <c r="D128" s="164"/>
      <c r="E128" s="636"/>
      <c r="F128" s="636"/>
      <c r="G128" s="636"/>
      <c r="H128" s="137"/>
    </row>
    <row r="129" spans="1:8" ht="15">
      <c r="A129" s="116" t="s">
        <v>87</v>
      </c>
      <c r="B129" s="23"/>
      <c r="C129" s="24" t="s">
        <v>171</v>
      </c>
      <c r="D129" s="141"/>
      <c r="E129" s="630"/>
      <c r="F129" s="630"/>
      <c r="G129" s="630"/>
      <c r="H129" s="25"/>
    </row>
    <row r="130" spans="1:8" ht="15">
      <c r="A130" s="116" t="s">
        <v>89</v>
      </c>
      <c r="B130" s="43"/>
      <c r="C130" s="95" t="s">
        <v>172</v>
      </c>
      <c r="D130" s="173"/>
      <c r="E130" s="641"/>
      <c r="F130" s="641"/>
      <c r="G130" s="641"/>
      <c r="H130" s="138"/>
    </row>
    <row r="131" spans="1:8" ht="15.75" thickBot="1">
      <c r="A131" s="116" t="s">
        <v>91</v>
      </c>
      <c r="B131" s="83"/>
      <c r="C131" s="68" t="s">
        <v>173</v>
      </c>
      <c r="D131" s="143"/>
      <c r="E131" s="1526"/>
      <c r="F131" s="1526"/>
      <c r="G131" s="1526"/>
      <c r="H131" s="55"/>
    </row>
    <row r="132" spans="1:8" ht="15.75" thickBot="1">
      <c r="A132" s="116" t="s">
        <v>94</v>
      </c>
      <c r="B132" s="133"/>
      <c r="C132" s="75" t="s">
        <v>174</v>
      </c>
      <c r="D132" s="147">
        <f>SUM(D127:D131)</f>
        <v>0</v>
      </c>
      <c r="E132" s="147"/>
      <c r="F132" s="147"/>
      <c r="G132" s="147"/>
      <c r="H132" s="147">
        <f>SUM(H126:H131)</f>
        <v>0</v>
      </c>
    </row>
    <row r="133" spans="1:8" ht="15">
      <c r="A133" s="139"/>
      <c r="B133" s="146" t="s">
        <v>92</v>
      </c>
      <c r="C133" s="144" t="s">
        <v>175</v>
      </c>
      <c r="D133" s="145"/>
      <c r="E133" s="145"/>
      <c r="F133" s="145"/>
      <c r="G133" s="145"/>
      <c r="H133" s="145"/>
    </row>
    <row r="134" spans="1:8" ht="15.75" thickBot="1">
      <c r="A134" s="117"/>
      <c r="B134" s="88" t="s">
        <v>105</v>
      </c>
      <c r="C134" s="1511" t="s">
        <v>885</v>
      </c>
      <c r="D134" s="1512"/>
      <c r="E134" s="1512"/>
      <c r="F134" s="1512"/>
      <c r="G134" s="1512"/>
      <c r="H134" s="1512"/>
    </row>
    <row r="135" spans="1:8" ht="15.75" thickBot="1">
      <c r="A135" s="142" t="s">
        <v>96</v>
      </c>
      <c r="B135" s="140"/>
      <c r="C135" s="101" t="s">
        <v>177</v>
      </c>
      <c r="D135" s="155">
        <f>SUM(D115+D120+D132+D134)</f>
        <v>882185</v>
      </c>
      <c r="E135" s="155">
        <f>SUM(E115+E120+E132+E134)</f>
        <v>26589</v>
      </c>
      <c r="F135" s="155">
        <f>SUM(F115+F120+F132+F134)</f>
        <v>26645</v>
      </c>
      <c r="G135" s="155">
        <f>SUM(G115+G120+G132+G134)</f>
        <v>-207013</v>
      </c>
      <c r="H135" s="33">
        <f>SUM(H115+H120+H132)</f>
        <v>728406</v>
      </c>
    </row>
  </sheetData>
  <sheetProtection/>
  <mergeCells count="8">
    <mergeCell ref="A83:H83"/>
    <mergeCell ref="D86:H86"/>
    <mergeCell ref="C1:K1"/>
    <mergeCell ref="A2:H2"/>
    <mergeCell ref="A3:H3"/>
    <mergeCell ref="D6:H6"/>
    <mergeCell ref="C81:K81"/>
    <mergeCell ref="A82:H8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E55" sqref="E55"/>
    </sheetView>
  </sheetViews>
  <sheetFormatPr defaultColWidth="9.140625" defaultRowHeight="15"/>
  <cols>
    <col min="1" max="1" width="6.28125" style="1" customWidth="1"/>
    <col min="2" max="2" width="62.28125" style="1" customWidth="1"/>
    <col min="3" max="3" width="14.57421875" style="1" customWidth="1"/>
    <col min="4" max="4" width="10.7109375" style="1" hidden="1" customWidth="1"/>
    <col min="5" max="5" width="13.7109375" style="1" customWidth="1"/>
    <col min="6" max="6" width="0.13671875" style="1" customWidth="1"/>
    <col min="7" max="7" width="9.140625" style="1" customWidth="1"/>
    <col min="8" max="8" width="28.00390625" style="1" customWidth="1"/>
    <col min="9" max="9" width="15.7109375" style="1" customWidth="1"/>
    <col min="10" max="10" width="13.8515625" style="1" customWidth="1"/>
    <col min="11" max="11" width="15.8515625" style="1" customWidth="1"/>
    <col min="12" max="12" width="13.57421875" style="1" customWidth="1"/>
    <col min="13" max="13" width="10.57421875" style="1" customWidth="1"/>
    <col min="14" max="14" width="16.7109375" style="1" customWidth="1"/>
    <col min="15" max="16384" width="9.140625" style="1" customWidth="1"/>
  </cols>
  <sheetData>
    <row r="1" spans="1:7" ht="15.75">
      <c r="A1" s="1695" t="s">
        <v>801</v>
      </c>
      <c r="B1" s="1695"/>
      <c r="C1" s="1695"/>
      <c r="D1" s="1695"/>
      <c r="E1" s="1695"/>
      <c r="F1" s="1695"/>
      <c r="G1" s="913"/>
    </row>
    <row r="2" spans="1:7" ht="15.75">
      <c r="A2" s="914"/>
      <c r="B2" s="914"/>
      <c r="C2" s="915"/>
      <c r="D2" s="916"/>
      <c r="E2" s="916"/>
      <c r="F2" s="916"/>
      <c r="G2" s="913"/>
    </row>
    <row r="3" spans="1:7" ht="15.75">
      <c r="A3" s="1696" t="s">
        <v>799</v>
      </c>
      <c r="B3" s="1696"/>
      <c r="C3" s="1696"/>
      <c r="D3" s="1696"/>
      <c r="E3" s="1696"/>
      <c r="F3" s="1696"/>
      <c r="G3" s="913"/>
    </row>
    <row r="4" spans="1:7" ht="15.75">
      <c r="A4" s="914"/>
      <c r="B4" s="914" t="s">
        <v>579</v>
      </c>
      <c r="C4" s="915"/>
      <c r="D4" s="916"/>
      <c r="E4" s="916"/>
      <c r="F4" s="916"/>
      <c r="G4" s="913"/>
    </row>
    <row r="5" spans="1:7" ht="15.75">
      <c r="A5" s="914"/>
      <c r="B5" s="914"/>
      <c r="C5" s="915"/>
      <c r="D5" s="916"/>
      <c r="E5" s="916"/>
      <c r="F5" s="916"/>
      <c r="G5" s="913"/>
    </row>
    <row r="6" spans="1:16" ht="0.75" customHeight="1" hidden="1">
      <c r="A6" s="968"/>
      <c r="B6" s="968"/>
      <c r="C6" s="969"/>
      <c r="D6" s="969"/>
      <c r="E6" s="954"/>
      <c r="F6" s="954"/>
      <c r="G6" s="913"/>
      <c r="H6" s="978"/>
      <c r="I6" s="978"/>
      <c r="J6" s="978"/>
      <c r="K6" s="978"/>
      <c r="L6" s="978"/>
      <c r="M6" s="978"/>
      <c r="N6" s="978"/>
      <c r="O6" s="393"/>
      <c r="P6" s="393"/>
    </row>
    <row r="7" spans="1:16" ht="15.75" hidden="1">
      <c r="A7" s="968"/>
      <c r="B7" s="968"/>
      <c r="C7" s="968"/>
      <c r="D7" s="969"/>
      <c r="E7" s="970"/>
      <c r="F7" s="970"/>
      <c r="G7" s="913"/>
      <c r="H7" s="393"/>
      <c r="I7" s="393"/>
      <c r="J7" s="393"/>
      <c r="K7" s="393"/>
      <c r="L7" s="393"/>
      <c r="M7" s="393"/>
      <c r="N7" s="393"/>
      <c r="O7" s="393"/>
      <c r="P7" s="393"/>
    </row>
    <row r="8" spans="1:16" ht="15.75" hidden="1">
      <c r="A8" s="968"/>
      <c r="B8" s="968"/>
      <c r="C8" s="968"/>
      <c r="D8" s="970"/>
      <c r="E8" s="970"/>
      <c r="F8" s="970"/>
      <c r="G8" s="913"/>
      <c r="H8" s="393"/>
      <c r="I8" s="393"/>
      <c r="J8" s="393"/>
      <c r="K8" s="393"/>
      <c r="L8" s="393"/>
      <c r="M8" s="393"/>
      <c r="N8" s="393"/>
      <c r="O8" s="393"/>
      <c r="P8" s="393"/>
    </row>
    <row r="9" spans="1:16" ht="15.75" hidden="1">
      <c r="A9" s="971"/>
      <c r="B9" s="971"/>
      <c r="C9" s="968"/>
      <c r="D9" s="970"/>
      <c r="E9" s="970"/>
      <c r="F9" s="970"/>
      <c r="G9" s="913"/>
      <c r="H9" s="393"/>
      <c r="I9" s="393"/>
      <c r="J9" s="393"/>
      <c r="K9" s="393"/>
      <c r="L9" s="393"/>
      <c r="M9" s="393"/>
      <c r="N9" s="393"/>
      <c r="O9" s="393"/>
      <c r="P9" s="393"/>
    </row>
    <row r="10" spans="1:16" ht="15.75" hidden="1">
      <c r="A10" s="971"/>
      <c r="B10" s="971"/>
      <c r="C10" s="968"/>
      <c r="D10" s="970"/>
      <c r="E10" s="970"/>
      <c r="F10" s="970"/>
      <c r="G10" s="913"/>
      <c r="H10" s="393"/>
      <c r="I10" s="393"/>
      <c r="J10" s="393"/>
      <c r="K10" s="393"/>
      <c r="L10" s="393"/>
      <c r="M10" s="393"/>
      <c r="N10" s="393"/>
      <c r="O10" s="393"/>
      <c r="P10" s="393"/>
    </row>
    <row r="11" spans="1:16" ht="15.75" hidden="1">
      <c r="A11" s="972"/>
      <c r="B11" s="973"/>
      <c r="C11" s="974"/>
      <c r="D11" s="974"/>
      <c r="E11" s="974"/>
      <c r="F11" s="975"/>
      <c r="G11" s="913"/>
      <c r="H11" s="393"/>
      <c r="I11" s="393"/>
      <c r="J11" s="393"/>
      <c r="K11" s="393"/>
      <c r="L11" s="393"/>
      <c r="M11" s="393"/>
      <c r="N11" s="393"/>
      <c r="O11" s="393"/>
      <c r="P11" s="393"/>
    </row>
    <row r="12" spans="1:16" ht="15.75" hidden="1">
      <c r="A12" s="972"/>
      <c r="B12" s="973"/>
      <c r="C12" s="969"/>
      <c r="D12" s="954"/>
      <c r="E12" s="954"/>
      <c r="F12" s="954"/>
      <c r="G12" s="913"/>
      <c r="H12" s="393"/>
      <c r="I12" s="393"/>
      <c r="J12" s="393"/>
      <c r="K12" s="393"/>
      <c r="L12" s="393"/>
      <c r="M12" s="393"/>
      <c r="N12" s="393"/>
      <c r="O12" s="393"/>
      <c r="P12" s="393"/>
    </row>
    <row r="13" spans="1:16" ht="15.75" hidden="1">
      <c r="A13" s="972"/>
      <c r="B13" s="973"/>
      <c r="C13" s="969"/>
      <c r="D13" s="954"/>
      <c r="E13" s="954"/>
      <c r="F13" s="954"/>
      <c r="G13" s="913"/>
      <c r="H13" s="978"/>
      <c r="I13" s="979"/>
      <c r="J13" s="979"/>
      <c r="K13" s="979"/>
      <c r="L13" s="979"/>
      <c r="M13" s="979"/>
      <c r="N13" s="979"/>
      <c r="O13" s="393"/>
      <c r="P13" s="393"/>
    </row>
    <row r="14" spans="1:7" ht="15.75" hidden="1">
      <c r="A14" s="972"/>
      <c r="B14" s="973"/>
      <c r="C14" s="969"/>
      <c r="D14" s="954"/>
      <c r="E14" s="954"/>
      <c r="F14" s="954"/>
      <c r="G14" s="913"/>
    </row>
    <row r="15" spans="1:7" ht="15.75" hidden="1">
      <c r="A15" s="972"/>
      <c r="B15" s="973"/>
      <c r="C15" s="969"/>
      <c r="D15" s="954"/>
      <c r="E15" s="954"/>
      <c r="F15" s="954"/>
      <c r="G15" s="913"/>
    </row>
    <row r="16" spans="1:7" ht="15.75" hidden="1">
      <c r="A16" s="972"/>
      <c r="B16" s="973"/>
      <c r="C16" s="969"/>
      <c r="D16" s="954"/>
      <c r="E16" s="954"/>
      <c r="F16" s="954"/>
      <c r="G16" s="913"/>
    </row>
    <row r="17" spans="1:7" ht="15.75" hidden="1">
      <c r="A17" s="972"/>
      <c r="B17" s="973"/>
      <c r="C17" s="969"/>
      <c r="D17" s="954"/>
      <c r="E17" s="954"/>
      <c r="F17" s="954"/>
      <c r="G17" s="913"/>
    </row>
    <row r="18" spans="1:7" ht="15.75" hidden="1">
      <c r="A18" s="972"/>
      <c r="B18" s="973"/>
      <c r="C18" s="974"/>
      <c r="D18" s="974"/>
      <c r="E18" s="974"/>
      <c r="F18" s="974"/>
      <c r="G18" s="913"/>
    </row>
    <row r="19" spans="1:7" ht="15.75" hidden="1">
      <c r="A19" s="972"/>
      <c r="B19" s="973"/>
      <c r="C19" s="969"/>
      <c r="D19" s="954"/>
      <c r="E19" s="954"/>
      <c r="F19" s="954"/>
      <c r="G19" s="913"/>
    </row>
    <row r="20" spans="1:7" ht="15.75" hidden="1">
      <c r="A20" s="972"/>
      <c r="B20" s="973"/>
      <c r="C20" s="969"/>
      <c r="D20" s="954"/>
      <c r="E20" s="954"/>
      <c r="F20" s="954"/>
      <c r="G20" s="913"/>
    </row>
    <row r="21" spans="1:7" ht="15.75" hidden="1">
      <c r="A21" s="972"/>
      <c r="B21" s="973"/>
      <c r="C21" s="969"/>
      <c r="D21" s="954"/>
      <c r="E21" s="954"/>
      <c r="F21" s="954"/>
      <c r="G21" s="913"/>
    </row>
    <row r="22" spans="1:7" ht="15.75" hidden="1">
      <c r="A22" s="972"/>
      <c r="B22" s="973"/>
      <c r="C22" s="969"/>
      <c r="D22" s="954"/>
      <c r="E22" s="954"/>
      <c r="F22" s="954"/>
      <c r="G22" s="913"/>
    </row>
    <row r="23" spans="1:7" ht="15.75" hidden="1">
      <c r="A23" s="972"/>
      <c r="B23" s="973"/>
      <c r="C23" s="969"/>
      <c r="D23" s="954"/>
      <c r="E23" s="954"/>
      <c r="F23" s="954"/>
      <c r="G23" s="913"/>
    </row>
    <row r="24" spans="1:7" ht="15.75" hidden="1">
      <c r="A24" s="972"/>
      <c r="B24" s="973"/>
      <c r="C24" s="969"/>
      <c r="D24" s="954"/>
      <c r="E24" s="954"/>
      <c r="F24" s="954"/>
      <c r="G24" s="913"/>
    </row>
    <row r="25" spans="1:7" ht="15.75" hidden="1">
      <c r="A25" s="972"/>
      <c r="B25" s="973"/>
      <c r="C25" s="974"/>
      <c r="D25" s="976"/>
      <c r="E25" s="976"/>
      <c r="F25" s="976"/>
      <c r="G25" s="913"/>
    </row>
    <row r="26" spans="1:7" ht="15.75" hidden="1">
      <c r="A26" s="972"/>
      <c r="B26" s="973"/>
      <c r="C26" s="974"/>
      <c r="D26" s="974"/>
      <c r="E26" s="974"/>
      <c r="F26" s="975"/>
      <c r="G26" s="913"/>
    </row>
    <row r="27" spans="1:7" ht="15.75" hidden="1">
      <c r="A27" s="972"/>
      <c r="B27" s="973"/>
      <c r="C27" s="974"/>
      <c r="D27" s="954"/>
      <c r="E27" s="976"/>
      <c r="F27" s="954"/>
      <c r="G27" s="913"/>
    </row>
    <row r="28" spans="1:7" ht="15.75" hidden="1">
      <c r="A28" s="972"/>
      <c r="B28" s="973"/>
      <c r="C28" s="974"/>
      <c r="D28" s="954"/>
      <c r="E28" s="976"/>
      <c r="F28" s="954"/>
      <c r="G28" s="913"/>
    </row>
    <row r="29" spans="1:7" ht="1.5" customHeight="1" hidden="1">
      <c r="A29" s="972"/>
      <c r="B29" s="973"/>
      <c r="C29" s="969"/>
      <c r="D29" s="954"/>
      <c r="E29" s="954"/>
      <c r="F29" s="954"/>
      <c r="G29" s="913"/>
    </row>
    <row r="30" spans="1:7" ht="15.75" hidden="1">
      <c r="A30" s="972"/>
      <c r="B30" s="973"/>
      <c r="C30" s="974"/>
      <c r="D30" s="976"/>
      <c r="E30" s="977"/>
      <c r="F30" s="977"/>
      <c r="G30" s="913"/>
    </row>
    <row r="31" spans="1:7" ht="15.75" hidden="1">
      <c r="A31" s="971"/>
      <c r="B31" s="971"/>
      <c r="C31" s="974"/>
      <c r="D31" s="974"/>
      <c r="E31" s="974"/>
      <c r="F31" s="975"/>
      <c r="G31" s="913"/>
    </row>
    <row r="32" spans="1:7" ht="15.75" hidden="1">
      <c r="A32" s="971"/>
      <c r="B32" s="971"/>
      <c r="C32" s="974"/>
      <c r="D32" s="974"/>
      <c r="E32" s="974"/>
      <c r="F32" s="975"/>
      <c r="G32" s="913"/>
    </row>
    <row r="33" spans="1:7" ht="15.75" hidden="1">
      <c r="A33" s="971"/>
      <c r="B33" s="971"/>
      <c r="C33" s="974"/>
      <c r="D33" s="974"/>
      <c r="E33" s="974"/>
      <c r="F33" s="975"/>
      <c r="G33" s="913"/>
    </row>
    <row r="34" spans="1:7" ht="15.75" hidden="1">
      <c r="A34" s="971"/>
      <c r="B34" s="971"/>
      <c r="C34" s="980"/>
      <c r="D34" s="981"/>
      <c r="E34" s="970"/>
      <c r="F34" s="970"/>
      <c r="G34" s="913"/>
    </row>
    <row r="35" spans="1:7" ht="18.75" customHeight="1" hidden="1">
      <c r="A35" s="971"/>
      <c r="B35" s="973"/>
      <c r="C35" s="980"/>
      <c r="D35" s="981"/>
      <c r="E35" s="982"/>
      <c r="F35" s="970"/>
      <c r="G35" s="913"/>
    </row>
    <row r="36" spans="1:7" ht="0.75" customHeight="1" hidden="1">
      <c r="A36" s="971"/>
      <c r="B36" s="973"/>
      <c r="C36" s="983"/>
      <c r="D36" s="981"/>
      <c r="E36" s="970"/>
      <c r="F36" s="970"/>
      <c r="G36" s="913"/>
    </row>
    <row r="37" spans="1:7" ht="16.5" customHeight="1" hidden="1">
      <c r="A37" s="971"/>
      <c r="B37" s="973"/>
      <c r="C37" s="983"/>
      <c r="D37" s="981"/>
      <c r="E37" s="970"/>
      <c r="F37" s="970"/>
      <c r="G37" s="913"/>
    </row>
    <row r="38" spans="1:7" ht="18" customHeight="1" hidden="1">
      <c r="A38" s="971"/>
      <c r="B38" s="973"/>
      <c r="C38" s="983"/>
      <c r="D38" s="981"/>
      <c r="E38" s="970"/>
      <c r="F38" s="970"/>
      <c r="G38" s="913"/>
    </row>
    <row r="39" spans="1:7" ht="19.5" customHeight="1" hidden="1">
      <c r="A39" s="971"/>
      <c r="B39" s="973"/>
      <c r="C39" s="983"/>
      <c r="D39" s="981"/>
      <c r="E39" s="970"/>
      <c r="F39" s="970"/>
      <c r="G39" s="913"/>
    </row>
    <row r="40" spans="1:7" ht="0.75" customHeight="1" hidden="1">
      <c r="A40" s="971"/>
      <c r="B40" s="973"/>
      <c r="C40" s="983"/>
      <c r="D40" s="981"/>
      <c r="E40" s="970"/>
      <c r="F40" s="970"/>
      <c r="G40" s="913"/>
    </row>
    <row r="41" spans="1:7" ht="0.75" customHeight="1" hidden="1">
      <c r="A41" s="971"/>
      <c r="B41" s="973"/>
      <c r="C41" s="983"/>
      <c r="D41" s="981"/>
      <c r="E41" s="970"/>
      <c r="F41" s="970"/>
      <c r="G41" s="913"/>
    </row>
    <row r="42" spans="1:7" ht="0.75" customHeight="1" hidden="1">
      <c r="A42" s="971"/>
      <c r="B42" s="973"/>
      <c r="C42" s="983"/>
      <c r="D42" s="981"/>
      <c r="E42" s="970"/>
      <c r="F42" s="970"/>
      <c r="G42" s="913"/>
    </row>
    <row r="43" spans="1:7" ht="18" customHeight="1" hidden="1">
      <c r="A43" s="971"/>
      <c r="B43" s="973"/>
      <c r="C43" s="983"/>
      <c r="D43" s="981"/>
      <c r="E43" s="970"/>
      <c r="F43" s="970"/>
      <c r="G43" s="913"/>
    </row>
    <row r="44" spans="1:7" ht="16.5" customHeight="1" hidden="1">
      <c r="A44" s="971"/>
      <c r="B44" s="973"/>
      <c r="C44" s="983"/>
      <c r="D44" s="981"/>
      <c r="E44" s="970"/>
      <c r="F44" s="970"/>
      <c r="G44" s="913"/>
    </row>
    <row r="45" spans="1:7" ht="19.5" customHeight="1" hidden="1">
      <c r="A45" s="971"/>
      <c r="B45" s="973"/>
      <c r="C45" s="983"/>
      <c r="D45" s="981"/>
      <c r="E45" s="970"/>
      <c r="F45" s="970"/>
      <c r="G45" s="913"/>
    </row>
    <row r="46" spans="1:7" ht="15.75" hidden="1">
      <c r="A46" s="971"/>
      <c r="B46" s="973"/>
      <c r="C46" s="980"/>
      <c r="D46" s="981"/>
      <c r="E46" s="982"/>
      <c r="F46" s="970"/>
      <c r="G46" s="913"/>
    </row>
    <row r="47" spans="1:7" ht="15.75" hidden="1">
      <c r="A47" s="971"/>
      <c r="B47" s="973"/>
      <c r="C47" s="980"/>
      <c r="D47" s="984"/>
      <c r="E47" s="984"/>
      <c r="F47" s="984"/>
      <c r="G47" s="913"/>
    </row>
    <row r="48" spans="1:7" ht="15.75">
      <c r="A48" s="920" t="s">
        <v>6</v>
      </c>
      <c r="B48" s="920" t="s">
        <v>560</v>
      </c>
      <c r="C48" s="985">
        <v>41275</v>
      </c>
      <c r="D48" s="922"/>
      <c r="E48" s="986" t="s">
        <v>800</v>
      </c>
      <c r="F48" s="922"/>
      <c r="G48" s="913"/>
    </row>
    <row r="49" spans="1:7" ht="15.75">
      <c r="A49" s="923" t="s">
        <v>260</v>
      </c>
      <c r="B49" s="924" t="s">
        <v>561</v>
      </c>
      <c r="C49" s="921"/>
      <c r="D49" s="922"/>
      <c r="E49" s="922"/>
      <c r="F49" s="922"/>
      <c r="G49" s="913"/>
    </row>
    <row r="50" spans="1:7" ht="15.75" hidden="1">
      <c r="A50" s="923"/>
      <c r="B50" s="924"/>
      <c r="C50" s="921"/>
      <c r="D50" s="922"/>
      <c r="E50" s="922"/>
      <c r="F50" s="922"/>
      <c r="G50" s="913"/>
    </row>
    <row r="51" spans="1:7" ht="15.75">
      <c r="A51" s="923"/>
      <c r="B51" s="924" t="s">
        <v>562</v>
      </c>
      <c r="C51" s="921"/>
      <c r="D51" s="922"/>
      <c r="E51" s="922"/>
      <c r="F51" s="922"/>
      <c r="G51" s="913"/>
    </row>
    <row r="52" spans="1:7" ht="15.75">
      <c r="A52" s="923"/>
      <c r="B52" s="924" t="s">
        <v>563</v>
      </c>
      <c r="C52" s="921">
        <v>1</v>
      </c>
      <c r="D52" s="922"/>
      <c r="E52" s="922">
        <v>1</v>
      </c>
      <c r="F52" s="922"/>
      <c r="G52" s="913"/>
    </row>
    <row r="53" spans="1:7" ht="15.75">
      <c r="A53" s="923"/>
      <c r="B53" s="924" t="s">
        <v>564</v>
      </c>
      <c r="C53" s="921"/>
      <c r="D53" s="922"/>
      <c r="E53" s="922"/>
      <c r="F53" s="922"/>
      <c r="G53" s="913"/>
    </row>
    <row r="54" spans="1:7" ht="15.75">
      <c r="A54" s="923"/>
      <c r="B54" s="924" t="s">
        <v>565</v>
      </c>
      <c r="C54" s="930">
        <v>18</v>
      </c>
      <c r="D54" s="922"/>
      <c r="E54" s="922">
        <v>18</v>
      </c>
      <c r="F54" s="922"/>
      <c r="G54" s="913"/>
    </row>
    <row r="55" spans="1:7" ht="15.75">
      <c r="A55" s="923"/>
      <c r="B55" s="924" t="s">
        <v>566</v>
      </c>
      <c r="C55" s="930">
        <v>1</v>
      </c>
      <c r="D55" s="922"/>
      <c r="E55" s="922">
        <v>1</v>
      </c>
      <c r="F55" s="922"/>
      <c r="G55" s="913"/>
    </row>
    <row r="56" spans="1:7" ht="0.75" customHeight="1">
      <c r="A56" s="923"/>
      <c r="B56" s="934"/>
      <c r="C56" s="931"/>
      <c r="D56" s="932"/>
      <c r="E56" s="932"/>
      <c r="F56" s="932"/>
      <c r="G56" s="913"/>
    </row>
    <row r="57" spans="1:7" ht="15.75">
      <c r="A57" s="923"/>
      <c r="B57" s="935" t="s">
        <v>267</v>
      </c>
      <c r="C57" s="936">
        <f>SUM(C51:C56)</f>
        <v>20</v>
      </c>
      <c r="D57" s="937"/>
      <c r="E57" s="938">
        <f>SUM(E51:E56)</f>
        <v>20</v>
      </c>
      <c r="F57" s="937"/>
      <c r="G57" s="913"/>
    </row>
    <row r="58" spans="1:7" ht="15.75" hidden="1">
      <c r="A58" s="923"/>
      <c r="B58" s="939"/>
      <c r="C58" s="918"/>
      <c r="D58" s="919"/>
      <c r="E58" s="919"/>
      <c r="F58" s="919"/>
      <c r="G58" s="913"/>
    </row>
    <row r="59" spans="1:7" ht="15.75" hidden="1">
      <c r="A59" s="923"/>
      <c r="B59" s="924"/>
      <c r="C59" s="921"/>
      <c r="D59" s="922"/>
      <c r="E59" s="922"/>
      <c r="F59" s="922"/>
      <c r="G59" s="913"/>
    </row>
    <row r="60" spans="1:7" ht="15.75">
      <c r="A60" s="923" t="s">
        <v>263</v>
      </c>
      <c r="B60" s="924" t="s">
        <v>701</v>
      </c>
      <c r="C60" s="940">
        <v>1</v>
      </c>
      <c r="D60" s="922"/>
      <c r="E60" s="929">
        <v>1</v>
      </c>
      <c r="F60" s="922"/>
      <c r="G60" s="913"/>
    </row>
    <row r="61" spans="1:7" ht="15.75">
      <c r="A61" s="923"/>
      <c r="B61" s="924"/>
      <c r="C61" s="940"/>
      <c r="D61" s="922"/>
      <c r="E61" s="929"/>
      <c r="F61" s="922"/>
      <c r="G61" s="913"/>
    </row>
    <row r="62" spans="1:7" ht="0.75" customHeight="1" thickBot="1">
      <c r="A62" s="923"/>
      <c r="B62" s="924"/>
      <c r="C62" s="921"/>
      <c r="D62" s="933"/>
      <c r="E62" s="922"/>
      <c r="F62" s="922"/>
      <c r="G62" s="913"/>
    </row>
    <row r="63" spans="1:7" ht="16.5" thickBot="1">
      <c r="A63" s="920" t="s">
        <v>526</v>
      </c>
      <c r="B63" s="920"/>
      <c r="C63" s="941">
        <f>SUM(C58:C62,C57)</f>
        <v>21</v>
      </c>
      <c r="D63" s="917"/>
      <c r="E63" s="942">
        <f>SUM(E60,E57,E61)</f>
        <v>21</v>
      </c>
      <c r="F63" s="942"/>
      <c r="G63" s="913"/>
    </row>
    <row r="64" spans="1:7" ht="16.5" thickBot="1">
      <c r="A64" s="920" t="s">
        <v>629</v>
      </c>
      <c r="B64" s="920"/>
      <c r="C64" s="1157">
        <f>SUM(C63,C47)</f>
        <v>21</v>
      </c>
      <c r="D64" s="1157"/>
      <c r="E64" s="1157">
        <f>SUM(E63,E47)</f>
        <v>21</v>
      </c>
      <c r="F64" s="926"/>
      <c r="G64" s="913"/>
    </row>
    <row r="65" spans="1:7" ht="15.75">
      <c r="A65" s="1156"/>
      <c r="B65" s="971"/>
      <c r="C65" s="974"/>
      <c r="D65" s="974"/>
      <c r="E65" s="974"/>
      <c r="F65" s="947"/>
      <c r="G65" s="1038"/>
    </row>
    <row r="66" spans="1:7" ht="15.75">
      <c r="A66" s="972"/>
      <c r="B66" s="973"/>
      <c r="C66" s="969"/>
      <c r="D66" s="969"/>
      <c r="E66" s="969"/>
      <c r="F66" s="1158"/>
      <c r="G66" s="1038"/>
    </row>
    <row r="67" spans="1:7" ht="16.5" thickBot="1">
      <c r="A67" s="972"/>
      <c r="B67" s="973"/>
      <c r="C67" s="969"/>
      <c r="D67" s="974"/>
      <c r="E67" s="969"/>
      <c r="F67" s="1159"/>
      <c r="G67" s="1038"/>
    </row>
    <row r="68" spans="1:7" ht="16.5" thickBot="1">
      <c r="A68" s="971"/>
      <c r="B68" s="973"/>
      <c r="C68" s="969"/>
      <c r="D68" s="974"/>
      <c r="E68" s="969"/>
      <c r="F68" s="1160"/>
      <c r="G68" s="1038"/>
    </row>
    <row r="69" spans="1:7" ht="15.75">
      <c r="A69" s="1710"/>
      <c r="B69" s="1710"/>
      <c r="C69" s="954"/>
      <c r="D69" s="954"/>
      <c r="E69" s="954"/>
      <c r="F69" s="954"/>
      <c r="G69" s="913"/>
    </row>
    <row r="70" spans="1:7" ht="15.75">
      <c r="A70" s="1038"/>
      <c r="B70" s="1038"/>
      <c r="C70" s="954"/>
      <c r="D70" s="954"/>
      <c r="E70" s="954"/>
      <c r="F70" s="954"/>
      <c r="G70" s="913"/>
    </row>
    <row r="71" spans="1:7" ht="15.75">
      <c r="A71" s="1038"/>
      <c r="B71" s="1038"/>
      <c r="C71" s="976"/>
      <c r="D71" s="976"/>
      <c r="E71" s="954"/>
      <c r="F71" s="954"/>
      <c r="G71" s="913"/>
    </row>
    <row r="72" spans="1:7" ht="15.75">
      <c r="A72" s="913"/>
      <c r="B72" s="913"/>
      <c r="C72" s="916"/>
      <c r="D72" s="916"/>
      <c r="E72" s="916"/>
      <c r="F72" s="916"/>
      <c r="G72" s="913"/>
    </row>
    <row r="73" spans="1:7" ht="15.75">
      <c r="A73" s="913"/>
      <c r="B73" s="959"/>
      <c r="C73" s="916"/>
      <c r="D73" s="916"/>
      <c r="E73" s="916"/>
      <c r="F73" s="916"/>
      <c r="G73" s="913"/>
    </row>
    <row r="74" spans="1:7" ht="15.75">
      <c r="A74" s="913"/>
      <c r="B74" s="913"/>
      <c r="C74" s="916"/>
      <c r="D74" s="916"/>
      <c r="E74" s="916"/>
      <c r="F74" s="916"/>
      <c r="G74" s="913"/>
    </row>
    <row r="75" spans="1:7" ht="15.75">
      <c r="A75" s="913"/>
      <c r="B75" s="913"/>
      <c r="C75" s="916"/>
      <c r="D75" s="916"/>
      <c r="E75" s="916"/>
      <c r="F75" s="916"/>
      <c r="G75" s="913"/>
    </row>
    <row r="76" spans="1:7" ht="15.75">
      <c r="A76" s="913"/>
      <c r="B76" s="959"/>
      <c r="C76" s="916"/>
      <c r="D76" s="916"/>
      <c r="E76" s="916"/>
      <c r="F76" s="916"/>
      <c r="G76" s="913"/>
    </row>
    <row r="77" spans="1:7" ht="15.75">
      <c r="A77" s="913"/>
      <c r="B77" s="913"/>
      <c r="C77" s="916"/>
      <c r="D77" s="916"/>
      <c r="E77" s="916"/>
      <c r="F77" s="916"/>
      <c r="G77" s="913"/>
    </row>
    <row r="78" spans="1:7" ht="15.75">
      <c r="A78" s="913"/>
      <c r="B78" s="913"/>
      <c r="C78" s="916"/>
      <c r="D78" s="916"/>
      <c r="E78" s="916"/>
      <c r="F78" s="916"/>
      <c r="G78" s="913"/>
    </row>
    <row r="79" spans="1:7" ht="15.75">
      <c r="A79" s="913"/>
      <c r="B79" s="913"/>
      <c r="C79" s="916"/>
      <c r="D79" s="916"/>
      <c r="E79" s="916"/>
      <c r="F79" s="916"/>
      <c r="G79" s="913"/>
    </row>
    <row r="80" spans="1:7" ht="15.75">
      <c r="A80" s="913"/>
      <c r="B80" s="913"/>
      <c r="C80" s="916"/>
      <c r="D80" s="916"/>
      <c r="E80" s="916"/>
      <c r="F80" s="916"/>
      <c r="G80" s="913"/>
    </row>
    <row r="81" spans="1:7" ht="15.75">
      <c r="A81" s="913"/>
      <c r="B81" s="913"/>
      <c r="C81" s="916"/>
      <c r="D81" s="916"/>
      <c r="E81" s="916"/>
      <c r="F81" s="916"/>
      <c r="G81" s="913"/>
    </row>
    <row r="82" spans="1:7" ht="15.75">
      <c r="A82" s="913"/>
      <c r="B82" s="913"/>
      <c r="C82" s="916"/>
      <c r="D82" s="916"/>
      <c r="E82" s="916"/>
      <c r="F82" s="916"/>
      <c r="G82" s="913"/>
    </row>
  </sheetData>
  <sheetProtection/>
  <mergeCells count="3">
    <mergeCell ref="A1:F1"/>
    <mergeCell ref="A3:F3"/>
    <mergeCell ref="A69:B6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31"/>
  <sheetViews>
    <sheetView zoomScalePageLayoutView="0" workbookViewId="0" topLeftCell="A64">
      <selection activeCell="G80" sqref="G80"/>
    </sheetView>
  </sheetViews>
  <sheetFormatPr defaultColWidth="9.140625" defaultRowHeight="15"/>
  <cols>
    <col min="1" max="1" width="6.421875" style="0" customWidth="1"/>
    <col min="2" max="2" width="8.00390625" style="0" customWidth="1"/>
    <col min="3" max="3" width="39.28125" style="0" customWidth="1"/>
    <col min="4" max="5" width="12.7109375" style="0" customWidth="1"/>
    <col min="6" max="6" width="15.140625" style="0" customWidth="1"/>
    <col min="7" max="7" width="12.140625" style="0" customWidth="1"/>
  </cols>
  <sheetData>
    <row r="1" spans="1:16" ht="15">
      <c r="A1" s="1"/>
      <c r="B1" s="1"/>
      <c r="C1" s="1566" t="s">
        <v>931</v>
      </c>
      <c r="D1" s="1563"/>
      <c r="E1" s="1563"/>
      <c r="F1" s="1563"/>
      <c r="G1" s="1563"/>
      <c r="H1" s="1563"/>
      <c r="I1" s="1563"/>
      <c r="J1" s="1563"/>
      <c r="K1" s="1563"/>
      <c r="L1" s="1563"/>
      <c r="M1" s="1563"/>
      <c r="N1" s="1563"/>
      <c r="O1" s="1563"/>
      <c r="P1" s="1563"/>
    </row>
    <row r="2" spans="1:6" ht="15">
      <c r="A2" s="1559" t="s">
        <v>179</v>
      </c>
      <c r="B2" s="1559"/>
      <c r="C2" s="1559"/>
      <c r="D2" s="1559"/>
      <c r="E2" s="1559"/>
      <c r="F2" s="1559"/>
    </row>
    <row r="3" spans="1:6" ht="15">
      <c r="A3" s="1559" t="s">
        <v>762</v>
      </c>
      <c r="B3" s="1559"/>
      <c r="C3" s="1559"/>
      <c r="D3" s="1559"/>
      <c r="E3" s="1559"/>
      <c r="F3" s="1559"/>
    </row>
    <row r="4" ht="15">
      <c r="C4" t="s">
        <v>622</v>
      </c>
    </row>
    <row r="5" spans="1:6" ht="15.75">
      <c r="A5" s="2" t="s">
        <v>0</v>
      </c>
      <c r="B5" s="2"/>
      <c r="C5" s="2"/>
      <c r="D5" s="2"/>
      <c r="E5" s="2"/>
      <c r="F5" s="2"/>
    </row>
    <row r="6" spans="1:6" ht="16.5" thickBot="1">
      <c r="A6" s="6"/>
      <c r="B6" s="6"/>
      <c r="C6" s="6"/>
      <c r="D6" s="1565" t="s">
        <v>1</v>
      </c>
      <c r="E6" s="1565"/>
      <c r="F6" s="1565"/>
    </row>
    <row r="7" spans="1:6" ht="72" thickBot="1">
      <c r="A7" s="7" t="s">
        <v>2</v>
      </c>
      <c r="B7" s="8" t="s">
        <v>3</v>
      </c>
      <c r="C7" s="3" t="s">
        <v>4</v>
      </c>
      <c r="D7" s="3" t="s">
        <v>904</v>
      </c>
      <c r="E7" s="624" t="s">
        <v>913</v>
      </c>
      <c r="F7" s="9" t="s">
        <v>925</v>
      </c>
    </row>
    <row r="8" spans="1:6" ht="15.75" thickBot="1">
      <c r="A8" s="10">
        <v>1</v>
      </c>
      <c r="B8" s="12">
        <v>2</v>
      </c>
      <c r="C8" s="12">
        <v>3</v>
      </c>
      <c r="D8" s="12">
        <v>4</v>
      </c>
      <c r="E8" s="625">
        <v>5</v>
      </c>
      <c r="F8" s="13">
        <v>6</v>
      </c>
    </row>
    <row r="9" spans="1:6" ht="15">
      <c r="A9" s="14" t="s">
        <v>5</v>
      </c>
      <c r="B9" s="106" t="s">
        <v>6</v>
      </c>
      <c r="C9" s="107" t="s">
        <v>7</v>
      </c>
      <c r="D9" s="148"/>
      <c r="E9" s="1516"/>
      <c r="F9" s="111"/>
    </row>
    <row r="10" spans="1:6" ht="15">
      <c r="A10" s="114" t="s">
        <v>8</v>
      </c>
      <c r="B10" s="108"/>
      <c r="C10" s="38" t="s">
        <v>9</v>
      </c>
      <c r="D10" s="149"/>
      <c r="E10" s="1517"/>
      <c r="F10" s="112"/>
    </row>
    <row r="11" spans="1:6" ht="15">
      <c r="A11" s="114" t="s">
        <v>10</v>
      </c>
      <c r="B11" s="108"/>
      <c r="C11" s="67" t="s">
        <v>11</v>
      </c>
      <c r="D11" s="150"/>
      <c r="E11" s="626"/>
      <c r="F11" s="26"/>
    </row>
    <row r="12" spans="1:6" ht="15">
      <c r="A12" s="114" t="s">
        <v>12</v>
      </c>
      <c r="B12" s="108"/>
      <c r="C12" s="67" t="s">
        <v>13</v>
      </c>
      <c r="D12" s="150">
        <v>28303</v>
      </c>
      <c r="E12" s="626">
        <v>-11889</v>
      </c>
      <c r="F12" s="26">
        <f>SUM(D12:E12)</f>
        <v>16414</v>
      </c>
    </row>
    <row r="13" spans="1:6" ht="15">
      <c r="A13" s="114" t="s">
        <v>14</v>
      </c>
      <c r="B13" s="108"/>
      <c r="C13" s="67" t="s">
        <v>15</v>
      </c>
      <c r="D13" s="150"/>
      <c r="E13" s="626"/>
      <c r="F13" s="26"/>
    </row>
    <row r="14" spans="1:6" ht="15">
      <c r="A14" s="114"/>
      <c r="B14" s="522"/>
      <c r="C14" s="95" t="s">
        <v>17</v>
      </c>
      <c r="D14" s="523"/>
      <c r="E14" s="627"/>
      <c r="F14" s="79"/>
    </row>
    <row r="15" spans="1:6" ht="26.25" thickBot="1">
      <c r="A15" s="114" t="s">
        <v>16</v>
      </c>
      <c r="B15" s="105"/>
      <c r="C15" s="102" t="s">
        <v>379</v>
      </c>
      <c r="D15" s="151"/>
      <c r="E15" s="1533"/>
      <c r="F15" s="62"/>
    </row>
    <row r="16" spans="1:8" ht="15.75" thickBot="1">
      <c r="A16" s="114" t="s">
        <v>18</v>
      </c>
      <c r="B16" s="18"/>
      <c r="C16" s="19" t="s">
        <v>19</v>
      </c>
      <c r="D16" s="152">
        <f>SUM(D11:D15)</f>
        <v>28303</v>
      </c>
      <c r="E16" s="628">
        <f>SUM(E12:E15)</f>
        <v>-11889</v>
      </c>
      <c r="F16" s="20">
        <f>SUM(F11:F15)</f>
        <v>16414</v>
      </c>
      <c r="H16" s="524"/>
    </row>
    <row r="17" spans="1:6" ht="15">
      <c r="A17" s="114" t="s">
        <v>20</v>
      </c>
      <c r="B17" s="126"/>
      <c r="C17" s="35" t="s">
        <v>21</v>
      </c>
      <c r="D17" s="153"/>
      <c r="E17" s="1520"/>
      <c r="F17" s="111"/>
    </row>
    <row r="18" spans="1:6" ht="15">
      <c r="A18" s="114" t="s">
        <v>22</v>
      </c>
      <c r="B18" s="45"/>
      <c r="C18" s="40" t="s">
        <v>23</v>
      </c>
      <c r="D18" s="145"/>
      <c r="E18" s="629"/>
      <c r="F18" s="50"/>
    </row>
    <row r="19" spans="1:6" ht="15">
      <c r="A19" s="114" t="s">
        <v>24</v>
      </c>
      <c r="B19" s="23"/>
      <c r="C19" s="24" t="s">
        <v>25</v>
      </c>
      <c r="D19" s="141"/>
      <c r="E19" s="630"/>
      <c r="F19" s="26"/>
    </row>
    <row r="20" spans="1:6" ht="26.25" thickBot="1">
      <c r="A20" s="114" t="s">
        <v>26</v>
      </c>
      <c r="B20" s="27"/>
      <c r="C20" s="28" t="s">
        <v>27</v>
      </c>
      <c r="D20" s="154"/>
      <c r="E20" s="1521"/>
      <c r="F20" s="29"/>
    </row>
    <row r="21" spans="1:6" ht="26.25" thickBot="1">
      <c r="A21" s="114" t="s">
        <v>28</v>
      </c>
      <c r="B21" s="30"/>
      <c r="C21" s="31" t="s">
        <v>29</v>
      </c>
      <c r="D21" s="163">
        <f>SUM(D18:D20)</f>
        <v>0</v>
      </c>
      <c r="E21" s="1522"/>
      <c r="F21" s="33">
        <f>SUM(F18:F20)</f>
        <v>0</v>
      </c>
    </row>
    <row r="22" spans="1:6" ht="15.75" thickBot="1">
      <c r="A22" s="114" t="s">
        <v>30</v>
      </c>
      <c r="B22" s="30"/>
      <c r="C22" s="32" t="s">
        <v>31</v>
      </c>
      <c r="D22" s="525">
        <f>SUM(D16+D21)</f>
        <v>28303</v>
      </c>
      <c r="E22" s="525">
        <f>SUM(E16+E21)</f>
        <v>-11889</v>
      </c>
      <c r="F22" s="33">
        <f>SUM(F16+F21)</f>
        <v>16414</v>
      </c>
    </row>
    <row r="23" spans="1:6" ht="15">
      <c r="A23" s="114" t="s">
        <v>32</v>
      </c>
      <c r="B23" s="34" t="s">
        <v>33</v>
      </c>
      <c r="C23" s="35" t="s">
        <v>34</v>
      </c>
      <c r="D23" s="156"/>
      <c r="E23" s="1523"/>
      <c r="F23" s="36"/>
    </row>
    <row r="24" spans="1:6" ht="15">
      <c r="A24" s="114" t="s">
        <v>35</v>
      </c>
      <c r="B24" s="37"/>
      <c r="C24" s="38" t="s">
        <v>36</v>
      </c>
      <c r="D24" s="157"/>
      <c r="E24" s="631"/>
      <c r="F24" s="39"/>
    </row>
    <row r="25" spans="1:6" ht="15">
      <c r="A25" s="114" t="s">
        <v>37</v>
      </c>
      <c r="B25" s="23"/>
      <c r="C25" s="40" t="s">
        <v>38</v>
      </c>
      <c r="D25" s="150"/>
      <c r="E25" s="626"/>
      <c r="F25" s="26"/>
    </row>
    <row r="26" spans="1:6" ht="15">
      <c r="A26" s="114" t="s">
        <v>39</v>
      </c>
      <c r="B26" s="23"/>
      <c r="C26" s="24" t="s">
        <v>40</v>
      </c>
      <c r="D26" s="150"/>
      <c r="E26" s="626"/>
      <c r="F26" s="132"/>
    </row>
    <row r="27" spans="1:6" ht="15">
      <c r="A27" s="114" t="s">
        <v>41</v>
      </c>
      <c r="B27" s="23"/>
      <c r="C27" s="24" t="s">
        <v>42</v>
      </c>
      <c r="D27" s="150"/>
      <c r="E27" s="626"/>
      <c r="F27" s="26"/>
    </row>
    <row r="28" spans="1:6" ht="25.5">
      <c r="A28" s="114" t="s">
        <v>43</v>
      </c>
      <c r="B28" s="23"/>
      <c r="C28" s="41" t="s">
        <v>44</v>
      </c>
      <c r="D28" s="150"/>
      <c r="E28" s="626"/>
      <c r="F28" s="127"/>
    </row>
    <row r="29" spans="1:6" ht="15.75" thickBot="1">
      <c r="A29" s="114" t="s">
        <v>45</v>
      </c>
      <c r="B29" s="83"/>
      <c r="C29" s="28" t="s">
        <v>46</v>
      </c>
      <c r="D29" s="158"/>
      <c r="E29" s="1524"/>
      <c r="F29" s="128"/>
    </row>
    <row r="30" spans="1:6" ht="26.25" thickBot="1">
      <c r="A30" s="114" t="s">
        <v>47</v>
      </c>
      <c r="B30" s="43"/>
      <c r="C30" s="44" t="s">
        <v>48</v>
      </c>
      <c r="D30" s="155">
        <f>SUM(D25:D29)</f>
        <v>0</v>
      </c>
      <c r="E30" s="1522"/>
      <c r="F30" s="33">
        <f>SUM(F25:F29)</f>
        <v>0</v>
      </c>
    </row>
    <row r="31" spans="1:6" ht="15">
      <c r="A31" s="114" t="s">
        <v>49</v>
      </c>
      <c r="B31" s="126" t="s">
        <v>50</v>
      </c>
      <c r="C31" s="35" t="s">
        <v>51</v>
      </c>
      <c r="D31" s="153"/>
      <c r="E31" s="1520"/>
      <c r="F31" s="111"/>
    </row>
    <row r="32" spans="1:6" ht="25.5">
      <c r="A32" s="114" t="s">
        <v>52</v>
      </c>
      <c r="B32" s="45"/>
      <c r="C32" s="40" t="s">
        <v>53</v>
      </c>
      <c r="D32" s="145"/>
      <c r="E32" s="629"/>
      <c r="F32" s="46"/>
    </row>
    <row r="33" spans="1:6" ht="25.5">
      <c r="A33" s="114" t="s">
        <v>54</v>
      </c>
      <c r="B33" s="23"/>
      <c r="C33" s="24" t="s">
        <v>55</v>
      </c>
      <c r="D33" s="141"/>
      <c r="E33" s="630"/>
      <c r="F33" s="25"/>
    </row>
    <row r="34" spans="1:6" ht="15.75" thickBot="1">
      <c r="A34" s="114" t="s">
        <v>56</v>
      </c>
      <c r="B34" s="56"/>
      <c r="C34" s="81" t="s">
        <v>57</v>
      </c>
      <c r="D34" s="159"/>
      <c r="E34" s="632"/>
      <c r="F34" s="97"/>
    </row>
    <row r="35" spans="1:6" ht="15.75" thickBot="1">
      <c r="A35" s="114" t="s">
        <v>58</v>
      </c>
      <c r="B35" s="47"/>
      <c r="C35" s="90" t="s">
        <v>59</v>
      </c>
      <c r="D35" s="160">
        <f>SUM(D32:D34)</f>
        <v>0</v>
      </c>
      <c r="E35" s="1525"/>
      <c r="F35" s="20">
        <f>SUM(F32:F34)</f>
        <v>0</v>
      </c>
    </row>
    <row r="36" spans="1:6" ht="15">
      <c r="A36" s="114" t="s">
        <v>60</v>
      </c>
      <c r="B36" s="48" t="s">
        <v>61</v>
      </c>
      <c r="C36" s="49" t="s">
        <v>62</v>
      </c>
      <c r="D36" s="145"/>
      <c r="E36" s="629"/>
      <c r="F36" s="50"/>
    </row>
    <row r="37" spans="1:6" ht="15">
      <c r="A37" s="114" t="s">
        <v>63</v>
      </c>
      <c r="B37" s="51"/>
      <c r="C37" s="49" t="s">
        <v>64</v>
      </c>
      <c r="D37" s="145"/>
      <c r="E37" s="629"/>
      <c r="F37" s="50"/>
    </row>
    <row r="38" spans="1:6" ht="15">
      <c r="A38" s="114" t="s">
        <v>65</v>
      </c>
      <c r="B38" s="51"/>
      <c r="C38" s="49" t="s">
        <v>66</v>
      </c>
      <c r="D38" s="161"/>
      <c r="E38" s="633"/>
      <c r="F38" s="52"/>
    </row>
    <row r="39" spans="1:6" ht="15.75" thickBot="1">
      <c r="A39" s="114" t="s">
        <v>67</v>
      </c>
      <c r="B39" s="53"/>
      <c r="C39" s="54" t="s">
        <v>68</v>
      </c>
      <c r="D39" s="143"/>
      <c r="E39" s="1526"/>
      <c r="F39" s="55"/>
    </row>
    <row r="40" spans="1:6" ht="15.75" thickBot="1">
      <c r="A40" s="114" t="s">
        <v>69</v>
      </c>
      <c r="B40" s="56"/>
      <c r="C40" s="57" t="s">
        <v>70</v>
      </c>
      <c r="D40" s="157">
        <f>SUM(D37+D39)</f>
        <v>0</v>
      </c>
      <c r="E40" s="631"/>
      <c r="F40" s="39">
        <f>SUM(F37+F39)</f>
        <v>0</v>
      </c>
    </row>
    <row r="41" spans="1:6" ht="15.75" thickBot="1">
      <c r="A41" s="114" t="s">
        <v>71</v>
      </c>
      <c r="B41" s="21" t="s">
        <v>72</v>
      </c>
      <c r="C41" s="19" t="s">
        <v>73</v>
      </c>
      <c r="D41" s="162"/>
      <c r="E41" s="634"/>
      <c r="F41" s="22"/>
    </row>
    <row r="42" spans="1:6" ht="25.5">
      <c r="A42" s="114" t="s">
        <v>74</v>
      </c>
      <c r="B42" s="58"/>
      <c r="C42" s="59" t="s">
        <v>75</v>
      </c>
      <c r="D42" s="145"/>
      <c r="E42" s="629"/>
      <c r="F42" s="129"/>
    </row>
    <row r="43" spans="1:6" ht="26.25" thickBot="1">
      <c r="A43" s="114" t="s">
        <v>76</v>
      </c>
      <c r="B43" s="60"/>
      <c r="C43" s="61" t="s">
        <v>77</v>
      </c>
      <c r="D43" s="143"/>
      <c r="E43" s="1526"/>
      <c r="F43" s="62"/>
    </row>
    <row r="44" spans="1:6" ht="15.75" thickBot="1">
      <c r="A44" s="114" t="s">
        <v>78</v>
      </c>
      <c r="B44" s="63"/>
      <c r="C44" s="64" t="s">
        <v>79</v>
      </c>
      <c r="D44" s="163">
        <f>SUM(D42:D43)</f>
        <v>0</v>
      </c>
      <c r="E44" s="635"/>
      <c r="F44" s="20">
        <f>SUM(F43)</f>
        <v>0</v>
      </c>
    </row>
    <row r="45" spans="1:6" ht="15">
      <c r="A45" s="114" t="s">
        <v>80</v>
      </c>
      <c r="B45" s="37" t="s">
        <v>81</v>
      </c>
      <c r="C45" s="65" t="s">
        <v>82</v>
      </c>
      <c r="D45" s="157"/>
      <c r="E45" s="631"/>
      <c r="F45" s="39"/>
    </row>
    <row r="46" spans="1:6" ht="15">
      <c r="A46" s="114" t="s">
        <v>83</v>
      </c>
      <c r="B46" s="66"/>
      <c r="C46" s="67" t="s">
        <v>84</v>
      </c>
      <c r="D46" s="150"/>
      <c r="E46" s="626"/>
      <c r="F46" s="26"/>
    </row>
    <row r="47" spans="1:6" ht="15.75" thickBot="1">
      <c r="A47" s="114" t="s">
        <v>85</v>
      </c>
      <c r="B47" s="88"/>
      <c r="C47" s="68" t="s">
        <v>86</v>
      </c>
      <c r="D47" s="158"/>
      <c r="E47" s="1524"/>
      <c r="F47" s="62">
        <f>SUM(D47)</f>
        <v>0</v>
      </c>
    </row>
    <row r="48" spans="1:6" ht="15.75" thickBot="1">
      <c r="A48" s="114" t="s">
        <v>87</v>
      </c>
      <c r="B48" s="37"/>
      <c r="C48" s="65" t="s">
        <v>88</v>
      </c>
      <c r="D48" s="157">
        <f>SUM(D46:D47)</f>
        <v>0</v>
      </c>
      <c r="E48" s="631"/>
      <c r="F48" s="39"/>
    </row>
    <row r="49" spans="1:6" ht="15.75" thickBot="1">
      <c r="A49" s="114" t="s">
        <v>89</v>
      </c>
      <c r="B49" s="21"/>
      <c r="C49" s="64" t="s">
        <v>90</v>
      </c>
      <c r="D49" s="162">
        <f>SUM(D22+D30+D35+D40+D44+D48)</f>
        <v>28303</v>
      </c>
      <c r="E49" s="162">
        <f>SUM(E22+E30+E35+E40+E44+E48)</f>
        <v>-11889</v>
      </c>
      <c r="F49" s="20">
        <f>SUM(F22+F30+F35+F40+F44+F48)</f>
        <v>16414</v>
      </c>
    </row>
    <row r="50" spans="1:6" ht="25.5">
      <c r="A50" s="114" t="s">
        <v>91</v>
      </c>
      <c r="B50" s="91" t="s">
        <v>92</v>
      </c>
      <c r="C50" s="16" t="s">
        <v>93</v>
      </c>
      <c r="D50" s="89"/>
      <c r="E50" s="1527"/>
      <c r="F50" s="92"/>
    </row>
    <row r="51" spans="1:6" ht="15">
      <c r="A51" s="114" t="s">
        <v>94</v>
      </c>
      <c r="B51" s="66"/>
      <c r="C51" s="67" t="s">
        <v>95</v>
      </c>
      <c r="D51" s="164"/>
      <c r="E51" s="636"/>
      <c r="F51" s="104"/>
    </row>
    <row r="52" spans="1:6" ht="15">
      <c r="A52" s="114" t="s">
        <v>96</v>
      </c>
      <c r="B52" s="66"/>
      <c r="C52" s="67" t="s">
        <v>97</v>
      </c>
      <c r="D52" s="165"/>
      <c r="E52" s="637"/>
      <c r="F52" s="118"/>
    </row>
    <row r="53" spans="1:6" ht="15.75" thickBot="1">
      <c r="A53" s="114" t="s">
        <v>98</v>
      </c>
      <c r="B53" s="109"/>
      <c r="C53" s="68" t="s">
        <v>99</v>
      </c>
      <c r="D53" s="166"/>
      <c r="E53" s="1530"/>
      <c r="F53" s="113"/>
    </row>
    <row r="54" spans="1:6" ht="15.75" thickBot="1">
      <c r="A54" s="114" t="s">
        <v>100</v>
      </c>
      <c r="B54" s="21"/>
      <c r="C54" s="19" t="s">
        <v>101</v>
      </c>
      <c r="D54" s="167"/>
      <c r="E54" s="1531"/>
      <c r="F54" s="69">
        <f>SUM(F51:F53)</f>
        <v>0</v>
      </c>
    </row>
    <row r="55" spans="1:6" ht="25.5">
      <c r="A55" s="114" t="s">
        <v>102</v>
      </c>
      <c r="B55" s="37"/>
      <c r="C55" s="16" t="s">
        <v>103</v>
      </c>
      <c r="D55" s="168"/>
      <c r="E55" s="638"/>
      <c r="F55" s="94"/>
    </row>
    <row r="56" spans="1:6" ht="15">
      <c r="A56" s="114" t="s">
        <v>104</v>
      </c>
      <c r="B56" s="66" t="s">
        <v>105</v>
      </c>
      <c r="C56" s="38" t="s">
        <v>106</v>
      </c>
      <c r="D56" s="165"/>
      <c r="E56" s="637"/>
      <c r="F56" s="100"/>
    </row>
    <row r="57" spans="1:6" ht="15">
      <c r="A57" s="114" t="s">
        <v>107</v>
      </c>
      <c r="B57" s="66"/>
      <c r="C57" s="67" t="s">
        <v>108</v>
      </c>
      <c r="D57" s="165"/>
      <c r="E57" s="637"/>
      <c r="F57" s="118"/>
    </row>
    <row r="58" spans="1:6" ht="15.75" thickBot="1">
      <c r="A58" s="114" t="s">
        <v>109</v>
      </c>
      <c r="B58" s="109"/>
      <c r="C58" s="68" t="s">
        <v>110</v>
      </c>
      <c r="D58" s="166"/>
      <c r="E58" s="1530"/>
      <c r="F58" s="119"/>
    </row>
    <row r="59" spans="1:6" ht="26.25" thickBot="1">
      <c r="A59" s="114" t="s">
        <v>111</v>
      </c>
      <c r="B59" s="110"/>
      <c r="C59" s="101" t="s">
        <v>112</v>
      </c>
      <c r="D59" s="167"/>
      <c r="E59" s="1531"/>
      <c r="F59" s="120"/>
    </row>
    <row r="60" spans="1:6" ht="15">
      <c r="A60" s="114" t="s">
        <v>113</v>
      </c>
      <c r="B60" s="37" t="s">
        <v>114</v>
      </c>
      <c r="C60" s="93" t="s">
        <v>115</v>
      </c>
      <c r="D60" s="168"/>
      <c r="E60" s="638"/>
      <c r="F60" s="94"/>
    </row>
    <row r="61" spans="1:6" ht="15">
      <c r="A61" s="114" t="s">
        <v>116</v>
      </c>
      <c r="B61" s="66"/>
      <c r="C61" s="67" t="s">
        <v>108</v>
      </c>
      <c r="D61" s="165"/>
      <c r="E61" s="637"/>
      <c r="F61" s="118"/>
    </row>
    <row r="62" spans="1:6" ht="15.75" thickBot="1">
      <c r="A62" s="114" t="s">
        <v>117</v>
      </c>
      <c r="B62" s="110"/>
      <c r="C62" s="102" t="s">
        <v>110</v>
      </c>
      <c r="D62" s="167"/>
      <c r="E62" s="1531"/>
      <c r="F62" s="121"/>
    </row>
    <row r="63" spans="1:6" ht="15.75" thickBot="1">
      <c r="A63" s="114" t="s">
        <v>118</v>
      </c>
      <c r="B63" s="110"/>
      <c r="C63" s="101" t="s">
        <v>119</v>
      </c>
      <c r="D63" s="167"/>
      <c r="E63" s="1531"/>
      <c r="F63" s="120"/>
    </row>
    <row r="64" spans="1:6" ht="15.75" thickBot="1">
      <c r="A64" s="114" t="s">
        <v>120</v>
      </c>
      <c r="B64" s="37" t="s">
        <v>121</v>
      </c>
      <c r="C64" s="65" t="s">
        <v>122</v>
      </c>
      <c r="D64" s="168"/>
      <c r="E64" s="638"/>
      <c r="F64" s="94"/>
    </row>
    <row r="65" spans="1:6" ht="15">
      <c r="A65" s="114" t="s">
        <v>123</v>
      </c>
      <c r="B65" s="34"/>
      <c r="C65" s="35" t="s">
        <v>124</v>
      </c>
      <c r="D65" s="169"/>
      <c r="E65" s="1532"/>
      <c r="F65" s="70"/>
    </row>
    <row r="66" spans="1:6" ht="15">
      <c r="A66" s="114" t="s">
        <v>125</v>
      </c>
      <c r="B66" s="87"/>
      <c r="C66" s="67" t="s">
        <v>126</v>
      </c>
      <c r="D66" s="164"/>
      <c r="E66" s="636"/>
      <c r="F66" s="104"/>
    </row>
    <row r="67" spans="1:6" ht="15">
      <c r="A67" s="114" t="s">
        <v>127</v>
      </c>
      <c r="B67" s="37"/>
      <c r="C67" s="95" t="s">
        <v>128</v>
      </c>
      <c r="D67" s="170"/>
      <c r="E67" s="639"/>
      <c r="F67" s="124"/>
    </row>
    <row r="68" spans="1:6" ht="15">
      <c r="A68" s="114" t="s">
        <v>129</v>
      </c>
      <c r="B68" s="122"/>
      <c r="C68" s="41" t="s">
        <v>130</v>
      </c>
      <c r="D68" s="171"/>
      <c r="E68" s="640"/>
      <c r="F68" s="97"/>
    </row>
    <row r="69" spans="1:6" ht="15">
      <c r="A69" s="114" t="s">
        <v>131</v>
      </c>
      <c r="B69" s="123"/>
      <c r="C69" s="67" t="s">
        <v>132</v>
      </c>
      <c r="D69" s="150"/>
      <c r="E69" s="626"/>
      <c r="F69" s="25"/>
    </row>
    <row r="70" spans="1:6" ht="15.75" thickBot="1">
      <c r="A70" s="114" t="s">
        <v>133</v>
      </c>
      <c r="B70" s="96"/>
      <c r="C70" s="95" t="s">
        <v>134</v>
      </c>
      <c r="D70" s="151"/>
      <c r="E70" s="1533"/>
      <c r="F70" s="125"/>
    </row>
    <row r="71" spans="1:6" ht="15.75" thickBot="1">
      <c r="A71" s="114" t="s">
        <v>135</v>
      </c>
      <c r="B71" s="63"/>
      <c r="C71" s="75" t="s">
        <v>136</v>
      </c>
      <c r="D71" s="163">
        <f>SUM(D66:D70)</f>
        <v>0</v>
      </c>
      <c r="E71" s="635"/>
      <c r="F71" s="20">
        <f>SUM(F66:F70)</f>
        <v>0</v>
      </c>
    </row>
    <row r="72" spans="1:6" ht="15.75" thickBot="1">
      <c r="A72" s="114" t="s">
        <v>137</v>
      </c>
      <c r="B72" s="71"/>
      <c r="C72" s="16" t="s">
        <v>512</v>
      </c>
      <c r="D72" s="157">
        <v>59953</v>
      </c>
      <c r="E72" s="631">
        <v>-30885</v>
      </c>
      <c r="F72" s="39">
        <f>SUM(D72:E72)</f>
        <v>29068</v>
      </c>
    </row>
    <row r="73" spans="1:6" ht="15.75" thickBot="1">
      <c r="A73" s="114" t="s">
        <v>138</v>
      </c>
      <c r="B73" s="72"/>
      <c r="C73" s="64" t="s">
        <v>139</v>
      </c>
      <c r="D73" s="162">
        <f>SUM(D49+D71+D72)</f>
        <v>88256</v>
      </c>
      <c r="E73" s="162">
        <f>SUM(E49+E71+E72)</f>
        <v>-42774</v>
      </c>
      <c r="F73" s="22">
        <f>SUM(F49+F54+F71+F72)</f>
        <v>45482</v>
      </c>
    </row>
    <row r="74" spans="1:6" ht="15.75">
      <c r="A74" s="76"/>
      <c r="B74" s="76"/>
      <c r="C74" s="77"/>
      <c r="D74" s="4"/>
      <c r="E74" s="4"/>
      <c r="F74" s="4"/>
    </row>
    <row r="75" spans="1:6" ht="15.75">
      <c r="A75" s="76"/>
      <c r="B75" s="76"/>
      <c r="C75" s="77"/>
      <c r="D75" s="4"/>
      <c r="E75" s="4"/>
      <c r="F75" s="4"/>
    </row>
    <row r="76" spans="1:6" ht="15.75">
      <c r="A76" s="76"/>
      <c r="B76" s="76"/>
      <c r="C76" s="77"/>
      <c r="D76" s="4"/>
      <c r="E76" s="4"/>
      <c r="F76" s="4"/>
    </row>
    <row r="77" spans="1:16" ht="15">
      <c r="A77" s="1"/>
      <c r="B77" s="1"/>
      <c r="C77" s="1566" t="s">
        <v>931</v>
      </c>
      <c r="D77" s="1563"/>
      <c r="E77" s="1563"/>
      <c r="F77" s="1563"/>
      <c r="G77" s="1563"/>
      <c r="H77" s="1563"/>
      <c r="I77" s="1563"/>
      <c r="J77" s="1563"/>
      <c r="K77" s="1563"/>
      <c r="L77" s="1563"/>
      <c r="M77" s="1563"/>
      <c r="N77" s="1563"/>
      <c r="O77" s="1563"/>
      <c r="P77" s="1563"/>
    </row>
    <row r="78" spans="1:6" ht="15">
      <c r="A78" s="1559" t="s">
        <v>362</v>
      </c>
      <c r="B78" s="1559"/>
      <c r="C78" s="1559"/>
      <c r="D78" s="1559"/>
      <c r="E78" s="1559"/>
      <c r="F78" s="1559"/>
    </row>
    <row r="79" spans="1:6" ht="15">
      <c r="A79" s="1559" t="s">
        <v>762</v>
      </c>
      <c r="B79" s="1559"/>
      <c r="C79" s="1559"/>
      <c r="D79" s="1559"/>
      <c r="E79" s="1559"/>
      <c r="F79" s="1559"/>
    </row>
    <row r="80" spans="1:6" ht="15.75">
      <c r="A80" s="5"/>
      <c r="B80" s="5"/>
      <c r="C80" s="5" t="s">
        <v>623</v>
      </c>
      <c r="D80" s="5"/>
      <c r="E80" s="5"/>
      <c r="F80" s="5"/>
    </row>
    <row r="81" spans="1:6" ht="15.75">
      <c r="A81" s="2" t="s">
        <v>140</v>
      </c>
      <c r="B81" s="2"/>
      <c r="C81" s="2"/>
      <c r="D81" s="2"/>
      <c r="E81" s="2"/>
      <c r="F81" s="2"/>
    </row>
    <row r="82" spans="1:6" ht="16.5" thickBot="1">
      <c r="A82" s="6"/>
      <c r="B82" s="6"/>
      <c r="C82" s="6"/>
      <c r="D82" s="1565" t="s">
        <v>1</v>
      </c>
      <c r="E82" s="1565"/>
      <c r="F82" s="1565"/>
    </row>
    <row r="83" spans="1:6" ht="57.75" thickBot="1">
      <c r="A83" s="7" t="s">
        <v>141</v>
      </c>
      <c r="B83" s="8" t="s">
        <v>142</v>
      </c>
      <c r="C83" s="3" t="s">
        <v>143</v>
      </c>
      <c r="D83" s="3" t="s">
        <v>904</v>
      </c>
      <c r="E83" s="624" t="s">
        <v>913</v>
      </c>
      <c r="F83" s="9" t="s">
        <v>925</v>
      </c>
    </row>
    <row r="84" spans="1:6" ht="15.75" thickBot="1">
      <c r="A84" s="10">
        <v>1</v>
      </c>
      <c r="B84" s="11">
        <v>2</v>
      </c>
      <c r="C84" s="12">
        <v>3</v>
      </c>
      <c r="D84" s="12">
        <v>4</v>
      </c>
      <c r="E84" s="625">
        <v>5</v>
      </c>
      <c r="F84" s="13">
        <v>6</v>
      </c>
    </row>
    <row r="85" spans="1:6" ht="15.75" thickBot="1">
      <c r="A85" s="115" t="s">
        <v>5</v>
      </c>
      <c r="B85" s="15" t="s">
        <v>6</v>
      </c>
      <c r="C85" s="16" t="s">
        <v>144</v>
      </c>
      <c r="D85" s="89"/>
      <c r="E85" s="1527"/>
      <c r="F85" s="17"/>
    </row>
    <row r="86" spans="1:6" ht="15">
      <c r="A86" s="116" t="s">
        <v>8</v>
      </c>
      <c r="B86" s="78"/>
      <c r="C86" s="73" t="s">
        <v>145</v>
      </c>
      <c r="D86" s="172">
        <v>46879</v>
      </c>
      <c r="E86" s="1534">
        <v>-22998</v>
      </c>
      <c r="F86" s="74">
        <f>SUM(D86:E86)</f>
        <v>23881</v>
      </c>
    </row>
    <row r="87" spans="1:6" ht="15">
      <c r="A87" s="116" t="s">
        <v>10</v>
      </c>
      <c r="B87" s="23"/>
      <c r="C87" s="24" t="s">
        <v>146</v>
      </c>
      <c r="D87" s="141">
        <v>12214</v>
      </c>
      <c r="E87" s="630">
        <v>-6368</v>
      </c>
      <c r="F87" s="26">
        <f>SUM(D87:E87)</f>
        <v>5846</v>
      </c>
    </row>
    <row r="88" spans="1:6" ht="15">
      <c r="A88" s="116" t="s">
        <v>12</v>
      </c>
      <c r="B88" s="23"/>
      <c r="C88" s="24" t="s">
        <v>147</v>
      </c>
      <c r="D88" s="159">
        <v>29163</v>
      </c>
      <c r="E88" s="632">
        <v>-13408</v>
      </c>
      <c r="F88" s="79">
        <f>SUM(D88:E88)</f>
        <v>15755</v>
      </c>
    </row>
    <row r="89" spans="1:6" ht="15">
      <c r="A89" s="116" t="s">
        <v>14</v>
      </c>
      <c r="B89" s="23"/>
      <c r="C89" s="24" t="s">
        <v>148</v>
      </c>
      <c r="D89" s="159"/>
      <c r="E89" s="632"/>
      <c r="F89" s="79"/>
    </row>
    <row r="90" spans="1:6" ht="15">
      <c r="A90" s="116" t="s">
        <v>16</v>
      </c>
      <c r="B90" s="23"/>
      <c r="C90" s="24" t="s">
        <v>149</v>
      </c>
      <c r="D90" s="159"/>
      <c r="E90" s="632"/>
      <c r="F90" s="79"/>
    </row>
    <row r="91" spans="1:6" ht="15">
      <c r="A91" s="116" t="s">
        <v>18</v>
      </c>
      <c r="B91" s="56"/>
      <c r="C91" s="80" t="s">
        <v>150</v>
      </c>
      <c r="D91" s="159"/>
      <c r="E91" s="632"/>
      <c r="F91" s="79"/>
    </row>
    <row r="92" spans="1:6" ht="15">
      <c r="A92" s="116" t="s">
        <v>20</v>
      </c>
      <c r="B92" s="23"/>
      <c r="C92" s="24" t="s">
        <v>151</v>
      </c>
      <c r="D92" s="159"/>
      <c r="E92" s="632"/>
      <c r="F92" s="79"/>
    </row>
    <row r="93" spans="1:6" ht="15">
      <c r="A93" s="116"/>
      <c r="B93" s="42"/>
      <c r="C93" s="41" t="s">
        <v>380</v>
      </c>
      <c r="D93" s="159"/>
      <c r="E93" s="632"/>
      <c r="F93" s="79"/>
    </row>
    <row r="94" spans="1:6" ht="15">
      <c r="A94" s="116" t="s">
        <v>22</v>
      </c>
      <c r="B94" s="42"/>
      <c r="C94" s="41" t="s">
        <v>381</v>
      </c>
      <c r="D94" s="159"/>
      <c r="E94" s="632"/>
      <c r="F94" s="97"/>
    </row>
    <row r="95" spans="1:6" ht="26.25" thickBot="1">
      <c r="A95" s="116" t="s">
        <v>24</v>
      </c>
      <c r="B95" s="27"/>
      <c r="C95" s="28" t="s">
        <v>382</v>
      </c>
      <c r="D95" s="143"/>
      <c r="E95" s="143"/>
      <c r="F95" s="130"/>
    </row>
    <row r="96" spans="1:6" ht="15.75" thickBot="1">
      <c r="A96" s="116" t="s">
        <v>26</v>
      </c>
      <c r="B96" s="43"/>
      <c r="C96" s="44" t="s">
        <v>152</v>
      </c>
      <c r="D96" s="157">
        <f>SUM(D86:D95)</f>
        <v>88256</v>
      </c>
      <c r="E96" s="157">
        <f>SUM(E86:E95)</f>
        <v>-42774</v>
      </c>
      <c r="F96" s="39">
        <f>SUM(F86:F95)</f>
        <v>45482</v>
      </c>
    </row>
    <row r="97" spans="1:6" ht="15.75" thickBot="1">
      <c r="A97" s="116" t="s">
        <v>28</v>
      </c>
      <c r="B97" s="21" t="s">
        <v>33</v>
      </c>
      <c r="C97" s="19" t="s">
        <v>153</v>
      </c>
      <c r="D97" s="162"/>
      <c r="E97" s="634"/>
      <c r="F97" s="22"/>
    </row>
    <row r="98" spans="1:6" ht="15">
      <c r="A98" s="116" t="s">
        <v>30</v>
      </c>
      <c r="B98" s="45"/>
      <c r="C98" s="40" t="s">
        <v>154</v>
      </c>
      <c r="D98" s="145"/>
      <c r="E98" s="629"/>
      <c r="F98" s="46"/>
    </row>
    <row r="99" spans="1:6" ht="15">
      <c r="A99" s="116" t="s">
        <v>32</v>
      </c>
      <c r="B99" s="23"/>
      <c r="C99" s="24" t="s">
        <v>155</v>
      </c>
      <c r="D99" s="141"/>
      <c r="E99" s="630"/>
      <c r="F99" s="26"/>
    </row>
    <row r="100" spans="1:6" ht="15">
      <c r="A100" s="116" t="s">
        <v>35</v>
      </c>
      <c r="B100" s="23"/>
      <c r="C100" s="24" t="s">
        <v>156</v>
      </c>
      <c r="D100" s="141"/>
      <c r="E100" s="630"/>
      <c r="F100" s="26"/>
    </row>
    <row r="101" spans="1:6" ht="25.5">
      <c r="A101" s="116" t="s">
        <v>37</v>
      </c>
      <c r="B101" s="23"/>
      <c r="C101" s="24" t="s">
        <v>157</v>
      </c>
      <c r="D101" s="141"/>
      <c r="E101" s="630"/>
      <c r="F101" s="26"/>
    </row>
    <row r="102" spans="1:6" ht="15">
      <c r="A102" s="116"/>
      <c r="B102" s="23"/>
      <c r="C102" s="24" t="s">
        <v>383</v>
      </c>
      <c r="D102" s="141"/>
      <c r="E102" s="630"/>
      <c r="F102" s="26"/>
    </row>
    <row r="103" spans="1:6" ht="15">
      <c r="A103" s="116" t="s">
        <v>39</v>
      </c>
      <c r="B103" s="131"/>
      <c r="C103" s="24" t="s">
        <v>384</v>
      </c>
      <c r="D103" s="141"/>
      <c r="E103" s="630"/>
      <c r="F103" s="132"/>
    </row>
    <row r="104" spans="1:6" ht="26.25" thickBot="1">
      <c r="A104" s="116" t="s">
        <v>41</v>
      </c>
      <c r="B104" s="43"/>
      <c r="C104" s="86" t="s">
        <v>385</v>
      </c>
      <c r="D104" s="173"/>
      <c r="E104" s="641"/>
      <c r="F104" s="82"/>
    </row>
    <row r="105" spans="1:6" ht="26.25" thickBot="1">
      <c r="A105" s="116" t="s">
        <v>43</v>
      </c>
      <c r="B105" s="30"/>
      <c r="C105" s="19" t="s">
        <v>158</v>
      </c>
      <c r="D105" s="163">
        <f>SUM(D98:D104)</f>
        <v>0</v>
      </c>
      <c r="E105" s="635"/>
      <c r="F105" s="20">
        <f>SUM(F98:F104)</f>
        <v>0</v>
      </c>
    </row>
    <row r="106" spans="1:6" ht="15.75" thickBot="1">
      <c r="A106" s="116" t="s">
        <v>45</v>
      </c>
      <c r="B106" s="21" t="s">
        <v>50</v>
      </c>
      <c r="C106" s="19" t="s">
        <v>159</v>
      </c>
      <c r="D106" s="162"/>
      <c r="E106" s="634"/>
      <c r="F106" s="22"/>
    </row>
    <row r="107" spans="1:6" ht="15">
      <c r="A107" s="116" t="s">
        <v>47</v>
      </c>
      <c r="B107" s="45"/>
      <c r="C107" s="40" t="s">
        <v>160</v>
      </c>
      <c r="D107" s="145"/>
      <c r="E107" s="629"/>
      <c r="F107" s="46"/>
    </row>
    <row r="108" spans="1:6" ht="15">
      <c r="A108" s="116" t="s">
        <v>49</v>
      </c>
      <c r="B108" s="43"/>
      <c r="C108" s="24" t="s">
        <v>161</v>
      </c>
      <c r="D108" s="173"/>
      <c r="E108" s="641"/>
      <c r="F108" s="82"/>
    </row>
    <row r="109" spans="1:6" ht="15.75" thickBot="1">
      <c r="A109" s="116" t="s">
        <v>52</v>
      </c>
      <c r="B109" s="27"/>
      <c r="C109" s="24" t="s">
        <v>162</v>
      </c>
      <c r="D109" s="143"/>
      <c r="E109" s="1526"/>
      <c r="F109" s="62"/>
    </row>
    <row r="110" spans="1:6" ht="15.75" thickBot="1">
      <c r="A110" s="116" t="s">
        <v>54</v>
      </c>
      <c r="B110" s="133"/>
      <c r="C110" s="19" t="s">
        <v>163</v>
      </c>
      <c r="D110" s="163">
        <v>0</v>
      </c>
      <c r="E110" s="635"/>
      <c r="F110" s="20">
        <f>SUM(F107:F109)</f>
        <v>0</v>
      </c>
    </row>
    <row r="111" spans="1:6" ht="15.75" thickBot="1">
      <c r="A111" s="116" t="s">
        <v>56</v>
      </c>
      <c r="B111" s="43"/>
      <c r="C111" s="101" t="s">
        <v>164</v>
      </c>
      <c r="D111" s="157">
        <f>SUM(D96+D105+D110)</f>
        <v>88256</v>
      </c>
      <c r="E111" s="157">
        <f>SUM(E96+E105+E110)</f>
        <v>-42774</v>
      </c>
      <c r="F111" s="39">
        <f>SUM(F96+F105+F110)</f>
        <v>45482</v>
      </c>
    </row>
    <row r="112" spans="1:6" ht="15.75" thickBot="1">
      <c r="A112" s="116" t="s">
        <v>58</v>
      </c>
      <c r="B112" s="21"/>
      <c r="C112" s="19" t="s">
        <v>165</v>
      </c>
      <c r="D112" s="152"/>
      <c r="E112" s="628"/>
      <c r="F112" s="84"/>
    </row>
    <row r="113" spans="1:6" ht="15">
      <c r="A113" s="116" t="s">
        <v>60</v>
      </c>
      <c r="B113" s="126" t="s">
        <v>61</v>
      </c>
      <c r="C113" s="35" t="s">
        <v>449</v>
      </c>
      <c r="D113" s="175"/>
      <c r="E113" s="1535"/>
      <c r="F113" s="645"/>
    </row>
    <row r="114" spans="1:6" ht="15">
      <c r="A114" s="116" t="s">
        <v>63</v>
      </c>
      <c r="B114" s="146"/>
      <c r="C114" s="642" t="s">
        <v>108</v>
      </c>
      <c r="D114" s="643"/>
      <c r="E114" s="1083"/>
      <c r="F114" s="644"/>
    </row>
    <row r="115" spans="1:6" ht="15.75" thickBot="1">
      <c r="A115" s="116" t="s">
        <v>65</v>
      </c>
      <c r="B115" s="37"/>
      <c r="C115" s="95" t="s">
        <v>110</v>
      </c>
      <c r="D115" s="176"/>
      <c r="E115" s="1536"/>
      <c r="F115" s="136"/>
    </row>
    <row r="116" spans="1:6" ht="15.75" thickBot="1">
      <c r="A116" s="116" t="s">
        <v>67</v>
      </c>
      <c r="B116" s="91"/>
      <c r="C116" s="16" t="s">
        <v>455</v>
      </c>
      <c r="D116" s="174">
        <f>SUM(D113:D115)</f>
        <v>0</v>
      </c>
      <c r="E116" s="1537"/>
      <c r="F116" s="134">
        <f>SUM(F113:F115)</f>
        <v>0</v>
      </c>
    </row>
    <row r="117" spans="1:6" ht="15.75" thickBot="1">
      <c r="A117" s="116" t="s">
        <v>69</v>
      </c>
      <c r="B117" s="91" t="s">
        <v>72</v>
      </c>
      <c r="C117" s="16" t="s">
        <v>166</v>
      </c>
      <c r="D117" s="174"/>
      <c r="E117" s="1537"/>
      <c r="F117" s="98"/>
    </row>
    <row r="118" spans="1:6" ht="15">
      <c r="A118" s="116" t="s">
        <v>71</v>
      </c>
      <c r="B118" s="126"/>
      <c r="C118" s="85" t="s">
        <v>108</v>
      </c>
      <c r="D118" s="175"/>
      <c r="E118" s="1535"/>
      <c r="F118" s="135"/>
    </row>
    <row r="119" spans="1:6" ht="15.75" thickBot="1">
      <c r="A119" s="116" t="s">
        <v>74</v>
      </c>
      <c r="B119" s="37"/>
      <c r="C119" s="95" t="s">
        <v>110</v>
      </c>
      <c r="D119" s="176"/>
      <c r="E119" s="1536"/>
      <c r="F119" s="136"/>
    </row>
    <row r="120" spans="1:6" ht="15.75" thickBot="1">
      <c r="A120" s="116" t="s">
        <v>76</v>
      </c>
      <c r="B120" s="91"/>
      <c r="C120" s="16" t="s">
        <v>167</v>
      </c>
      <c r="D120" s="174"/>
      <c r="E120" s="1537"/>
      <c r="F120" s="134"/>
    </row>
    <row r="121" spans="1:6" ht="15.75" thickBot="1">
      <c r="A121" s="116" t="s">
        <v>78</v>
      </c>
      <c r="B121" s="91" t="s">
        <v>81</v>
      </c>
      <c r="C121" s="16" t="s">
        <v>122</v>
      </c>
      <c r="D121" s="174"/>
      <c r="E121" s="1537"/>
      <c r="F121" s="98"/>
    </row>
    <row r="122" spans="1:6" ht="15">
      <c r="A122" s="116" t="s">
        <v>80</v>
      </c>
      <c r="B122" s="91"/>
      <c r="C122" s="99" t="s">
        <v>168</v>
      </c>
      <c r="D122" s="177"/>
      <c r="E122" s="1538"/>
      <c r="F122" s="103"/>
    </row>
    <row r="123" spans="1:6" ht="15">
      <c r="A123" s="116" t="s">
        <v>83</v>
      </c>
      <c r="B123" s="66"/>
      <c r="C123" s="67" t="s">
        <v>169</v>
      </c>
      <c r="D123" s="164"/>
      <c r="E123" s="636"/>
      <c r="F123" s="104"/>
    </row>
    <row r="124" spans="1:6" ht="15">
      <c r="A124" s="116" t="s">
        <v>85</v>
      </c>
      <c r="B124" s="66"/>
      <c r="C124" s="67" t="s">
        <v>170</v>
      </c>
      <c r="D124" s="164"/>
      <c r="E124" s="636"/>
      <c r="F124" s="137"/>
    </row>
    <row r="125" spans="1:6" ht="15">
      <c r="A125" s="116" t="s">
        <v>87</v>
      </c>
      <c r="B125" s="23"/>
      <c r="C125" s="24" t="s">
        <v>171</v>
      </c>
      <c r="D125" s="141"/>
      <c r="E125" s="630"/>
      <c r="F125" s="25"/>
    </row>
    <row r="126" spans="1:6" ht="15">
      <c r="A126" s="116" t="s">
        <v>89</v>
      </c>
      <c r="B126" s="43"/>
      <c r="C126" s="95" t="s">
        <v>172</v>
      </c>
      <c r="D126" s="173"/>
      <c r="E126" s="641"/>
      <c r="F126" s="138"/>
    </row>
    <row r="127" spans="1:6" ht="15.75" thickBot="1">
      <c r="A127" s="116" t="s">
        <v>91</v>
      </c>
      <c r="B127" s="83"/>
      <c r="C127" s="68" t="s">
        <v>173</v>
      </c>
      <c r="D127" s="143"/>
      <c r="E127" s="1526"/>
      <c r="F127" s="55"/>
    </row>
    <row r="128" spans="1:6" ht="15.75" thickBot="1">
      <c r="A128" s="116" t="s">
        <v>94</v>
      </c>
      <c r="B128" s="133"/>
      <c r="C128" s="75" t="s">
        <v>174</v>
      </c>
      <c r="D128" s="147">
        <f>SUM(D123:D127)</f>
        <v>0</v>
      </c>
      <c r="E128" s="147"/>
      <c r="F128" s="147">
        <f>SUM(F122:F127)</f>
        <v>0</v>
      </c>
    </row>
    <row r="129" spans="1:6" ht="15">
      <c r="A129" s="139"/>
      <c r="B129" s="146" t="s">
        <v>92</v>
      </c>
      <c r="C129" s="144" t="s">
        <v>175</v>
      </c>
      <c r="D129" s="145"/>
      <c r="E129" s="145"/>
      <c r="F129" s="145"/>
    </row>
    <row r="130" spans="1:6" ht="15.75" thickBot="1">
      <c r="A130" s="117"/>
      <c r="B130" s="83"/>
      <c r="C130" s="28" t="s">
        <v>176</v>
      </c>
      <c r="D130" s="143"/>
      <c r="E130" s="143"/>
      <c r="F130" s="143"/>
    </row>
    <row r="131" spans="1:6" ht="15.75" thickBot="1">
      <c r="A131" s="142" t="s">
        <v>96</v>
      </c>
      <c r="B131" s="140"/>
      <c r="C131" s="101" t="s">
        <v>177</v>
      </c>
      <c r="D131" s="155">
        <f>SUM(D111+D116+D128)</f>
        <v>88256</v>
      </c>
      <c r="E131" s="155">
        <f>SUM(E111+E116+E128)</f>
        <v>-42774</v>
      </c>
      <c r="F131" s="33">
        <f>SUM(F111+F116+F128)</f>
        <v>45482</v>
      </c>
    </row>
  </sheetData>
  <sheetProtection/>
  <mergeCells count="8">
    <mergeCell ref="A79:F79"/>
    <mergeCell ref="D82:F82"/>
    <mergeCell ref="C1:P1"/>
    <mergeCell ref="A2:F2"/>
    <mergeCell ref="A3:F3"/>
    <mergeCell ref="D6:F6"/>
    <mergeCell ref="C77:P77"/>
    <mergeCell ref="A78:F7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7.8515625" style="0" customWidth="1"/>
    <col min="2" max="2" width="11.7109375" style="0" customWidth="1"/>
    <col min="3" max="3" width="12.7109375" style="0" customWidth="1"/>
    <col min="4" max="4" width="33.7109375" style="0" customWidth="1"/>
    <col min="5" max="5" width="11.28125" style="0" customWidth="1"/>
    <col min="6" max="6" width="11.7109375" style="0" customWidth="1"/>
  </cols>
  <sheetData>
    <row r="1" spans="1:15" ht="15">
      <c r="A1" s="178"/>
      <c r="B1" s="1566" t="s">
        <v>932</v>
      </c>
      <c r="C1" s="1563"/>
      <c r="D1" s="1563"/>
      <c r="E1" s="1563"/>
      <c r="F1" s="1563"/>
      <c r="G1" s="1563"/>
      <c r="H1" s="1563"/>
      <c r="I1" s="1563"/>
      <c r="J1" s="1563"/>
      <c r="K1" s="1563"/>
      <c r="L1" s="1563"/>
      <c r="M1" s="1563"/>
      <c r="N1" s="1563"/>
      <c r="O1" s="1563"/>
    </row>
    <row r="2" spans="1:6" ht="25.5">
      <c r="A2" s="179" t="s">
        <v>624</v>
      </c>
      <c r="B2" s="180"/>
      <c r="C2" s="180"/>
      <c r="D2" s="180"/>
      <c r="E2" s="180"/>
      <c r="F2" s="180"/>
    </row>
    <row r="3" spans="1:6" ht="15.75" thickBot="1">
      <c r="A3" s="181"/>
      <c r="B3" s="182"/>
      <c r="C3" s="182"/>
      <c r="D3" s="182"/>
      <c r="E3" s="182"/>
      <c r="F3" s="183" t="s">
        <v>1</v>
      </c>
    </row>
    <row r="4" spans="1:6" ht="15.75" thickBot="1">
      <c r="A4" s="184" t="s">
        <v>205</v>
      </c>
      <c r="B4" s="185"/>
      <c r="C4" s="185"/>
      <c r="D4" s="184" t="s">
        <v>206</v>
      </c>
      <c r="E4" s="185"/>
      <c r="F4" s="186"/>
    </row>
    <row r="5" spans="1:6" ht="26.25" thickBot="1">
      <c r="A5" s="187" t="s">
        <v>207</v>
      </c>
      <c r="B5" s="188" t="s">
        <v>926</v>
      </c>
      <c r="C5" s="188" t="s">
        <v>907</v>
      </c>
      <c r="D5" s="187" t="s">
        <v>207</v>
      </c>
      <c r="E5" s="188" t="s">
        <v>926</v>
      </c>
      <c r="F5" s="188" t="s">
        <v>907</v>
      </c>
    </row>
    <row r="6" spans="1:6" ht="30" customHeight="1">
      <c r="A6" s="189" t="s">
        <v>208</v>
      </c>
      <c r="B6" s="190">
        <v>28303</v>
      </c>
      <c r="C6" s="191">
        <v>16414</v>
      </c>
      <c r="D6" s="192" t="s">
        <v>201</v>
      </c>
      <c r="E6" s="190">
        <v>46879</v>
      </c>
      <c r="F6" s="193">
        <v>23881</v>
      </c>
    </row>
    <row r="7" spans="1:6" ht="24" customHeight="1">
      <c r="A7" s="194" t="s">
        <v>209</v>
      </c>
      <c r="B7" s="195"/>
      <c r="C7" s="196"/>
      <c r="D7" s="197" t="s">
        <v>210</v>
      </c>
      <c r="E7" s="195">
        <v>12214</v>
      </c>
      <c r="F7" s="198">
        <v>5846</v>
      </c>
    </row>
    <row r="8" spans="1:6" ht="33" customHeight="1">
      <c r="A8" s="194" t="s">
        <v>211</v>
      </c>
      <c r="B8" s="195"/>
      <c r="C8" s="196"/>
      <c r="D8" s="197" t="s">
        <v>202</v>
      </c>
      <c r="E8" s="195">
        <v>29163</v>
      </c>
      <c r="F8" s="198">
        <v>15755</v>
      </c>
    </row>
    <row r="9" spans="1:6" ht="21.75" customHeight="1">
      <c r="A9" s="194" t="s">
        <v>186</v>
      </c>
      <c r="B9" s="195"/>
      <c r="C9" s="196"/>
      <c r="D9" s="197" t="s">
        <v>182</v>
      </c>
      <c r="E9" s="195"/>
      <c r="F9" s="198"/>
    </row>
    <row r="10" spans="1:6" ht="32.25" customHeight="1">
      <c r="A10" s="194" t="s">
        <v>212</v>
      </c>
      <c r="B10" s="195"/>
      <c r="C10" s="199">
        <v>0</v>
      </c>
      <c r="D10" s="200" t="s">
        <v>213</v>
      </c>
      <c r="E10" s="195"/>
      <c r="F10" s="198"/>
    </row>
    <row r="11" spans="1:6" ht="27" customHeight="1">
      <c r="A11" s="194" t="s">
        <v>214</v>
      </c>
      <c r="B11" s="195"/>
      <c r="C11" s="199">
        <v>0</v>
      </c>
      <c r="D11" s="197" t="s">
        <v>183</v>
      </c>
      <c r="E11" s="195"/>
      <c r="F11" s="198"/>
    </row>
    <row r="12" spans="1:6" ht="26.25" customHeight="1">
      <c r="A12" s="201" t="s">
        <v>215</v>
      </c>
      <c r="B12" s="195"/>
      <c r="C12" s="196"/>
      <c r="D12" s="197" t="s">
        <v>193</v>
      </c>
      <c r="E12" s="195"/>
      <c r="F12" s="198"/>
    </row>
    <row r="13" spans="1:6" ht="26.25" customHeight="1">
      <c r="A13" s="201" t="s">
        <v>197</v>
      </c>
      <c r="B13" s="195"/>
      <c r="C13" s="199"/>
      <c r="D13" s="197" t="s">
        <v>192</v>
      </c>
      <c r="E13" s="195"/>
      <c r="F13" s="198"/>
    </row>
    <row r="14" spans="1:6" ht="36" customHeight="1">
      <c r="A14" s="201" t="s">
        <v>216</v>
      </c>
      <c r="B14" s="195"/>
      <c r="C14" s="199">
        <v>0</v>
      </c>
      <c r="D14" s="197" t="s">
        <v>217</v>
      </c>
      <c r="E14" s="195"/>
      <c r="F14" s="202"/>
    </row>
    <row r="15" spans="1:6" ht="24.75" customHeight="1">
      <c r="A15" s="201" t="s">
        <v>218</v>
      </c>
      <c r="B15" s="195"/>
      <c r="C15" s="199"/>
      <c r="D15" s="197" t="s">
        <v>219</v>
      </c>
      <c r="E15" s="195"/>
      <c r="F15" s="202">
        <v>0</v>
      </c>
    </row>
    <row r="16" spans="1:6" ht="21.75" customHeight="1">
      <c r="A16" s="201" t="s">
        <v>512</v>
      </c>
      <c r="B16" s="195">
        <v>59953</v>
      </c>
      <c r="C16" s="196">
        <v>29068</v>
      </c>
      <c r="D16" s="201" t="s">
        <v>220</v>
      </c>
      <c r="E16" s="195"/>
      <c r="F16" s="198"/>
    </row>
    <row r="17" spans="1:6" ht="29.25" customHeight="1">
      <c r="A17" s="201"/>
      <c r="B17" s="195"/>
      <c r="C17" s="196"/>
      <c r="D17" s="201" t="s">
        <v>221</v>
      </c>
      <c r="E17" s="195"/>
      <c r="F17" s="198"/>
    </row>
    <row r="18" spans="1:6" ht="22.5" customHeight="1" thickBot="1">
      <c r="A18" s="203"/>
      <c r="B18" s="204"/>
      <c r="C18" s="205"/>
      <c r="D18" s="203" t="s">
        <v>449</v>
      </c>
      <c r="E18" s="204"/>
      <c r="F18" s="206"/>
    </row>
    <row r="19" spans="1:6" ht="21.75" customHeight="1" thickBot="1">
      <c r="A19" s="207" t="s">
        <v>222</v>
      </c>
      <c r="B19" s="208">
        <f>SUM(B6:B17)</f>
        <v>88256</v>
      </c>
      <c r="C19" s="209">
        <f>SUM(C6:C17)</f>
        <v>45482</v>
      </c>
      <c r="D19" s="207" t="s">
        <v>222</v>
      </c>
      <c r="E19" s="208">
        <f>SUM(E6:E18)</f>
        <v>88256</v>
      </c>
      <c r="F19" s="210">
        <f>SUM(F6:F18)</f>
        <v>45482</v>
      </c>
    </row>
    <row r="20" spans="1:6" ht="15.75" thickBot="1">
      <c r="A20" s="211" t="s">
        <v>223</v>
      </c>
      <c r="B20" s="212">
        <f>SUM(E19-B19)</f>
        <v>0</v>
      </c>
      <c r="C20" s="213">
        <f>SUM(F19-C19)</f>
        <v>0</v>
      </c>
      <c r="D20" s="211" t="s">
        <v>224</v>
      </c>
      <c r="E20" s="212"/>
      <c r="F20" s="214"/>
    </row>
    <row r="21" spans="1:6" ht="15">
      <c r="A21" s="178"/>
      <c r="B21" s="178"/>
      <c r="C21" s="178"/>
      <c r="D21" s="178"/>
      <c r="E21" s="178"/>
      <c r="F21" s="178"/>
    </row>
    <row r="22" spans="1:15" ht="15">
      <c r="A22" s="178"/>
      <c r="B22" s="1566" t="s">
        <v>932</v>
      </c>
      <c r="C22" s="1563"/>
      <c r="D22" s="1563"/>
      <c r="E22" s="1563"/>
      <c r="F22" s="1563"/>
      <c r="G22" s="1563"/>
      <c r="H22" s="1563"/>
      <c r="I22" s="1563"/>
      <c r="J22" s="1563"/>
      <c r="K22" s="1563"/>
      <c r="L22" s="1563"/>
      <c r="M22" s="1563"/>
      <c r="N22" s="1563"/>
      <c r="O22" s="1563"/>
    </row>
    <row r="23" spans="1:6" ht="25.5">
      <c r="A23" s="179" t="s">
        <v>625</v>
      </c>
      <c r="B23" s="180"/>
      <c r="C23" s="180"/>
      <c r="D23" s="180"/>
      <c r="E23" s="180"/>
      <c r="F23" s="180"/>
    </row>
    <row r="24" spans="1:6" ht="15.75" thickBot="1">
      <c r="A24" s="181"/>
      <c r="B24" s="182"/>
      <c r="C24" s="182"/>
      <c r="D24" s="182"/>
      <c r="E24" s="182"/>
      <c r="F24" s="183" t="s">
        <v>1</v>
      </c>
    </row>
    <row r="25" spans="1:6" ht="15.75" thickBot="1">
      <c r="A25" s="184" t="s">
        <v>205</v>
      </c>
      <c r="B25" s="185"/>
      <c r="C25" s="185"/>
      <c r="D25" s="184" t="s">
        <v>206</v>
      </c>
      <c r="E25" s="185"/>
      <c r="F25" s="186"/>
    </row>
    <row r="26" spans="1:6" ht="26.25" thickBot="1">
      <c r="A26" s="187" t="s">
        <v>207</v>
      </c>
      <c r="B26" s="188" t="s">
        <v>926</v>
      </c>
      <c r="C26" s="188" t="s">
        <v>907</v>
      </c>
      <c r="D26" s="187" t="s">
        <v>207</v>
      </c>
      <c r="E26" s="188" t="s">
        <v>926</v>
      </c>
      <c r="F26" s="188" t="s">
        <v>907</v>
      </c>
    </row>
    <row r="27" spans="1:6" ht="26.25" customHeight="1">
      <c r="A27" s="215" t="s">
        <v>198</v>
      </c>
      <c r="B27" s="190"/>
      <c r="C27" s="190"/>
      <c r="D27" s="189" t="s">
        <v>184</v>
      </c>
      <c r="E27" s="190"/>
      <c r="F27" s="193"/>
    </row>
    <row r="28" spans="1:6" ht="30" customHeight="1">
      <c r="A28" s="194" t="s">
        <v>199</v>
      </c>
      <c r="B28" s="195"/>
      <c r="C28" s="195"/>
      <c r="D28" s="194" t="s">
        <v>226</v>
      </c>
      <c r="E28" s="195"/>
      <c r="F28" s="198"/>
    </row>
    <row r="29" spans="1:6" ht="24.75" customHeight="1">
      <c r="A29" s="194" t="s">
        <v>191</v>
      </c>
      <c r="B29" s="195"/>
      <c r="C29" s="195"/>
      <c r="D29" s="194" t="s">
        <v>194</v>
      </c>
      <c r="E29" s="195"/>
      <c r="F29" s="198"/>
    </row>
    <row r="30" spans="1:6" ht="29.25" customHeight="1">
      <c r="A30" s="194" t="s">
        <v>227</v>
      </c>
      <c r="B30" s="195"/>
      <c r="C30" s="195"/>
      <c r="D30" s="194" t="s">
        <v>190</v>
      </c>
      <c r="E30" s="195"/>
      <c r="F30" s="198"/>
    </row>
    <row r="31" spans="1:6" ht="29.25" customHeight="1">
      <c r="A31" s="194" t="s">
        <v>189</v>
      </c>
      <c r="B31" s="195"/>
      <c r="C31" s="195"/>
      <c r="D31" s="194" t="s">
        <v>228</v>
      </c>
      <c r="E31" s="195"/>
      <c r="F31" s="198"/>
    </row>
    <row r="32" spans="1:6" ht="32.25" customHeight="1">
      <c r="A32" s="194" t="s">
        <v>181</v>
      </c>
      <c r="B32" s="195"/>
      <c r="C32" s="195"/>
      <c r="D32" s="194" t="s">
        <v>229</v>
      </c>
      <c r="E32" s="195"/>
      <c r="F32" s="198"/>
    </row>
    <row r="33" spans="1:6" ht="37.5" customHeight="1">
      <c r="A33" s="194" t="s">
        <v>230</v>
      </c>
      <c r="B33" s="195"/>
      <c r="C33" s="195"/>
      <c r="D33" s="194" t="s">
        <v>231</v>
      </c>
      <c r="E33" s="195"/>
      <c r="F33" s="198"/>
    </row>
    <row r="34" spans="1:6" ht="33.75" customHeight="1">
      <c r="A34" s="194" t="s">
        <v>232</v>
      </c>
      <c r="B34" s="195"/>
      <c r="C34" s="195"/>
      <c r="D34" s="201" t="s">
        <v>233</v>
      </c>
      <c r="E34" s="195"/>
      <c r="F34" s="198"/>
    </row>
    <row r="35" spans="1:6" ht="27" customHeight="1">
      <c r="A35" s="194" t="s">
        <v>197</v>
      </c>
      <c r="B35" s="195"/>
      <c r="C35" s="195"/>
      <c r="D35" s="194" t="s">
        <v>234</v>
      </c>
      <c r="E35" s="195"/>
      <c r="F35" s="198"/>
    </row>
    <row r="36" spans="1:6" ht="32.25" customHeight="1">
      <c r="A36" s="194" t="s">
        <v>200</v>
      </c>
      <c r="B36" s="195"/>
      <c r="C36" s="216">
        <v>0</v>
      </c>
      <c r="D36" s="194"/>
      <c r="E36" s="195"/>
      <c r="F36" s="198"/>
    </row>
    <row r="37" spans="1:6" ht="24" customHeight="1" thickBot="1">
      <c r="A37" s="194" t="s">
        <v>235</v>
      </c>
      <c r="B37" s="195"/>
      <c r="C37" s="195"/>
      <c r="D37" s="201"/>
      <c r="E37" s="195"/>
      <c r="F37" s="198"/>
    </row>
    <row r="38" spans="1:6" ht="15.75" thickBot="1">
      <c r="A38" s="207" t="s">
        <v>222</v>
      </c>
      <c r="B38" s="208">
        <f>SUM(B27:B37)</f>
        <v>0</v>
      </c>
      <c r="C38" s="208">
        <f>SUM(C27:C37)</f>
        <v>0</v>
      </c>
      <c r="D38" s="207" t="s">
        <v>222</v>
      </c>
      <c r="E38" s="208">
        <f>SUM(E27:E37)</f>
        <v>0</v>
      </c>
      <c r="F38" s="210">
        <f>SUM(F27:F37)</f>
        <v>0</v>
      </c>
    </row>
    <row r="39" spans="1:6" ht="15.75" thickBot="1">
      <c r="A39" s="211" t="s">
        <v>223</v>
      </c>
      <c r="B39" s="212"/>
      <c r="C39" s="212"/>
      <c r="D39" s="211" t="s">
        <v>224</v>
      </c>
      <c r="E39" s="212">
        <f>SUM(B38-E38)</f>
        <v>0</v>
      </c>
      <c r="F39" s="217">
        <f>SUM(C38-F38)</f>
        <v>0</v>
      </c>
    </row>
  </sheetData>
  <sheetProtection/>
  <mergeCells count="2">
    <mergeCell ref="B1:O1"/>
    <mergeCell ref="B22:O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545"/>
  <sheetViews>
    <sheetView zoomScalePageLayoutView="0" workbookViewId="0" topLeftCell="B1">
      <selection activeCell="G434" sqref="G434"/>
    </sheetView>
  </sheetViews>
  <sheetFormatPr defaultColWidth="9.140625" defaultRowHeight="15"/>
  <cols>
    <col min="1" max="1" width="3.8515625" style="0" customWidth="1"/>
    <col min="2" max="2" width="4.28125" style="0" customWidth="1"/>
    <col min="3" max="3" width="5.00390625" style="0" customWidth="1"/>
    <col min="7" max="7" width="25.00390625" style="0" customWidth="1"/>
    <col min="8" max="8" width="9.00390625" style="0" customWidth="1"/>
    <col min="12" max="12" width="20.28125" style="0" customWidth="1"/>
    <col min="13" max="13" width="8.57421875" style="0" customWidth="1"/>
  </cols>
  <sheetData>
    <row r="1" spans="1:20" ht="15">
      <c r="A1" s="746"/>
      <c r="B1" s="746"/>
      <c r="C1" s="747"/>
      <c r="D1" s="747"/>
      <c r="E1" s="747"/>
      <c r="F1" s="747"/>
      <c r="G1" s="1566" t="s">
        <v>933</v>
      </c>
      <c r="H1" s="1563"/>
      <c r="I1" s="1563"/>
      <c r="J1" s="1563"/>
      <c r="K1" s="1563"/>
      <c r="L1" s="1563"/>
      <c r="M1" s="1563"/>
      <c r="N1" s="1563"/>
      <c r="O1" s="1563"/>
      <c r="P1" s="1563"/>
      <c r="Q1" s="1563"/>
      <c r="R1" s="1563"/>
      <c r="S1" s="1563"/>
      <c r="T1" s="1563"/>
    </row>
    <row r="2" spans="1:13" ht="15">
      <c r="A2" s="746"/>
      <c r="B2" s="746"/>
      <c r="C2" s="748"/>
      <c r="D2" s="1630" t="s">
        <v>934</v>
      </c>
      <c r="E2" s="1630"/>
      <c r="F2" s="1630"/>
      <c r="G2" s="1630"/>
      <c r="H2" s="1630"/>
      <c r="I2" s="1630"/>
      <c r="J2" s="1630"/>
      <c r="K2" s="1630"/>
      <c r="L2" s="1630"/>
      <c r="M2" s="1630"/>
    </row>
    <row r="3" spans="1:13" ht="15">
      <c r="A3" s="746"/>
      <c r="B3" s="746"/>
      <c r="C3" s="748"/>
      <c r="D3" s="749"/>
      <c r="E3" s="750"/>
      <c r="F3" s="750"/>
      <c r="G3" s="751"/>
      <c r="H3" s="752" t="s">
        <v>1</v>
      </c>
      <c r="I3" s="749"/>
      <c r="J3" s="750"/>
      <c r="K3" s="750"/>
      <c r="L3" s="751"/>
      <c r="M3" s="752" t="s">
        <v>1</v>
      </c>
    </row>
    <row r="4" spans="1:13" ht="15">
      <c r="A4" s="753"/>
      <c r="B4" s="753"/>
      <c r="C4" s="1631" t="s">
        <v>463</v>
      </c>
      <c r="D4" s="1632"/>
      <c r="E4" s="1632"/>
      <c r="F4" s="1632"/>
      <c r="G4" s="1633"/>
      <c r="H4" s="754" t="s">
        <v>457</v>
      </c>
      <c r="I4" s="1631" t="s">
        <v>463</v>
      </c>
      <c r="J4" s="1632"/>
      <c r="K4" s="1632"/>
      <c r="L4" s="1633"/>
      <c r="M4" s="754" t="s">
        <v>457</v>
      </c>
    </row>
    <row r="5" spans="1:13" ht="15">
      <c r="A5" s="755" t="s">
        <v>464</v>
      </c>
      <c r="B5" s="756" t="s">
        <v>465</v>
      </c>
      <c r="C5" s="757"/>
      <c r="D5" s="1634" t="s">
        <v>466</v>
      </c>
      <c r="E5" s="1635"/>
      <c r="F5" s="1635"/>
      <c r="G5" s="1636"/>
      <c r="H5" s="758" t="s">
        <v>180</v>
      </c>
      <c r="I5" s="1635" t="s">
        <v>466</v>
      </c>
      <c r="J5" s="1635"/>
      <c r="K5" s="1635"/>
      <c r="L5" s="1636"/>
      <c r="M5" s="759" t="s">
        <v>180</v>
      </c>
    </row>
    <row r="6" spans="1:13" ht="15">
      <c r="A6" s="1637" t="s">
        <v>467</v>
      </c>
      <c r="B6" s="746"/>
      <c r="C6" s="760"/>
      <c r="D6" s="1639"/>
      <c r="E6" s="1640"/>
      <c r="F6" s="1640"/>
      <c r="G6" s="1641"/>
      <c r="H6" s="764"/>
      <c r="I6" s="765"/>
      <c r="J6" s="766"/>
      <c r="K6" s="766"/>
      <c r="L6" s="767"/>
      <c r="M6" s="768"/>
    </row>
    <row r="7" spans="1:13" ht="15" hidden="1">
      <c r="A7" s="1638"/>
      <c r="B7" s="746"/>
      <c r="C7" s="760"/>
      <c r="D7" s="764"/>
      <c r="E7" s="1642"/>
      <c r="F7" s="1643"/>
      <c r="G7" s="1644"/>
      <c r="H7" s="768"/>
      <c r="I7" s="772"/>
      <c r="J7" s="1642"/>
      <c r="K7" s="1643"/>
      <c r="L7" s="1644"/>
      <c r="M7" s="768"/>
    </row>
    <row r="8" spans="1:13" ht="15.75" hidden="1" thickBot="1">
      <c r="A8" s="1638"/>
      <c r="B8" s="746"/>
      <c r="C8" s="760"/>
      <c r="D8" s="764"/>
      <c r="E8" s="1642"/>
      <c r="F8" s="1643"/>
      <c r="G8" s="1644"/>
      <c r="H8" s="773"/>
      <c r="I8" s="764"/>
      <c r="J8" s="774"/>
      <c r="K8" s="775"/>
      <c r="L8" s="776"/>
      <c r="M8" s="768"/>
    </row>
    <row r="9" spans="1:13" ht="15.75" hidden="1" thickBot="1">
      <c r="A9" s="1638"/>
      <c r="B9" s="746"/>
      <c r="C9" s="760"/>
      <c r="D9" s="764"/>
      <c r="E9" s="1642"/>
      <c r="F9" s="1643"/>
      <c r="G9" s="1644"/>
      <c r="H9" s="777"/>
      <c r="I9" s="764"/>
      <c r="J9" s="774"/>
      <c r="K9" s="775"/>
      <c r="L9" s="776"/>
      <c r="M9" s="778"/>
    </row>
    <row r="10" spans="1:13" ht="15.75" hidden="1" thickBot="1">
      <c r="A10" s="1638"/>
      <c r="B10" s="1645"/>
      <c r="C10" s="760"/>
      <c r="D10" s="764"/>
      <c r="E10" s="779"/>
      <c r="F10" s="770"/>
      <c r="G10" s="771"/>
      <c r="H10" s="780"/>
      <c r="I10" s="764"/>
      <c r="J10" s="774"/>
      <c r="K10" s="775"/>
      <c r="L10" s="776"/>
      <c r="M10" s="781"/>
    </row>
    <row r="11" spans="1:13" ht="15.75" hidden="1" thickBot="1">
      <c r="A11" s="1638"/>
      <c r="B11" s="1645"/>
      <c r="C11" s="760"/>
      <c r="D11" s="764"/>
      <c r="E11" s="779"/>
      <c r="F11" s="779"/>
      <c r="G11" s="779"/>
      <c r="H11" s="780"/>
      <c r="I11" s="764"/>
      <c r="J11" s="774"/>
      <c r="K11" s="775"/>
      <c r="L11" s="776"/>
      <c r="M11" s="768"/>
    </row>
    <row r="12" spans="1:13" ht="15" hidden="1">
      <c r="A12" s="1638"/>
      <c r="B12" s="1645"/>
      <c r="C12" s="760"/>
      <c r="D12" s="1639"/>
      <c r="E12" s="1640"/>
      <c r="F12" s="1640"/>
      <c r="G12" s="1641"/>
      <c r="H12" s="778"/>
      <c r="I12" s="1639"/>
      <c r="J12" s="1640"/>
      <c r="K12" s="1640"/>
      <c r="L12" s="1641"/>
      <c r="M12" s="778"/>
    </row>
    <row r="13" spans="1:13" ht="15" customHeight="1" hidden="1" thickBot="1">
      <c r="A13" s="1638"/>
      <c r="B13" s="1645"/>
      <c r="C13" s="760"/>
      <c r="D13" s="764"/>
      <c r="E13" s="1642"/>
      <c r="F13" s="1643"/>
      <c r="G13" s="1644"/>
      <c r="H13" s="778"/>
      <c r="I13" s="764"/>
      <c r="J13" s="774"/>
      <c r="K13" s="782"/>
      <c r="L13" s="783"/>
      <c r="M13" s="780"/>
    </row>
    <row r="14" spans="1:13" ht="15.75" hidden="1" thickBot="1">
      <c r="A14" s="1638"/>
      <c r="B14" s="1645"/>
      <c r="C14" s="760"/>
      <c r="D14" s="764"/>
      <c r="E14" s="769"/>
      <c r="F14" s="770"/>
      <c r="G14" s="771"/>
      <c r="H14" s="781"/>
      <c r="I14" s="784"/>
      <c r="J14" s="779"/>
      <c r="K14" s="782"/>
      <c r="L14" s="783"/>
      <c r="M14" s="773"/>
    </row>
    <row r="15" spans="1:13" ht="15.75" hidden="1" thickBot="1">
      <c r="A15" s="1638"/>
      <c r="B15" s="1645"/>
      <c r="C15" s="760"/>
      <c r="D15" s="764"/>
      <c r="E15" s="1642"/>
      <c r="F15" s="1643"/>
      <c r="G15" s="1644"/>
      <c r="H15" s="785"/>
      <c r="I15" s="764"/>
      <c r="J15" s="1642"/>
      <c r="K15" s="1643"/>
      <c r="L15" s="1644"/>
      <c r="M15" s="786"/>
    </row>
    <row r="16" spans="1:13" ht="15.75" hidden="1" thickBot="1">
      <c r="A16" s="1638"/>
      <c r="B16" s="1645"/>
      <c r="C16" s="760"/>
      <c r="D16" s="764"/>
      <c r="E16" s="1642"/>
      <c r="F16" s="1643"/>
      <c r="G16" s="1644"/>
      <c r="H16" s="785"/>
      <c r="I16" s="764"/>
      <c r="J16" s="774"/>
      <c r="K16" s="782"/>
      <c r="L16" s="783"/>
      <c r="M16" s="768"/>
    </row>
    <row r="17" spans="1:13" ht="15.75" hidden="1" thickBot="1">
      <c r="A17" s="1638"/>
      <c r="B17" s="1645"/>
      <c r="C17" s="760"/>
      <c r="D17" s="764"/>
      <c r="E17" s="769"/>
      <c r="F17" s="770"/>
      <c r="G17" s="771"/>
      <c r="H17" s="773"/>
      <c r="I17" s="784"/>
      <c r="J17" s="779"/>
      <c r="K17" s="782"/>
      <c r="L17" s="783"/>
      <c r="M17" s="773"/>
    </row>
    <row r="18" spans="1:13" ht="15.75" hidden="1" thickBot="1">
      <c r="A18" s="1638"/>
      <c r="B18" s="1645"/>
      <c r="C18" s="760"/>
      <c r="D18" s="764"/>
      <c r="E18" s="779"/>
      <c r="F18" s="779"/>
      <c r="G18" s="779"/>
      <c r="H18" s="787"/>
      <c r="I18" s="764"/>
      <c r="J18" s="1646"/>
      <c r="K18" s="1647"/>
      <c r="L18" s="1648"/>
      <c r="M18" s="773"/>
    </row>
    <row r="19" spans="1:13" ht="15" hidden="1">
      <c r="A19" s="1638"/>
      <c r="B19" s="1645"/>
      <c r="C19" s="760"/>
      <c r="D19" s="1649"/>
      <c r="E19" s="1650"/>
      <c r="F19" s="1650"/>
      <c r="G19" s="1651"/>
      <c r="H19" s="778"/>
      <c r="I19" s="764"/>
      <c r="J19" s="789"/>
      <c r="K19" s="775"/>
      <c r="L19" s="776"/>
      <c r="M19" s="778"/>
    </row>
    <row r="20" spans="1:13" ht="15.75" hidden="1" thickBot="1">
      <c r="A20" s="1638"/>
      <c r="B20" s="1645"/>
      <c r="C20" s="760"/>
      <c r="D20" s="764"/>
      <c r="E20" s="1642"/>
      <c r="F20" s="1643"/>
      <c r="G20" s="1644"/>
      <c r="H20" s="785"/>
      <c r="I20" s="764"/>
      <c r="J20" s="1642"/>
      <c r="K20" s="1643"/>
      <c r="L20" s="1644"/>
      <c r="M20" s="768"/>
    </row>
    <row r="21" spans="1:13" ht="15.75" hidden="1" thickBot="1">
      <c r="A21" s="1638"/>
      <c r="B21" s="1645"/>
      <c r="C21" s="760"/>
      <c r="D21" s="764"/>
      <c r="E21" s="1642"/>
      <c r="F21" s="1643"/>
      <c r="G21" s="1644"/>
      <c r="H21" s="785"/>
      <c r="I21" s="764"/>
      <c r="J21" s="774"/>
      <c r="K21" s="775"/>
      <c r="L21" s="776"/>
      <c r="M21" s="786"/>
    </row>
    <row r="22" spans="1:13" ht="14.25" customHeight="1" hidden="1">
      <c r="A22" s="1638"/>
      <c r="B22" s="1645"/>
      <c r="C22" s="760"/>
      <c r="D22" s="764"/>
      <c r="E22" s="1642"/>
      <c r="F22" s="1643"/>
      <c r="G22" s="1644"/>
      <c r="H22" s="778"/>
      <c r="I22" s="764"/>
      <c r="J22" s="1642"/>
      <c r="K22" s="1643"/>
      <c r="L22" s="1644"/>
      <c r="M22" s="768"/>
    </row>
    <row r="23" spans="1:13" ht="15.75" hidden="1" thickBot="1">
      <c r="A23" s="1638"/>
      <c r="B23" s="1645"/>
      <c r="C23" s="760"/>
      <c r="D23" s="764"/>
      <c r="E23" s="779"/>
      <c r="F23" s="770"/>
      <c r="G23" s="771"/>
      <c r="H23" s="785"/>
      <c r="I23" s="764"/>
      <c r="J23" s="1642"/>
      <c r="K23" s="1643"/>
      <c r="L23" s="1644"/>
      <c r="M23" s="781"/>
    </row>
    <row r="24" spans="1:13" ht="15.75" hidden="1" thickBot="1">
      <c r="A24" s="1638"/>
      <c r="B24" s="1645"/>
      <c r="C24" s="760"/>
      <c r="D24" s="764"/>
      <c r="E24" s="779"/>
      <c r="F24" s="779"/>
      <c r="G24" s="779"/>
      <c r="H24" s="787"/>
      <c r="I24" s="764"/>
      <c r="J24" s="774"/>
      <c r="K24" s="775"/>
      <c r="L24" s="776"/>
      <c r="M24" s="790"/>
    </row>
    <row r="25" spans="1:13" ht="15" hidden="1">
      <c r="A25" s="1638"/>
      <c r="B25" s="1645"/>
      <c r="C25" s="760"/>
      <c r="D25" s="1639"/>
      <c r="E25" s="1640"/>
      <c r="F25" s="1640"/>
      <c r="G25" s="1641"/>
      <c r="H25" s="778"/>
      <c r="I25" s="764"/>
      <c r="J25" s="1652"/>
      <c r="K25" s="1653"/>
      <c r="L25" s="1654"/>
      <c r="M25" s="778"/>
    </row>
    <row r="26" spans="1:13" ht="15" hidden="1">
      <c r="A26" s="1638"/>
      <c r="B26" s="1645"/>
      <c r="C26" s="760"/>
      <c r="D26" s="784"/>
      <c r="E26" s="794"/>
      <c r="F26" s="762"/>
      <c r="G26" s="763"/>
      <c r="H26" s="778"/>
      <c r="I26" s="764"/>
      <c r="J26" s="791"/>
      <c r="K26" s="792"/>
      <c r="L26" s="793"/>
      <c r="M26" s="778"/>
    </row>
    <row r="27" spans="1:13" ht="15" hidden="1">
      <c r="A27" s="1638"/>
      <c r="B27" s="1645"/>
      <c r="C27" s="760"/>
      <c r="D27" s="764"/>
      <c r="E27" s="1642"/>
      <c r="F27" s="1643"/>
      <c r="G27" s="1644"/>
      <c r="H27" s="790"/>
      <c r="I27" s="764"/>
      <c r="J27" s="1646"/>
      <c r="K27" s="1647"/>
      <c r="L27" s="1648"/>
      <c r="M27" s="768"/>
    </row>
    <row r="28" spans="1:13" ht="15" hidden="1">
      <c r="A28" s="1638"/>
      <c r="B28" s="1645"/>
      <c r="C28" s="760"/>
      <c r="D28" s="784"/>
      <c r="E28" s="795"/>
      <c r="F28" s="770"/>
      <c r="G28" s="771"/>
      <c r="H28" s="796"/>
      <c r="I28" s="764"/>
      <c r="J28" s="788"/>
      <c r="K28" s="782"/>
      <c r="L28" s="783"/>
      <c r="M28" s="768"/>
    </row>
    <row r="29" spans="1:13" ht="15.75" hidden="1" thickBot="1">
      <c r="A29" s="1638"/>
      <c r="B29" s="1645"/>
      <c r="C29" s="760"/>
      <c r="D29" s="764"/>
      <c r="E29" s="1642"/>
      <c r="F29" s="1643"/>
      <c r="G29" s="1644"/>
      <c r="H29" s="787"/>
      <c r="I29" s="764"/>
      <c r="J29" s="1646"/>
      <c r="K29" s="1647"/>
      <c r="L29" s="1648"/>
      <c r="M29" s="768"/>
    </row>
    <row r="30" spans="1:13" ht="15.75" hidden="1" thickBot="1">
      <c r="A30" s="1638"/>
      <c r="B30" s="1645"/>
      <c r="C30" s="760"/>
      <c r="D30" s="764"/>
      <c r="E30" s="779"/>
      <c r="F30" s="779"/>
      <c r="G30" s="779"/>
      <c r="H30" s="787"/>
      <c r="I30" s="764"/>
      <c r="J30" s="1646"/>
      <c r="K30" s="1647"/>
      <c r="L30" s="1648"/>
      <c r="M30" s="768"/>
    </row>
    <row r="31" spans="1:13" ht="15" hidden="1">
      <c r="A31" s="1638"/>
      <c r="B31" s="1645"/>
      <c r="C31" s="760"/>
      <c r="D31" s="1639"/>
      <c r="E31" s="1640"/>
      <c r="F31" s="1640"/>
      <c r="G31" s="1641"/>
      <c r="H31" s="797"/>
      <c r="I31" s="764"/>
      <c r="J31" s="798"/>
      <c r="K31" s="799"/>
      <c r="L31" s="800"/>
      <c r="M31" s="801"/>
    </row>
    <row r="32" spans="1:13" ht="13.5" customHeight="1" hidden="1">
      <c r="A32" s="1638"/>
      <c r="B32" s="1645"/>
      <c r="C32" s="760"/>
      <c r="D32" s="764"/>
      <c r="E32" s="1642"/>
      <c r="F32" s="1643"/>
      <c r="G32" s="1644"/>
      <c r="H32" s="768"/>
      <c r="I32" s="764"/>
      <c r="J32" s="774"/>
      <c r="K32" s="775"/>
      <c r="L32" s="776"/>
      <c r="M32" s="768"/>
    </row>
    <row r="33" spans="1:13" ht="15.75" hidden="1" thickBot="1">
      <c r="A33" s="802"/>
      <c r="B33" s="1645"/>
      <c r="C33" s="760"/>
      <c r="D33" s="764"/>
      <c r="E33" s="1642"/>
      <c r="F33" s="1643"/>
      <c r="G33" s="1644"/>
      <c r="H33" s="780"/>
      <c r="I33" s="764"/>
      <c r="J33" s="774"/>
      <c r="K33" s="775"/>
      <c r="L33" s="776"/>
      <c r="M33" s="781"/>
    </row>
    <row r="34" spans="1:13" ht="15.75" hidden="1" thickBot="1">
      <c r="A34" s="802"/>
      <c r="B34" s="1645"/>
      <c r="C34" s="760"/>
      <c r="D34" s="764"/>
      <c r="E34" s="779"/>
      <c r="F34" s="779"/>
      <c r="G34" s="779"/>
      <c r="H34" s="780"/>
      <c r="I34" s="764"/>
      <c r="J34" s="1642"/>
      <c r="K34" s="1643"/>
      <c r="L34" s="1644"/>
      <c r="M34" s="768"/>
    </row>
    <row r="35" spans="1:13" ht="15" hidden="1">
      <c r="A35" s="802"/>
      <c r="B35" s="1645"/>
      <c r="C35" s="760"/>
      <c r="D35" s="1639"/>
      <c r="E35" s="1640"/>
      <c r="F35" s="1640"/>
      <c r="G35" s="1641"/>
      <c r="H35" s="778"/>
      <c r="I35" s="1639"/>
      <c r="J35" s="1640"/>
      <c r="K35" s="1640"/>
      <c r="L35" s="1641"/>
      <c r="M35" s="778"/>
    </row>
    <row r="36" spans="1:13" ht="15" hidden="1">
      <c r="A36" s="802"/>
      <c r="B36" s="1645"/>
      <c r="C36" s="760"/>
      <c r="D36" s="764"/>
      <c r="E36" s="1642"/>
      <c r="F36" s="1643"/>
      <c r="G36" s="1644"/>
      <c r="H36" s="768"/>
      <c r="I36" s="764"/>
      <c r="J36" s="1642"/>
      <c r="K36" s="1643"/>
      <c r="L36" s="1644"/>
      <c r="M36" s="768"/>
    </row>
    <row r="37" spans="1:13" ht="15.75" hidden="1" thickBot="1">
      <c r="A37" s="802"/>
      <c r="B37" s="1645"/>
      <c r="C37" s="760"/>
      <c r="D37" s="764"/>
      <c r="E37" s="774"/>
      <c r="F37" s="775"/>
      <c r="G37" s="776"/>
      <c r="H37" s="768"/>
      <c r="I37" s="764"/>
      <c r="J37" s="774"/>
      <c r="K37" s="779"/>
      <c r="L37" s="779"/>
      <c r="M37" s="773"/>
    </row>
    <row r="38" spans="1:13" ht="15.75" hidden="1" thickBot="1">
      <c r="A38" s="802"/>
      <c r="B38" s="746"/>
      <c r="C38" s="760"/>
      <c r="D38" s="764"/>
      <c r="E38" s="1642"/>
      <c r="F38" s="1643"/>
      <c r="G38" s="1644"/>
      <c r="H38" s="786"/>
      <c r="I38" s="784"/>
      <c r="J38" s="779"/>
      <c r="K38" s="779"/>
      <c r="L38" s="779"/>
      <c r="M38" s="780"/>
    </row>
    <row r="39" spans="1:13" ht="15.75" hidden="1" thickBot="1">
      <c r="A39" s="802"/>
      <c r="B39" s="746"/>
      <c r="C39" s="760"/>
      <c r="D39" s="764"/>
      <c r="E39" s="769"/>
      <c r="F39" s="770"/>
      <c r="G39" s="771"/>
      <c r="H39" s="786"/>
      <c r="I39" s="784"/>
      <c r="J39" s="788"/>
      <c r="K39" s="775"/>
      <c r="L39" s="776"/>
      <c r="M39" s="780"/>
    </row>
    <row r="40" spans="1:13" ht="15.75" hidden="1" thickBot="1">
      <c r="A40" s="802"/>
      <c r="B40" s="746"/>
      <c r="C40" s="760"/>
      <c r="D40" s="764"/>
      <c r="E40" s="774"/>
      <c r="F40" s="775"/>
      <c r="G40" s="776"/>
      <c r="H40" s="790"/>
      <c r="I40" s="764"/>
      <c r="J40" s="1642"/>
      <c r="K40" s="1643"/>
      <c r="L40" s="1644"/>
      <c r="M40" s="787"/>
    </row>
    <row r="41" spans="1:13" ht="15" hidden="1">
      <c r="A41" s="802"/>
      <c r="B41" s="746"/>
      <c r="C41" s="760"/>
      <c r="D41" s="1639"/>
      <c r="E41" s="1640"/>
      <c r="F41" s="1640"/>
      <c r="G41" s="1641"/>
      <c r="H41" s="778"/>
      <c r="I41" s="1639"/>
      <c r="J41" s="1640"/>
      <c r="K41" s="1640"/>
      <c r="L41" s="1641"/>
      <c r="M41" s="803"/>
    </row>
    <row r="42" spans="1:13" ht="15" hidden="1">
      <c r="A42" s="802"/>
      <c r="B42" s="746"/>
      <c r="C42" s="760"/>
      <c r="D42" s="764"/>
      <c r="E42" s="1642"/>
      <c r="F42" s="1643"/>
      <c r="G42" s="1644"/>
      <c r="H42" s="768"/>
      <c r="I42" s="764"/>
      <c r="J42" s="1642"/>
      <c r="K42" s="1643"/>
      <c r="L42" s="1644"/>
      <c r="M42" s="786"/>
    </row>
    <row r="43" spans="1:13" ht="15" hidden="1">
      <c r="A43" s="802"/>
      <c r="B43" s="746"/>
      <c r="C43" s="760"/>
      <c r="D43" s="764"/>
      <c r="E43" s="779"/>
      <c r="F43" s="779"/>
      <c r="G43" s="779"/>
      <c r="H43" s="768"/>
      <c r="I43" s="764"/>
      <c r="J43" s="774"/>
      <c r="K43" s="775"/>
      <c r="L43" s="776"/>
      <c r="M43" s="768"/>
    </row>
    <row r="44" spans="1:13" ht="15.75" hidden="1" thickBot="1">
      <c r="A44" s="802"/>
      <c r="B44" s="746"/>
      <c r="C44" s="760"/>
      <c r="D44" s="764"/>
      <c r="E44" s="769"/>
      <c r="F44" s="770"/>
      <c r="G44" s="771"/>
      <c r="H44" s="790"/>
      <c r="I44" s="784"/>
      <c r="J44" s="779"/>
      <c r="K44" s="779"/>
      <c r="L44" s="779"/>
      <c r="M44" s="787"/>
    </row>
    <row r="45" spans="1:13" ht="15.75" hidden="1" thickBot="1">
      <c r="A45" s="802"/>
      <c r="B45" s="746"/>
      <c r="C45" s="760"/>
      <c r="D45" s="764"/>
      <c r="E45" s="769"/>
      <c r="F45" s="770"/>
      <c r="G45" s="771"/>
      <c r="H45" s="790"/>
      <c r="I45" s="764"/>
      <c r="J45" s="804"/>
      <c r="K45" s="805"/>
      <c r="L45" s="806"/>
      <c r="M45" s="787"/>
    </row>
    <row r="46" spans="1:13" ht="15.75" hidden="1" thickBot="1">
      <c r="A46" s="802"/>
      <c r="B46" s="746"/>
      <c r="C46" s="760"/>
      <c r="D46" s="764"/>
      <c r="E46" s="769"/>
      <c r="F46" s="770"/>
      <c r="G46" s="771"/>
      <c r="H46" s="787"/>
      <c r="I46" s="784"/>
      <c r="J46" s="807"/>
      <c r="K46" s="808"/>
      <c r="L46" s="809"/>
      <c r="M46" s="810"/>
    </row>
    <row r="47" spans="1:13" ht="15" customHeight="1" hidden="1" thickBot="1">
      <c r="A47" s="802"/>
      <c r="B47" s="746"/>
      <c r="C47" s="760"/>
      <c r="D47" s="764"/>
      <c r="E47" s="779"/>
      <c r="F47" s="779"/>
      <c r="G47" s="779"/>
      <c r="H47" s="787"/>
      <c r="I47" s="784"/>
      <c r="J47" s="779"/>
      <c r="K47" s="794"/>
      <c r="L47" s="811"/>
      <c r="M47" s="780"/>
    </row>
    <row r="48" spans="1:13" ht="15" hidden="1">
      <c r="A48" s="802"/>
      <c r="B48" s="746"/>
      <c r="C48" s="760"/>
      <c r="D48" s="1639"/>
      <c r="E48" s="1640"/>
      <c r="F48" s="1640"/>
      <c r="G48" s="1641"/>
      <c r="H48" s="778"/>
      <c r="I48" s="1639"/>
      <c r="J48" s="1640"/>
      <c r="K48" s="1640"/>
      <c r="L48" s="1641"/>
      <c r="M48" s="778"/>
    </row>
    <row r="49" spans="1:13" ht="15.75" hidden="1" thickBot="1">
      <c r="A49" s="802"/>
      <c r="B49" s="746"/>
      <c r="C49" s="760"/>
      <c r="D49" s="764"/>
      <c r="E49" s="1642"/>
      <c r="F49" s="1643"/>
      <c r="G49" s="1644"/>
      <c r="H49" s="785"/>
      <c r="I49" s="764"/>
      <c r="J49" s="1642"/>
      <c r="K49" s="1643"/>
      <c r="L49" s="1644"/>
      <c r="M49" s="786"/>
    </row>
    <row r="50" spans="1:13" ht="15.75" hidden="1" thickBot="1">
      <c r="A50" s="802"/>
      <c r="B50" s="746"/>
      <c r="C50" s="760"/>
      <c r="D50" s="764"/>
      <c r="E50" s="1642"/>
      <c r="F50" s="1643"/>
      <c r="G50" s="1644"/>
      <c r="H50" s="785"/>
      <c r="I50" s="764"/>
      <c r="J50" s="774"/>
      <c r="K50" s="775"/>
      <c r="L50" s="776"/>
      <c r="M50" s="785"/>
    </row>
    <row r="51" spans="1:13" ht="15.75" hidden="1" thickBot="1">
      <c r="A51" s="802"/>
      <c r="B51" s="746"/>
      <c r="C51" s="760"/>
      <c r="D51" s="764"/>
      <c r="E51" s="1642"/>
      <c r="F51" s="1643"/>
      <c r="G51" s="1644"/>
      <c r="H51" s="785"/>
      <c r="I51" s="784"/>
      <c r="J51" s="779"/>
      <c r="K51" s="779"/>
      <c r="L51" s="779"/>
      <c r="M51" s="785"/>
    </row>
    <row r="52" spans="1:13" ht="15.75" hidden="1" thickBot="1">
      <c r="A52" s="802"/>
      <c r="B52" s="746"/>
      <c r="C52" s="760"/>
      <c r="D52" s="764"/>
      <c r="E52" s="779"/>
      <c r="F52" s="770"/>
      <c r="G52" s="771"/>
      <c r="H52" s="785"/>
      <c r="I52" s="764"/>
      <c r="J52" s="1646"/>
      <c r="K52" s="1647"/>
      <c r="L52" s="1648"/>
      <c r="M52" s="780"/>
    </row>
    <row r="53" spans="1:13" ht="15" hidden="1">
      <c r="A53" s="802"/>
      <c r="B53" s="746"/>
      <c r="C53" s="760"/>
      <c r="D53" s="1639"/>
      <c r="E53" s="1640"/>
      <c r="F53" s="1640"/>
      <c r="G53" s="1641"/>
      <c r="H53" s="778"/>
      <c r="I53" s="764"/>
      <c r="J53" s="789"/>
      <c r="K53" s="775"/>
      <c r="L53" s="776"/>
      <c r="M53" s="778"/>
    </row>
    <row r="54" spans="1:13" ht="15" hidden="1">
      <c r="A54" s="802"/>
      <c r="B54" s="746"/>
      <c r="C54" s="760"/>
      <c r="D54" s="764"/>
      <c r="E54" s="1642"/>
      <c r="F54" s="1643"/>
      <c r="G54" s="1644"/>
      <c r="H54" s="790"/>
      <c r="I54" s="764"/>
      <c r="J54" s="774"/>
      <c r="K54" s="808"/>
      <c r="L54" s="809"/>
      <c r="M54" s="790"/>
    </row>
    <row r="55" spans="1:13" ht="15.75" hidden="1" thickBot="1">
      <c r="A55" s="802"/>
      <c r="B55" s="746"/>
      <c r="C55" s="760"/>
      <c r="D55" s="764"/>
      <c r="E55" s="1642"/>
      <c r="F55" s="1643"/>
      <c r="G55" s="1644"/>
      <c r="H55" s="787"/>
      <c r="I55" s="784"/>
      <c r="J55" s="774"/>
      <c r="K55" s="808"/>
      <c r="L55" s="809"/>
      <c r="M55" s="790"/>
    </row>
    <row r="56" spans="1:13" ht="15.75" hidden="1" thickBot="1">
      <c r="A56" s="802"/>
      <c r="B56" s="746"/>
      <c r="C56" s="760"/>
      <c r="D56" s="764"/>
      <c r="E56" s="779"/>
      <c r="F56" s="779"/>
      <c r="G56" s="779"/>
      <c r="H56" s="787"/>
      <c r="I56" s="764"/>
      <c r="J56" s="1642"/>
      <c r="K56" s="1643"/>
      <c r="L56" s="1644"/>
      <c r="M56" s="790"/>
    </row>
    <row r="57" spans="1:13" ht="15" hidden="1">
      <c r="A57" s="802"/>
      <c r="B57" s="746"/>
      <c r="C57" s="760"/>
      <c r="D57" s="1639"/>
      <c r="E57" s="1640"/>
      <c r="F57" s="1640"/>
      <c r="G57" s="1641"/>
      <c r="H57" s="778"/>
      <c r="I57" s="764"/>
      <c r="J57" s="789"/>
      <c r="K57" s="775"/>
      <c r="L57" s="776"/>
      <c r="M57" s="778"/>
    </row>
    <row r="58" spans="1:13" ht="15" hidden="1">
      <c r="A58" s="802"/>
      <c r="B58" s="746"/>
      <c r="C58" s="760"/>
      <c r="D58" s="764"/>
      <c r="E58" s="1642"/>
      <c r="F58" s="1643"/>
      <c r="G58" s="1644"/>
      <c r="H58" s="768"/>
      <c r="I58" s="784"/>
      <c r="J58" s="807"/>
      <c r="K58" s="808"/>
      <c r="L58" s="809"/>
      <c r="M58" s="812"/>
    </row>
    <row r="59" spans="1:13" ht="15.75" hidden="1" thickBot="1">
      <c r="A59" s="802"/>
      <c r="B59" s="746"/>
      <c r="C59" s="760"/>
      <c r="D59" s="764"/>
      <c r="E59" s="1642"/>
      <c r="F59" s="1643"/>
      <c r="G59" s="1644"/>
      <c r="H59" s="780"/>
      <c r="I59" s="764"/>
      <c r="J59" s="769"/>
      <c r="K59" s="770"/>
      <c r="L59" s="771"/>
      <c r="M59" s="786"/>
    </row>
    <row r="60" spans="1:13" ht="15.75" hidden="1" thickBot="1">
      <c r="A60" s="802"/>
      <c r="B60" s="746"/>
      <c r="C60" s="760"/>
      <c r="D60" s="764"/>
      <c r="E60" s="779"/>
      <c r="F60" s="779"/>
      <c r="G60" s="779"/>
      <c r="H60" s="787"/>
      <c r="I60" s="764"/>
      <c r="J60" s="1655"/>
      <c r="K60" s="1656"/>
      <c r="L60" s="1657"/>
      <c r="M60" s="790"/>
    </row>
    <row r="61" spans="1:13" ht="15" hidden="1">
      <c r="A61" s="802"/>
      <c r="B61" s="746"/>
      <c r="C61" s="760"/>
      <c r="D61" s="1639"/>
      <c r="E61" s="1640"/>
      <c r="F61" s="1640"/>
      <c r="G61" s="1641"/>
      <c r="H61" s="803"/>
      <c r="I61" s="1639"/>
      <c r="J61" s="1640"/>
      <c r="K61" s="1640"/>
      <c r="L61" s="1641"/>
      <c r="M61" s="778"/>
    </row>
    <row r="62" spans="1:13" ht="15" hidden="1">
      <c r="A62" s="802"/>
      <c r="B62" s="746"/>
      <c r="C62" s="760"/>
      <c r="D62" s="761"/>
      <c r="E62" s="762"/>
      <c r="F62" s="762"/>
      <c r="G62" s="763"/>
      <c r="H62" s="768"/>
      <c r="I62" s="764"/>
      <c r="J62" s="774"/>
      <c r="K62" s="762"/>
      <c r="L62" s="763"/>
      <c r="M62" s="778"/>
    </row>
    <row r="63" spans="1:13" ht="15" hidden="1">
      <c r="A63" s="802"/>
      <c r="B63" s="746"/>
      <c r="C63" s="760"/>
      <c r="D63" s="761"/>
      <c r="E63" s="762"/>
      <c r="F63" s="762"/>
      <c r="G63" s="763"/>
      <c r="H63" s="781"/>
      <c r="I63" s="784"/>
      <c r="J63" s="779"/>
      <c r="K63" s="762"/>
      <c r="L63" s="763"/>
      <c r="M63" s="778"/>
    </row>
    <row r="64" spans="1:13" ht="15" hidden="1">
      <c r="A64" s="802"/>
      <c r="B64" s="746"/>
      <c r="C64" s="760"/>
      <c r="D64" s="764"/>
      <c r="E64" s="1642"/>
      <c r="F64" s="1643"/>
      <c r="G64" s="1644"/>
      <c r="H64" s="813"/>
      <c r="I64" s="764"/>
      <c r="J64" s="769"/>
      <c r="K64" s="770"/>
      <c r="L64" s="771"/>
      <c r="M64" s="814"/>
    </row>
    <row r="65" spans="1:13" ht="15" hidden="1">
      <c r="A65" s="802"/>
      <c r="B65" s="746"/>
      <c r="C65" s="760"/>
      <c r="D65" s="764"/>
      <c r="E65" s="1646"/>
      <c r="F65" s="1647"/>
      <c r="G65" s="1648"/>
      <c r="H65" s="814"/>
      <c r="I65" s="764"/>
      <c r="J65" s="779"/>
      <c r="K65" s="770"/>
      <c r="L65" s="771"/>
      <c r="M65" s="815"/>
    </row>
    <row r="66" spans="1:13" ht="15" hidden="1">
      <c r="A66" s="802"/>
      <c r="B66" s="746"/>
      <c r="C66" s="760"/>
      <c r="D66" s="764"/>
      <c r="E66" s="774"/>
      <c r="F66" s="775"/>
      <c r="G66" s="776"/>
      <c r="H66" s="814"/>
      <c r="I66" s="764"/>
      <c r="J66" s="779"/>
      <c r="K66" s="770"/>
      <c r="L66" s="771"/>
      <c r="M66" s="814"/>
    </row>
    <row r="67" spans="1:13" ht="15" hidden="1">
      <c r="A67" s="802"/>
      <c r="B67" s="746"/>
      <c r="C67" s="760"/>
      <c r="D67" s="1639"/>
      <c r="E67" s="1640"/>
      <c r="F67" s="1640"/>
      <c r="G67" s="1641"/>
      <c r="H67" s="778"/>
      <c r="I67" s="1639"/>
      <c r="J67" s="1640"/>
      <c r="K67" s="1640"/>
      <c r="L67" s="1641"/>
      <c r="M67" s="768"/>
    </row>
    <row r="68" spans="1:13" ht="15" hidden="1">
      <c r="A68" s="802"/>
      <c r="B68" s="746"/>
      <c r="C68" s="760"/>
      <c r="D68" s="764"/>
      <c r="E68" s="1642"/>
      <c r="F68" s="1643"/>
      <c r="G68" s="1644"/>
      <c r="H68" s="786"/>
      <c r="I68" s="764"/>
      <c r="J68" s="1642"/>
      <c r="K68" s="1643"/>
      <c r="L68" s="1644"/>
      <c r="M68" s="768"/>
    </row>
    <row r="69" spans="1:13" ht="15.75" hidden="1" thickBot="1">
      <c r="A69" s="802"/>
      <c r="B69" s="746"/>
      <c r="C69" s="760"/>
      <c r="D69" s="764"/>
      <c r="E69" s="1646"/>
      <c r="F69" s="1647"/>
      <c r="G69" s="1648"/>
      <c r="H69" s="768"/>
      <c r="I69" s="764"/>
      <c r="J69" s="774"/>
      <c r="K69" s="775"/>
      <c r="L69" s="776"/>
      <c r="M69" s="785"/>
    </row>
    <row r="70" spans="1:13" ht="15.75" hidden="1" thickBot="1">
      <c r="A70" s="802"/>
      <c r="B70" s="746"/>
      <c r="C70" s="760"/>
      <c r="D70" s="764"/>
      <c r="E70" s="774"/>
      <c r="F70" s="775"/>
      <c r="G70" s="776"/>
      <c r="H70" s="768"/>
      <c r="I70" s="784"/>
      <c r="J70" s="779"/>
      <c r="K70" s="779"/>
      <c r="L70" s="779"/>
      <c r="M70" s="785"/>
    </row>
    <row r="71" spans="1:13" ht="15.75" hidden="1" thickBot="1">
      <c r="A71" s="802"/>
      <c r="B71" s="746"/>
      <c r="C71" s="760"/>
      <c r="D71" s="816"/>
      <c r="E71" s="775"/>
      <c r="F71" s="775"/>
      <c r="G71" s="776"/>
      <c r="H71" s="778"/>
      <c r="I71" s="764"/>
      <c r="J71" s="1646"/>
      <c r="K71" s="1647"/>
      <c r="L71" s="1648"/>
      <c r="M71" s="785"/>
    </row>
    <row r="72" spans="1:13" ht="15" hidden="1">
      <c r="A72" s="802"/>
      <c r="B72" s="746"/>
      <c r="C72" s="760"/>
      <c r="D72" s="1639"/>
      <c r="E72" s="1640"/>
      <c r="F72" s="1640"/>
      <c r="G72" s="1641"/>
      <c r="H72" s="778"/>
      <c r="I72" s="1639"/>
      <c r="J72" s="1640"/>
      <c r="K72" s="1640"/>
      <c r="L72" s="1641"/>
      <c r="M72" s="778"/>
    </row>
    <row r="73" spans="1:13" ht="15" hidden="1">
      <c r="A73" s="802"/>
      <c r="B73" s="746"/>
      <c r="C73" s="760"/>
      <c r="D73" s="764"/>
      <c r="E73" s="1642"/>
      <c r="F73" s="1643"/>
      <c r="G73" s="1644"/>
      <c r="H73" s="768"/>
      <c r="I73" s="764"/>
      <c r="J73" s="1642"/>
      <c r="K73" s="1643"/>
      <c r="L73" s="1644"/>
      <c r="M73" s="778"/>
    </row>
    <row r="74" spans="1:13" ht="15.75" hidden="1" thickBot="1">
      <c r="A74" s="802"/>
      <c r="B74" s="746"/>
      <c r="C74" s="760"/>
      <c r="D74" s="764"/>
      <c r="E74" s="1646"/>
      <c r="F74" s="1647"/>
      <c r="G74" s="1648"/>
      <c r="H74" s="780"/>
      <c r="I74" s="764"/>
      <c r="J74" s="774"/>
      <c r="K74" s="775"/>
      <c r="L74" s="776"/>
      <c r="M74" s="785"/>
    </row>
    <row r="75" spans="1:13" ht="15.75" hidden="1" thickBot="1">
      <c r="A75" s="802"/>
      <c r="B75" s="746"/>
      <c r="C75" s="760"/>
      <c r="D75" s="764"/>
      <c r="E75" s="769"/>
      <c r="F75" s="782"/>
      <c r="G75" s="783"/>
      <c r="H75" s="780"/>
      <c r="I75" s="764"/>
      <c r="J75" s="774"/>
      <c r="K75" s="775"/>
      <c r="L75" s="776"/>
      <c r="M75" s="785"/>
    </row>
    <row r="76" spans="1:13" ht="15.75" hidden="1" thickBot="1">
      <c r="A76" s="802"/>
      <c r="B76" s="746"/>
      <c r="C76" s="760"/>
      <c r="D76" s="764"/>
      <c r="E76" s="779"/>
      <c r="F76" s="782"/>
      <c r="G76" s="783"/>
      <c r="H76" s="780"/>
      <c r="I76" s="784"/>
      <c r="J76" s="779"/>
      <c r="K76" s="779"/>
      <c r="L76" s="779"/>
      <c r="M76" s="785"/>
    </row>
    <row r="77" spans="1:13" ht="15.75" hidden="1" thickBot="1">
      <c r="A77" s="802"/>
      <c r="B77" s="746"/>
      <c r="C77" s="760"/>
      <c r="D77" s="764"/>
      <c r="E77" s="779"/>
      <c r="F77" s="779"/>
      <c r="G77" s="779"/>
      <c r="H77" s="780"/>
      <c r="I77" s="764"/>
      <c r="J77" s="1646"/>
      <c r="K77" s="1647"/>
      <c r="L77" s="1648"/>
      <c r="M77" s="785"/>
    </row>
    <row r="78" spans="1:13" ht="15" hidden="1">
      <c r="A78" s="802"/>
      <c r="B78" s="746"/>
      <c r="C78" s="760"/>
      <c r="D78" s="1639"/>
      <c r="E78" s="1640"/>
      <c r="F78" s="1640"/>
      <c r="G78" s="1641"/>
      <c r="H78" s="778"/>
      <c r="I78" s="1639"/>
      <c r="J78" s="1640"/>
      <c r="K78" s="1640"/>
      <c r="L78" s="1641"/>
      <c r="M78" s="778"/>
    </row>
    <row r="79" spans="1:13" ht="15" hidden="1">
      <c r="A79" s="802"/>
      <c r="B79" s="746"/>
      <c r="C79" s="760"/>
      <c r="D79" s="764"/>
      <c r="E79" s="1642"/>
      <c r="F79" s="1643"/>
      <c r="G79" s="1644"/>
      <c r="H79" s="768"/>
      <c r="I79" s="764"/>
      <c r="J79" s="1642"/>
      <c r="K79" s="1643"/>
      <c r="L79" s="1644"/>
      <c r="M79" s="778"/>
    </row>
    <row r="80" spans="1:13" ht="15.75" hidden="1" thickBot="1">
      <c r="A80" s="802"/>
      <c r="B80" s="746"/>
      <c r="C80" s="760"/>
      <c r="D80" s="764"/>
      <c r="E80" s="779"/>
      <c r="F80" s="779"/>
      <c r="G80" s="779"/>
      <c r="H80" s="768"/>
      <c r="I80" s="764"/>
      <c r="J80" s="774"/>
      <c r="K80" s="775"/>
      <c r="L80" s="776"/>
      <c r="M80" s="785"/>
    </row>
    <row r="81" spans="1:13" ht="15.75" hidden="1" thickBot="1">
      <c r="A81" s="802"/>
      <c r="B81" s="746"/>
      <c r="C81" s="760"/>
      <c r="D81" s="764"/>
      <c r="E81" s="769"/>
      <c r="F81" s="770"/>
      <c r="G81" s="771"/>
      <c r="H81" s="768"/>
      <c r="I81" s="784"/>
      <c r="J81" s="779"/>
      <c r="K81" s="779"/>
      <c r="L81" s="779"/>
      <c r="M81" s="785"/>
    </row>
    <row r="82" spans="1:13" ht="15.75" hidden="1" thickBot="1">
      <c r="A82" s="802"/>
      <c r="B82" s="746"/>
      <c r="C82" s="760"/>
      <c r="D82" s="764"/>
      <c r="E82" s="769"/>
      <c r="F82" s="770"/>
      <c r="G82" s="771"/>
      <c r="H82" s="773"/>
      <c r="I82" s="784"/>
      <c r="J82" s="774"/>
      <c r="K82" s="775"/>
      <c r="L82" s="776"/>
      <c r="M82" s="785"/>
    </row>
    <row r="83" spans="1:13" ht="15.75" hidden="1" thickBot="1">
      <c r="A83" s="802"/>
      <c r="B83" s="746"/>
      <c r="C83" s="760"/>
      <c r="D83" s="764"/>
      <c r="E83" s="769"/>
      <c r="F83" s="770"/>
      <c r="G83" s="771"/>
      <c r="H83" s="785"/>
      <c r="I83" s="764"/>
      <c r="J83" s="1646"/>
      <c r="K83" s="1647"/>
      <c r="L83" s="1648"/>
      <c r="M83" s="785"/>
    </row>
    <row r="84" spans="1:13" ht="15.75" hidden="1" thickBot="1">
      <c r="A84" s="802"/>
      <c r="B84" s="746"/>
      <c r="C84" s="760"/>
      <c r="D84" s="764"/>
      <c r="E84" s="779"/>
      <c r="F84" s="770"/>
      <c r="G84" s="771"/>
      <c r="H84" s="785"/>
      <c r="I84" s="764"/>
      <c r="J84" s="789"/>
      <c r="K84" s="775"/>
      <c r="L84" s="776"/>
      <c r="M84" s="778"/>
    </row>
    <row r="85" spans="1:13" ht="15" hidden="1">
      <c r="A85" s="802"/>
      <c r="B85" s="746"/>
      <c r="C85" s="760"/>
      <c r="D85" s="1658"/>
      <c r="E85" s="1659"/>
      <c r="F85" s="1659"/>
      <c r="G85" s="1660"/>
      <c r="H85" s="803"/>
      <c r="I85" s="764"/>
      <c r="J85" s="1661"/>
      <c r="K85" s="1662"/>
      <c r="L85" s="1662"/>
      <c r="M85" s="1663"/>
    </row>
    <row r="86" spans="1:13" ht="15" hidden="1">
      <c r="A86" s="802"/>
      <c r="B86" s="746"/>
      <c r="C86" s="760"/>
      <c r="D86" s="764"/>
      <c r="E86" s="1642"/>
      <c r="F86" s="1643"/>
      <c r="G86" s="1644"/>
      <c r="H86" s="768"/>
      <c r="I86" s="764"/>
      <c r="J86" s="1642"/>
      <c r="K86" s="1643"/>
      <c r="L86" s="1644"/>
      <c r="M86" s="786"/>
    </row>
    <row r="87" spans="1:13" ht="15.75" hidden="1" thickBot="1">
      <c r="A87" s="802"/>
      <c r="B87" s="746"/>
      <c r="C87" s="760"/>
      <c r="D87" s="764"/>
      <c r="E87" s="1646"/>
      <c r="F87" s="1647"/>
      <c r="G87" s="1648"/>
      <c r="H87" s="780"/>
      <c r="I87" s="764"/>
      <c r="J87" s="774"/>
      <c r="K87" s="775"/>
      <c r="L87" s="776"/>
      <c r="M87" s="790"/>
    </row>
    <row r="88" spans="1:13" ht="15.75" hidden="1" thickBot="1">
      <c r="A88" s="802"/>
      <c r="B88" s="746"/>
      <c r="C88" s="760"/>
      <c r="D88" s="764"/>
      <c r="E88" s="779"/>
      <c r="F88" s="779"/>
      <c r="G88" s="779"/>
      <c r="H88" s="780"/>
      <c r="I88" s="764"/>
      <c r="J88" s="774"/>
      <c r="K88" s="775"/>
      <c r="L88" s="776"/>
      <c r="M88" s="790"/>
    </row>
    <row r="89" spans="1:13" ht="15" hidden="1">
      <c r="A89" s="802"/>
      <c r="B89" s="746"/>
      <c r="C89" s="760"/>
      <c r="D89" s="1658"/>
      <c r="E89" s="1659"/>
      <c r="F89" s="1659"/>
      <c r="G89" s="1660"/>
      <c r="H89" s="778"/>
      <c r="I89" s="820"/>
      <c r="J89" s="821"/>
      <c r="K89" s="822"/>
      <c r="L89" s="823"/>
      <c r="M89" s="778"/>
    </row>
    <row r="90" spans="1:13" ht="15.75" hidden="1" thickBot="1">
      <c r="A90" s="802"/>
      <c r="B90" s="746"/>
      <c r="C90" s="760"/>
      <c r="D90" s="764"/>
      <c r="E90" s="1642"/>
      <c r="F90" s="1643"/>
      <c r="G90" s="1644"/>
      <c r="H90" s="785"/>
      <c r="I90" s="820"/>
      <c r="J90" s="824"/>
      <c r="K90" s="822"/>
      <c r="L90" s="823"/>
      <c r="M90" s="786"/>
    </row>
    <row r="91" spans="1:13" ht="15.75" hidden="1" thickBot="1">
      <c r="A91" s="802"/>
      <c r="B91" s="746"/>
      <c r="C91" s="760"/>
      <c r="D91" s="764"/>
      <c r="E91" s="788"/>
      <c r="F91" s="782"/>
      <c r="G91" s="783"/>
      <c r="H91" s="780"/>
      <c r="I91" s="820"/>
      <c r="J91" s="824"/>
      <c r="K91" s="822"/>
      <c r="L91" s="823"/>
      <c r="M91" s="768"/>
    </row>
    <row r="92" spans="1:13" ht="15.75" hidden="1" thickBot="1">
      <c r="A92" s="802"/>
      <c r="B92" s="746"/>
      <c r="C92" s="760"/>
      <c r="D92" s="764"/>
      <c r="E92" s="769"/>
      <c r="F92" s="782"/>
      <c r="G92" s="783"/>
      <c r="H92" s="780"/>
      <c r="I92" s="820"/>
      <c r="J92" s="824"/>
      <c r="K92" s="822"/>
      <c r="L92" s="823"/>
      <c r="M92" s="768"/>
    </row>
    <row r="93" spans="1:13" ht="15.75" hidden="1" thickBot="1">
      <c r="A93" s="802"/>
      <c r="B93" s="746"/>
      <c r="C93" s="760"/>
      <c r="D93" s="764"/>
      <c r="E93" s="779"/>
      <c r="F93" s="782"/>
      <c r="G93" s="783"/>
      <c r="H93" s="780"/>
      <c r="I93" s="820"/>
      <c r="J93" s="824"/>
      <c r="K93" s="822"/>
      <c r="L93" s="823"/>
      <c r="M93" s="768"/>
    </row>
    <row r="94" spans="1:13" ht="15.75" hidden="1" thickBot="1">
      <c r="A94" s="802"/>
      <c r="B94" s="746"/>
      <c r="C94" s="760"/>
      <c r="D94" s="764"/>
      <c r="E94" s="788"/>
      <c r="F94" s="782"/>
      <c r="G94" s="783"/>
      <c r="H94" s="780"/>
      <c r="I94" s="820"/>
      <c r="J94" s="824"/>
      <c r="K94" s="822"/>
      <c r="L94" s="823"/>
      <c r="M94" s="768"/>
    </row>
    <row r="95" spans="1:13" ht="15" hidden="1">
      <c r="A95" s="802"/>
      <c r="B95" s="746"/>
      <c r="C95" s="760"/>
      <c r="D95" s="1658"/>
      <c r="E95" s="1659"/>
      <c r="F95" s="1659"/>
      <c r="G95" s="1660"/>
      <c r="H95" s="781"/>
      <c r="I95" s="820"/>
      <c r="J95" s="821"/>
      <c r="K95" s="822"/>
      <c r="L95" s="823"/>
      <c r="M95" s="781"/>
    </row>
    <row r="96" spans="1:13" ht="15" hidden="1">
      <c r="A96" s="802"/>
      <c r="B96" s="746"/>
      <c r="C96" s="760"/>
      <c r="D96" s="764"/>
      <c r="E96" s="1642"/>
      <c r="F96" s="1643"/>
      <c r="G96" s="1644"/>
      <c r="H96" s="768"/>
      <c r="I96" s="820"/>
      <c r="J96" s="821"/>
      <c r="K96" s="822"/>
      <c r="L96" s="823"/>
      <c r="M96" s="781"/>
    </row>
    <row r="97" spans="1:13" ht="15" hidden="1">
      <c r="A97" s="802"/>
      <c r="B97" s="746"/>
      <c r="C97" s="760"/>
      <c r="D97" s="764"/>
      <c r="E97" s="825"/>
      <c r="F97" s="770"/>
      <c r="G97" s="771"/>
      <c r="H97" s="826"/>
      <c r="I97" s="820"/>
      <c r="J97" s="821"/>
      <c r="K97" s="822"/>
      <c r="L97" s="823"/>
      <c r="M97" s="781"/>
    </row>
    <row r="98" spans="1:13" ht="15" hidden="1">
      <c r="A98" s="802"/>
      <c r="B98" s="746"/>
      <c r="C98" s="760"/>
      <c r="D98" s="764"/>
      <c r="E98" s="779"/>
      <c r="F98" s="779"/>
      <c r="G98" s="779"/>
      <c r="H98" s="768"/>
      <c r="I98" s="820"/>
      <c r="J98" s="821"/>
      <c r="K98" s="822"/>
      <c r="L98" s="823"/>
      <c r="M98" s="781"/>
    </row>
    <row r="99" spans="1:13" ht="15" hidden="1">
      <c r="A99" s="802"/>
      <c r="B99" s="746"/>
      <c r="C99" s="760"/>
      <c r="D99" s="764"/>
      <c r="E99" s="827"/>
      <c r="F99" s="775"/>
      <c r="G99" s="776"/>
      <c r="H99" s="828"/>
      <c r="I99" s="820"/>
      <c r="J99" s="821"/>
      <c r="K99" s="822"/>
      <c r="L99" s="823"/>
      <c r="M99" s="781"/>
    </row>
    <row r="100" spans="1:13" ht="15" hidden="1">
      <c r="A100" s="802"/>
      <c r="B100" s="746"/>
      <c r="C100" s="760"/>
      <c r="D100" s="764"/>
      <c r="E100" s="769"/>
      <c r="F100" s="770"/>
      <c r="G100" s="771"/>
      <c r="H100" s="768"/>
      <c r="I100" s="820"/>
      <c r="J100" s="821"/>
      <c r="K100" s="822"/>
      <c r="L100" s="823"/>
      <c r="M100" s="781"/>
    </row>
    <row r="101" spans="1:13" ht="15.75" hidden="1" thickBot="1">
      <c r="A101" s="802"/>
      <c r="B101" s="746"/>
      <c r="C101" s="760"/>
      <c r="D101" s="764"/>
      <c r="E101" s="769"/>
      <c r="F101" s="770"/>
      <c r="G101" s="771"/>
      <c r="H101" s="785"/>
      <c r="I101" s="820"/>
      <c r="J101" s="821"/>
      <c r="K101" s="822"/>
      <c r="L101" s="823"/>
      <c r="M101" s="781"/>
    </row>
    <row r="102" spans="1:13" ht="15.75" hidden="1" thickBot="1">
      <c r="A102" s="802"/>
      <c r="B102" s="746"/>
      <c r="C102" s="760"/>
      <c r="D102" s="764"/>
      <c r="E102" s="769"/>
      <c r="F102" s="770"/>
      <c r="G102" s="771"/>
      <c r="H102" s="785"/>
      <c r="I102" s="764"/>
      <c r="J102" s="1646"/>
      <c r="K102" s="1647"/>
      <c r="L102" s="1648"/>
      <c r="M102" s="814"/>
    </row>
    <row r="103" spans="1:13" ht="15.75" hidden="1" thickBot="1">
      <c r="A103" s="802"/>
      <c r="B103" s="746"/>
      <c r="C103" s="760"/>
      <c r="D103" s="764"/>
      <c r="E103" s="779"/>
      <c r="F103" s="779"/>
      <c r="G103" s="779"/>
      <c r="H103" s="785"/>
      <c r="I103" s="764"/>
      <c r="J103" s="788"/>
      <c r="K103" s="782"/>
      <c r="L103" s="783"/>
      <c r="M103" s="814"/>
    </row>
    <row r="104" spans="1:13" ht="0.75" customHeight="1" hidden="1">
      <c r="A104" s="802"/>
      <c r="B104" s="746"/>
      <c r="C104" s="760"/>
      <c r="D104" s="1639"/>
      <c r="E104" s="1640"/>
      <c r="F104" s="1640"/>
      <c r="G104" s="1641"/>
      <c r="H104" s="778"/>
      <c r="I104" s="1639"/>
      <c r="J104" s="1640"/>
      <c r="K104" s="1640"/>
      <c r="L104" s="1641"/>
      <c r="M104" s="815"/>
    </row>
    <row r="105" spans="1:13" ht="15.75" hidden="1" thickBot="1">
      <c r="A105" s="802"/>
      <c r="B105" s="746"/>
      <c r="C105" s="760"/>
      <c r="D105" s="764"/>
      <c r="E105" s="1642"/>
      <c r="F105" s="1643"/>
      <c r="G105" s="1644"/>
      <c r="H105" s="812"/>
      <c r="I105" s="764"/>
      <c r="J105" s="1646"/>
      <c r="K105" s="1647"/>
      <c r="L105" s="1648"/>
      <c r="M105" s="829"/>
    </row>
    <row r="106" spans="1:13" ht="15.75" hidden="1" thickBot="1">
      <c r="A106" s="802"/>
      <c r="B106" s="746"/>
      <c r="C106" s="760"/>
      <c r="D106" s="764"/>
      <c r="E106" s="779"/>
      <c r="F106" s="779"/>
      <c r="G106" s="779"/>
      <c r="H106" s="790"/>
      <c r="I106" s="764"/>
      <c r="J106" s="788"/>
      <c r="K106" s="782"/>
      <c r="L106" s="783"/>
      <c r="M106" s="777"/>
    </row>
    <row r="107" spans="1:13" ht="15.75" hidden="1" thickBot="1">
      <c r="A107" s="802"/>
      <c r="B107" s="746"/>
      <c r="C107" s="760"/>
      <c r="D107" s="764"/>
      <c r="E107" s="769"/>
      <c r="F107" s="770"/>
      <c r="G107" s="771"/>
      <c r="H107" s="830"/>
      <c r="I107" s="820"/>
      <c r="J107" s="824"/>
      <c r="K107" s="822"/>
      <c r="L107" s="823"/>
      <c r="M107" s="815"/>
    </row>
    <row r="108" spans="1:13" ht="0.75" customHeight="1" hidden="1" thickBot="1">
      <c r="A108" s="802"/>
      <c r="B108" s="746"/>
      <c r="C108" s="760"/>
      <c r="D108" s="764"/>
      <c r="E108" s="769"/>
      <c r="F108" s="782"/>
      <c r="G108" s="783"/>
      <c r="H108" s="831"/>
      <c r="I108" s="820"/>
      <c r="J108" s="824"/>
      <c r="K108" s="822"/>
      <c r="L108" s="823"/>
      <c r="M108" s="785"/>
    </row>
    <row r="109" spans="1:13" ht="15.75" hidden="1" thickBot="1">
      <c r="A109" s="802"/>
      <c r="B109" s="746"/>
      <c r="C109" s="760"/>
      <c r="D109" s="764"/>
      <c r="E109" s="779"/>
      <c r="F109" s="779"/>
      <c r="G109" s="779"/>
      <c r="H109" s="831"/>
      <c r="I109" s="820"/>
      <c r="J109" s="824"/>
      <c r="K109" s="822"/>
      <c r="L109" s="823"/>
      <c r="M109" s="832"/>
    </row>
    <row r="110" spans="1:13" ht="15" hidden="1">
      <c r="A110" s="802"/>
      <c r="B110" s="746"/>
      <c r="C110" s="760"/>
      <c r="D110" s="1658"/>
      <c r="E110" s="1659"/>
      <c r="F110" s="1659"/>
      <c r="G110" s="1660"/>
      <c r="H110" s="803"/>
      <c r="I110" s="1658"/>
      <c r="J110" s="1659"/>
      <c r="K110" s="1659"/>
      <c r="L110" s="1660"/>
      <c r="M110" s="778"/>
    </row>
    <row r="111" spans="1:13" ht="15.75" hidden="1" thickBot="1">
      <c r="A111" s="802"/>
      <c r="B111" s="746"/>
      <c r="C111" s="760"/>
      <c r="D111" s="764"/>
      <c r="E111" s="1642"/>
      <c r="F111" s="1643"/>
      <c r="G111" s="1644"/>
      <c r="H111" s="796"/>
      <c r="I111" s="764"/>
      <c r="J111" s="1646"/>
      <c r="K111" s="1647"/>
      <c r="L111" s="1648"/>
      <c r="M111" s="785"/>
    </row>
    <row r="112" spans="1:13" ht="15.75" hidden="1" thickBot="1">
      <c r="A112" s="802"/>
      <c r="B112" s="746"/>
      <c r="C112" s="760"/>
      <c r="D112" s="764"/>
      <c r="E112" s="779"/>
      <c r="F112" s="779"/>
      <c r="G112" s="779"/>
      <c r="H112" s="790"/>
      <c r="I112" s="764"/>
      <c r="J112" s="788"/>
      <c r="K112" s="782"/>
      <c r="L112" s="783"/>
      <c r="M112" s="785"/>
    </row>
    <row r="113" spans="1:13" ht="15.75" hidden="1" thickBot="1">
      <c r="A113" s="802"/>
      <c r="B113" s="746"/>
      <c r="C113" s="760"/>
      <c r="D113" s="764"/>
      <c r="E113" s="769"/>
      <c r="F113" s="770"/>
      <c r="G113" s="771"/>
      <c r="H113" s="790"/>
      <c r="I113" s="820"/>
      <c r="J113" s="833"/>
      <c r="K113" s="834"/>
      <c r="L113" s="835"/>
      <c r="M113" s="785"/>
    </row>
    <row r="114" spans="1:13" ht="15.75" hidden="1" thickBot="1">
      <c r="A114" s="802"/>
      <c r="B114" s="746"/>
      <c r="C114" s="760"/>
      <c r="D114" s="764"/>
      <c r="E114" s="769"/>
      <c r="F114" s="782"/>
      <c r="G114" s="783"/>
      <c r="H114" s="790"/>
      <c r="I114" s="820"/>
      <c r="J114" s="833"/>
      <c r="K114" s="834"/>
      <c r="L114" s="835"/>
      <c r="M114" s="785"/>
    </row>
    <row r="115" spans="1:13" ht="15.75" hidden="1" thickBot="1">
      <c r="A115" s="802"/>
      <c r="B115" s="746"/>
      <c r="C115" s="760"/>
      <c r="D115" s="764"/>
      <c r="E115" s="779"/>
      <c r="F115" s="779"/>
      <c r="G115" s="779"/>
      <c r="H115" s="790"/>
      <c r="I115" s="820"/>
      <c r="J115" s="824"/>
      <c r="K115" s="822"/>
      <c r="L115" s="823"/>
      <c r="M115" s="785"/>
    </row>
    <row r="116" spans="1:13" ht="15" hidden="1">
      <c r="A116" s="802"/>
      <c r="B116" s="746"/>
      <c r="C116" s="836"/>
      <c r="D116" s="1658"/>
      <c r="E116" s="1659"/>
      <c r="F116" s="1659"/>
      <c r="G116" s="1660"/>
      <c r="H116" s="778"/>
      <c r="I116" s="1658"/>
      <c r="J116" s="1659"/>
      <c r="K116" s="1659"/>
      <c r="L116" s="1660"/>
      <c r="M116" s="778"/>
    </row>
    <row r="117" spans="1:13" ht="15.75" hidden="1" thickBot="1">
      <c r="A117" s="802"/>
      <c r="B117" s="746"/>
      <c r="C117" s="760"/>
      <c r="D117" s="764"/>
      <c r="E117" s="1642"/>
      <c r="F117" s="1643"/>
      <c r="G117" s="1644"/>
      <c r="H117" s="768"/>
      <c r="I117" s="764"/>
      <c r="J117" s="1646"/>
      <c r="K117" s="1647"/>
      <c r="L117" s="1648"/>
      <c r="M117" s="785"/>
    </row>
    <row r="118" spans="1:13" ht="15.75" hidden="1" thickBot="1">
      <c r="A118" s="802"/>
      <c r="B118" s="746"/>
      <c r="C118" s="760"/>
      <c r="D118" s="764"/>
      <c r="E118" s="779"/>
      <c r="F118" s="779"/>
      <c r="G118" s="779"/>
      <c r="H118" s="768"/>
      <c r="I118" s="764"/>
      <c r="J118" s="788"/>
      <c r="K118" s="782"/>
      <c r="L118" s="783"/>
      <c r="M118" s="785"/>
    </row>
    <row r="119" spans="1:13" ht="15.75" hidden="1" thickBot="1">
      <c r="A119" s="802"/>
      <c r="B119" s="746"/>
      <c r="C119" s="760"/>
      <c r="D119" s="764"/>
      <c r="E119" s="1642"/>
      <c r="F119" s="1643"/>
      <c r="G119" s="1644"/>
      <c r="H119" s="768"/>
      <c r="I119" s="820"/>
      <c r="J119" s="833"/>
      <c r="K119" s="834"/>
      <c r="L119" s="835"/>
      <c r="M119" s="785"/>
    </row>
    <row r="120" spans="1:13" ht="15.75" hidden="1" thickBot="1">
      <c r="A120" s="802"/>
      <c r="B120" s="746"/>
      <c r="C120" s="760"/>
      <c r="D120" s="764"/>
      <c r="E120" s="1646"/>
      <c r="F120" s="1647"/>
      <c r="G120" s="1648"/>
      <c r="H120" s="780"/>
      <c r="I120" s="820"/>
      <c r="J120" s="833"/>
      <c r="K120" s="834"/>
      <c r="L120" s="835"/>
      <c r="M120" s="785"/>
    </row>
    <row r="121" spans="1:13" ht="15.75" hidden="1" thickBot="1">
      <c r="A121" s="802"/>
      <c r="B121" s="746"/>
      <c r="C121" s="760"/>
      <c r="D121" s="764"/>
      <c r="E121" s="779"/>
      <c r="F121" s="779"/>
      <c r="G121" s="779"/>
      <c r="H121" s="780"/>
      <c r="I121" s="820"/>
      <c r="J121" s="824"/>
      <c r="K121" s="822"/>
      <c r="L121" s="823"/>
      <c r="M121" s="785"/>
    </row>
    <row r="122" spans="1:13" ht="15" hidden="1">
      <c r="A122" s="802"/>
      <c r="B122" s="746"/>
      <c r="C122" s="760"/>
      <c r="D122" s="1658"/>
      <c r="E122" s="1659"/>
      <c r="F122" s="1659"/>
      <c r="G122" s="1660"/>
      <c r="H122" s="803"/>
      <c r="I122" s="1658"/>
      <c r="J122" s="1659"/>
      <c r="K122" s="1659"/>
      <c r="L122" s="1660"/>
      <c r="M122" s="778"/>
    </row>
    <row r="123" spans="1:13" ht="15.75" hidden="1" thickBot="1">
      <c r="A123" s="802"/>
      <c r="B123" s="746"/>
      <c r="C123" s="760"/>
      <c r="D123" s="764"/>
      <c r="E123" s="1642"/>
      <c r="F123" s="1643"/>
      <c r="G123" s="1644"/>
      <c r="H123" s="781"/>
      <c r="I123" s="764"/>
      <c r="J123" s="1642"/>
      <c r="K123" s="1643"/>
      <c r="L123" s="1644"/>
      <c r="M123" s="785"/>
    </row>
    <row r="124" spans="1:13" ht="15.75" hidden="1" thickBot="1">
      <c r="A124" s="802"/>
      <c r="B124" s="746"/>
      <c r="C124" s="760"/>
      <c r="D124" s="764"/>
      <c r="E124" s="779"/>
      <c r="F124" s="779"/>
      <c r="G124" s="779"/>
      <c r="H124" s="768"/>
      <c r="I124" s="764"/>
      <c r="J124" s="779"/>
      <c r="K124" s="770"/>
      <c r="L124" s="771"/>
      <c r="M124" s="785"/>
    </row>
    <row r="125" spans="1:13" ht="15.75" hidden="1" thickBot="1">
      <c r="A125" s="802"/>
      <c r="B125" s="746"/>
      <c r="C125" s="760"/>
      <c r="D125" s="764"/>
      <c r="E125" s="769"/>
      <c r="F125" s="770"/>
      <c r="G125" s="771"/>
      <c r="H125" s="768"/>
      <c r="I125" s="764"/>
      <c r="J125" s="779"/>
      <c r="K125" s="770"/>
      <c r="L125" s="771"/>
      <c r="M125" s="785"/>
    </row>
    <row r="126" spans="1:13" ht="15.75" hidden="1" thickBot="1">
      <c r="A126" s="802"/>
      <c r="B126" s="746"/>
      <c r="C126" s="760"/>
      <c r="D126" s="764"/>
      <c r="E126" s="769"/>
      <c r="F126" s="770"/>
      <c r="G126" s="771"/>
      <c r="H126" s="785"/>
      <c r="I126" s="764"/>
      <c r="J126" s="769"/>
      <c r="K126" s="770"/>
      <c r="L126" s="771"/>
      <c r="M126" s="778"/>
    </row>
    <row r="127" spans="1:13" ht="15.75" hidden="1" thickBot="1">
      <c r="A127" s="802"/>
      <c r="B127" s="746"/>
      <c r="C127" s="760"/>
      <c r="D127" s="764"/>
      <c r="E127" s="769"/>
      <c r="F127" s="770"/>
      <c r="G127" s="771"/>
      <c r="H127" s="785"/>
      <c r="I127" s="764"/>
      <c r="J127" s="769"/>
      <c r="K127" s="770"/>
      <c r="L127" s="771"/>
      <c r="M127" s="768"/>
    </row>
    <row r="128" spans="1:13" ht="15.75" hidden="1" thickBot="1">
      <c r="A128" s="802"/>
      <c r="B128" s="746"/>
      <c r="C128" s="760"/>
      <c r="D128" s="764"/>
      <c r="E128" s="779"/>
      <c r="F128" s="779"/>
      <c r="G128" s="779"/>
      <c r="H128" s="785"/>
      <c r="I128" s="764"/>
      <c r="J128" s="779"/>
      <c r="K128" s="770"/>
      <c r="L128" s="771"/>
      <c r="M128" s="768"/>
    </row>
    <row r="129" spans="1:13" ht="15" hidden="1">
      <c r="A129" s="802"/>
      <c r="B129" s="746"/>
      <c r="C129" s="836"/>
      <c r="D129" s="1639"/>
      <c r="E129" s="1640"/>
      <c r="F129" s="1640"/>
      <c r="G129" s="1641"/>
      <c r="H129" s="778"/>
      <c r="I129" s="1639"/>
      <c r="J129" s="1640"/>
      <c r="K129" s="1640"/>
      <c r="L129" s="1641"/>
      <c r="M129" s="778"/>
    </row>
    <row r="130" spans="1:13" ht="15" hidden="1">
      <c r="A130" s="802"/>
      <c r="B130" s="746"/>
      <c r="C130" s="836"/>
      <c r="D130" s="764"/>
      <c r="E130" s="1642"/>
      <c r="F130" s="1643"/>
      <c r="G130" s="1644"/>
      <c r="H130" s="768"/>
      <c r="I130" s="764"/>
      <c r="J130" s="1642"/>
      <c r="K130" s="1643"/>
      <c r="L130" s="1644"/>
      <c r="M130" s="786"/>
    </row>
    <row r="131" spans="1:13" ht="15" hidden="1">
      <c r="A131" s="802"/>
      <c r="B131" s="746"/>
      <c r="C131" s="836"/>
      <c r="D131" s="764"/>
      <c r="E131" s="779"/>
      <c r="F131" s="770"/>
      <c r="G131" s="771"/>
      <c r="H131" s="790"/>
      <c r="I131" s="764"/>
      <c r="J131" s="1642"/>
      <c r="K131" s="1643"/>
      <c r="L131" s="1644"/>
      <c r="M131" s="786"/>
    </row>
    <row r="132" spans="1:13" ht="15" hidden="1">
      <c r="A132" s="802"/>
      <c r="B132" s="746"/>
      <c r="C132" s="836"/>
      <c r="D132" s="764"/>
      <c r="E132" s="769"/>
      <c r="F132" s="779"/>
      <c r="G132" s="779"/>
      <c r="H132" s="768"/>
      <c r="I132" s="764"/>
      <c r="J132" s="774"/>
      <c r="K132" s="775"/>
      <c r="L132" s="776"/>
      <c r="M132" s="768"/>
    </row>
    <row r="133" spans="1:13" ht="15" hidden="1">
      <c r="A133" s="802"/>
      <c r="B133" s="746"/>
      <c r="C133" s="836"/>
      <c r="D133" s="764"/>
      <c r="E133" s="769"/>
      <c r="F133" s="770"/>
      <c r="G133" s="771"/>
      <c r="H133" s="790"/>
      <c r="I133" s="764"/>
      <c r="J133" s="774"/>
      <c r="K133" s="775"/>
      <c r="L133" s="776"/>
      <c r="M133" s="837"/>
    </row>
    <row r="134" spans="1:13" ht="15.75" hidden="1" thickBot="1">
      <c r="A134" s="802"/>
      <c r="B134" s="746"/>
      <c r="C134" s="836"/>
      <c r="D134" s="764"/>
      <c r="E134" s="769"/>
      <c r="F134" s="770"/>
      <c r="G134" s="771"/>
      <c r="H134" s="790"/>
      <c r="I134" s="764"/>
      <c r="J134" s="779"/>
      <c r="K134" s="779"/>
      <c r="L134" s="779"/>
      <c r="M134" s="787"/>
    </row>
    <row r="135" spans="1:13" ht="15.75" hidden="1" thickBot="1">
      <c r="A135" s="802"/>
      <c r="B135" s="746"/>
      <c r="C135" s="836"/>
      <c r="D135" s="764"/>
      <c r="E135" s="769"/>
      <c r="F135" s="770"/>
      <c r="G135" s="771"/>
      <c r="H135" s="790"/>
      <c r="I135" s="764"/>
      <c r="J135" s="804"/>
      <c r="K135" s="805"/>
      <c r="L135" s="806"/>
      <c r="M135" s="787"/>
    </row>
    <row r="136" spans="1:13" ht="15.75" hidden="1" thickBot="1">
      <c r="A136" s="802"/>
      <c r="B136" s="746"/>
      <c r="C136" s="836"/>
      <c r="D136" s="764"/>
      <c r="E136" s="779"/>
      <c r="F136" s="779"/>
      <c r="G136" s="779"/>
      <c r="H136" s="838"/>
      <c r="I136" s="764"/>
      <c r="J136" s="779"/>
      <c r="K136" s="775"/>
      <c r="L136" s="776"/>
      <c r="M136" s="787"/>
    </row>
    <row r="137" spans="1:13" ht="14.25" customHeight="1" hidden="1" thickBot="1">
      <c r="A137" s="802"/>
      <c r="B137" s="746"/>
      <c r="C137" s="836"/>
      <c r="D137" s="764"/>
      <c r="E137" s="769"/>
      <c r="F137" s="770"/>
      <c r="G137" s="771"/>
      <c r="H137" s="830"/>
      <c r="I137" s="839"/>
      <c r="J137" s="840"/>
      <c r="K137" s="841"/>
      <c r="L137" s="842"/>
      <c r="M137" s="843"/>
    </row>
    <row r="138" spans="1:13" ht="15" hidden="1">
      <c r="A138" s="802"/>
      <c r="B138" s="746"/>
      <c r="C138" s="836"/>
      <c r="D138" s="764"/>
      <c r="E138" s="769"/>
      <c r="F138" s="770"/>
      <c r="G138" s="771"/>
      <c r="H138" s="796"/>
      <c r="I138" s="839"/>
      <c r="J138" s="840"/>
      <c r="K138" s="841"/>
      <c r="L138" s="842"/>
      <c r="M138" s="843"/>
    </row>
    <row r="139" spans="1:13" ht="15" hidden="1">
      <c r="A139" s="802"/>
      <c r="B139" s="746"/>
      <c r="C139" s="836"/>
      <c r="D139" s="764"/>
      <c r="E139" s="769"/>
      <c r="F139" s="770"/>
      <c r="G139" s="771"/>
      <c r="H139" s="796"/>
      <c r="I139" s="764"/>
      <c r="J139" s="779"/>
      <c r="K139" s="782"/>
      <c r="L139" s="783"/>
      <c r="M139" s="844"/>
    </row>
    <row r="140" spans="1:13" ht="15.75" hidden="1" thickBot="1">
      <c r="A140" s="802"/>
      <c r="B140" s="746"/>
      <c r="C140" s="836"/>
      <c r="D140" s="784"/>
      <c r="E140" s="795"/>
      <c r="F140" s="770"/>
      <c r="G140" s="771"/>
      <c r="H140" s="838"/>
      <c r="I140" s="784"/>
      <c r="J140" s="807"/>
      <c r="K140" s="794"/>
      <c r="L140" s="811"/>
      <c r="M140" s="768"/>
    </row>
    <row r="141" spans="1:13" ht="15.75" hidden="1" thickBot="1">
      <c r="A141" s="802"/>
      <c r="B141" s="746"/>
      <c r="C141" s="836"/>
      <c r="D141" s="764"/>
      <c r="E141" s="779"/>
      <c r="F141" s="794"/>
      <c r="G141" s="811"/>
      <c r="H141" s="838"/>
      <c r="I141" s="784"/>
      <c r="J141" s="779"/>
      <c r="K141" s="770"/>
      <c r="L141" s="771"/>
      <c r="M141" s="780"/>
    </row>
    <row r="142" spans="1:13" ht="15.75" hidden="1" thickBot="1">
      <c r="A142" s="802"/>
      <c r="B142" s="746"/>
      <c r="C142" s="836"/>
      <c r="D142" s="764"/>
      <c r="E142" s="779"/>
      <c r="F142" s="779"/>
      <c r="G142" s="779"/>
      <c r="H142" s="773"/>
      <c r="I142" s="784"/>
      <c r="J142" s="779"/>
      <c r="K142" s="770"/>
      <c r="L142" s="771"/>
      <c r="M142" s="780"/>
    </row>
    <row r="143" spans="1:13" ht="15" hidden="1">
      <c r="A143" s="802"/>
      <c r="B143" s="746"/>
      <c r="C143" s="836"/>
      <c r="D143" s="1658"/>
      <c r="E143" s="1659"/>
      <c r="F143" s="1659"/>
      <c r="G143" s="1660"/>
      <c r="H143" s="781"/>
      <c r="I143" s="1658"/>
      <c r="J143" s="1659"/>
      <c r="K143" s="1659"/>
      <c r="L143" s="1660"/>
      <c r="M143" s="781"/>
    </row>
    <row r="144" spans="1:13" ht="15.75" hidden="1" thickBot="1">
      <c r="A144" s="802"/>
      <c r="B144" s="746"/>
      <c r="C144" s="836"/>
      <c r="D144" s="764"/>
      <c r="E144" s="775"/>
      <c r="F144" s="775"/>
      <c r="G144" s="776"/>
      <c r="H144" s="768"/>
      <c r="I144" s="764"/>
      <c r="J144" s="1642"/>
      <c r="K144" s="1643"/>
      <c r="L144" s="1644"/>
      <c r="M144" s="785"/>
    </row>
    <row r="145" spans="1:13" ht="15.75" hidden="1" thickBot="1">
      <c r="A145" s="802"/>
      <c r="B145" s="746"/>
      <c r="C145" s="836"/>
      <c r="D145" s="764"/>
      <c r="E145" s="775"/>
      <c r="F145" s="775"/>
      <c r="G145" s="776"/>
      <c r="H145" s="768"/>
      <c r="I145" s="764"/>
      <c r="J145" s="779"/>
      <c r="K145" s="770"/>
      <c r="L145" s="771"/>
      <c r="M145" s="785"/>
    </row>
    <row r="146" spans="1:13" ht="15.75" hidden="1" thickBot="1">
      <c r="A146" s="802"/>
      <c r="B146" s="746"/>
      <c r="C146" s="836"/>
      <c r="D146" s="764"/>
      <c r="E146" s="775"/>
      <c r="F146" s="775"/>
      <c r="G146" s="776"/>
      <c r="H146" s="768"/>
      <c r="I146" s="764"/>
      <c r="J146" s="1642"/>
      <c r="K146" s="1643"/>
      <c r="L146" s="1644"/>
      <c r="M146" s="785"/>
    </row>
    <row r="147" spans="1:13" ht="15" hidden="1">
      <c r="A147" s="802"/>
      <c r="B147" s="746"/>
      <c r="C147" s="836"/>
      <c r="D147" s="1639"/>
      <c r="E147" s="1640"/>
      <c r="F147" s="1640"/>
      <c r="G147" s="1641"/>
      <c r="H147" s="778"/>
      <c r="I147" s="764"/>
      <c r="J147" s="789"/>
      <c r="K147" s="775"/>
      <c r="L147" s="776"/>
      <c r="M147" s="778"/>
    </row>
    <row r="148" spans="1:13" ht="15" hidden="1">
      <c r="A148" s="802"/>
      <c r="B148" s="746"/>
      <c r="C148" s="760"/>
      <c r="D148" s="764"/>
      <c r="E148" s="1642"/>
      <c r="F148" s="1643"/>
      <c r="G148" s="1644"/>
      <c r="H148" s="786"/>
      <c r="I148" s="764"/>
      <c r="J148" s="1642"/>
      <c r="K148" s="1643"/>
      <c r="L148" s="1644"/>
      <c r="M148" s="778"/>
    </row>
    <row r="149" spans="1:13" ht="15.75" hidden="1" thickBot="1">
      <c r="A149" s="802"/>
      <c r="B149" s="746"/>
      <c r="C149" s="760"/>
      <c r="D149" s="764"/>
      <c r="E149" s="1646"/>
      <c r="F149" s="1647"/>
      <c r="G149" s="1648"/>
      <c r="H149" s="780"/>
      <c r="I149" s="764"/>
      <c r="J149" s="774"/>
      <c r="K149" s="770"/>
      <c r="L149" s="771"/>
      <c r="M149" s="781"/>
    </row>
    <row r="150" spans="1:13" ht="15.75" hidden="1" thickBot="1">
      <c r="A150" s="802"/>
      <c r="B150" s="746"/>
      <c r="C150" s="760"/>
      <c r="D150" s="764"/>
      <c r="E150" s="779"/>
      <c r="F150" s="779"/>
      <c r="G150" s="779"/>
      <c r="H150" s="780"/>
      <c r="I150" s="764"/>
      <c r="J150" s="1642"/>
      <c r="K150" s="1643"/>
      <c r="L150" s="1644"/>
      <c r="M150" s="768"/>
    </row>
    <row r="151" spans="1:13" ht="15" hidden="1">
      <c r="A151" s="802"/>
      <c r="B151" s="746"/>
      <c r="C151" s="836"/>
      <c r="D151" s="1639"/>
      <c r="E151" s="1640"/>
      <c r="F151" s="1640"/>
      <c r="G151" s="1641"/>
      <c r="H151" s="778"/>
      <c r="I151" s="764"/>
      <c r="J151" s="1646"/>
      <c r="K151" s="1647"/>
      <c r="L151" s="1648"/>
      <c r="M151" s="778"/>
    </row>
    <row r="152" spans="1:13" ht="15" hidden="1">
      <c r="A152" s="802"/>
      <c r="B152" s="746"/>
      <c r="C152" s="760"/>
      <c r="D152" s="764"/>
      <c r="E152" s="1642"/>
      <c r="F152" s="1643"/>
      <c r="G152" s="1644"/>
      <c r="H152" s="786"/>
      <c r="I152" s="764"/>
      <c r="J152" s="1646"/>
      <c r="K152" s="1647"/>
      <c r="L152" s="1648"/>
      <c r="M152" s="768"/>
    </row>
    <row r="153" spans="1:13" ht="15.75" hidden="1" thickBot="1">
      <c r="A153" s="802"/>
      <c r="B153" s="746"/>
      <c r="C153" s="760"/>
      <c r="D153" s="764"/>
      <c r="E153" s="1646"/>
      <c r="F153" s="1647"/>
      <c r="G153" s="1648"/>
      <c r="H153" s="780"/>
      <c r="I153" s="764"/>
      <c r="J153" s="1646"/>
      <c r="K153" s="1647"/>
      <c r="L153" s="1648"/>
      <c r="M153" s="768"/>
    </row>
    <row r="154" spans="1:13" ht="15.75" hidden="1" thickBot="1">
      <c r="A154" s="802"/>
      <c r="B154" s="746"/>
      <c r="C154" s="760"/>
      <c r="D154" s="764"/>
      <c r="E154" s="779"/>
      <c r="F154" s="779"/>
      <c r="G154" s="779"/>
      <c r="H154" s="780"/>
      <c r="I154" s="764"/>
      <c r="J154" s="1646"/>
      <c r="K154" s="1647"/>
      <c r="L154" s="1648"/>
      <c r="M154" s="768"/>
    </row>
    <row r="155" spans="1:13" ht="15" hidden="1">
      <c r="A155" s="802"/>
      <c r="B155" s="746"/>
      <c r="C155" s="836"/>
      <c r="D155" s="1658"/>
      <c r="E155" s="1659"/>
      <c r="F155" s="1659"/>
      <c r="G155" s="1660"/>
      <c r="H155" s="803"/>
      <c r="I155" s="764"/>
      <c r="J155" s="1664"/>
      <c r="K155" s="1665"/>
      <c r="L155" s="1666"/>
      <c r="M155" s="778"/>
    </row>
    <row r="156" spans="1:13" ht="15.75" hidden="1" thickBot="1">
      <c r="A156" s="802"/>
      <c r="B156" s="746"/>
      <c r="C156" s="760"/>
      <c r="D156" s="764"/>
      <c r="E156" s="1642"/>
      <c r="F156" s="1643"/>
      <c r="G156" s="1644"/>
      <c r="H156" s="785"/>
      <c r="I156" s="764"/>
      <c r="J156" s="1642"/>
      <c r="K156" s="1643"/>
      <c r="L156" s="1644"/>
      <c r="M156" s="786"/>
    </row>
    <row r="157" spans="1:13" ht="15.75" hidden="1" thickBot="1">
      <c r="A157" s="802"/>
      <c r="B157" s="746"/>
      <c r="C157" s="760"/>
      <c r="D157" s="764"/>
      <c r="E157" s="1646"/>
      <c r="F157" s="1647"/>
      <c r="G157" s="1648"/>
      <c r="H157" s="785"/>
      <c r="I157" s="764"/>
      <c r="J157" s="774"/>
      <c r="K157" s="775"/>
      <c r="L157" s="776"/>
      <c r="M157" s="768"/>
    </row>
    <row r="158" spans="1:13" ht="15.75" hidden="1" thickBot="1">
      <c r="A158" s="802"/>
      <c r="B158" s="746"/>
      <c r="C158" s="760"/>
      <c r="D158" s="764"/>
      <c r="E158" s="779"/>
      <c r="F158" s="779"/>
      <c r="G158" s="779"/>
      <c r="H158" s="785"/>
      <c r="I158" s="764"/>
      <c r="J158" s="774"/>
      <c r="K158" s="775"/>
      <c r="L158" s="776"/>
      <c r="M158" s="768"/>
    </row>
    <row r="159" spans="1:13" ht="15" hidden="1">
      <c r="A159" s="802"/>
      <c r="B159" s="746"/>
      <c r="C159" s="760"/>
      <c r="D159" s="1658"/>
      <c r="E159" s="1659"/>
      <c r="F159" s="1659"/>
      <c r="G159" s="1660"/>
      <c r="H159" s="778"/>
      <c r="I159" s="1658"/>
      <c r="J159" s="1659"/>
      <c r="K159" s="1659"/>
      <c r="L159" s="1660"/>
      <c r="M159" s="768"/>
    </row>
    <row r="160" spans="1:13" ht="15.75" hidden="1" thickBot="1">
      <c r="A160" s="802"/>
      <c r="B160" s="746"/>
      <c r="C160" s="760"/>
      <c r="D160" s="764"/>
      <c r="E160" s="1642"/>
      <c r="F160" s="1643"/>
      <c r="G160" s="1644"/>
      <c r="H160" s="786"/>
      <c r="I160" s="764"/>
      <c r="J160" s="774"/>
      <c r="K160" s="775"/>
      <c r="L160" s="776"/>
      <c r="M160" s="785"/>
    </row>
    <row r="161" spans="1:13" ht="15.75" hidden="1" thickBot="1">
      <c r="A161" s="802"/>
      <c r="B161" s="746"/>
      <c r="C161" s="760"/>
      <c r="D161" s="764"/>
      <c r="E161" s="779"/>
      <c r="F161" s="779"/>
      <c r="G161" s="779"/>
      <c r="H161" s="768"/>
      <c r="I161" s="764"/>
      <c r="J161" s="779"/>
      <c r="K161" s="775"/>
      <c r="L161" s="776"/>
      <c r="M161" s="785"/>
    </row>
    <row r="162" spans="1:13" ht="15" hidden="1">
      <c r="A162" s="802"/>
      <c r="B162" s="746"/>
      <c r="C162" s="760"/>
      <c r="D162" s="764"/>
      <c r="E162" s="769"/>
      <c r="F162" s="770"/>
      <c r="G162" s="771"/>
      <c r="H162" s="768"/>
      <c r="I162" s="764"/>
      <c r="J162" s="774"/>
      <c r="K162" s="775"/>
      <c r="L162" s="776"/>
      <c r="M162" s="778"/>
    </row>
    <row r="163" spans="1:13" ht="15" hidden="1">
      <c r="A163" s="802"/>
      <c r="B163" s="746"/>
      <c r="C163" s="760"/>
      <c r="D163" s="764"/>
      <c r="E163" s="769"/>
      <c r="F163" s="770"/>
      <c r="G163" s="771"/>
      <c r="H163" s="768"/>
      <c r="I163" s="764"/>
      <c r="J163" s="774"/>
      <c r="K163" s="775"/>
      <c r="L163" s="776"/>
      <c r="M163" s="768"/>
    </row>
    <row r="164" spans="1:13" ht="0.75" customHeight="1" hidden="1">
      <c r="A164" s="802"/>
      <c r="B164" s="746"/>
      <c r="C164" s="760"/>
      <c r="D164" s="764"/>
      <c r="E164" s="769"/>
      <c r="F164" s="770"/>
      <c r="G164" s="771"/>
      <c r="H164" s="768"/>
      <c r="I164" s="764"/>
      <c r="J164" s="774"/>
      <c r="K164" s="775"/>
      <c r="L164" s="776"/>
      <c r="M164" s="768"/>
    </row>
    <row r="165" spans="1:13" ht="15.75" hidden="1" thickBot="1">
      <c r="A165" s="802"/>
      <c r="B165" s="746"/>
      <c r="C165" s="760"/>
      <c r="D165" s="764"/>
      <c r="E165" s="779"/>
      <c r="F165" s="779"/>
      <c r="G165" s="771"/>
      <c r="H165" s="773"/>
      <c r="I165" s="764"/>
      <c r="J165" s="774"/>
      <c r="K165" s="775"/>
      <c r="L165" s="776"/>
      <c r="M165" s="768"/>
    </row>
    <row r="166" spans="1:13" ht="15.75" hidden="1" thickBot="1">
      <c r="A166" s="802"/>
      <c r="B166" s="746"/>
      <c r="C166" s="760"/>
      <c r="D166" s="764"/>
      <c r="E166" s="769"/>
      <c r="F166" s="770"/>
      <c r="G166" s="771"/>
      <c r="H166" s="785"/>
      <c r="I166" s="764"/>
      <c r="J166" s="774"/>
      <c r="K166" s="775"/>
      <c r="L166" s="776"/>
      <c r="M166" s="768"/>
    </row>
    <row r="167" spans="1:13" ht="15" hidden="1">
      <c r="A167" s="802"/>
      <c r="B167" s="746"/>
      <c r="C167" s="760"/>
      <c r="D167" s="764"/>
      <c r="E167" s="769"/>
      <c r="F167" s="770"/>
      <c r="G167" s="771"/>
      <c r="H167" s="803"/>
      <c r="I167" s="764"/>
      <c r="J167" s="774"/>
      <c r="K167" s="775"/>
      <c r="L167" s="776"/>
      <c r="M167" s="768"/>
    </row>
    <row r="168" spans="1:13" ht="15.75" hidden="1" thickBot="1">
      <c r="A168" s="802"/>
      <c r="B168" s="746"/>
      <c r="C168" s="760"/>
      <c r="D168" s="764"/>
      <c r="E168" s="779"/>
      <c r="F168" s="770"/>
      <c r="G168" s="771"/>
      <c r="H168" s="773"/>
      <c r="I168" s="764"/>
      <c r="J168" s="774"/>
      <c r="K168" s="775"/>
      <c r="L168" s="776"/>
      <c r="M168" s="768"/>
    </row>
    <row r="169" spans="1:13" ht="15.75" hidden="1" thickBot="1">
      <c r="A169" s="802"/>
      <c r="B169" s="746"/>
      <c r="C169" s="760"/>
      <c r="D169" s="764"/>
      <c r="E169" s="779"/>
      <c r="F169" s="770"/>
      <c r="G169" s="771"/>
      <c r="H169" s="773"/>
      <c r="I169" s="764"/>
      <c r="J169" s="774"/>
      <c r="K169" s="775"/>
      <c r="L169" s="776"/>
      <c r="M169" s="785"/>
    </row>
    <row r="170" spans="1:13" ht="15.75" hidden="1" thickBot="1">
      <c r="A170" s="802"/>
      <c r="B170" s="746"/>
      <c r="C170" s="760"/>
      <c r="D170" s="764"/>
      <c r="E170" s="779"/>
      <c r="F170" s="770"/>
      <c r="G170" s="771"/>
      <c r="H170" s="773"/>
      <c r="I170" s="764"/>
      <c r="J170" s="845"/>
      <c r="K170" s="775"/>
      <c r="L170" s="776"/>
      <c r="M170" s="785"/>
    </row>
    <row r="171" spans="1:13" ht="15" hidden="1">
      <c r="A171" s="802"/>
      <c r="B171" s="746"/>
      <c r="C171" s="846"/>
      <c r="D171" s="1658"/>
      <c r="E171" s="1659"/>
      <c r="F171" s="1659"/>
      <c r="G171" s="1660"/>
      <c r="H171" s="778"/>
      <c r="I171" s="1667"/>
      <c r="J171" s="1668"/>
      <c r="K171" s="1668"/>
      <c r="L171" s="1669"/>
      <c r="M171" s="778"/>
    </row>
    <row r="172" spans="1:13" ht="15" hidden="1">
      <c r="A172" s="802"/>
      <c r="B172" s="746"/>
      <c r="C172" s="846"/>
      <c r="D172" s="849"/>
      <c r="E172" s="818"/>
      <c r="F172" s="818"/>
      <c r="G172" s="819"/>
      <c r="H172" s="781"/>
      <c r="I172" s="764"/>
      <c r="J172" s="1642"/>
      <c r="K172" s="1643"/>
      <c r="L172" s="1644"/>
      <c r="M172" s="778"/>
    </row>
    <row r="173" spans="1:13" ht="15" hidden="1">
      <c r="A173" s="802"/>
      <c r="B173" s="746"/>
      <c r="C173" s="846"/>
      <c r="D173" s="849"/>
      <c r="E173" s="818"/>
      <c r="F173" s="818"/>
      <c r="G173" s="819"/>
      <c r="H173" s="768"/>
      <c r="I173" s="764"/>
      <c r="J173" s="779"/>
      <c r="K173" s="774"/>
      <c r="L173" s="776"/>
      <c r="M173" s="778"/>
    </row>
    <row r="174" spans="1:13" ht="15" hidden="1">
      <c r="A174" s="802"/>
      <c r="B174" s="746"/>
      <c r="C174" s="846"/>
      <c r="D174" s="849"/>
      <c r="E174" s="818"/>
      <c r="F174" s="818"/>
      <c r="G174" s="819"/>
      <c r="H174" s="768"/>
      <c r="I174" s="764"/>
      <c r="J174" s="774"/>
      <c r="K174" s="775"/>
      <c r="L174" s="776"/>
      <c r="M174" s="778"/>
    </row>
    <row r="175" spans="1:13" ht="15" hidden="1">
      <c r="A175" s="802"/>
      <c r="B175" s="746"/>
      <c r="C175" s="846"/>
      <c r="D175" s="849"/>
      <c r="E175" s="818"/>
      <c r="F175" s="818"/>
      <c r="G175" s="819"/>
      <c r="H175" s="768"/>
      <c r="I175" s="764"/>
      <c r="J175" s="1642"/>
      <c r="K175" s="1643"/>
      <c r="L175" s="1644"/>
      <c r="M175" s="778"/>
    </row>
    <row r="176" spans="1:13" ht="15.75" hidden="1" thickBot="1">
      <c r="A176" s="802"/>
      <c r="B176" s="746"/>
      <c r="C176" s="846"/>
      <c r="D176" s="849"/>
      <c r="E176" s="818"/>
      <c r="F176" s="818"/>
      <c r="G176" s="819"/>
      <c r="H176" s="768"/>
      <c r="I176" s="764"/>
      <c r="J176" s="1642"/>
      <c r="K176" s="1643"/>
      <c r="L176" s="1644"/>
      <c r="M176" s="785"/>
    </row>
    <row r="177" spans="1:13" ht="15.75" hidden="1" thickBot="1">
      <c r="A177" s="802"/>
      <c r="B177" s="746"/>
      <c r="C177" s="846"/>
      <c r="D177" s="849"/>
      <c r="E177" s="818"/>
      <c r="F177" s="818"/>
      <c r="G177" s="819"/>
      <c r="H177" s="768"/>
      <c r="I177" s="784"/>
      <c r="J177" s="845"/>
      <c r="K177" s="845"/>
      <c r="L177" s="809"/>
      <c r="M177" s="785"/>
    </row>
    <row r="178" spans="1:13" ht="15" hidden="1">
      <c r="A178" s="802"/>
      <c r="B178" s="746"/>
      <c r="C178" s="846"/>
      <c r="D178" s="817"/>
      <c r="E178" s="818"/>
      <c r="F178" s="818"/>
      <c r="G178" s="819"/>
      <c r="H178" s="778"/>
      <c r="I178" s="817"/>
      <c r="J178" s="822"/>
      <c r="K178" s="822"/>
      <c r="L178" s="809"/>
      <c r="M178" s="786"/>
    </row>
    <row r="179" spans="1:13" ht="15" hidden="1">
      <c r="A179" s="802"/>
      <c r="B179" s="746"/>
      <c r="C179" s="846"/>
      <c r="D179" s="850"/>
      <c r="E179" s="794"/>
      <c r="F179" s="818"/>
      <c r="G179" s="819"/>
      <c r="H179" s="781"/>
      <c r="I179" s="817"/>
      <c r="J179" s="822"/>
      <c r="K179" s="822"/>
      <c r="L179" s="809"/>
      <c r="M179" s="786"/>
    </row>
    <row r="180" spans="1:13" ht="15.75" hidden="1" thickBot="1">
      <c r="A180" s="802"/>
      <c r="B180" s="746"/>
      <c r="C180" s="846"/>
      <c r="D180" s="764"/>
      <c r="E180" s="769"/>
      <c r="F180" s="818"/>
      <c r="G180" s="819"/>
      <c r="H180" s="785"/>
      <c r="I180" s="784"/>
      <c r="J180" s="807"/>
      <c r="K180" s="822"/>
      <c r="L180" s="809"/>
      <c r="M180" s="786"/>
    </row>
    <row r="181" spans="1:13" ht="15.75" hidden="1" thickBot="1">
      <c r="A181" s="802"/>
      <c r="B181" s="746"/>
      <c r="C181" s="846"/>
      <c r="D181" s="779"/>
      <c r="E181" s="818"/>
      <c r="F181" s="818"/>
      <c r="G181" s="819"/>
      <c r="H181" s="785"/>
      <c r="I181" s="784"/>
      <c r="J181" s="807"/>
      <c r="K181" s="822"/>
      <c r="L181" s="809"/>
      <c r="M181" s="786"/>
    </row>
    <row r="182" spans="1:13" ht="15.75" hidden="1" thickBot="1">
      <c r="A182" s="802"/>
      <c r="B182" s="746"/>
      <c r="C182" s="846"/>
      <c r="D182" s="779"/>
      <c r="E182" s="818"/>
      <c r="F182" s="818"/>
      <c r="G182" s="819"/>
      <c r="H182" s="785"/>
      <c r="I182" s="784"/>
      <c r="J182" s="807"/>
      <c r="K182" s="822"/>
      <c r="L182" s="809"/>
      <c r="M182" s="785"/>
    </row>
    <row r="183" spans="1:13" ht="15.75" hidden="1" thickBot="1">
      <c r="A183" s="802"/>
      <c r="B183" s="746"/>
      <c r="C183" s="846"/>
      <c r="D183" s="817"/>
      <c r="E183" s="818"/>
      <c r="F183" s="818"/>
      <c r="G183" s="819"/>
      <c r="H183" s="778"/>
      <c r="I183" s="850"/>
      <c r="J183" s="779"/>
      <c r="K183" s="782"/>
      <c r="L183" s="783"/>
      <c r="M183" s="785"/>
    </row>
    <row r="184" spans="1:13" ht="14.25" customHeight="1" hidden="1" thickBot="1">
      <c r="A184" s="802"/>
      <c r="B184" s="746"/>
      <c r="C184" s="846"/>
      <c r="D184" s="817"/>
      <c r="E184" s="818"/>
      <c r="F184" s="818"/>
      <c r="G184" s="819"/>
      <c r="H184" s="778"/>
      <c r="I184" s="850"/>
      <c r="J184" s="1642"/>
      <c r="K184" s="1643"/>
      <c r="L184" s="1644"/>
      <c r="M184" s="785"/>
    </row>
    <row r="185" spans="1:13" ht="15" hidden="1">
      <c r="A185" s="802"/>
      <c r="B185" s="746"/>
      <c r="C185" s="846"/>
      <c r="D185" s="817"/>
      <c r="E185" s="818"/>
      <c r="F185" s="818"/>
      <c r="G185" s="819"/>
      <c r="H185" s="778"/>
      <c r="I185" s="850"/>
      <c r="J185" s="822"/>
      <c r="K185" s="822"/>
      <c r="L185" s="809"/>
      <c r="M185" s="781"/>
    </row>
    <row r="186" spans="1:13" ht="15.75" hidden="1" thickBot="1">
      <c r="A186" s="802"/>
      <c r="B186" s="746"/>
      <c r="C186" s="846"/>
      <c r="D186" s="794"/>
      <c r="E186" s="794"/>
      <c r="F186" s="818"/>
      <c r="G186" s="819"/>
      <c r="H186" s="829"/>
      <c r="I186" s="850"/>
      <c r="J186" s="822"/>
      <c r="K186" s="822"/>
      <c r="L186" s="809"/>
      <c r="M186" s="786"/>
    </row>
    <row r="187" spans="1:13" ht="15.75" hidden="1" thickBot="1">
      <c r="A187" s="802"/>
      <c r="B187" s="746"/>
      <c r="C187" s="846"/>
      <c r="D187" s="817"/>
      <c r="E187" s="774"/>
      <c r="F187" s="818"/>
      <c r="G187" s="819"/>
      <c r="H187" s="829"/>
      <c r="I187" s="850"/>
      <c r="J187" s="822"/>
      <c r="K187" s="822"/>
      <c r="L187" s="809"/>
      <c r="M187" s="786"/>
    </row>
    <row r="188" spans="1:13" ht="0.75" customHeight="1" hidden="1">
      <c r="A188" s="802"/>
      <c r="B188" s="746"/>
      <c r="C188" s="836"/>
      <c r="D188" s="1667"/>
      <c r="E188" s="1668"/>
      <c r="F188" s="1668"/>
      <c r="G188" s="1669"/>
      <c r="H188" s="778"/>
      <c r="I188" s="1667"/>
      <c r="J188" s="1668"/>
      <c r="K188" s="1668"/>
      <c r="L188" s="1669"/>
      <c r="M188" s="768"/>
    </row>
    <row r="189" spans="1:13" ht="15.75" hidden="1" thickBot="1">
      <c r="A189" s="802"/>
      <c r="B189" s="746"/>
      <c r="C189" s="836"/>
      <c r="D189" s="764"/>
      <c r="E189" s="1642"/>
      <c r="F189" s="1643"/>
      <c r="G189" s="1644"/>
      <c r="H189" s="778"/>
      <c r="I189" s="764"/>
      <c r="J189" s="1642"/>
      <c r="K189" s="1643"/>
      <c r="L189" s="1644"/>
      <c r="M189" s="785"/>
    </row>
    <row r="190" spans="1:13" ht="15.75" hidden="1" thickBot="1">
      <c r="A190" s="802"/>
      <c r="B190" s="746"/>
      <c r="C190" s="760"/>
      <c r="D190" s="764"/>
      <c r="E190" s="774"/>
      <c r="F190" s="775"/>
      <c r="G190" s="776"/>
      <c r="H190" s="768"/>
      <c r="I190" s="764"/>
      <c r="J190" s="779"/>
      <c r="K190" s="770"/>
      <c r="L190" s="771"/>
      <c r="M190" s="785"/>
    </row>
    <row r="191" spans="1:13" ht="15" hidden="1">
      <c r="A191" s="802"/>
      <c r="B191" s="746"/>
      <c r="C191" s="760"/>
      <c r="D191" s="764"/>
      <c r="E191" s="769"/>
      <c r="F191" s="775"/>
      <c r="G191" s="776"/>
      <c r="H191" s="768"/>
      <c r="I191" s="764"/>
      <c r="J191" s="788"/>
      <c r="K191" s="782"/>
      <c r="L191" s="783"/>
      <c r="M191" s="778"/>
    </row>
    <row r="192" spans="1:13" ht="15.75" hidden="1" thickBot="1">
      <c r="A192" s="802"/>
      <c r="B192" s="746"/>
      <c r="C192" s="760"/>
      <c r="D192" s="764"/>
      <c r="E192" s="769"/>
      <c r="F192" s="775"/>
      <c r="G192" s="776"/>
      <c r="H192" s="773"/>
      <c r="I192" s="764"/>
      <c r="J192" s="788"/>
      <c r="K192" s="782"/>
      <c r="L192" s="783"/>
      <c r="M192" s="768"/>
    </row>
    <row r="193" spans="1:13" ht="15.75" hidden="1" thickBot="1">
      <c r="A193" s="802"/>
      <c r="B193" s="746"/>
      <c r="C193" s="760"/>
      <c r="D193" s="764"/>
      <c r="E193" s="774"/>
      <c r="F193" s="775"/>
      <c r="G193" s="776"/>
      <c r="H193" s="780"/>
      <c r="I193" s="764"/>
      <c r="J193" s="788"/>
      <c r="K193" s="782"/>
      <c r="L193" s="783"/>
      <c r="M193" s="785"/>
    </row>
    <row r="194" spans="1:13" ht="15.75" hidden="1" thickBot="1">
      <c r="A194" s="802"/>
      <c r="B194" s="746"/>
      <c r="C194" s="760"/>
      <c r="D194" s="764"/>
      <c r="E194" s="774"/>
      <c r="F194" s="775"/>
      <c r="G194" s="776"/>
      <c r="H194" s="780"/>
      <c r="I194" s="764"/>
      <c r="J194" s="1642"/>
      <c r="K194" s="1643"/>
      <c r="L194" s="1644"/>
      <c r="M194" s="785"/>
    </row>
    <row r="195" spans="1:13" ht="0.75" customHeight="1" hidden="1">
      <c r="A195" s="802"/>
      <c r="B195" s="746"/>
      <c r="C195" s="836"/>
      <c r="D195" s="1639"/>
      <c r="E195" s="1640"/>
      <c r="F195" s="1640"/>
      <c r="G195" s="1641"/>
      <c r="H195" s="778"/>
      <c r="I195" s="1639"/>
      <c r="J195" s="1640"/>
      <c r="K195" s="1640"/>
      <c r="L195" s="1641"/>
      <c r="M195" s="778"/>
    </row>
    <row r="196" spans="1:13" ht="15.75" hidden="1" thickBot="1">
      <c r="A196" s="802"/>
      <c r="B196" s="746"/>
      <c r="C196" s="760"/>
      <c r="D196" s="764"/>
      <c r="E196" s="774"/>
      <c r="F196" s="775"/>
      <c r="G196" s="776"/>
      <c r="H196" s="812"/>
      <c r="I196" s="764"/>
      <c r="J196" s="1642"/>
      <c r="K196" s="1643"/>
      <c r="L196" s="1644"/>
      <c r="M196" s="829"/>
    </row>
    <row r="197" spans="1:13" ht="15.75" hidden="1" thickBot="1">
      <c r="A197" s="802"/>
      <c r="B197" s="746"/>
      <c r="C197" s="760"/>
      <c r="D197" s="764"/>
      <c r="E197" s="1646"/>
      <c r="F197" s="1647"/>
      <c r="G197" s="1648"/>
      <c r="H197" s="790"/>
      <c r="I197" s="764"/>
      <c r="J197" s="779"/>
      <c r="K197" s="770"/>
      <c r="L197" s="771"/>
      <c r="M197" s="829"/>
    </row>
    <row r="198" spans="1:13" ht="15.75" hidden="1" thickBot="1">
      <c r="A198" s="802"/>
      <c r="B198" s="746"/>
      <c r="C198" s="760"/>
      <c r="D198" s="764"/>
      <c r="E198" s="774"/>
      <c r="F198" s="775"/>
      <c r="G198" s="776"/>
      <c r="H198" s="790"/>
      <c r="I198" s="764"/>
      <c r="J198" s="1642"/>
      <c r="K198" s="1643"/>
      <c r="L198" s="1644"/>
      <c r="M198" s="829"/>
    </row>
    <row r="199" spans="1:13" ht="15" hidden="1">
      <c r="A199" s="802"/>
      <c r="B199" s="746"/>
      <c r="C199" s="836"/>
      <c r="D199" s="1639"/>
      <c r="E199" s="1640"/>
      <c r="F199" s="1640"/>
      <c r="G199" s="1641"/>
      <c r="H199" s="778"/>
      <c r="I199" s="1639"/>
      <c r="J199" s="1640"/>
      <c r="K199" s="1640"/>
      <c r="L199" s="1641"/>
      <c r="M199" s="815"/>
    </row>
    <row r="200" spans="1:13" ht="15.75" hidden="1" thickBot="1">
      <c r="A200" s="802"/>
      <c r="B200" s="746"/>
      <c r="C200" s="760"/>
      <c r="D200" s="764"/>
      <c r="E200" s="1642"/>
      <c r="F200" s="1643"/>
      <c r="G200" s="1644"/>
      <c r="H200" s="786"/>
      <c r="I200" s="764"/>
      <c r="J200" s="1642"/>
      <c r="K200" s="1643"/>
      <c r="L200" s="1644"/>
      <c r="M200" s="829"/>
    </row>
    <row r="201" spans="1:13" ht="15.75" hidden="1" thickBot="1">
      <c r="A201" s="802"/>
      <c r="B201" s="746"/>
      <c r="C201" s="760"/>
      <c r="D201" s="764"/>
      <c r="E201" s="1646"/>
      <c r="F201" s="1647"/>
      <c r="G201" s="1648"/>
      <c r="H201" s="780"/>
      <c r="I201" s="764"/>
      <c r="J201" s="779"/>
      <c r="K201" s="770"/>
      <c r="L201" s="771"/>
      <c r="M201" s="829"/>
    </row>
    <row r="202" spans="1:13" ht="15.75" hidden="1" thickBot="1">
      <c r="A202" s="802"/>
      <c r="B202" s="746"/>
      <c r="C202" s="760"/>
      <c r="D202" s="764"/>
      <c r="E202" s="769"/>
      <c r="F202" s="782"/>
      <c r="G202" s="783"/>
      <c r="H202" s="777"/>
      <c r="I202" s="764"/>
      <c r="J202" s="779"/>
      <c r="K202" s="782"/>
      <c r="L202" s="783"/>
      <c r="M202" s="829"/>
    </row>
    <row r="203" spans="1:13" ht="15.75" hidden="1" thickBot="1">
      <c r="A203" s="802"/>
      <c r="B203" s="746"/>
      <c r="C203" s="760"/>
      <c r="D203" s="764"/>
      <c r="E203" s="779"/>
      <c r="F203" s="782"/>
      <c r="G203" s="783"/>
      <c r="H203" s="780"/>
      <c r="I203" s="764"/>
      <c r="J203" s="779"/>
      <c r="K203" s="782"/>
      <c r="L203" s="783"/>
      <c r="M203" s="768"/>
    </row>
    <row r="204" spans="1:13" ht="15.75" hidden="1" thickBot="1">
      <c r="A204" s="802"/>
      <c r="B204" s="746"/>
      <c r="C204" s="760"/>
      <c r="D204" s="764"/>
      <c r="E204" s="779"/>
      <c r="F204" s="779"/>
      <c r="G204" s="779"/>
      <c r="H204" s="780"/>
      <c r="I204" s="764"/>
      <c r="J204" s="1642"/>
      <c r="K204" s="1643"/>
      <c r="L204" s="1644"/>
      <c r="M204" s="768"/>
    </row>
    <row r="205" spans="1:13" ht="15" hidden="1">
      <c r="A205" s="802"/>
      <c r="B205" s="746"/>
      <c r="C205" s="836"/>
      <c r="D205" s="1658"/>
      <c r="E205" s="1659"/>
      <c r="F205" s="1659"/>
      <c r="G205" s="1660"/>
      <c r="H205" s="803"/>
      <c r="I205" s="1658"/>
      <c r="J205" s="1659"/>
      <c r="K205" s="1659"/>
      <c r="L205" s="1660"/>
      <c r="M205" s="844"/>
    </row>
    <row r="206" spans="1:13" ht="15.75" hidden="1" thickBot="1">
      <c r="A206" s="802"/>
      <c r="B206" s="746"/>
      <c r="C206" s="760"/>
      <c r="D206" s="764"/>
      <c r="E206" s="774"/>
      <c r="F206" s="775"/>
      <c r="G206" s="776"/>
      <c r="H206" s="790"/>
      <c r="I206" s="764"/>
      <c r="J206" s="1642"/>
      <c r="K206" s="1643"/>
      <c r="L206" s="1644"/>
      <c r="M206" s="838"/>
    </row>
    <row r="207" spans="1:13" ht="15.75" hidden="1" thickBot="1">
      <c r="A207" s="802"/>
      <c r="B207" s="746"/>
      <c r="C207" s="760"/>
      <c r="D207" s="764"/>
      <c r="E207" s="774"/>
      <c r="F207" s="775"/>
      <c r="G207" s="776"/>
      <c r="H207" s="796"/>
      <c r="I207" s="764"/>
      <c r="J207" s="779"/>
      <c r="K207" s="770"/>
      <c r="L207" s="771"/>
      <c r="M207" s="838"/>
    </row>
    <row r="208" spans="1:13" ht="15.75" hidden="1" thickBot="1">
      <c r="A208" s="802"/>
      <c r="B208" s="746"/>
      <c r="C208" s="760"/>
      <c r="D208" s="764"/>
      <c r="E208" s="774"/>
      <c r="F208" s="775"/>
      <c r="G208" s="776"/>
      <c r="H208" s="790"/>
      <c r="I208" s="764"/>
      <c r="J208" s="1642"/>
      <c r="K208" s="1643"/>
      <c r="L208" s="1644"/>
      <c r="M208" s="838"/>
    </row>
    <row r="209" spans="1:13" ht="15" hidden="1">
      <c r="A209" s="802"/>
      <c r="B209" s="746"/>
      <c r="C209" s="836"/>
      <c r="D209" s="1658"/>
      <c r="E209" s="1659"/>
      <c r="F209" s="1659"/>
      <c r="G209" s="1660"/>
      <c r="H209" s="778"/>
      <c r="I209" s="764"/>
      <c r="J209" s="788"/>
      <c r="K209" s="782"/>
      <c r="L209" s="783"/>
      <c r="M209" s="778"/>
    </row>
    <row r="210" spans="1:13" ht="15.75" hidden="1" thickBot="1">
      <c r="A210" s="802"/>
      <c r="B210" s="746"/>
      <c r="C210" s="760"/>
      <c r="D210" s="764"/>
      <c r="E210" s="769"/>
      <c r="F210" s="775"/>
      <c r="G210" s="776"/>
      <c r="H210" s="830"/>
      <c r="I210" s="764"/>
      <c r="J210" s="788"/>
      <c r="K210" s="782"/>
      <c r="L210" s="783"/>
      <c r="M210" s="778"/>
    </row>
    <row r="211" spans="1:13" ht="15.75" hidden="1" thickBot="1">
      <c r="A211" s="802"/>
      <c r="B211" s="746"/>
      <c r="C211" s="760"/>
      <c r="D211" s="764"/>
      <c r="E211" s="1646"/>
      <c r="F211" s="1647"/>
      <c r="G211" s="1648"/>
      <c r="H211" s="830"/>
      <c r="I211" s="764"/>
      <c r="J211" s="788"/>
      <c r="K211" s="782"/>
      <c r="L211" s="783"/>
      <c r="M211" s="778"/>
    </row>
    <row r="212" spans="1:13" ht="15.75" hidden="1" thickBot="1">
      <c r="A212" s="802"/>
      <c r="B212" s="746"/>
      <c r="C212" s="760"/>
      <c r="D212" s="764"/>
      <c r="E212" s="774"/>
      <c r="F212" s="775"/>
      <c r="G212" s="776"/>
      <c r="H212" s="830"/>
      <c r="I212" s="764"/>
      <c r="J212" s="788"/>
      <c r="K212" s="782"/>
      <c r="L212" s="783"/>
      <c r="M212" s="778"/>
    </row>
    <row r="213" spans="1:13" ht="15" hidden="1">
      <c r="A213" s="802"/>
      <c r="B213" s="746"/>
      <c r="C213" s="836"/>
      <c r="D213" s="1639"/>
      <c r="E213" s="1640"/>
      <c r="F213" s="1640"/>
      <c r="G213" s="1641"/>
      <c r="H213" s="778"/>
      <c r="I213" s="1639"/>
      <c r="J213" s="1670"/>
      <c r="K213" s="1670"/>
      <c r="L213" s="1671"/>
      <c r="M213" s="778"/>
    </row>
    <row r="214" spans="1:13" ht="15" hidden="1">
      <c r="A214" s="802"/>
      <c r="B214" s="746"/>
      <c r="C214" s="836"/>
      <c r="D214" s="784"/>
      <c r="E214" s="794"/>
      <c r="F214" s="794"/>
      <c r="G214" s="763"/>
      <c r="H214" s="778"/>
      <c r="I214" s="764"/>
      <c r="J214" s="807"/>
      <c r="K214" s="775"/>
      <c r="L214" s="776"/>
      <c r="M214" s="768"/>
    </row>
    <row r="215" spans="1:13" ht="15" hidden="1">
      <c r="A215" s="802"/>
      <c r="B215" s="746"/>
      <c r="C215" s="836"/>
      <c r="D215" s="784"/>
      <c r="E215" s="794"/>
      <c r="F215" s="794"/>
      <c r="G215" s="763"/>
      <c r="H215" s="778"/>
      <c r="I215" s="764"/>
      <c r="J215" s="807"/>
      <c r="K215" s="775"/>
      <c r="L215" s="776"/>
      <c r="M215" s="768"/>
    </row>
    <row r="216" spans="1:13" ht="15" hidden="1">
      <c r="A216" s="802"/>
      <c r="B216" s="746"/>
      <c r="C216" s="760"/>
      <c r="D216" s="764"/>
      <c r="E216" s="1642"/>
      <c r="F216" s="1643"/>
      <c r="G216" s="1644"/>
      <c r="H216" s="768"/>
      <c r="I216" s="784"/>
      <c r="J216" s="807"/>
      <c r="K216" s="794"/>
      <c r="L216" s="811"/>
      <c r="M216" s="790"/>
    </row>
    <row r="217" spans="1:13" ht="15.75" hidden="1" thickBot="1">
      <c r="A217" s="802"/>
      <c r="B217" s="746"/>
      <c r="C217" s="760"/>
      <c r="D217" s="764"/>
      <c r="E217" s="1646"/>
      <c r="F217" s="1647"/>
      <c r="G217" s="1648"/>
      <c r="H217" s="780"/>
      <c r="I217" s="784"/>
      <c r="J217" s="807"/>
      <c r="K217" s="794"/>
      <c r="L217" s="811"/>
      <c r="M217" s="790"/>
    </row>
    <row r="218" spans="1:13" ht="15.75" hidden="1" thickBot="1">
      <c r="A218" s="802"/>
      <c r="B218" s="746"/>
      <c r="C218" s="760"/>
      <c r="D218" s="764"/>
      <c r="E218" s="779"/>
      <c r="F218" s="779"/>
      <c r="G218" s="779"/>
      <c r="H218" s="787"/>
      <c r="I218" s="764"/>
      <c r="J218" s="774"/>
      <c r="K218" s="770"/>
      <c r="L218" s="771"/>
      <c r="M218" s="790"/>
    </row>
    <row r="219" spans="1:13" ht="15" hidden="1">
      <c r="A219" s="802"/>
      <c r="B219" s="746"/>
      <c r="C219" s="836"/>
      <c r="D219" s="1639"/>
      <c r="E219" s="1640"/>
      <c r="F219" s="1640"/>
      <c r="G219" s="1641"/>
      <c r="H219" s="768"/>
      <c r="I219" s="1639"/>
      <c r="J219" s="1640"/>
      <c r="K219" s="1640"/>
      <c r="L219" s="1641"/>
      <c r="M219" s="778"/>
    </row>
    <row r="220" spans="1:13" ht="15.75" hidden="1" thickBot="1">
      <c r="A220" s="802"/>
      <c r="B220" s="746"/>
      <c r="C220" s="760"/>
      <c r="D220" s="764"/>
      <c r="E220" s="769"/>
      <c r="F220" s="775"/>
      <c r="G220" s="776"/>
      <c r="H220" s="851"/>
      <c r="I220" s="764"/>
      <c r="J220" s="779"/>
      <c r="K220" s="782"/>
      <c r="L220" s="783"/>
      <c r="M220" s="785"/>
    </row>
    <row r="221" spans="1:13" ht="15.75" hidden="1" thickBot="1">
      <c r="A221" s="802"/>
      <c r="B221" s="746"/>
      <c r="C221" s="760"/>
      <c r="D221" s="764"/>
      <c r="E221" s="1646"/>
      <c r="F221" s="1647"/>
      <c r="G221" s="1648"/>
      <c r="H221" s="780"/>
      <c r="I221" s="764"/>
      <c r="J221" s="779"/>
      <c r="K221" s="782"/>
      <c r="L221" s="783"/>
      <c r="M221" s="785"/>
    </row>
    <row r="222" spans="1:13" ht="15.75" hidden="1" thickBot="1">
      <c r="A222" s="802"/>
      <c r="B222" s="746"/>
      <c r="C222" s="760"/>
      <c r="D222" s="764"/>
      <c r="E222" s="779"/>
      <c r="F222" s="779"/>
      <c r="G222" s="779"/>
      <c r="H222" s="780"/>
      <c r="I222" s="764"/>
      <c r="J222" s="1642"/>
      <c r="K222" s="1643"/>
      <c r="L222" s="1644"/>
      <c r="M222" s="785"/>
    </row>
    <row r="223" spans="1:13" ht="15" hidden="1">
      <c r="A223" s="802"/>
      <c r="B223" s="746"/>
      <c r="C223" s="836"/>
      <c r="D223" s="1639"/>
      <c r="E223" s="1640"/>
      <c r="F223" s="1640"/>
      <c r="G223" s="1641"/>
      <c r="H223" s="778"/>
      <c r="I223" s="1639"/>
      <c r="J223" s="1640"/>
      <c r="K223" s="1640"/>
      <c r="L223" s="1641"/>
      <c r="M223" s="778"/>
    </row>
    <row r="224" spans="1:13" ht="15.75" hidden="1" thickBot="1">
      <c r="A224" s="802"/>
      <c r="B224" s="746"/>
      <c r="C224" s="836"/>
      <c r="D224" s="764"/>
      <c r="E224" s="1642"/>
      <c r="F224" s="1643"/>
      <c r="G224" s="1644"/>
      <c r="H224" s="778"/>
      <c r="I224" s="764"/>
      <c r="J224" s="1642"/>
      <c r="K224" s="1643"/>
      <c r="L224" s="1644"/>
      <c r="M224" s="785"/>
    </row>
    <row r="225" spans="1:13" ht="15.75" hidden="1" thickBot="1">
      <c r="A225" s="802"/>
      <c r="B225" s="746"/>
      <c r="C225" s="836"/>
      <c r="D225" s="764"/>
      <c r="E225" s="774"/>
      <c r="F225" s="775"/>
      <c r="G225" s="776"/>
      <c r="H225" s="778"/>
      <c r="I225" s="764"/>
      <c r="J225" s="779"/>
      <c r="K225" s="770"/>
      <c r="L225" s="771"/>
      <c r="M225" s="785"/>
    </row>
    <row r="226" spans="1:13" ht="15.75" hidden="1" thickBot="1">
      <c r="A226" s="802"/>
      <c r="B226" s="746"/>
      <c r="C226" s="760"/>
      <c r="D226" s="764"/>
      <c r="E226" s="1642"/>
      <c r="F226" s="1643"/>
      <c r="G226" s="1644"/>
      <c r="H226" s="768"/>
      <c r="I226" s="764"/>
      <c r="J226" s="1642"/>
      <c r="K226" s="1643"/>
      <c r="L226" s="1644"/>
      <c r="M226" s="785"/>
    </row>
    <row r="227" spans="1:13" ht="15" hidden="1">
      <c r="A227" s="802"/>
      <c r="B227" s="746"/>
      <c r="C227" s="760"/>
      <c r="D227" s="764"/>
      <c r="E227" s="769"/>
      <c r="F227" s="770"/>
      <c r="G227" s="771"/>
      <c r="H227" s="781"/>
      <c r="I227" s="764"/>
      <c r="J227" s="788"/>
      <c r="K227" s="782"/>
      <c r="L227" s="783"/>
      <c r="M227" s="778"/>
    </row>
    <row r="228" spans="1:13" ht="15.75" hidden="1" thickBot="1">
      <c r="A228" s="802"/>
      <c r="B228" s="746"/>
      <c r="C228" s="760"/>
      <c r="D228" s="764"/>
      <c r="E228" s="1646"/>
      <c r="F228" s="1647"/>
      <c r="G228" s="1648"/>
      <c r="H228" s="780"/>
      <c r="I228" s="764"/>
      <c r="J228" s="1646"/>
      <c r="K228" s="1647"/>
      <c r="L228" s="1648"/>
      <c r="M228" s="778"/>
    </row>
    <row r="229" spans="1:13" ht="15.75" hidden="1" thickBot="1">
      <c r="A229" s="802"/>
      <c r="B229" s="746"/>
      <c r="C229" s="760"/>
      <c r="D229" s="764"/>
      <c r="E229" s="779"/>
      <c r="F229" s="779"/>
      <c r="G229" s="779"/>
      <c r="H229" s="787"/>
      <c r="I229" s="764"/>
      <c r="J229" s="1646"/>
      <c r="K229" s="1647"/>
      <c r="L229" s="1648"/>
      <c r="M229" s="778"/>
    </row>
    <row r="230" spans="1:13" ht="0.75" customHeight="1" hidden="1">
      <c r="A230" s="802"/>
      <c r="B230" s="746"/>
      <c r="C230" s="836"/>
      <c r="D230" s="1658"/>
      <c r="E230" s="1659"/>
      <c r="F230" s="1659"/>
      <c r="G230" s="1660"/>
      <c r="H230" s="803"/>
      <c r="I230" s="1658"/>
      <c r="J230" s="1659"/>
      <c r="K230" s="1659"/>
      <c r="L230" s="1660"/>
      <c r="M230" s="778"/>
    </row>
    <row r="231" spans="1:13" ht="15.75" hidden="1" thickBot="1">
      <c r="A231" s="802"/>
      <c r="B231" s="746"/>
      <c r="C231" s="836"/>
      <c r="D231" s="764"/>
      <c r="E231" s="1642"/>
      <c r="F231" s="1643"/>
      <c r="G231" s="1644"/>
      <c r="H231" s="781"/>
      <c r="I231" s="764"/>
      <c r="J231" s="1642"/>
      <c r="K231" s="1643"/>
      <c r="L231" s="1644"/>
      <c r="M231" s="773"/>
    </row>
    <row r="232" spans="1:13" ht="15.75" hidden="1" thickBot="1">
      <c r="A232" s="802"/>
      <c r="B232" s="746"/>
      <c r="C232" s="836"/>
      <c r="D232" s="764"/>
      <c r="E232" s="774"/>
      <c r="F232" s="775"/>
      <c r="G232" s="776"/>
      <c r="H232" s="768"/>
      <c r="I232" s="764"/>
      <c r="J232" s="779"/>
      <c r="K232" s="770"/>
      <c r="L232" s="771"/>
      <c r="M232" s="773"/>
    </row>
    <row r="233" spans="1:13" ht="15.75" hidden="1" thickBot="1">
      <c r="A233" s="802"/>
      <c r="B233" s="746"/>
      <c r="C233" s="836"/>
      <c r="D233" s="764"/>
      <c r="E233" s="1642"/>
      <c r="F233" s="1643"/>
      <c r="G233" s="1644"/>
      <c r="H233" s="781"/>
      <c r="I233" s="764"/>
      <c r="J233" s="1642"/>
      <c r="K233" s="1643"/>
      <c r="L233" s="1644"/>
      <c r="M233" s="773"/>
    </row>
    <row r="234" spans="1:13" ht="15.75" hidden="1" thickBot="1">
      <c r="A234" s="802"/>
      <c r="B234" s="746"/>
      <c r="C234" s="760"/>
      <c r="D234" s="764"/>
      <c r="E234" s="769"/>
      <c r="F234" s="770"/>
      <c r="G234" s="771"/>
      <c r="H234" s="829"/>
      <c r="I234" s="764"/>
      <c r="J234" s="774"/>
      <c r="K234" s="782"/>
      <c r="L234" s="783"/>
      <c r="M234" s="781"/>
    </row>
    <row r="235" spans="1:13" ht="15.75" hidden="1" thickBot="1">
      <c r="A235" s="802"/>
      <c r="B235" s="746"/>
      <c r="C235" s="760"/>
      <c r="D235" s="764"/>
      <c r="E235" s="1646"/>
      <c r="F235" s="1647"/>
      <c r="G235" s="1648"/>
      <c r="H235" s="773"/>
      <c r="I235" s="764"/>
      <c r="J235" s="774"/>
      <c r="K235" s="782"/>
      <c r="L235" s="783"/>
      <c r="M235" s="768"/>
    </row>
    <row r="236" spans="1:13" ht="15.75" hidden="1" thickBot="1">
      <c r="A236" s="802"/>
      <c r="B236" s="746"/>
      <c r="C236" s="760"/>
      <c r="D236" s="764"/>
      <c r="E236" s="779"/>
      <c r="F236" s="779"/>
      <c r="G236" s="779"/>
      <c r="H236" s="773"/>
      <c r="I236" s="764"/>
      <c r="J236" s="774"/>
      <c r="K236" s="782"/>
      <c r="L236" s="783"/>
      <c r="M236" s="768"/>
    </row>
    <row r="237" spans="1:13" ht="15" hidden="1">
      <c r="A237" s="802"/>
      <c r="B237" s="746"/>
      <c r="C237" s="836"/>
      <c r="D237" s="1639"/>
      <c r="E237" s="1640"/>
      <c r="F237" s="1640"/>
      <c r="G237" s="1641"/>
      <c r="H237" s="778"/>
      <c r="I237" s="764"/>
      <c r="J237" s="1664"/>
      <c r="K237" s="1665"/>
      <c r="L237" s="1666"/>
      <c r="M237" s="778"/>
    </row>
    <row r="238" spans="1:13" ht="15" hidden="1">
      <c r="A238" s="802"/>
      <c r="B238" s="746"/>
      <c r="C238" s="760"/>
      <c r="D238" s="764"/>
      <c r="E238" s="1642"/>
      <c r="F238" s="1643"/>
      <c r="G238" s="1644"/>
      <c r="H238" s="768"/>
      <c r="I238" s="764"/>
      <c r="J238" s="1646"/>
      <c r="K238" s="1647"/>
      <c r="L238" s="1648"/>
      <c r="M238" s="778"/>
    </row>
    <row r="239" spans="1:13" ht="15.75" hidden="1" thickBot="1">
      <c r="A239" s="802"/>
      <c r="B239" s="746"/>
      <c r="C239" s="760"/>
      <c r="D239" s="764"/>
      <c r="E239" s="1646"/>
      <c r="F239" s="1647"/>
      <c r="G239" s="1648"/>
      <c r="H239" s="787"/>
      <c r="I239" s="764"/>
      <c r="J239" s="1646"/>
      <c r="K239" s="1647"/>
      <c r="L239" s="1648"/>
      <c r="M239" s="778"/>
    </row>
    <row r="240" spans="1:13" ht="15.75" hidden="1" thickBot="1">
      <c r="A240" s="802"/>
      <c r="B240" s="746"/>
      <c r="C240" s="760"/>
      <c r="D240" s="764"/>
      <c r="E240" s="779"/>
      <c r="F240" s="779"/>
      <c r="G240" s="779"/>
      <c r="H240" s="787"/>
      <c r="I240" s="764"/>
      <c r="J240" s="1646"/>
      <c r="K240" s="1647"/>
      <c r="L240" s="1648"/>
      <c r="M240" s="790"/>
    </row>
    <row r="241" spans="1:13" ht="15" hidden="1">
      <c r="A241" s="802"/>
      <c r="B241" s="746"/>
      <c r="C241" s="836"/>
      <c r="D241" s="1639"/>
      <c r="E241" s="1640"/>
      <c r="F241" s="1640"/>
      <c r="G241" s="1641"/>
      <c r="H241" s="778"/>
      <c r="I241" s="764"/>
      <c r="J241" s="1646"/>
      <c r="K241" s="1647"/>
      <c r="L241" s="1648"/>
      <c r="M241" s="778"/>
    </row>
    <row r="242" spans="1:13" ht="15" hidden="1">
      <c r="A242" s="802"/>
      <c r="B242" s="746"/>
      <c r="C242" s="836"/>
      <c r="D242" s="761"/>
      <c r="E242" s="762"/>
      <c r="F242" s="762"/>
      <c r="G242" s="763"/>
      <c r="H242" s="778"/>
      <c r="I242" s="764"/>
      <c r="J242" s="788"/>
      <c r="K242" s="782"/>
      <c r="L242" s="783"/>
      <c r="M242" s="778"/>
    </row>
    <row r="243" spans="1:13" ht="15" hidden="1">
      <c r="A243" s="802"/>
      <c r="B243" s="746"/>
      <c r="C243" s="836"/>
      <c r="D243" s="761"/>
      <c r="E243" s="762"/>
      <c r="F243" s="762"/>
      <c r="G243" s="763"/>
      <c r="H243" s="778"/>
      <c r="I243" s="764"/>
      <c r="J243" s="788"/>
      <c r="K243" s="782"/>
      <c r="L243" s="783"/>
      <c r="M243" s="778"/>
    </row>
    <row r="244" spans="1:13" ht="15" hidden="1">
      <c r="A244" s="802"/>
      <c r="B244" s="746"/>
      <c r="C244" s="760"/>
      <c r="D244" s="764"/>
      <c r="E244" s="769"/>
      <c r="F244" s="779"/>
      <c r="G244" s="779"/>
      <c r="H244" s="768"/>
      <c r="I244" s="764"/>
      <c r="J244" s="1646"/>
      <c r="K244" s="1647"/>
      <c r="L244" s="1648"/>
      <c r="M244" s="768"/>
    </row>
    <row r="245" spans="1:13" ht="15.75" hidden="1" thickBot="1">
      <c r="A245" s="802"/>
      <c r="B245" s="746"/>
      <c r="C245" s="760"/>
      <c r="D245" s="764"/>
      <c r="E245" s="1646"/>
      <c r="F245" s="1647"/>
      <c r="G245" s="1648"/>
      <c r="H245" s="780"/>
      <c r="I245" s="764"/>
      <c r="J245" s="1646"/>
      <c r="K245" s="1647"/>
      <c r="L245" s="1648"/>
      <c r="M245" s="768"/>
    </row>
    <row r="246" spans="1:13" ht="15.75" hidden="1" thickBot="1">
      <c r="A246" s="802"/>
      <c r="B246" s="746"/>
      <c r="C246" s="760"/>
      <c r="D246" s="764"/>
      <c r="E246" s="779"/>
      <c r="F246" s="779"/>
      <c r="G246" s="779"/>
      <c r="H246" s="780"/>
      <c r="I246" s="764"/>
      <c r="J246" s="1646"/>
      <c r="K246" s="1647"/>
      <c r="L246" s="1648"/>
      <c r="M246" s="768"/>
    </row>
    <row r="247" spans="1:13" ht="8.25" customHeight="1" hidden="1">
      <c r="A247" s="802"/>
      <c r="B247" s="746"/>
      <c r="C247" s="852"/>
      <c r="D247" s="1672"/>
      <c r="E247" s="1673"/>
      <c r="F247" s="1673"/>
      <c r="G247" s="1673"/>
      <c r="H247" s="1674"/>
      <c r="I247" s="764"/>
      <c r="J247" s="782"/>
      <c r="K247" s="782"/>
      <c r="L247" s="783"/>
      <c r="M247" s="768"/>
    </row>
    <row r="248" spans="1:13" ht="15.75" hidden="1" thickBot="1">
      <c r="A248" s="802"/>
      <c r="B248" s="746"/>
      <c r="C248" s="852"/>
      <c r="D248" s="839"/>
      <c r="E248" s="840"/>
      <c r="F248" s="841"/>
      <c r="G248" s="842"/>
      <c r="H248" s="829"/>
      <c r="I248" s="764"/>
      <c r="J248" s="782"/>
      <c r="K248" s="782"/>
      <c r="L248" s="783"/>
      <c r="M248" s="768"/>
    </row>
    <row r="249" spans="1:13" ht="15.75" hidden="1" thickBot="1">
      <c r="A249" s="802"/>
      <c r="B249" s="746"/>
      <c r="C249" s="852"/>
      <c r="D249" s="839"/>
      <c r="E249" s="840"/>
      <c r="F249" s="841"/>
      <c r="G249" s="842"/>
      <c r="H249" s="829"/>
      <c r="I249" s="764"/>
      <c r="J249" s="782"/>
      <c r="K249" s="782"/>
      <c r="L249" s="783"/>
      <c r="M249" s="768"/>
    </row>
    <row r="250" spans="1:13" ht="15.75" hidden="1" thickBot="1">
      <c r="A250" s="802"/>
      <c r="B250" s="746"/>
      <c r="C250" s="852"/>
      <c r="D250" s="839"/>
      <c r="E250" s="840"/>
      <c r="F250" s="841"/>
      <c r="G250" s="842"/>
      <c r="H250" s="777"/>
      <c r="I250" s="764"/>
      <c r="J250" s="782"/>
      <c r="K250" s="782"/>
      <c r="L250" s="783"/>
      <c r="M250" s="768"/>
    </row>
    <row r="251" spans="1:13" ht="15" hidden="1">
      <c r="A251" s="802"/>
      <c r="B251" s="746"/>
      <c r="C251" s="852"/>
      <c r="D251" s="1667"/>
      <c r="E251" s="1668"/>
      <c r="F251" s="1668"/>
      <c r="G251" s="1669"/>
      <c r="H251" s="853"/>
      <c r="I251" s="764"/>
      <c r="J251" s="782"/>
      <c r="K251" s="782"/>
      <c r="L251" s="783"/>
      <c r="M251" s="768"/>
    </row>
    <row r="252" spans="1:13" ht="15.75" hidden="1" thickBot="1">
      <c r="A252" s="802"/>
      <c r="B252" s="746"/>
      <c r="C252" s="760"/>
      <c r="D252" s="764"/>
      <c r="E252" s="774"/>
      <c r="F252" s="775"/>
      <c r="G252" s="776"/>
      <c r="H252" s="830"/>
      <c r="I252" s="764"/>
      <c r="J252" s="782"/>
      <c r="K252" s="782"/>
      <c r="L252" s="783"/>
      <c r="M252" s="768"/>
    </row>
    <row r="253" spans="1:13" ht="15.75" hidden="1" thickBot="1">
      <c r="A253" s="802"/>
      <c r="B253" s="746"/>
      <c r="C253" s="760"/>
      <c r="D253" s="764"/>
      <c r="E253" s="774"/>
      <c r="F253" s="775"/>
      <c r="G253" s="776"/>
      <c r="H253" s="830"/>
      <c r="I253" s="764"/>
      <c r="J253" s="782"/>
      <c r="K253" s="782"/>
      <c r="L253" s="783"/>
      <c r="M253" s="768"/>
    </row>
    <row r="254" spans="1:13" ht="15.75" hidden="1" thickBot="1">
      <c r="A254" s="802"/>
      <c r="B254" s="746"/>
      <c r="C254" s="760"/>
      <c r="D254" s="764"/>
      <c r="E254" s="774"/>
      <c r="F254" s="775"/>
      <c r="G254" s="776"/>
      <c r="H254" s="830"/>
      <c r="I254" s="764"/>
      <c r="J254" s="782"/>
      <c r="K254" s="782"/>
      <c r="L254" s="783"/>
      <c r="M254" s="768"/>
    </row>
    <row r="255" spans="1:13" ht="15" hidden="1">
      <c r="A255" s="802"/>
      <c r="B255" s="746"/>
      <c r="C255" s="852"/>
      <c r="D255" s="1667"/>
      <c r="E255" s="1668"/>
      <c r="F255" s="1668"/>
      <c r="G255" s="1669"/>
      <c r="H255" s="853"/>
      <c r="I255" s="764"/>
      <c r="J255" s="782"/>
      <c r="K255" s="782"/>
      <c r="L255" s="783"/>
      <c r="M255" s="768"/>
    </row>
    <row r="256" spans="1:13" ht="15" hidden="1">
      <c r="A256" s="802"/>
      <c r="B256" s="746"/>
      <c r="C256" s="760"/>
      <c r="D256" s="764"/>
      <c r="E256" s="774"/>
      <c r="F256" s="775"/>
      <c r="G256" s="776"/>
      <c r="H256" s="854"/>
      <c r="I256" s="764"/>
      <c r="J256" s="782"/>
      <c r="K256" s="782"/>
      <c r="L256" s="783"/>
      <c r="M256" s="768"/>
    </row>
    <row r="257" spans="1:13" ht="15" hidden="1">
      <c r="A257" s="802"/>
      <c r="B257" s="746"/>
      <c r="C257" s="760"/>
      <c r="D257" s="764"/>
      <c r="E257" s="774"/>
      <c r="F257" s="775"/>
      <c r="G257" s="776"/>
      <c r="H257" s="855"/>
      <c r="I257" s="764"/>
      <c r="J257" s="782"/>
      <c r="K257" s="782"/>
      <c r="L257" s="783"/>
      <c r="M257" s="768"/>
    </row>
    <row r="258" spans="1:13" ht="15" hidden="1">
      <c r="A258" s="802"/>
      <c r="B258" s="746"/>
      <c r="C258" s="760"/>
      <c r="D258" s="764"/>
      <c r="E258" s="774"/>
      <c r="F258" s="775"/>
      <c r="G258" s="776"/>
      <c r="H258" s="855"/>
      <c r="I258" s="764"/>
      <c r="J258" s="782"/>
      <c r="K258" s="782"/>
      <c r="L258" s="783"/>
      <c r="M258" s="768"/>
    </row>
    <row r="259" spans="1:13" ht="15" hidden="1">
      <c r="A259" s="802"/>
      <c r="B259" s="746"/>
      <c r="C259" s="852"/>
      <c r="D259" s="1667"/>
      <c r="E259" s="1668"/>
      <c r="F259" s="1668"/>
      <c r="G259" s="1669"/>
      <c r="H259" s="853"/>
      <c r="I259" s="764"/>
      <c r="J259" s="782"/>
      <c r="K259" s="782"/>
      <c r="L259" s="783"/>
      <c r="M259" s="768"/>
    </row>
    <row r="260" spans="1:13" ht="15" hidden="1">
      <c r="A260" s="802"/>
      <c r="B260" s="746"/>
      <c r="C260" s="760"/>
      <c r="D260" s="764"/>
      <c r="E260" s="774"/>
      <c r="F260" s="775"/>
      <c r="G260" s="776"/>
      <c r="H260" s="854"/>
      <c r="I260" s="764"/>
      <c r="J260" s="782"/>
      <c r="K260" s="782"/>
      <c r="L260" s="783"/>
      <c r="M260" s="768"/>
    </row>
    <row r="261" spans="1:13" ht="15" hidden="1">
      <c r="A261" s="802"/>
      <c r="B261" s="746"/>
      <c r="C261" s="760"/>
      <c r="D261" s="764"/>
      <c r="E261" s="774"/>
      <c r="F261" s="775"/>
      <c r="G261" s="776"/>
      <c r="H261" s="855"/>
      <c r="I261" s="764"/>
      <c r="J261" s="782"/>
      <c r="K261" s="782"/>
      <c r="L261" s="783"/>
      <c r="M261" s="768"/>
    </row>
    <row r="262" spans="1:13" ht="15" hidden="1">
      <c r="A262" s="802"/>
      <c r="B262" s="746"/>
      <c r="C262" s="760"/>
      <c r="D262" s="764"/>
      <c r="E262" s="774"/>
      <c r="F262" s="775"/>
      <c r="G262" s="776"/>
      <c r="H262" s="855"/>
      <c r="I262" s="764"/>
      <c r="J262" s="782"/>
      <c r="K262" s="782"/>
      <c r="L262" s="783"/>
      <c r="M262" s="768"/>
    </row>
    <row r="263" spans="1:13" ht="15" hidden="1">
      <c r="A263" s="802"/>
      <c r="B263" s="746"/>
      <c r="C263" s="852"/>
      <c r="D263" s="1667"/>
      <c r="E263" s="1668"/>
      <c r="F263" s="1668"/>
      <c r="G263" s="1669"/>
      <c r="H263" s="853"/>
      <c r="I263" s="764"/>
      <c r="J263" s="782"/>
      <c r="K263" s="782"/>
      <c r="L263" s="783"/>
      <c r="M263" s="768"/>
    </row>
    <row r="264" spans="1:13" ht="15" hidden="1">
      <c r="A264" s="802"/>
      <c r="B264" s="746"/>
      <c r="C264" s="760"/>
      <c r="D264" s="764"/>
      <c r="E264" s="774"/>
      <c r="F264" s="775"/>
      <c r="G264" s="776"/>
      <c r="H264" s="854"/>
      <c r="I264" s="764"/>
      <c r="J264" s="782"/>
      <c r="K264" s="782"/>
      <c r="L264" s="783"/>
      <c r="M264" s="768"/>
    </row>
    <row r="265" spans="1:13" ht="15" hidden="1">
      <c r="A265" s="802"/>
      <c r="B265" s="746"/>
      <c r="C265" s="760"/>
      <c r="D265" s="764"/>
      <c r="E265" s="774"/>
      <c r="F265" s="775"/>
      <c r="G265" s="776"/>
      <c r="H265" s="855"/>
      <c r="I265" s="764"/>
      <c r="J265" s="782"/>
      <c r="K265" s="782"/>
      <c r="L265" s="783"/>
      <c r="M265" s="768"/>
    </row>
    <row r="266" spans="1:13" ht="15" hidden="1">
      <c r="A266" s="802"/>
      <c r="B266" s="746"/>
      <c r="C266" s="760"/>
      <c r="D266" s="764"/>
      <c r="E266" s="774"/>
      <c r="F266" s="775"/>
      <c r="G266" s="776"/>
      <c r="H266" s="855"/>
      <c r="I266" s="764"/>
      <c r="J266" s="782"/>
      <c r="K266" s="782"/>
      <c r="L266" s="783"/>
      <c r="M266" s="768"/>
    </row>
    <row r="267" spans="1:13" ht="15" hidden="1">
      <c r="A267" s="802"/>
      <c r="B267" s="746"/>
      <c r="C267" s="852"/>
      <c r="D267" s="1667"/>
      <c r="E267" s="1668"/>
      <c r="F267" s="1668"/>
      <c r="G267" s="1669"/>
      <c r="H267" s="853"/>
      <c r="I267" s="764"/>
      <c r="J267" s="782"/>
      <c r="K267" s="782"/>
      <c r="L267" s="783"/>
      <c r="M267" s="768"/>
    </row>
    <row r="268" spans="1:13" ht="12" customHeight="1" hidden="1">
      <c r="A268" s="802"/>
      <c r="B268" s="746"/>
      <c r="C268" s="852"/>
      <c r="D268" s="764"/>
      <c r="E268" s="774"/>
      <c r="F268" s="847"/>
      <c r="G268" s="848"/>
      <c r="H268" s="814"/>
      <c r="I268" s="764"/>
      <c r="J268" s="782"/>
      <c r="K268" s="782"/>
      <c r="L268" s="783"/>
      <c r="M268" s="768"/>
    </row>
    <row r="269" spans="1:13" ht="15" hidden="1">
      <c r="A269" s="802"/>
      <c r="B269" s="746"/>
      <c r="C269" s="760"/>
      <c r="D269" s="764"/>
      <c r="E269" s="774"/>
      <c r="F269" s="775"/>
      <c r="G269" s="776"/>
      <c r="H269" s="854"/>
      <c r="I269" s="764"/>
      <c r="J269" s="782"/>
      <c r="K269" s="782"/>
      <c r="L269" s="783"/>
      <c r="M269" s="768"/>
    </row>
    <row r="270" spans="1:13" ht="15" hidden="1">
      <c r="A270" s="802"/>
      <c r="B270" s="746"/>
      <c r="C270" s="760"/>
      <c r="D270" s="764"/>
      <c r="E270" s="774"/>
      <c r="F270" s="775"/>
      <c r="G270" s="776"/>
      <c r="H270" s="855"/>
      <c r="I270" s="764"/>
      <c r="J270" s="782"/>
      <c r="K270" s="782"/>
      <c r="L270" s="783"/>
      <c r="M270" s="768"/>
    </row>
    <row r="271" spans="1:13" ht="15" hidden="1">
      <c r="A271" s="802"/>
      <c r="B271" s="746"/>
      <c r="C271" s="760"/>
      <c r="D271" s="764"/>
      <c r="E271" s="774"/>
      <c r="F271" s="775"/>
      <c r="G271" s="776"/>
      <c r="H271" s="855"/>
      <c r="I271" s="764"/>
      <c r="J271" s="782"/>
      <c r="K271" s="782"/>
      <c r="L271" s="783"/>
      <c r="M271" s="768"/>
    </row>
    <row r="272" spans="1:13" ht="15" hidden="1">
      <c r="A272" s="802"/>
      <c r="B272" s="746"/>
      <c r="C272" s="852"/>
      <c r="D272" s="1667"/>
      <c r="E272" s="1668"/>
      <c r="F272" s="1668"/>
      <c r="G272" s="1669"/>
      <c r="H272" s="853"/>
      <c r="I272" s="764"/>
      <c r="J272" s="782"/>
      <c r="K272" s="782"/>
      <c r="L272" s="783"/>
      <c r="M272" s="768"/>
    </row>
    <row r="273" spans="1:13" ht="15" hidden="1">
      <c r="A273" s="802"/>
      <c r="B273" s="746"/>
      <c r="C273" s="852"/>
      <c r="D273" s="764"/>
      <c r="E273" s="774"/>
      <c r="F273" s="847"/>
      <c r="G273" s="848"/>
      <c r="H273" s="814"/>
      <c r="I273" s="764"/>
      <c r="J273" s="782"/>
      <c r="K273" s="782"/>
      <c r="L273" s="783"/>
      <c r="M273" s="768"/>
    </row>
    <row r="274" spans="1:13" ht="15" hidden="1">
      <c r="A274" s="802"/>
      <c r="B274" s="746"/>
      <c r="C274" s="760"/>
      <c r="D274" s="764"/>
      <c r="E274" s="774"/>
      <c r="F274" s="775"/>
      <c r="G274" s="776"/>
      <c r="H274" s="854"/>
      <c r="I274" s="764"/>
      <c r="J274" s="782"/>
      <c r="K274" s="782"/>
      <c r="L274" s="783"/>
      <c r="M274" s="768"/>
    </row>
    <row r="275" spans="1:13" ht="15" hidden="1">
      <c r="A275" s="802"/>
      <c r="B275" s="746"/>
      <c r="C275" s="760"/>
      <c r="D275" s="764"/>
      <c r="E275" s="774"/>
      <c r="F275" s="775"/>
      <c r="G275" s="776"/>
      <c r="H275" s="855"/>
      <c r="I275" s="764"/>
      <c r="J275" s="782"/>
      <c r="K275" s="782"/>
      <c r="L275" s="783"/>
      <c r="M275" s="768"/>
    </row>
    <row r="276" spans="1:13" ht="15.75" hidden="1" thickBot="1">
      <c r="A276" s="802"/>
      <c r="B276" s="746"/>
      <c r="C276" s="760"/>
      <c r="D276" s="764"/>
      <c r="E276" s="774"/>
      <c r="F276" s="775"/>
      <c r="G276" s="776"/>
      <c r="H276" s="777"/>
      <c r="I276" s="764"/>
      <c r="J276" s="782"/>
      <c r="K276" s="782"/>
      <c r="L276" s="783"/>
      <c r="M276" s="768"/>
    </row>
    <row r="277" spans="1:13" ht="15" hidden="1">
      <c r="A277" s="802"/>
      <c r="B277" s="746"/>
      <c r="C277" s="852"/>
      <c r="D277" s="1672"/>
      <c r="E277" s="1673"/>
      <c r="F277" s="1673"/>
      <c r="G277" s="1673"/>
      <c r="H277" s="1674"/>
      <c r="I277" s="1672"/>
      <c r="J277" s="1673"/>
      <c r="K277" s="1673"/>
      <c r="L277" s="1673"/>
      <c r="M277" s="1674"/>
    </row>
    <row r="278" spans="1:13" ht="15.75" hidden="1" thickBot="1">
      <c r="A278" s="802"/>
      <c r="B278" s="746"/>
      <c r="C278" s="852"/>
      <c r="D278" s="764"/>
      <c r="E278" s="774"/>
      <c r="F278" s="775"/>
      <c r="G278" s="776"/>
      <c r="H278" s="829"/>
      <c r="I278" s="764"/>
      <c r="J278" s="1642"/>
      <c r="K278" s="1643"/>
      <c r="L278" s="1644"/>
      <c r="M278" s="785"/>
    </row>
    <row r="279" spans="1:13" ht="15.75" hidden="1" thickBot="1">
      <c r="A279" s="802"/>
      <c r="B279" s="746"/>
      <c r="C279" s="852"/>
      <c r="D279" s="764"/>
      <c r="E279" s="774"/>
      <c r="F279" s="775"/>
      <c r="G279" s="776"/>
      <c r="H279" s="854"/>
      <c r="I279" s="764"/>
      <c r="J279" s="779"/>
      <c r="K279" s="770"/>
      <c r="L279" s="771"/>
      <c r="M279" s="785"/>
    </row>
    <row r="280" spans="1:13" ht="15.75" hidden="1" thickBot="1">
      <c r="A280" s="802"/>
      <c r="B280" s="746"/>
      <c r="C280" s="852"/>
      <c r="D280" s="764"/>
      <c r="E280" s="774"/>
      <c r="F280" s="775"/>
      <c r="G280" s="776"/>
      <c r="H280" s="855"/>
      <c r="I280" s="764"/>
      <c r="J280" s="1642"/>
      <c r="K280" s="1643"/>
      <c r="L280" s="1644"/>
      <c r="M280" s="785"/>
    </row>
    <row r="281" spans="1:13" ht="15" hidden="1">
      <c r="A281" s="802"/>
      <c r="B281" s="746"/>
      <c r="C281" s="852"/>
      <c r="D281" s="1667"/>
      <c r="E281" s="1668"/>
      <c r="F281" s="1668"/>
      <c r="G281" s="1669"/>
      <c r="H281" s="853"/>
      <c r="I281" s="1667"/>
      <c r="J281" s="1668"/>
      <c r="K281" s="1668"/>
      <c r="L281" s="1669"/>
      <c r="M281" s="778"/>
    </row>
    <row r="282" spans="1:13" ht="15.75" hidden="1" thickBot="1">
      <c r="A282" s="802"/>
      <c r="B282" s="746"/>
      <c r="C282" s="760"/>
      <c r="D282" s="764"/>
      <c r="E282" s="774"/>
      <c r="F282" s="775"/>
      <c r="G282" s="776"/>
      <c r="H282" s="830"/>
      <c r="I282" s="764"/>
      <c r="J282" s="1642"/>
      <c r="K282" s="1643"/>
      <c r="L282" s="1644"/>
      <c r="M282" s="785"/>
    </row>
    <row r="283" spans="1:13" ht="15.75" hidden="1" thickBot="1">
      <c r="A283" s="802"/>
      <c r="B283" s="746"/>
      <c r="C283" s="760"/>
      <c r="D283" s="764"/>
      <c r="E283" s="774"/>
      <c r="F283" s="775"/>
      <c r="G283" s="776"/>
      <c r="H283" s="830"/>
      <c r="I283" s="764"/>
      <c r="J283" s="779"/>
      <c r="K283" s="770"/>
      <c r="L283" s="771"/>
      <c r="M283" s="785"/>
    </row>
    <row r="284" spans="1:13" ht="15.75" hidden="1" thickBot="1">
      <c r="A284" s="802"/>
      <c r="B284" s="746"/>
      <c r="C284" s="760"/>
      <c r="D284" s="764"/>
      <c r="E284" s="774"/>
      <c r="F284" s="775"/>
      <c r="G284" s="776"/>
      <c r="H284" s="830"/>
      <c r="I284" s="764"/>
      <c r="J284" s="1642"/>
      <c r="K284" s="1643"/>
      <c r="L284" s="1644"/>
      <c r="M284" s="785"/>
    </row>
    <row r="285" spans="1:13" ht="15" hidden="1">
      <c r="A285" s="802"/>
      <c r="B285" s="746"/>
      <c r="C285" s="852"/>
      <c r="D285" s="1667"/>
      <c r="E285" s="1668"/>
      <c r="F285" s="1668"/>
      <c r="G285" s="1669"/>
      <c r="H285" s="853"/>
      <c r="I285" s="1667"/>
      <c r="J285" s="1668"/>
      <c r="K285" s="1668"/>
      <c r="L285" s="1669"/>
      <c r="M285" s="778"/>
    </row>
    <row r="286" spans="1:13" ht="6.75" customHeight="1" hidden="1" thickBot="1">
      <c r="A286" s="802"/>
      <c r="B286" s="746"/>
      <c r="C286" s="760"/>
      <c r="D286" s="764"/>
      <c r="E286" s="774"/>
      <c r="F286" s="775"/>
      <c r="G286" s="776"/>
      <c r="H286" s="854"/>
      <c r="I286" s="764"/>
      <c r="J286" s="1642"/>
      <c r="K286" s="1643"/>
      <c r="L286" s="1644"/>
      <c r="M286" s="785"/>
    </row>
    <row r="287" spans="1:13" ht="15.75" hidden="1" thickBot="1">
      <c r="A287" s="802"/>
      <c r="B287" s="746"/>
      <c r="C287" s="760"/>
      <c r="D287" s="764"/>
      <c r="E287" s="774"/>
      <c r="F287" s="775"/>
      <c r="G287" s="776"/>
      <c r="H287" s="855"/>
      <c r="I287" s="764"/>
      <c r="J287" s="779"/>
      <c r="K287" s="770"/>
      <c r="L287" s="771"/>
      <c r="M287" s="785"/>
    </row>
    <row r="288" spans="1:13" ht="15.75" hidden="1" thickBot="1">
      <c r="A288" s="802"/>
      <c r="B288" s="746"/>
      <c r="C288" s="760"/>
      <c r="D288" s="764"/>
      <c r="E288" s="774"/>
      <c r="F288" s="775"/>
      <c r="G288" s="776"/>
      <c r="H288" s="855"/>
      <c r="I288" s="764"/>
      <c r="J288" s="1642"/>
      <c r="K288" s="1643"/>
      <c r="L288" s="1644"/>
      <c r="M288" s="785"/>
    </row>
    <row r="289" spans="1:13" ht="15" hidden="1">
      <c r="A289" s="802"/>
      <c r="B289" s="746"/>
      <c r="C289" s="852"/>
      <c r="D289" s="1667"/>
      <c r="E289" s="1668"/>
      <c r="F289" s="1668"/>
      <c r="G289" s="1669"/>
      <c r="H289" s="853"/>
      <c r="I289" s="764"/>
      <c r="J289" s="782"/>
      <c r="K289" s="782"/>
      <c r="L289" s="783"/>
      <c r="M289" s="768"/>
    </row>
    <row r="290" spans="1:13" ht="15" hidden="1">
      <c r="A290" s="802"/>
      <c r="B290" s="746"/>
      <c r="C290" s="760"/>
      <c r="D290" s="764"/>
      <c r="E290" s="774"/>
      <c r="F290" s="775"/>
      <c r="G290" s="776"/>
      <c r="H290" s="854"/>
      <c r="I290" s="764"/>
      <c r="J290" s="782"/>
      <c r="K290" s="782"/>
      <c r="L290" s="783"/>
      <c r="M290" s="768"/>
    </row>
    <row r="291" spans="1:13" ht="15" hidden="1">
      <c r="A291" s="802"/>
      <c r="B291" s="746"/>
      <c r="C291" s="760"/>
      <c r="D291" s="764"/>
      <c r="E291" s="774"/>
      <c r="F291" s="775"/>
      <c r="G291" s="776"/>
      <c r="H291" s="855"/>
      <c r="I291" s="764"/>
      <c r="J291" s="782"/>
      <c r="K291" s="782"/>
      <c r="L291" s="783"/>
      <c r="M291" s="768"/>
    </row>
    <row r="292" spans="1:13" ht="15" hidden="1">
      <c r="A292" s="802"/>
      <c r="B292" s="746"/>
      <c r="C292" s="760"/>
      <c r="D292" s="764"/>
      <c r="E292" s="774"/>
      <c r="F292" s="775"/>
      <c r="G292" s="776"/>
      <c r="H292" s="855"/>
      <c r="I292" s="764"/>
      <c r="J292" s="782"/>
      <c r="K292" s="782"/>
      <c r="L292" s="783"/>
      <c r="M292" s="768"/>
    </row>
    <row r="293" spans="1:13" ht="15" hidden="1">
      <c r="A293" s="802"/>
      <c r="B293" s="746"/>
      <c r="C293" s="852"/>
      <c r="D293" s="1667"/>
      <c r="E293" s="1668"/>
      <c r="F293" s="1668"/>
      <c r="G293" s="1669"/>
      <c r="H293" s="853"/>
      <c r="I293" s="764"/>
      <c r="J293" s="782"/>
      <c r="K293" s="782"/>
      <c r="L293" s="783"/>
      <c r="M293" s="768"/>
    </row>
    <row r="294" spans="1:13" ht="15" hidden="1">
      <c r="A294" s="802"/>
      <c r="B294" s="746"/>
      <c r="C294" s="760"/>
      <c r="D294" s="764"/>
      <c r="E294" s="774"/>
      <c r="F294" s="775"/>
      <c r="G294" s="776"/>
      <c r="H294" s="854"/>
      <c r="I294" s="764"/>
      <c r="J294" s="782"/>
      <c r="K294" s="782"/>
      <c r="L294" s="783"/>
      <c r="M294" s="768"/>
    </row>
    <row r="295" spans="1:13" ht="15" hidden="1">
      <c r="A295" s="802"/>
      <c r="B295" s="746"/>
      <c r="C295" s="760"/>
      <c r="D295" s="764"/>
      <c r="E295" s="774"/>
      <c r="F295" s="775"/>
      <c r="G295" s="776"/>
      <c r="H295" s="855"/>
      <c r="I295" s="764"/>
      <c r="J295" s="782"/>
      <c r="K295" s="782"/>
      <c r="L295" s="783"/>
      <c r="M295" s="768"/>
    </row>
    <row r="296" spans="1:13" ht="15" hidden="1">
      <c r="A296" s="802"/>
      <c r="B296" s="746"/>
      <c r="C296" s="760"/>
      <c r="D296" s="764"/>
      <c r="E296" s="774"/>
      <c r="F296" s="775"/>
      <c r="G296" s="776"/>
      <c r="H296" s="855"/>
      <c r="I296" s="764"/>
      <c r="J296" s="782"/>
      <c r="K296" s="782"/>
      <c r="L296" s="783"/>
      <c r="M296" s="768"/>
    </row>
    <row r="297" spans="1:13" ht="15" hidden="1">
      <c r="A297" s="802"/>
      <c r="B297" s="746"/>
      <c r="C297" s="852"/>
      <c r="D297" s="1667"/>
      <c r="E297" s="1668"/>
      <c r="F297" s="1668"/>
      <c r="G297" s="1669"/>
      <c r="H297" s="853"/>
      <c r="I297" s="764"/>
      <c r="J297" s="782"/>
      <c r="K297" s="782"/>
      <c r="L297" s="783"/>
      <c r="M297" s="768"/>
    </row>
    <row r="298" spans="1:13" ht="15" hidden="1">
      <c r="A298" s="802"/>
      <c r="B298" s="746"/>
      <c r="C298" s="760"/>
      <c r="D298" s="764"/>
      <c r="E298" s="774"/>
      <c r="F298" s="775"/>
      <c r="G298" s="776"/>
      <c r="H298" s="854"/>
      <c r="I298" s="764"/>
      <c r="J298" s="782"/>
      <c r="K298" s="782"/>
      <c r="L298" s="783"/>
      <c r="M298" s="768"/>
    </row>
    <row r="299" spans="1:13" ht="15" hidden="1">
      <c r="A299" s="802"/>
      <c r="B299" s="746"/>
      <c r="C299" s="760"/>
      <c r="D299" s="764"/>
      <c r="E299" s="774"/>
      <c r="F299" s="775"/>
      <c r="G299" s="776"/>
      <c r="H299" s="855"/>
      <c r="I299" s="764"/>
      <c r="J299" s="782"/>
      <c r="K299" s="782"/>
      <c r="L299" s="783"/>
      <c r="M299" s="768"/>
    </row>
    <row r="300" spans="1:13" ht="15" hidden="1">
      <c r="A300" s="802"/>
      <c r="B300" s="746"/>
      <c r="C300" s="760"/>
      <c r="D300" s="764"/>
      <c r="E300" s="774"/>
      <c r="F300" s="775"/>
      <c r="G300" s="776"/>
      <c r="H300" s="855"/>
      <c r="I300" s="764"/>
      <c r="J300" s="782"/>
      <c r="K300" s="782"/>
      <c r="L300" s="783"/>
      <c r="M300" s="768"/>
    </row>
    <row r="301" spans="1:13" ht="15" hidden="1">
      <c r="A301" s="802"/>
      <c r="B301" s="746"/>
      <c r="C301" s="852"/>
      <c r="D301" s="1667"/>
      <c r="E301" s="1668"/>
      <c r="F301" s="1668"/>
      <c r="G301" s="1669"/>
      <c r="H301" s="853"/>
      <c r="I301" s="764"/>
      <c r="J301" s="782"/>
      <c r="K301" s="782"/>
      <c r="L301" s="783"/>
      <c r="M301" s="768"/>
    </row>
    <row r="302" spans="1:13" ht="15" hidden="1">
      <c r="A302" s="802"/>
      <c r="B302" s="746"/>
      <c r="C302" s="760"/>
      <c r="D302" s="764"/>
      <c r="E302" s="774"/>
      <c r="F302" s="775"/>
      <c r="G302" s="776"/>
      <c r="H302" s="854"/>
      <c r="I302" s="764"/>
      <c r="J302" s="782"/>
      <c r="K302" s="782"/>
      <c r="L302" s="783"/>
      <c r="M302" s="768"/>
    </row>
    <row r="303" spans="1:13" ht="15" hidden="1">
      <c r="A303" s="802"/>
      <c r="B303" s="746"/>
      <c r="C303" s="760"/>
      <c r="D303" s="764"/>
      <c r="E303" s="774"/>
      <c r="F303" s="775"/>
      <c r="G303" s="776"/>
      <c r="H303" s="855"/>
      <c r="I303" s="764"/>
      <c r="J303" s="782"/>
      <c r="K303" s="782"/>
      <c r="L303" s="783"/>
      <c r="M303" s="768"/>
    </row>
    <row r="304" spans="1:13" ht="15" hidden="1">
      <c r="A304" s="802"/>
      <c r="B304" s="746"/>
      <c r="C304" s="760"/>
      <c r="D304" s="764"/>
      <c r="E304" s="774"/>
      <c r="F304" s="775"/>
      <c r="G304" s="776"/>
      <c r="H304" s="855"/>
      <c r="I304" s="764"/>
      <c r="J304" s="782"/>
      <c r="K304" s="782"/>
      <c r="L304" s="783"/>
      <c r="M304" s="768"/>
    </row>
    <row r="305" spans="1:13" ht="15" hidden="1">
      <c r="A305" s="802"/>
      <c r="B305" s="746"/>
      <c r="C305" s="852"/>
      <c r="D305" s="1667"/>
      <c r="E305" s="1668"/>
      <c r="F305" s="1668"/>
      <c r="G305" s="1669"/>
      <c r="H305" s="853"/>
      <c r="I305" s="1667"/>
      <c r="J305" s="1668"/>
      <c r="K305" s="1668"/>
      <c r="L305" s="1669"/>
      <c r="M305" s="768"/>
    </row>
    <row r="306" spans="1:13" ht="15.75" hidden="1" thickBot="1">
      <c r="A306" s="802"/>
      <c r="B306" s="746"/>
      <c r="C306" s="760"/>
      <c r="D306" s="764"/>
      <c r="E306" s="774"/>
      <c r="F306" s="775"/>
      <c r="G306" s="776"/>
      <c r="H306" s="854"/>
      <c r="I306" s="764"/>
      <c r="J306" s="1642"/>
      <c r="K306" s="1643"/>
      <c r="L306" s="1644"/>
      <c r="M306" s="785"/>
    </row>
    <row r="307" spans="1:13" ht="7.5" customHeight="1" hidden="1" thickBot="1">
      <c r="A307" s="802"/>
      <c r="B307" s="746"/>
      <c r="C307" s="760"/>
      <c r="D307" s="764"/>
      <c r="E307" s="774"/>
      <c r="F307" s="775"/>
      <c r="G307" s="776"/>
      <c r="H307" s="855"/>
      <c r="I307" s="764"/>
      <c r="J307" s="779"/>
      <c r="K307" s="770"/>
      <c r="L307" s="771"/>
      <c r="M307" s="785"/>
    </row>
    <row r="308" spans="1:13" ht="15.75" hidden="1" thickBot="1">
      <c r="A308" s="802"/>
      <c r="B308" s="746"/>
      <c r="C308" s="760"/>
      <c r="D308" s="764"/>
      <c r="E308" s="774"/>
      <c r="F308" s="775"/>
      <c r="G308" s="776"/>
      <c r="H308" s="855"/>
      <c r="I308" s="764"/>
      <c r="J308" s="1642"/>
      <c r="K308" s="1643"/>
      <c r="L308" s="1644"/>
      <c r="M308" s="785"/>
    </row>
    <row r="309" spans="1:13" ht="15" hidden="1">
      <c r="A309" s="802"/>
      <c r="B309" s="746"/>
      <c r="C309" s="852"/>
      <c r="D309" s="1667"/>
      <c r="E309" s="1668"/>
      <c r="F309" s="1668"/>
      <c r="G309" s="1669"/>
      <c r="H309" s="853"/>
      <c r="I309" s="764"/>
      <c r="J309" s="782"/>
      <c r="K309" s="782"/>
      <c r="L309" s="783"/>
      <c r="M309" s="768"/>
    </row>
    <row r="310" spans="1:13" ht="15" hidden="1">
      <c r="A310" s="802"/>
      <c r="B310" s="746"/>
      <c r="C310" s="760"/>
      <c r="D310" s="764"/>
      <c r="E310" s="774"/>
      <c r="F310" s="775"/>
      <c r="G310" s="776"/>
      <c r="H310" s="854"/>
      <c r="I310" s="764"/>
      <c r="J310" s="782"/>
      <c r="K310" s="782"/>
      <c r="L310" s="783"/>
      <c r="M310" s="768"/>
    </row>
    <row r="311" spans="1:13" ht="15" hidden="1">
      <c r="A311" s="802"/>
      <c r="B311" s="746"/>
      <c r="C311" s="760"/>
      <c r="D311" s="764"/>
      <c r="E311" s="774"/>
      <c r="F311" s="775"/>
      <c r="G311" s="776"/>
      <c r="H311" s="855"/>
      <c r="I311" s="764"/>
      <c r="J311" s="782"/>
      <c r="K311" s="782"/>
      <c r="L311" s="783"/>
      <c r="M311" s="768"/>
    </row>
    <row r="312" spans="1:13" ht="15" hidden="1">
      <c r="A312" s="802"/>
      <c r="B312" s="746"/>
      <c r="C312" s="760"/>
      <c r="D312" s="764"/>
      <c r="E312" s="774"/>
      <c r="F312" s="775"/>
      <c r="G312" s="776"/>
      <c r="H312" s="855"/>
      <c r="I312" s="764"/>
      <c r="J312" s="782"/>
      <c r="K312" s="782"/>
      <c r="L312" s="783"/>
      <c r="M312" s="768"/>
    </row>
    <row r="313" spans="1:13" ht="15" hidden="1">
      <c r="A313" s="802"/>
      <c r="B313" s="746"/>
      <c r="C313" s="852"/>
      <c r="D313" s="1667"/>
      <c r="E313" s="1668"/>
      <c r="F313" s="1668"/>
      <c r="G313" s="1669"/>
      <c r="H313" s="853"/>
      <c r="I313" s="764"/>
      <c r="J313" s="782"/>
      <c r="K313" s="782"/>
      <c r="L313" s="783"/>
      <c r="M313" s="768"/>
    </row>
    <row r="314" spans="1:13" ht="15" hidden="1">
      <c r="A314" s="802"/>
      <c r="B314" s="746"/>
      <c r="C314" s="760"/>
      <c r="D314" s="764"/>
      <c r="E314" s="774"/>
      <c r="F314" s="775"/>
      <c r="G314" s="776"/>
      <c r="H314" s="854"/>
      <c r="I314" s="764"/>
      <c r="J314" s="782"/>
      <c r="K314" s="782"/>
      <c r="L314" s="783"/>
      <c r="M314" s="768"/>
    </row>
    <row r="315" spans="1:13" ht="15" hidden="1">
      <c r="A315" s="802"/>
      <c r="B315" s="746"/>
      <c r="C315" s="760"/>
      <c r="D315" s="764"/>
      <c r="E315" s="774"/>
      <c r="F315" s="775"/>
      <c r="G315" s="776"/>
      <c r="H315" s="855"/>
      <c r="I315" s="764"/>
      <c r="J315" s="782"/>
      <c r="K315" s="782"/>
      <c r="L315" s="783"/>
      <c r="M315" s="768"/>
    </row>
    <row r="316" spans="1:13" ht="15" hidden="1">
      <c r="A316" s="802"/>
      <c r="B316" s="746"/>
      <c r="C316" s="760"/>
      <c r="D316" s="764"/>
      <c r="E316" s="774"/>
      <c r="F316" s="775"/>
      <c r="G316" s="776"/>
      <c r="H316" s="855"/>
      <c r="I316" s="764"/>
      <c r="J316" s="782"/>
      <c r="K316" s="782"/>
      <c r="L316" s="783"/>
      <c r="M316" s="768"/>
    </row>
    <row r="317" spans="1:13" ht="15" hidden="1">
      <c r="A317" s="802"/>
      <c r="B317" s="746"/>
      <c r="C317" s="852"/>
      <c r="D317" s="1667"/>
      <c r="E317" s="1668"/>
      <c r="F317" s="1668"/>
      <c r="G317" s="1669"/>
      <c r="H317" s="853"/>
      <c r="I317" s="764"/>
      <c r="J317" s="782"/>
      <c r="K317" s="782"/>
      <c r="L317" s="783"/>
      <c r="M317" s="768"/>
    </row>
    <row r="318" spans="1:13" ht="15" hidden="1">
      <c r="A318" s="802"/>
      <c r="B318" s="746"/>
      <c r="C318" s="760"/>
      <c r="D318" s="764"/>
      <c r="E318" s="774"/>
      <c r="F318" s="775"/>
      <c r="G318" s="776"/>
      <c r="H318" s="854"/>
      <c r="I318" s="764"/>
      <c r="J318" s="782"/>
      <c r="K318" s="782"/>
      <c r="L318" s="783"/>
      <c r="M318" s="768"/>
    </row>
    <row r="319" spans="1:13" ht="15" hidden="1">
      <c r="A319" s="802"/>
      <c r="B319" s="746"/>
      <c r="C319" s="760"/>
      <c r="D319" s="764"/>
      <c r="E319" s="774"/>
      <c r="F319" s="775"/>
      <c r="G319" s="776"/>
      <c r="H319" s="855"/>
      <c r="I319" s="764"/>
      <c r="J319" s="782"/>
      <c r="K319" s="782"/>
      <c r="L319" s="783"/>
      <c r="M319" s="768"/>
    </row>
    <row r="320" spans="1:13" ht="15" hidden="1">
      <c r="A320" s="802"/>
      <c r="B320" s="746"/>
      <c r="C320" s="760"/>
      <c r="D320" s="764"/>
      <c r="E320" s="774"/>
      <c r="F320" s="775"/>
      <c r="G320" s="776"/>
      <c r="H320" s="855"/>
      <c r="I320" s="764"/>
      <c r="J320" s="782"/>
      <c r="K320" s="782"/>
      <c r="L320" s="783"/>
      <c r="M320" s="768"/>
    </row>
    <row r="321" spans="1:13" ht="15" hidden="1">
      <c r="A321" s="802"/>
      <c r="B321" s="746"/>
      <c r="C321" s="852"/>
      <c r="D321" s="1667"/>
      <c r="E321" s="1668"/>
      <c r="F321" s="1668"/>
      <c r="G321" s="1669"/>
      <c r="H321" s="853"/>
      <c r="I321" s="764"/>
      <c r="J321" s="782"/>
      <c r="K321" s="782"/>
      <c r="L321" s="783"/>
      <c r="M321" s="768"/>
    </row>
    <row r="322" spans="1:13" ht="15" hidden="1">
      <c r="A322" s="802"/>
      <c r="B322" s="746"/>
      <c r="C322" s="760"/>
      <c r="D322" s="764"/>
      <c r="E322" s="774"/>
      <c r="F322" s="775"/>
      <c r="G322" s="776"/>
      <c r="H322" s="854"/>
      <c r="I322" s="764"/>
      <c r="J322" s="782"/>
      <c r="K322" s="782"/>
      <c r="L322" s="783"/>
      <c r="M322" s="768"/>
    </row>
    <row r="323" spans="1:13" ht="15" hidden="1">
      <c r="A323" s="802"/>
      <c r="B323" s="746"/>
      <c r="C323" s="760"/>
      <c r="D323" s="764"/>
      <c r="E323" s="774"/>
      <c r="F323" s="775"/>
      <c r="G323" s="776"/>
      <c r="H323" s="855"/>
      <c r="I323" s="764"/>
      <c r="J323" s="782"/>
      <c r="K323" s="782"/>
      <c r="L323" s="783"/>
      <c r="M323" s="768"/>
    </row>
    <row r="324" spans="1:13" ht="15" hidden="1">
      <c r="A324" s="802"/>
      <c r="B324" s="746"/>
      <c r="C324" s="760"/>
      <c r="D324" s="764"/>
      <c r="E324" s="774"/>
      <c r="F324" s="775"/>
      <c r="G324" s="776"/>
      <c r="H324" s="855"/>
      <c r="I324" s="764"/>
      <c r="J324" s="782"/>
      <c r="K324" s="782"/>
      <c r="L324" s="783"/>
      <c r="M324" s="768"/>
    </row>
    <row r="325" spans="1:13" ht="8.25" customHeight="1" hidden="1">
      <c r="A325" s="802"/>
      <c r="B325" s="746"/>
      <c r="C325" s="852"/>
      <c r="D325" s="1667"/>
      <c r="E325" s="1668"/>
      <c r="F325" s="1668"/>
      <c r="G325" s="1669"/>
      <c r="H325" s="853"/>
      <c r="I325" s="764"/>
      <c r="J325" s="782"/>
      <c r="K325" s="782"/>
      <c r="L325" s="783"/>
      <c r="M325" s="768"/>
    </row>
    <row r="326" spans="1:13" ht="15" hidden="1">
      <c r="A326" s="802"/>
      <c r="B326" s="746"/>
      <c r="C326" s="760"/>
      <c r="D326" s="764"/>
      <c r="E326" s="769"/>
      <c r="F326" s="775"/>
      <c r="G326" s="776"/>
      <c r="H326" s="854"/>
      <c r="I326" s="764"/>
      <c r="J326" s="782"/>
      <c r="K326" s="782"/>
      <c r="L326" s="783"/>
      <c r="M326" s="768"/>
    </row>
    <row r="327" spans="1:13" ht="15" hidden="1">
      <c r="A327" s="802"/>
      <c r="B327" s="746"/>
      <c r="C327" s="760"/>
      <c r="D327" s="764"/>
      <c r="E327" s="1646"/>
      <c r="F327" s="1647"/>
      <c r="G327" s="1648"/>
      <c r="H327" s="855"/>
      <c r="I327" s="764"/>
      <c r="J327" s="782"/>
      <c r="K327" s="782"/>
      <c r="L327" s="783"/>
      <c r="M327" s="768"/>
    </row>
    <row r="328" spans="1:13" ht="15" hidden="1">
      <c r="A328" s="802"/>
      <c r="B328" s="746"/>
      <c r="C328" s="760"/>
      <c r="D328" s="764"/>
      <c r="E328" s="774"/>
      <c r="F328" s="775"/>
      <c r="G328" s="776"/>
      <c r="H328" s="855"/>
      <c r="I328" s="764"/>
      <c r="J328" s="782"/>
      <c r="K328" s="782"/>
      <c r="L328" s="783"/>
      <c r="M328" s="768"/>
    </row>
    <row r="329" spans="1:13" ht="15" hidden="1">
      <c r="A329" s="802"/>
      <c r="B329" s="746"/>
      <c r="C329" s="760"/>
      <c r="D329" s="1658"/>
      <c r="E329" s="1659"/>
      <c r="F329" s="1659"/>
      <c r="G329" s="1660"/>
      <c r="H329" s="853"/>
      <c r="I329" s="1658"/>
      <c r="J329" s="1659"/>
      <c r="K329" s="1659"/>
      <c r="L329" s="1660"/>
      <c r="M329" s="768"/>
    </row>
    <row r="330" spans="1:13" ht="15.75" hidden="1" thickBot="1">
      <c r="A330" s="802"/>
      <c r="B330" s="746"/>
      <c r="C330" s="760"/>
      <c r="D330" s="764"/>
      <c r="E330" s="779"/>
      <c r="F330" s="775"/>
      <c r="G330" s="776"/>
      <c r="H330" s="854"/>
      <c r="I330" s="764"/>
      <c r="J330" s="779"/>
      <c r="K330" s="782"/>
      <c r="L330" s="783"/>
      <c r="M330" s="785"/>
    </row>
    <row r="331" spans="1:13" ht="15.75" hidden="1" thickBot="1">
      <c r="A331" s="802"/>
      <c r="B331" s="746"/>
      <c r="C331" s="760"/>
      <c r="D331" s="764"/>
      <c r="E331" s="1646"/>
      <c r="F331" s="1647"/>
      <c r="G331" s="1648"/>
      <c r="H331" s="855"/>
      <c r="I331" s="764"/>
      <c r="J331" s="779"/>
      <c r="K331" s="782"/>
      <c r="L331" s="783"/>
      <c r="M331" s="785"/>
    </row>
    <row r="332" spans="1:13" ht="15.75" hidden="1" thickBot="1">
      <c r="A332" s="802"/>
      <c r="B332" s="746"/>
      <c r="C332" s="760"/>
      <c r="D332" s="764"/>
      <c r="E332" s="774"/>
      <c r="F332" s="775"/>
      <c r="G332" s="776"/>
      <c r="H332" s="855"/>
      <c r="I332" s="764"/>
      <c r="J332" s="1642"/>
      <c r="K332" s="1643"/>
      <c r="L332" s="1644"/>
      <c r="M332" s="785"/>
    </row>
    <row r="333" spans="1:13" ht="15" hidden="1">
      <c r="A333" s="802"/>
      <c r="B333" s="746"/>
      <c r="C333" s="760"/>
      <c r="D333" s="1658"/>
      <c r="E333" s="1659"/>
      <c r="F333" s="1659"/>
      <c r="G333" s="1660"/>
      <c r="H333" s="853"/>
      <c r="I333" s="764"/>
      <c r="J333" s="782"/>
      <c r="K333" s="782"/>
      <c r="L333" s="783"/>
      <c r="M333" s="778"/>
    </row>
    <row r="334" spans="1:13" ht="15" hidden="1">
      <c r="A334" s="802"/>
      <c r="B334" s="746"/>
      <c r="C334" s="760"/>
      <c r="D334" s="764"/>
      <c r="E334" s="779"/>
      <c r="F334" s="775"/>
      <c r="G334" s="776"/>
      <c r="H334" s="854"/>
      <c r="I334" s="764"/>
      <c r="J334" s="782"/>
      <c r="K334" s="782"/>
      <c r="L334" s="783"/>
      <c r="M334" s="768"/>
    </row>
    <row r="335" spans="1:13" ht="15" hidden="1">
      <c r="A335" s="802"/>
      <c r="B335" s="746"/>
      <c r="C335" s="760"/>
      <c r="D335" s="764"/>
      <c r="E335" s="1646"/>
      <c r="F335" s="1647"/>
      <c r="G335" s="1648"/>
      <c r="H335" s="855"/>
      <c r="I335" s="764"/>
      <c r="J335" s="782"/>
      <c r="K335" s="782"/>
      <c r="L335" s="783"/>
      <c r="M335" s="768"/>
    </row>
    <row r="336" spans="1:13" ht="15" hidden="1">
      <c r="A336" s="802"/>
      <c r="B336" s="746"/>
      <c r="C336" s="760"/>
      <c r="D336" s="764"/>
      <c r="E336" s="774"/>
      <c r="F336" s="775"/>
      <c r="G336" s="776"/>
      <c r="H336" s="855"/>
      <c r="I336" s="764"/>
      <c r="J336" s="782"/>
      <c r="K336" s="782"/>
      <c r="L336" s="783"/>
      <c r="M336" s="768"/>
    </row>
    <row r="337" spans="1:13" ht="15" hidden="1">
      <c r="A337" s="802"/>
      <c r="B337" s="746"/>
      <c r="C337" s="852"/>
      <c r="D337" s="1667"/>
      <c r="E337" s="1668"/>
      <c r="F337" s="1668"/>
      <c r="G337" s="1669"/>
      <c r="H337" s="853"/>
      <c r="I337" s="764"/>
      <c r="J337" s="782"/>
      <c r="K337" s="782"/>
      <c r="L337" s="783"/>
      <c r="M337" s="768"/>
    </row>
    <row r="338" spans="1:13" ht="15" hidden="1">
      <c r="A338" s="802"/>
      <c r="B338" s="746"/>
      <c r="C338" s="760"/>
      <c r="D338" s="764"/>
      <c r="E338" s="779"/>
      <c r="F338" s="1642"/>
      <c r="G338" s="1644"/>
      <c r="H338" s="854"/>
      <c r="I338" s="764"/>
      <c r="J338" s="782"/>
      <c r="K338" s="782"/>
      <c r="L338" s="783"/>
      <c r="M338" s="768"/>
    </row>
    <row r="339" spans="1:13" ht="15" hidden="1">
      <c r="A339" s="802"/>
      <c r="B339" s="746"/>
      <c r="C339" s="760"/>
      <c r="D339" s="764"/>
      <c r="E339" s="774"/>
      <c r="F339" s="775"/>
      <c r="G339" s="776"/>
      <c r="H339" s="855"/>
      <c r="I339" s="764"/>
      <c r="J339" s="782"/>
      <c r="K339" s="782"/>
      <c r="L339" s="783"/>
      <c r="M339" s="768"/>
    </row>
    <row r="340" spans="1:13" ht="15" hidden="1">
      <c r="A340" s="802"/>
      <c r="B340" s="746"/>
      <c r="C340" s="760"/>
      <c r="D340" s="764"/>
      <c r="E340" s="774"/>
      <c r="F340" s="775"/>
      <c r="G340" s="776"/>
      <c r="H340" s="855"/>
      <c r="I340" s="764"/>
      <c r="J340" s="782"/>
      <c r="K340" s="782"/>
      <c r="L340" s="783"/>
      <c r="M340" s="768"/>
    </row>
    <row r="341" spans="1:13" ht="15" hidden="1">
      <c r="A341" s="802"/>
      <c r="B341" s="746"/>
      <c r="C341" s="760"/>
      <c r="D341" s="1658"/>
      <c r="E341" s="1659"/>
      <c r="F341" s="1659"/>
      <c r="G341" s="1660"/>
      <c r="H341" s="853"/>
      <c r="I341" s="764"/>
      <c r="J341" s="782"/>
      <c r="K341" s="782"/>
      <c r="L341" s="783"/>
      <c r="M341" s="768"/>
    </row>
    <row r="342" spans="1:13" ht="15" hidden="1">
      <c r="A342" s="802"/>
      <c r="B342" s="746"/>
      <c r="C342" s="760"/>
      <c r="D342" s="764"/>
      <c r="E342" s="774"/>
      <c r="F342" s="775"/>
      <c r="G342" s="776"/>
      <c r="H342" s="814"/>
      <c r="I342" s="764"/>
      <c r="J342" s="782"/>
      <c r="K342" s="782"/>
      <c r="L342" s="783"/>
      <c r="M342" s="768"/>
    </row>
    <row r="343" spans="1:13" ht="15" hidden="1">
      <c r="A343" s="802"/>
      <c r="B343" s="746"/>
      <c r="C343" s="760"/>
      <c r="D343" s="764"/>
      <c r="E343" s="774"/>
      <c r="F343" s="775"/>
      <c r="G343" s="776"/>
      <c r="H343" s="815"/>
      <c r="I343" s="764"/>
      <c r="J343" s="782"/>
      <c r="K343" s="782"/>
      <c r="L343" s="783"/>
      <c r="M343" s="768"/>
    </row>
    <row r="344" spans="1:13" ht="15" hidden="1">
      <c r="A344" s="802"/>
      <c r="B344" s="746"/>
      <c r="C344" s="760"/>
      <c r="D344" s="764"/>
      <c r="E344" s="774"/>
      <c r="F344" s="775"/>
      <c r="G344" s="776"/>
      <c r="H344" s="815"/>
      <c r="I344" s="764"/>
      <c r="J344" s="782"/>
      <c r="K344" s="782"/>
      <c r="L344" s="783"/>
      <c r="M344" s="768"/>
    </row>
    <row r="345" spans="1:13" ht="15" hidden="1">
      <c r="A345" s="802"/>
      <c r="B345" s="746"/>
      <c r="C345" s="760"/>
      <c r="D345" s="1658"/>
      <c r="E345" s="1659"/>
      <c r="F345" s="1659"/>
      <c r="G345" s="1660"/>
      <c r="H345" s="815"/>
      <c r="I345" s="1639"/>
      <c r="J345" s="1670"/>
      <c r="K345" s="1670"/>
      <c r="L345" s="1671"/>
      <c r="M345" s="768"/>
    </row>
    <row r="346" spans="1:13" ht="9" customHeight="1" hidden="1">
      <c r="A346" s="802"/>
      <c r="B346" s="746"/>
      <c r="C346" s="760"/>
      <c r="D346" s="764"/>
      <c r="E346" s="1642"/>
      <c r="F346" s="1643"/>
      <c r="G346" s="1644"/>
      <c r="H346" s="815"/>
      <c r="I346" s="764"/>
      <c r="J346" s="782"/>
      <c r="K346" s="782"/>
      <c r="L346" s="783"/>
      <c r="M346" s="768"/>
    </row>
    <row r="347" spans="1:13" ht="15" hidden="1">
      <c r="A347" s="802"/>
      <c r="B347" s="746"/>
      <c r="C347" s="760"/>
      <c r="D347" s="764"/>
      <c r="E347" s="774"/>
      <c r="F347" s="775"/>
      <c r="G347" s="776"/>
      <c r="H347" s="815"/>
      <c r="I347" s="764"/>
      <c r="J347" s="782"/>
      <c r="K347" s="782"/>
      <c r="L347" s="783"/>
      <c r="M347" s="768"/>
    </row>
    <row r="348" spans="1:13" ht="15" hidden="1">
      <c r="A348" s="802"/>
      <c r="B348" s="746"/>
      <c r="C348" s="760"/>
      <c r="D348" s="764"/>
      <c r="E348" s="1642"/>
      <c r="F348" s="1643"/>
      <c r="G348" s="1644"/>
      <c r="H348" s="854"/>
      <c r="I348" s="764"/>
      <c r="J348" s="782"/>
      <c r="K348" s="782"/>
      <c r="L348" s="783"/>
      <c r="M348" s="768"/>
    </row>
    <row r="349" spans="1:13" ht="15" hidden="1">
      <c r="A349" s="802"/>
      <c r="B349" s="746"/>
      <c r="C349" s="760"/>
      <c r="D349" s="764"/>
      <c r="E349" s="774"/>
      <c r="F349" s="775"/>
      <c r="G349" s="776"/>
      <c r="H349" s="855"/>
      <c r="I349" s="764"/>
      <c r="J349" s="782"/>
      <c r="K349" s="782"/>
      <c r="L349" s="783"/>
      <c r="M349" s="768"/>
    </row>
    <row r="350" spans="1:13" ht="15" hidden="1">
      <c r="A350" s="802"/>
      <c r="B350" s="746"/>
      <c r="C350" s="760"/>
      <c r="D350" s="764"/>
      <c r="E350" s="774"/>
      <c r="F350" s="775"/>
      <c r="G350" s="776"/>
      <c r="H350" s="855"/>
      <c r="I350" s="764"/>
      <c r="J350" s="782"/>
      <c r="K350" s="782"/>
      <c r="L350" s="783"/>
      <c r="M350" s="768"/>
    </row>
    <row r="351" spans="1:13" ht="15" hidden="1">
      <c r="A351" s="802"/>
      <c r="B351" s="746"/>
      <c r="C351" s="760"/>
      <c r="D351" s="1658"/>
      <c r="E351" s="1659"/>
      <c r="F351" s="1659"/>
      <c r="G351" s="1660"/>
      <c r="H351" s="853"/>
      <c r="I351" s="1658"/>
      <c r="J351" s="1659"/>
      <c r="K351" s="1659"/>
      <c r="L351" s="1660"/>
      <c r="M351" s="768"/>
    </row>
    <row r="352" spans="1:13" ht="15.75" hidden="1" thickBot="1">
      <c r="A352" s="802"/>
      <c r="B352" s="746"/>
      <c r="C352" s="760"/>
      <c r="D352" s="764"/>
      <c r="E352" s="1642"/>
      <c r="F352" s="1643"/>
      <c r="G352" s="1644"/>
      <c r="H352" s="814"/>
      <c r="I352" s="764"/>
      <c r="J352" s="1642"/>
      <c r="K352" s="1643"/>
      <c r="L352" s="1644"/>
      <c r="M352" s="785"/>
    </row>
    <row r="353" spans="1:13" ht="15.75" hidden="1" thickBot="1">
      <c r="A353" s="802"/>
      <c r="B353" s="746"/>
      <c r="C353" s="760"/>
      <c r="D353" s="764"/>
      <c r="E353" s="774"/>
      <c r="F353" s="775"/>
      <c r="G353" s="776"/>
      <c r="H353" s="854"/>
      <c r="I353" s="764"/>
      <c r="J353" s="779"/>
      <c r="K353" s="770"/>
      <c r="L353" s="771"/>
      <c r="M353" s="785"/>
    </row>
    <row r="354" spans="1:13" ht="15.75" hidden="1" thickBot="1">
      <c r="A354" s="802"/>
      <c r="B354" s="746"/>
      <c r="C354" s="760"/>
      <c r="D354" s="764"/>
      <c r="E354" s="774"/>
      <c r="F354" s="775"/>
      <c r="G354" s="776"/>
      <c r="H354" s="855"/>
      <c r="I354" s="764"/>
      <c r="J354" s="1642"/>
      <c r="K354" s="1643"/>
      <c r="L354" s="1644"/>
      <c r="M354" s="785"/>
    </row>
    <row r="355" spans="1:13" ht="15" hidden="1">
      <c r="A355" s="802"/>
      <c r="B355" s="746"/>
      <c r="C355" s="760"/>
      <c r="D355" s="764"/>
      <c r="E355" s="774"/>
      <c r="F355" s="775"/>
      <c r="G355" s="776"/>
      <c r="H355" s="855"/>
      <c r="I355" s="764"/>
      <c r="J355" s="782"/>
      <c r="K355" s="782"/>
      <c r="L355" s="783"/>
      <c r="M355" s="768"/>
    </row>
    <row r="356" spans="1:13" ht="15" hidden="1">
      <c r="A356" s="802"/>
      <c r="B356" s="746"/>
      <c r="C356" s="760"/>
      <c r="D356" s="1658"/>
      <c r="E356" s="1659"/>
      <c r="F356" s="1659"/>
      <c r="G356" s="1660"/>
      <c r="H356" s="853"/>
      <c r="I356" s="1639"/>
      <c r="J356" s="1670"/>
      <c r="K356" s="1670"/>
      <c r="L356" s="1671"/>
      <c r="M356" s="768"/>
    </row>
    <row r="357" spans="1:13" ht="15" hidden="1">
      <c r="A357" s="802"/>
      <c r="B357" s="746"/>
      <c r="C357" s="760"/>
      <c r="D357" s="764"/>
      <c r="E357" s="769"/>
      <c r="F357" s="775"/>
      <c r="G357" s="776"/>
      <c r="H357" s="854"/>
      <c r="I357" s="764"/>
      <c r="J357" s="782"/>
      <c r="K357" s="782"/>
      <c r="L357" s="783"/>
      <c r="M357" s="768"/>
    </row>
    <row r="358" spans="1:13" ht="15" hidden="1">
      <c r="A358" s="802"/>
      <c r="B358" s="746"/>
      <c r="C358" s="760"/>
      <c r="D358" s="764"/>
      <c r="E358" s="774"/>
      <c r="F358" s="775"/>
      <c r="G358" s="776"/>
      <c r="H358" s="855"/>
      <c r="I358" s="764"/>
      <c r="J358" s="782"/>
      <c r="K358" s="782"/>
      <c r="L358" s="783"/>
      <c r="M358" s="768"/>
    </row>
    <row r="359" spans="1:13" ht="15" hidden="1">
      <c r="A359" s="802"/>
      <c r="B359" s="746"/>
      <c r="C359" s="760"/>
      <c r="D359" s="764"/>
      <c r="E359" s="774"/>
      <c r="F359" s="775"/>
      <c r="G359" s="776"/>
      <c r="H359" s="855"/>
      <c r="I359" s="764"/>
      <c r="J359" s="782"/>
      <c r="K359" s="782"/>
      <c r="L359" s="783"/>
      <c r="M359" s="768"/>
    </row>
    <row r="360" spans="1:13" ht="15" hidden="1">
      <c r="A360" s="802"/>
      <c r="B360" s="746"/>
      <c r="C360" s="760"/>
      <c r="D360" s="817"/>
      <c r="E360" s="818"/>
      <c r="F360" s="818"/>
      <c r="G360" s="819"/>
      <c r="H360" s="853"/>
      <c r="I360" s="1658"/>
      <c r="J360" s="1659"/>
      <c r="K360" s="1659"/>
      <c r="L360" s="1660"/>
      <c r="M360" s="768"/>
    </row>
    <row r="361" spans="1:13" ht="15.75" hidden="1" thickBot="1">
      <c r="A361" s="802"/>
      <c r="B361" s="746"/>
      <c r="C361" s="760"/>
      <c r="D361" s="764"/>
      <c r="E361" s="769"/>
      <c r="F361" s="775"/>
      <c r="G361" s="776"/>
      <c r="H361" s="854"/>
      <c r="I361" s="764"/>
      <c r="J361" s="779"/>
      <c r="K361" s="782"/>
      <c r="L361" s="783"/>
      <c r="M361" s="785"/>
    </row>
    <row r="362" spans="1:13" ht="15.75" hidden="1" thickBot="1">
      <c r="A362" s="802"/>
      <c r="B362" s="746"/>
      <c r="C362" s="760"/>
      <c r="D362" s="764"/>
      <c r="E362" s="1646"/>
      <c r="F362" s="1647"/>
      <c r="G362" s="1648"/>
      <c r="H362" s="855"/>
      <c r="I362" s="764"/>
      <c r="J362" s="779"/>
      <c r="K362" s="782"/>
      <c r="L362" s="783"/>
      <c r="M362" s="785"/>
    </row>
    <row r="363" spans="1:13" ht="15.75" hidden="1" thickBot="1">
      <c r="A363" s="802"/>
      <c r="B363" s="746"/>
      <c r="C363" s="760"/>
      <c r="D363" s="764"/>
      <c r="E363" s="774"/>
      <c r="F363" s="775"/>
      <c r="G363" s="776"/>
      <c r="H363" s="855"/>
      <c r="I363" s="764"/>
      <c r="J363" s="1642"/>
      <c r="K363" s="1643"/>
      <c r="L363" s="1644"/>
      <c r="M363" s="785"/>
    </row>
    <row r="364" spans="1:13" ht="15" hidden="1">
      <c r="A364" s="802"/>
      <c r="B364" s="746"/>
      <c r="C364" s="760"/>
      <c r="D364" s="1658"/>
      <c r="E364" s="1659"/>
      <c r="F364" s="1659"/>
      <c r="G364" s="1660"/>
      <c r="H364" s="853"/>
      <c r="I364" s="764"/>
      <c r="J364" s="782"/>
      <c r="K364" s="782"/>
      <c r="L364" s="783"/>
      <c r="M364" s="778"/>
    </row>
    <row r="365" spans="1:13" ht="15" hidden="1">
      <c r="A365" s="802"/>
      <c r="B365" s="746"/>
      <c r="C365" s="760"/>
      <c r="D365" s="764"/>
      <c r="E365" s="1642"/>
      <c r="F365" s="1643"/>
      <c r="G365" s="1644"/>
      <c r="H365" s="854"/>
      <c r="I365" s="764"/>
      <c r="J365" s="782"/>
      <c r="K365" s="782"/>
      <c r="L365" s="783"/>
      <c r="M365" s="768"/>
    </row>
    <row r="366" spans="1:13" ht="15" hidden="1">
      <c r="A366" s="802"/>
      <c r="B366" s="746"/>
      <c r="C366" s="760"/>
      <c r="D366" s="764"/>
      <c r="E366" s="774"/>
      <c r="F366" s="775"/>
      <c r="G366" s="776"/>
      <c r="H366" s="855"/>
      <c r="I366" s="764"/>
      <c r="J366" s="782"/>
      <c r="K366" s="782"/>
      <c r="L366" s="783"/>
      <c r="M366" s="768"/>
    </row>
    <row r="367" spans="1:13" ht="9.75" customHeight="1" hidden="1">
      <c r="A367" s="802"/>
      <c r="B367" s="746"/>
      <c r="C367" s="760"/>
      <c r="D367" s="764"/>
      <c r="E367" s="774"/>
      <c r="F367" s="775"/>
      <c r="G367" s="776"/>
      <c r="H367" s="855"/>
      <c r="I367" s="764"/>
      <c r="J367" s="782"/>
      <c r="K367" s="782"/>
      <c r="L367" s="783"/>
      <c r="M367" s="768"/>
    </row>
    <row r="368" spans="1:13" ht="15" hidden="1">
      <c r="A368" s="802"/>
      <c r="B368" s="746"/>
      <c r="C368" s="760"/>
      <c r="D368" s="1658"/>
      <c r="E368" s="1659"/>
      <c r="F368" s="1659"/>
      <c r="G368" s="1660"/>
      <c r="H368" s="853"/>
      <c r="I368" s="764"/>
      <c r="J368" s="782"/>
      <c r="K368" s="782"/>
      <c r="L368" s="783"/>
      <c r="M368" s="768"/>
    </row>
    <row r="369" spans="1:13" ht="15" hidden="1">
      <c r="A369" s="802"/>
      <c r="B369" s="746"/>
      <c r="C369" s="760"/>
      <c r="D369" s="764"/>
      <c r="E369" s="1642"/>
      <c r="F369" s="1643"/>
      <c r="G369" s="1644"/>
      <c r="H369" s="814"/>
      <c r="I369" s="764"/>
      <c r="J369" s="782"/>
      <c r="K369" s="782"/>
      <c r="L369" s="783"/>
      <c r="M369" s="768"/>
    </row>
    <row r="370" spans="1:13" ht="15" hidden="1">
      <c r="A370" s="802"/>
      <c r="B370" s="746"/>
      <c r="C370" s="760"/>
      <c r="D370" s="764"/>
      <c r="E370" s="774"/>
      <c r="F370" s="770"/>
      <c r="G370" s="771"/>
      <c r="H370" s="815"/>
      <c r="I370" s="764"/>
      <c r="J370" s="782"/>
      <c r="K370" s="782"/>
      <c r="L370" s="783"/>
      <c r="M370" s="768"/>
    </row>
    <row r="371" spans="1:13" ht="15" hidden="1">
      <c r="A371" s="802"/>
      <c r="B371" s="746"/>
      <c r="C371" s="760"/>
      <c r="D371" s="764"/>
      <c r="E371" s="769"/>
      <c r="F371" s="775"/>
      <c r="G371" s="776"/>
      <c r="H371" s="854"/>
      <c r="I371" s="764"/>
      <c r="J371" s="782"/>
      <c r="K371" s="782"/>
      <c r="L371" s="783"/>
      <c r="M371" s="768"/>
    </row>
    <row r="372" spans="1:13" ht="15" hidden="1">
      <c r="A372" s="802"/>
      <c r="B372" s="746"/>
      <c r="C372" s="760"/>
      <c r="D372" s="764"/>
      <c r="E372" s="774"/>
      <c r="F372" s="775"/>
      <c r="G372" s="776"/>
      <c r="H372" s="855"/>
      <c r="I372" s="764"/>
      <c r="J372" s="782"/>
      <c r="K372" s="782"/>
      <c r="L372" s="783"/>
      <c r="M372" s="768"/>
    </row>
    <row r="373" spans="1:13" ht="15" hidden="1">
      <c r="A373" s="802"/>
      <c r="B373" s="746"/>
      <c r="C373" s="760"/>
      <c r="D373" s="764"/>
      <c r="E373" s="774"/>
      <c r="F373" s="775"/>
      <c r="G373" s="776"/>
      <c r="H373" s="855"/>
      <c r="I373" s="764"/>
      <c r="J373" s="782"/>
      <c r="K373" s="782"/>
      <c r="L373" s="783"/>
      <c r="M373" s="768"/>
    </row>
    <row r="374" spans="1:13" ht="15" hidden="1">
      <c r="A374" s="802"/>
      <c r="B374" s="746"/>
      <c r="C374" s="760"/>
      <c r="D374" s="1658"/>
      <c r="E374" s="1659"/>
      <c r="F374" s="1659"/>
      <c r="G374" s="1660"/>
      <c r="H374" s="853"/>
      <c r="I374" s="764"/>
      <c r="J374" s="782"/>
      <c r="K374" s="782"/>
      <c r="L374" s="783"/>
      <c r="M374" s="768"/>
    </row>
    <row r="375" spans="1:13" ht="15" hidden="1">
      <c r="A375" s="802"/>
      <c r="B375" s="746"/>
      <c r="C375" s="760"/>
      <c r="D375" s="764"/>
      <c r="E375" s="1642"/>
      <c r="F375" s="1643"/>
      <c r="G375" s="1644"/>
      <c r="H375" s="814"/>
      <c r="I375" s="764"/>
      <c r="J375" s="782"/>
      <c r="K375" s="782"/>
      <c r="L375" s="783"/>
      <c r="M375" s="768"/>
    </row>
    <row r="376" spans="1:13" ht="15" hidden="1">
      <c r="A376" s="802"/>
      <c r="B376" s="746"/>
      <c r="C376" s="760"/>
      <c r="D376" s="764"/>
      <c r="E376" s="774"/>
      <c r="F376" s="770"/>
      <c r="G376" s="771"/>
      <c r="H376" s="854"/>
      <c r="I376" s="764"/>
      <c r="J376" s="782"/>
      <c r="K376" s="782"/>
      <c r="L376" s="783"/>
      <c r="M376" s="768"/>
    </row>
    <row r="377" spans="1:13" ht="15" hidden="1">
      <c r="A377" s="802"/>
      <c r="B377" s="746"/>
      <c r="C377" s="760"/>
      <c r="D377" s="764"/>
      <c r="E377" s="774"/>
      <c r="F377" s="775"/>
      <c r="G377" s="776"/>
      <c r="H377" s="855"/>
      <c r="I377" s="764"/>
      <c r="J377" s="782"/>
      <c r="K377" s="782"/>
      <c r="L377" s="783"/>
      <c r="M377" s="768"/>
    </row>
    <row r="378" spans="1:13" ht="15" hidden="1">
      <c r="A378" s="802"/>
      <c r="B378" s="746"/>
      <c r="C378" s="760"/>
      <c r="D378" s="764"/>
      <c r="E378" s="774"/>
      <c r="F378" s="775"/>
      <c r="G378" s="776"/>
      <c r="H378" s="855"/>
      <c r="I378" s="764"/>
      <c r="J378" s="782"/>
      <c r="K378" s="782"/>
      <c r="L378" s="783"/>
      <c r="M378" s="768"/>
    </row>
    <row r="379" spans="1:13" ht="15" hidden="1">
      <c r="A379" s="802"/>
      <c r="B379" s="746"/>
      <c r="C379" s="760"/>
      <c r="D379" s="1658"/>
      <c r="E379" s="1659"/>
      <c r="F379" s="1659"/>
      <c r="G379" s="1660"/>
      <c r="H379" s="853"/>
      <c r="I379" s="1658"/>
      <c r="J379" s="1659"/>
      <c r="K379" s="1659"/>
      <c r="L379" s="1660"/>
      <c r="M379" s="768"/>
    </row>
    <row r="380" spans="1:13" ht="15.75" hidden="1" thickBot="1">
      <c r="A380" s="802"/>
      <c r="B380" s="746"/>
      <c r="C380" s="760"/>
      <c r="D380" s="764"/>
      <c r="E380" s="769"/>
      <c r="F380" s="818"/>
      <c r="G380" s="819"/>
      <c r="H380" s="815"/>
      <c r="I380" s="764"/>
      <c r="J380" s="769"/>
      <c r="K380" s="818"/>
      <c r="L380" s="819"/>
      <c r="M380" s="829"/>
    </row>
    <row r="381" spans="1:13" ht="15.75" hidden="1" thickBot="1">
      <c r="A381" s="802"/>
      <c r="B381" s="746"/>
      <c r="C381" s="760"/>
      <c r="D381" s="764"/>
      <c r="E381" s="779"/>
      <c r="F381" s="775"/>
      <c r="G381" s="776"/>
      <c r="H381" s="854"/>
      <c r="I381" s="817"/>
      <c r="J381" s="779"/>
      <c r="K381" s="818"/>
      <c r="L381" s="819"/>
      <c r="M381" s="829"/>
    </row>
    <row r="382" spans="1:13" ht="15.75" hidden="1" thickBot="1">
      <c r="A382" s="802"/>
      <c r="B382" s="746"/>
      <c r="C382" s="760"/>
      <c r="D382" s="764"/>
      <c r="E382" s="1646"/>
      <c r="F382" s="1647"/>
      <c r="G382" s="1648"/>
      <c r="H382" s="855"/>
      <c r="I382" s="764"/>
      <c r="J382" s="1642"/>
      <c r="K382" s="1643"/>
      <c r="L382" s="1644"/>
      <c r="M382" s="832"/>
    </row>
    <row r="383" spans="1:13" ht="15.75" hidden="1" thickBot="1">
      <c r="A383" s="802"/>
      <c r="B383" s="746"/>
      <c r="C383" s="760"/>
      <c r="D383" s="764"/>
      <c r="E383" s="774"/>
      <c r="F383" s="775"/>
      <c r="G383" s="776"/>
      <c r="H383" s="855"/>
      <c r="I383" s="764"/>
      <c r="J383" s="779"/>
      <c r="K383" s="782"/>
      <c r="L383" s="783"/>
      <c r="M383" s="829"/>
    </row>
    <row r="384" spans="1:13" ht="15.75" hidden="1" thickBot="1">
      <c r="A384" s="802"/>
      <c r="B384" s="746"/>
      <c r="C384" s="760"/>
      <c r="D384" s="1658"/>
      <c r="E384" s="1659"/>
      <c r="F384" s="1659"/>
      <c r="G384" s="1660"/>
      <c r="H384" s="853"/>
      <c r="I384" s="764"/>
      <c r="J384" s="779"/>
      <c r="K384" s="782"/>
      <c r="L384" s="783"/>
      <c r="M384" s="785"/>
    </row>
    <row r="385" spans="1:13" ht="15.75" hidden="1" thickBot="1">
      <c r="A385" s="802"/>
      <c r="B385" s="746"/>
      <c r="C385" s="760"/>
      <c r="D385" s="764"/>
      <c r="E385" s="1642"/>
      <c r="F385" s="1643"/>
      <c r="G385" s="1644"/>
      <c r="H385" s="854"/>
      <c r="I385" s="764"/>
      <c r="J385" s="1642"/>
      <c r="K385" s="1643"/>
      <c r="L385" s="1644"/>
      <c r="M385" s="773"/>
    </row>
    <row r="386" spans="1:13" ht="15" hidden="1">
      <c r="A386" s="802"/>
      <c r="B386" s="746"/>
      <c r="C386" s="760"/>
      <c r="D386" s="764"/>
      <c r="E386" s="774"/>
      <c r="F386" s="775"/>
      <c r="G386" s="776"/>
      <c r="H386" s="855"/>
      <c r="I386" s="764"/>
      <c r="J386" s="782"/>
      <c r="K386" s="782"/>
      <c r="L386" s="783"/>
      <c r="M386" s="778"/>
    </row>
    <row r="387" spans="1:13" ht="15.75" hidden="1" thickBot="1">
      <c r="A387" s="802"/>
      <c r="B387" s="746"/>
      <c r="C387" s="760"/>
      <c r="D387" s="764"/>
      <c r="E387" s="774"/>
      <c r="F387" s="775"/>
      <c r="G387" s="776"/>
      <c r="H387" s="777"/>
      <c r="I387" s="764"/>
      <c r="J387" s="782"/>
      <c r="K387" s="782"/>
      <c r="L387" s="783"/>
      <c r="M387" s="768"/>
    </row>
    <row r="388" spans="1:13" ht="12.75" customHeight="1" hidden="1">
      <c r="A388" s="802"/>
      <c r="B388" s="746"/>
      <c r="C388" s="1675"/>
      <c r="D388" s="1675"/>
      <c r="E388" s="1675"/>
      <c r="F388" s="1675"/>
      <c r="G388" s="1675"/>
      <c r="H388" s="857"/>
      <c r="I388" s="856"/>
      <c r="J388" s="775"/>
      <c r="K388" s="775"/>
      <c r="L388" s="776"/>
      <c r="M388" s="856"/>
    </row>
    <row r="389" spans="1:13" ht="15" hidden="1">
      <c r="A389" s="802"/>
      <c r="B389" s="746"/>
      <c r="C389" s="760"/>
      <c r="D389" s="764"/>
      <c r="E389" s="1642"/>
      <c r="F389" s="1643"/>
      <c r="G389" s="1644"/>
      <c r="H389" s="790"/>
      <c r="I389" s="764"/>
      <c r="J389" s="1642"/>
      <c r="K389" s="1643"/>
      <c r="L389" s="1644"/>
      <c r="M389" s="768"/>
    </row>
    <row r="390" spans="1:13" ht="15" hidden="1">
      <c r="A390" s="802"/>
      <c r="B390" s="746"/>
      <c r="C390" s="760"/>
      <c r="D390" s="764"/>
      <c r="E390" s="779"/>
      <c r="F390" s="779"/>
      <c r="G390" s="779"/>
      <c r="H390" s="790"/>
      <c r="I390" s="764"/>
      <c r="J390" s="779"/>
      <c r="K390" s="774"/>
      <c r="L390" s="776"/>
      <c r="M390" s="812"/>
    </row>
    <row r="391" spans="1:13" ht="15" hidden="1">
      <c r="A391" s="802"/>
      <c r="B391" s="746"/>
      <c r="C391" s="760"/>
      <c r="D391" s="764"/>
      <c r="E391" s="1642"/>
      <c r="F391" s="1643"/>
      <c r="G391" s="1644"/>
      <c r="H391" s="790"/>
      <c r="I391" s="764"/>
      <c r="J391" s="1642"/>
      <c r="K391" s="1643"/>
      <c r="L391" s="1644"/>
      <c r="M391" s="790"/>
    </row>
    <row r="392" spans="1:13" ht="15" hidden="1">
      <c r="A392" s="802"/>
      <c r="B392" s="746"/>
      <c r="C392" s="760"/>
      <c r="D392" s="764"/>
      <c r="E392" s="769"/>
      <c r="F392" s="770"/>
      <c r="G392" s="771"/>
      <c r="H392" s="790"/>
      <c r="I392" s="764"/>
      <c r="J392" s="769"/>
      <c r="K392" s="770"/>
      <c r="L392" s="771"/>
      <c r="M392" s="790"/>
    </row>
    <row r="393" spans="1:13" ht="15.75" hidden="1" thickBot="1">
      <c r="A393" s="802"/>
      <c r="B393" s="746"/>
      <c r="C393" s="760"/>
      <c r="D393" s="764"/>
      <c r="E393" s="769"/>
      <c r="F393" s="770"/>
      <c r="G393" s="771"/>
      <c r="H393" s="790"/>
      <c r="I393" s="764"/>
      <c r="J393" s="779"/>
      <c r="K393" s="779"/>
      <c r="L393" s="779"/>
      <c r="M393" s="787"/>
    </row>
    <row r="394" spans="1:13" ht="15" hidden="1">
      <c r="A394" s="802"/>
      <c r="B394" s="746"/>
      <c r="C394" s="760"/>
      <c r="D394" s="764"/>
      <c r="E394" s="769"/>
      <c r="F394" s="770"/>
      <c r="G394" s="771"/>
      <c r="H394" s="790"/>
      <c r="I394" s="764"/>
      <c r="J394" s="779"/>
      <c r="K394" s="779"/>
      <c r="L394" s="779"/>
      <c r="M394" s="858"/>
    </row>
    <row r="395" spans="1:13" ht="15" hidden="1">
      <c r="A395" s="802"/>
      <c r="B395" s="746"/>
      <c r="C395" s="760"/>
      <c r="D395" s="764"/>
      <c r="E395" s="779"/>
      <c r="F395" s="770"/>
      <c r="G395" s="771"/>
      <c r="H395" s="790"/>
      <c r="I395" s="764"/>
      <c r="J395" s="774"/>
      <c r="K395" s="775"/>
      <c r="L395" s="776"/>
      <c r="M395" s="844"/>
    </row>
    <row r="396" spans="1:13" ht="15" hidden="1">
      <c r="A396" s="802"/>
      <c r="B396" s="746"/>
      <c r="C396" s="760"/>
      <c r="D396" s="764"/>
      <c r="E396" s="1642"/>
      <c r="F396" s="1643"/>
      <c r="G396" s="1644"/>
      <c r="H396" s="768"/>
      <c r="I396" s="764"/>
      <c r="J396" s="1642"/>
      <c r="K396" s="1643"/>
      <c r="L396" s="1644"/>
      <c r="M396" s="844"/>
    </row>
    <row r="397" spans="1:13" ht="15" hidden="1">
      <c r="A397" s="802"/>
      <c r="B397" s="746"/>
      <c r="C397" s="760"/>
      <c r="D397" s="764"/>
      <c r="E397" s="779"/>
      <c r="F397" s="779"/>
      <c r="G397" s="779"/>
      <c r="H397" s="790"/>
      <c r="I397" s="784"/>
      <c r="J397" s="1655"/>
      <c r="K397" s="1656"/>
      <c r="L397" s="1657"/>
      <c r="M397" s="844"/>
    </row>
    <row r="398" spans="1:13" ht="15" hidden="1">
      <c r="A398" s="802"/>
      <c r="B398" s="746"/>
      <c r="C398" s="760"/>
      <c r="D398" s="764"/>
      <c r="E398" s="779"/>
      <c r="F398" s="779"/>
      <c r="G398" s="779"/>
      <c r="H398" s="790"/>
      <c r="I398" s="784"/>
      <c r="J398" s="795"/>
      <c r="K398" s="794"/>
      <c r="L398" s="811"/>
      <c r="M398" s="844"/>
    </row>
    <row r="399" spans="1:13" ht="15" hidden="1">
      <c r="A399" s="802"/>
      <c r="B399" s="746"/>
      <c r="C399" s="760"/>
      <c r="D399" s="764"/>
      <c r="E399" s="779"/>
      <c r="F399" s="1642"/>
      <c r="G399" s="1644"/>
      <c r="H399" s="768"/>
      <c r="I399" s="764"/>
      <c r="J399" s="779"/>
      <c r="K399" s="779"/>
      <c r="L399" s="779"/>
      <c r="M399" s="790"/>
    </row>
    <row r="400" spans="1:13" ht="15" hidden="1">
      <c r="A400" s="802"/>
      <c r="B400" s="746"/>
      <c r="C400" s="760"/>
      <c r="D400" s="764"/>
      <c r="E400" s="774"/>
      <c r="F400" s="782"/>
      <c r="G400" s="783"/>
      <c r="H400" s="790"/>
      <c r="I400" s="764"/>
      <c r="J400" s="1642"/>
      <c r="K400" s="1643"/>
      <c r="L400" s="1644"/>
      <c r="M400" s="768"/>
    </row>
    <row r="401" spans="1:13" ht="15.75" hidden="1" thickBot="1">
      <c r="A401" s="802"/>
      <c r="B401" s="746"/>
      <c r="C401" s="859"/>
      <c r="D401" s="856"/>
      <c r="E401" s="856"/>
      <c r="F401" s="856"/>
      <c r="G401" s="856"/>
      <c r="H401" s="860"/>
      <c r="I401" s="784"/>
      <c r="J401" s="1655"/>
      <c r="K401" s="1656"/>
      <c r="L401" s="1657"/>
      <c r="M401" s="812"/>
    </row>
    <row r="402" spans="1:13" ht="15" hidden="1">
      <c r="A402" s="802"/>
      <c r="B402" s="746"/>
      <c r="C402" s="760"/>
      <c r="D402" s="764"/>
      <c r="E402" s="769"/>
      <c r="F402" s="770"/>
      <c r="G402" s="771"/>
      <c r="H402" s="790"/>
      <c r="I402" s="784"/>
      <c r="J402" s="1655"/>
      <c r="K402" s="1656"/>
      <c r="L402" s="1657"/>
      <c r="M402" s="790"/>
    </row>
    <row r="403" spans="1:13" ht="15" hidden="1">
      <c r="A403" s="802"/>
      <c r="B403" s="746"/>
      <c r="C403" s="760"/>
      <c r="D403" s="764"/>
      <c r="E403" s="769"/>
      <c r="F403" s="770"/>
      <c r="G403" s="771"/>
      <c r="H403" s="790"/>
      <c r="I403" s="764"/>
      <c r="J403" s="1642"/>
      <c r="K403" s="1643"/>
      <c r="L403" s="1644"/>
      <c r="M403" s="796"/>
    </row>
    <row r="404" spans="1:13" ht="15.75" hidden="1" thickBot="1">
      <c r="A404" s="802"/>
      <c r="B404" s="746"/>
      <c r="C404" s="760"/>
      <c r="D404" s="764"/>
      <c r="E404" s="779"/>
      <c r="F404" s="779"/>
      <c r="G404" s="779"/>
      <c r="H404" s="768"/>
      <c r="I404" s="764"/>
      <c r="J404" s="1658"/>
      <c r="K404" s="1659"/>
      <c r="L404" s="1660"/>
      <c r="M404" s="860"/>
    </row>
    <row r="405" spans="1:13" ht="15" hidden="1">
      <c r="A405" s="802"/>
      <c r="B405" s="746"/>
      <c r="C405" s="760"/>
      <c r="D405" s="764"/>
      <c r="E405" s="779"/>
      <c r="F405" s="779"/>
      <c r="G405" s="779"/>
      <c r="H405" s="768"/>
      <c r="I405" s="764"/>
      <c r="J405" s="779"/>
      <c r="K405" s="779"/>
      <c r="L405" s="779"/>
      <c r="M405" s="844"/>
    </row>
    <row r="406" spans="1:13" ht="15" hidden="1">
      <c r="A406" s="802"/>
      <c r="B406" s="746"/>
      <c r="C406" s="760"/>
      <c r="D406" s="764"/>
      <c r="E406" s="779"/>
      <c r="F406" s="779"/>
      <c r="G406" s="779"/>
      <c r="H406" s="768"/>
      <c r="I406" s="764"/>
      <c r="J406" s="779"/>
      <c r="K406" s="774"/>
      <c r="L406" s="776"/>
      <c r="M406" s="790"/>
    </row>
    <row r="407" spans="1:13" ht="15" hidden="1">
      <c r="A407" s="802"/>
      <c r="B407" s="746"/>
      <c r="C407" s="760"/>
      <c r="D407" s="764"/>
      <c r="E407" s="769"/>
      <c r="F407" s="770"/>
      <c r="G407" s="771"/>
      <c r="H407" s="790"/>
      <c r="I407" s="764"/>
      <c r="J407" s="1642"/>
      <c r="K407" s="1643"/>
      <c r="L407" s="1644"/>
      <c r="M407" s="768"/>
    </row>
    <row r="408" spans="1:13" ht="15" hidden="1">
      <c r="A408" s="802"/>
      <c r="B408" s="746"/>
      <c r="C408" s="760"/>
      <c r="D408" s="764"/>
      <c r="E408" s="769"/>
      <c r="F408" s="770"/>
      <c r="G408" s="771"/>
      <c r="H408" s="786"/>
      <c r="I408" s="764"/>
      <c r="J408" s="774"/>
      <c r="K408" s="775"/>
      <c r="L408" s="776"/>
      <c r="M408" s="768"/>
    </row>
    <row r="409" spans="1:13" ht="15" hidden="1">
      <c r="A409" s="802"/>
      <c r="B409" s="746"/>
      <c r="C409" s="760"/>
      <c r="D409" s="784"/>
      <c r="E409" s="795"/>
      <c r="F409" s="770"/>
      <c r="G409" s="771"/>
      <c r="H409" s="768"/>
      <c r="I409" s="764"/>
      <c r="J409" s="774"/>
      <c r="K409" s="775"/>
      <c r="L409" s="776"/>
      <c r="M409" s="768"/>
    </row>
    <row r="410" spans="1:13" ht="15" hidden="1">
      <c r="A410" s="802"/>
      <c r="B410" s="746"/>
      <c r="C410" s="760"/>
      <c r="D410" s="764"/>
      <c r="E410" s="769"/>
      <c r="F410" s="770"/>
      <c r="G410" s="771"/>
      <c r="H410" s="768"/>
      <c r="I410" s="764"/>
      <c r="J410" s="779"/>
      <c r="K410" s="775"/>
      <c r="L410" s="776"/>
      <c r="M410" s="768"/>
    </row>
    <row r="411" spans="1:13" ht="15" hidden="1">
      <c r="A411" s="802"/>
      <c r="B411" s="746"/>
      <c r="C411" s="760"/>
      <c r="D411" s="764"/>
      <c r="E411" s="769"/>
      <c r="F411" s="770"/>
      <c r="G411" s="771"/>
      <c r="H411" s="768"/>
      <c r="I411" s="784"/>
      <c r="J411" s="807"/>
      <c r="K411" s="808"/>
      <c r="L411" s="809"/>
      <c r="M411" s="812"/>
    </row>
    <row r="412" spans="1:13" ht="15" hidden="1">
      <c r="A412" s="802"/>
      <c r="B412" s="746"/>
      <c r="C412" s="760"/>
      <c r="D412" s="764"/>
      <c r="E412" s="769"/>
      <c r="F412" s="770"/>
      <c r="G412" s="771"/>
      <c r="H412" s="768"/>
      <c r="I412" s="784"/>
      <c r="J412" s="807"/>
      <c r="K412" s="808"/>
      <c r="L412" s="809"/>
      <c r="M412" s="790"/>
    </row>
    <row r="413" spans="1:13" ht="15" hidden="1">
      <c r="A413" s="802"/>
      <c r="B413" s="746"/>
      <c r="C413" s="760"/>
      <c r="D413" s="764"/>
      <c r="E413" s="769"/>
      <c r="F413" s="770"/>
      <c r="G413" s="771"/>
      <c r="H413" s="781"/>
      <c r="I413" s="784"/>
      <c r="J413" s="807"/>
      <c r="K413" s="808"/>
      <c r="L413" s="809"/>
      <c r="M413" s="790"/>
    </row>
    <row r="414" spans="1:13" ht="15.75" hidden="1" thickBot="1">
      <c r="A414" s="802"/>
      <c r="B414" s="746"/>
      <c r="C414" s="760"/>
      <c r="D414" s="856"/>
      <c r="E414" s="856"/>
      <c r="F414" s="856"/>
      <c r="G414" s="856"/>
      <c r="H414" s="860"/>
      <c r="I414" s="784"/>
      <c r="J414" s="807"/>
      <c r="K414" s="808"/>
      <c r="L414" s="809"/>
      <c r="M414" s="790"/>
    </row>
    <row r="415" spans="1:13" ht="15.75" hidden="1" thickBot="1">
      <c r="A415" s="802"/>
      <c r="B415" s="746"/>
      <c r="C415" s="861"/>
      <c r="D415" s="762"/>
      <c r="E415" s="762"/>
      <c r="F415" s="762"/>
      <c r="G415" s="763"/>
      <c r="H415" s="860"/>
      <c r="I415" s="784"/>
      <c r="J415" s="807"/>
      <c r="K415" s="808"/>
      <c r="L415" s="809"/>
      <c r="M415" s="830"/>
    </row>
    <row r="416" spans="1:13" ht="15.75" hidden="1" thickBot="1">
      <c r="A416" s="802"/>
      <c r="B416" s="746"/>
      <c r="C416" s="1639"/>
      <c r="D416" s="1640"/>
      <c r="E416" s="1640"/>
      <c r="F416" s="1640"/>
      <c r="G416" s="1641"/>
      <c r="H416" s="860"/>
      <c r="I416" s="764"/>
      <c r="J416" s="1639"/>
      <c r="K416" s="1640"/>
      <c r="L416" s="1641"/>
      <c r="M416" s="862"/>
    </row>
    <row r="417" spans="1:13" ht="15.75" hidden="1" thickBot="1">
      <c r="A417" s="802"/>
      <c r="B417" s="746"/>
      <c r="C417" s="761"/>
      <c r="D417" s="863"/>
      <c r="E417" s="794"/>
      <c r="F417" s="762"/>
      <c r="G417" s="763"/>
      <c r="H417" s="864"/>
      <c r="I417" s="856"/>
      <c r="J417" s="761"/>
      <c r="K417" s="762"/>
      <c r="L417" s="763"/>
      <c r="M417" s="773"/>
    </row>
    <row r="418" spans="1:13" ht="15.75" hidden="1" thickBot="1">
      <c r="A418" s="802"/>
      <c r="B418" s="746"/>
      <c r="C418" s="761"/>
      <c r="D418" s="865"/>
      <c r="E418" s="866"/>
      <c r="F418" s="867"/>
      <c r="G418" s="868"/>
      <c r="H418" s="864"/>
      <c r="I418" s="869"/>
      <c r="J418" s="870"/>
      <c r="K418" s="871"/>
      <c r="L418" s="872"/>
      <c r="M418" s="780"/>
    </row>
    <row r="419" spans="1:13" ht="15.75" hidden="1" thickBot="1">
      <c r="A419" s="802"/>
      <c r="B419" s="746"/>
      <c r="C419" s="761"/>
      <c r="D419" s="794"/>
      <c r="E419" s="794"/>
      <c r="F419" s="762"/>
      <c r="G419" s="763"/>
      <c r="H419" s="860"/>
      <c r="I419" s="1675"/>
      <c r="J419" s="1675"/>
      <c r="K419" s="1675"/>
      <c r="L419" s="1675"/>
      <c r="M419" s="873"/>
    </row>
    <row r="420" spans="1:13" ht="15">
      <c r="A420" s="874"/>
      <c r="B420" s="875"/>
      <c r="C420" s="1676" t="s">
        <v>580</v>
      </c>
      <c r="D420" s="1677"/>
      <c r="E420" s="1677"/>
      <c r="F420" s="1677"/>
      <c r="G420" s="1677"/>
      <c r="H420" s="815"/>
      <c r="I420" s="839"/>
      <c r="J420" s="876" t="s">
        <v>580</v>
      </c>
      <c r="K420" s="877"/>
      <c r="L420" s="877"/>
      <c r="M420" s="878"/>
    </row>
    <row r="421" spans="1:13" ht="15">
      <c r="A421" s="802"/>
      <c r="B421" s="746"/>
      <c r="C421" s="1711" t="s">
        <v>594</v>
      </c>
      <c r="D421" s="1712"/>
      <c r="E421" s="1712"/>
      <c r="F421" s="1712"/>
      <c r="G421" s="1712"/>
      <c r="H421" s="1713"/>
      <c r="I421" s="856"/>
      <c r="J421" s="1639"/>
      <c r="K421" s="1640"/>
      <c r="L421" s="1641"/>
      <c r="M421" s="778"/>
    </row>
    <row r="422" spans="1:13" ht="15">
      <c r="A422" s="802"/>
      <c r="B422" s="1707" t="s">
        <v>545</v>
      </c>
      <c r="C422" s="760" t="s">
        <v>5</v>
      </c>
      <c r="D422" s="1639" t="s">
        <v>581</v>
      </c>
      <c r="E422" s="1640"/>
      <c r="F422" s="1640"/>
      <c r="G422" s="1640"/>
      <c r="H422" s="987"/>
      <c r="I422" s="1639" t="s">
        <v>581</v>
      </c>
      <c r="J422" s="1640"/>
      <c r="K422" s="1640"/>
      <c r="L422" s="1641"/>
      <c r="M422" s="778"/>
    </row>
    <row r="423" spans="1:13" ht="15">
      <c r="A423" s="802"/>
      <c r="B423" s="1708"/>
      <c r="C423" s="760"/>
      <c r="D423" s="764" t="s">
        <v>5</v>
      </c>
      <c r="E423" s="1642" t="s">
        <v>487</v>
      </c>
      <c r="F423" s="1643"/>
      <c r="G423" s="1644"/>
      <c r="H423" s="790">
        <v>1709</v>
      </c>
      <c r="I423" s="784" t="s">
        <v>8</v>
      </c>
      <c r="J423" s="1655" t="s">
        <v>481</v>
      </c>
      <c r="K423" s="1656"/>
      <c r="L423" s="1657"/>
      <c r="M423" s="786"/>
    </row>
    <row r="424" spans="1:13" ht="15">
      <c r="A424" s="802"/>
      <c r="B424" s="1708"/>
      <c r="C424" s="760"/>
      <c r="D424" s="764" t="s">
        <v>8</v>
      </c>
      <c r="E424" s="779" t="s">
        <v>489</v>
      </c>
      <c r="F424" s="779"/>
      <c r="G424" s="779"/>
      <c r="H424" s="790">
        <v>461</v>
      </c>
      <c r="I424" s="784" t="s">
        <v>24</v>
      </c>
      <c r="J424" s="1655" t="s">
        <v>596</v>
      </c>
      <c r="K424" s="1656"/>
      <c r="L424" s="1657"/>
      <c r="M424" s="768">
        <v>2260</v>
      </c>
    </row>
    <row r="425" spans="1:13" ht="15">
      <c r="A425" s="802"/>
      <c r="B425" s="1708"/>
      <c r="C425" s="760"/>
      <c r="D425" s="764" t="s">
        <v>10</v>
      </c>
      <c r="E425" s="1642" t="s">
        <v>469</v>
      </c>
      <c r="F425" s="1643"/>
      <c r="G425" s="1644"/>
      <c r="H425" s="790">
        <v>410</v>
      </c>
      <c r="I425" s="784" t="s">
        <v>24</v>
      </c>
      <c r="J425" s="1655" t="s">
        <v>597</v>
      </c>
      <c r="K425" s="1656"/>
      <c r="L425" s="1657"/>
      <c r="M425" s="755"/>
    </row>
    <row r="426" spans="1:13" ht="15.75" thickBot="1">
      <c r="A426" s="802"/>
      <c r="B426" s="1708"/>
      <c r="C426" s="760"/>
      <c r="D426" s="764" t="s">
        <v>12</v>
      </c>
      <c r="E426" s="769" t="s">
        <v>182</v>
      </c>
      <c r="F426" s="770"/>
      <c r="G426" s="771"/>
      <c r="H426" s="790"/>
      <c r="I426" s="784" t="s">
        <v>24</v>
      </c>
      <c r="J426" s="795" t="s">
        <v>598</v>
      </c>
      <c r="K426" s="794"/>
      <c r="L426" s="811"/>
      <c r="M426" s="1553">
        <v>320</v>
      </c>
    </row>
    <row r="427" spans="1:13" ht="15.75" thickBot="1">
      <c r="A427" s="802"/>
      <c r="B427" s="1708"/>
      <c r="C427" s="760"/>
      <c r="D427" s="764"/>
      <c r="E427" s="1646" t="s">
        <v>471</v>
      </c>
      <c r="F427" s="1647"/>
      <c r="G427" s="1648"/>
      <c r="H427" s="787">
        <f>SUM(H423:H426)</f>
        <v>2580</v>
      </c>
      <c r="I427" s="856"/>
      <c r="J427" s="1655" t="s">
        <v>185</v>
      </c>
      <c r="K427" s="1656"/>
      <c r="L427" s="1657"/>
      <c r="M427" s="1004">
        <f>SUM(M425:M426,M424)</f>
        <v>2580</v>
      </c>
    </row>
    <row r="428" spans="1:13" ht="15.75" thickBot="1">
      <c r="A428" s="802"/>
      <c r="B428" s="1708"/>
      <c r="C428" s="760"/>
      <c r="D428" s="764"/>
      <c r="E428" s="779" t="s">
        <v>475</v>
      </c>
      <c r="F428" s="779"/>
      <c r="G428" s="779"/>
      <c r="H428" s="989">
        <f>SUM(H427)</f>
        <v>2580</v>
      </c>
      <c r="I428" s="856"/>
      <c r="J428" s="1655" t="s">
        <v>599</v>
      </c>
      <c r="K428" s="1656"/>
      <c r="L428" s="1657"/>
      <c r="M428" s="999">
        <f>SUM(M427)</f>
        <v>2580</v>
      </c>
    </row>
    <row r="429" spans="1:13" ht="15">
      <c r="A429" s="802"/>
      <c r="B429" s="1714"/>
      <c r="C429" s="836" t="s">
        <v>8</v>
      </c>
      <c r="D429" s="1658" t="s">
        <v>900</v>
      </c>
      <c r="E429" s="1659"/>
      <c r="F429" s="1659"/>
      <c r="G429" s="1660"/>
      <c r="H429" s="844"/>
      <c r="I429" s="1658" t="s">
        <v>900</v>
      </c>
      <c r="J429" s="1659"/>
      <c r="K429" s="1659"/>
      <c r="L429" s="1660"/>
      <c r="M429" s="796"/>
    </row>
    <row r="430" spans="1:13" ht="15">
      <c r="A430" s="802"/>
      <c r="B430" s="1714"/>
      <c r="C430" s="836"/>
      <c r="D430" s="784" t="s">
        <v>5</v>
      </c>
      <c r="E430" s="1655" t="s">
        <v>487</v>
      </c>
      <c r="F430" s="1656"/>
      <c r="G430" s="1657"/>
      <c r="H430" s="790">
        <v>1485</v>
      </c>
      <c r="I430" s="784" t="s">
        <v>8</v>
      </c>
      <c r="J430" s="990" t="s">
        <v>481</v>
      </c>
      <c r="K430" s="807"/>
      <c r="L430" s="809"/>
      <c r="M430" s="812"/>
    </row>
    <row r="431" spans="1:13" ht="15.75" thickBot="1">
      <c r="A431" s="802"/>
      <c r="B431" s="1714"/>
      <c r="C431" s="836"/>
      <c r="D431" s="784" t="s">
        <v>8</v>
      </c>
      <c r="E431" s="990" t="s">
        <v>489</v>
      </c>
      <c r="F431" s="990"/>
      <c r="G431" s="990"/>
      <c r="H431" s="790">
        <v>303</v>
      </c>
      <c r="I431" s="784" t="s">
        <v>24</v>
      </c>
      <c r="J431" s="795" t="s">
        <v>600</v>
      </c>
      <c r="K431" s="782"/>
      <c r="L431" s="783"/>
      <c r="M431" s="838">
        <v>3076</v>
      </c>
    </row>
    <row r="432" spans="1:13" ht="15.75" thickBot="1">
      <c r="A432" s="802"/>
      <c r="B432" s="1714"/>
      <c r="C432" s="836"/>
      <c r="D432" s="784" t="s">
        <v>10</v>
      </c>
      <c r="E432" s="1655" t="s">
        <v>469</v>
      </c>
      <c r="F432" s="1656"/>
      <c r="G432" s="1657"/>
      <c r="H432" s="838">
        <v>319</v>
      </c>
      <c r="I432" s="784" t="s">
        <v>24</v>
      </c>
      <c r="J432" s="990" t="s">
        <v>601</v>
      </c>
      <c r="K432" s="794"/>
      <c r="L432" s="811"/>
      <c r="M432" s="838"/>
    </row>
    <row r="433" spans="1:13" ht="15.75" thickBot="1">
      <c r="A433" s="802"/>
      <c r="B433" s="1714"/>
      <c r="C433" s="836"/>
      <c r="D433" s="784"/>
      <c r="E433" s="795" t="s">
        <v>471</v>
      </c>
      <c r="F433" s="794"/>
      <c r="G433" s="811"/>
      <c r="H433" s="830">
        <f>SUM(H430:H432)</f>
        <v>2107</v>
      </c>
      <c r="I433" s="784" t="s">
        <v>24</v>
      </c>
      <c r="J433" s="990" t="s">
        <v>602</v>
      </c>
      <c r="K433" s="794"/>
      <c r="L433" s="811"/>
      <c r="M433" s="830">
        <v>-969</v>
      </c>
    </row>
    <row r="434" spans="1:13" ht="15.75" thickBot="1">
      <c r="A434" s="802"/>
      <c r="B434" s="1714"/>
      <c r="C434" s="836"/>
      <c r="D434" s="784"/>
      <c r="E434" s="807" t="s">
        <v>475</v>
      </c>
      <c r="F434" s="794"/>
      <c r="G434" s="811"/>
      <c r="H434" s="873">
        <f>H433</f>
        <v>2107</v>
      </c>
      <c r="I434" s="784"/>
      <c r="J434" s="990" t="s">
        <v>185</v>
      </c>
      <c r="K434" s="990"/>
      <c r="L434" s="990"/>
      <c r="M434" s="860">
        <f>SUM(M430:M433)</f>
        <v>2107</v>
      </c>
    </row>
    <row r="435" spans="1:13" ht="15.75" thickBot="1">
      <c r="A435" s="802"/>
      <c r="B435" s="1714"/>
      <c r="C435" s="836" t="s">
        <v>10</v>
      </c>
      <c r="D435" s="1658" t="s">
        <v>582</v>
      </c>
      <c r="E435" s="1659"/>
      <c r="F435" s="1659"/>
      <c r="G435" s="1660"/>
      <c r="H435" s="858"/>
      <c r="I435" s="1658" t="s">
        <v>582</v>
      </c>
      <c r="J435" s="1659"/>
      <c r="K435" s="1659"/>
      <c r="L435" s="1660"/>
      <c r="M435" s="830"/>
    </row>
    <row r="436" spans="1:13" ht="15">
      <c r="A436" s="802"/>
      <c r="B436" s="1714"/>
      <c r="C436" s="836"/>
      <c r="D436" s="784" t="s">
        <v>5</v>
      </c>
      <c r="E436" s="1655" t="s">
        <v>487</v>
      </c>
      <c r="F436" s="1656"/>
      <c r="G436" s="1657"/>
      <c r="H436" s="796">
        <v>1359</v>
      </c>
      <c r="I436" s="784" t="s">
        <v>8</v>
      </c>
      <c r="J436" s="990" t="s">
        <v>481</v>
      </c>
      <c r="K436" s="807"/>
      <c r="L436" s="809"/>
      <c r="M436" s="812">
        <v>221</v>
      </c>
    </row>
    <row r="437" spans="1:13" ht="15.75" thickBot="1">
      <c r="A437" s="802"/>
      <c r="B437" s="1714"/>
      <c r="C437" s="836"/>
      <c r="D437" s="784" t="s">
        <v>8</v>
      </c>
      <c r="E437" s="807" t="s">
        <v>489</v>
      </c>
      <c r="F437" s="808"/>
      <c r="G437" s="809"/>
      <c r="H437" s="790">
        <v>345</v>
      </c>
      <c r="I437" s="784" t="s">
        <v>24</v>
      </c>
      <c r="J437" s="795" t="s">
        <v>600</v>
      </c>
      <c r="K437" s="782"/>
      <c r="L437" s="783"/>
      <c r="M437" s="838">
        <v>872</v>
      </c>
    </row>
    <row r="438" spans="1:13" ht="15.75" thickBot="1">
      <c r="A438" s="802"/>
      <c r="B438" s="1714"/>
      <c r="C438" s="836"/>
      <c r="D438" s="784" t="s">
        <v>10</v>
      </c>
      <c r="E438" s="1655" t="s">
        <v>469</v>
      </c>
      <c r="F438" s="1656"/>
      <c r="G438" s="1657"/>
      <c r="H438" s="790">
        <v>553</v>
      </c>
      <c r="I438" s="784" t="s">
        <v>24</v>
      </c>
      <c r="J438" s="990" t="s">
        <v>675</v>
      </c>
      <c r="K438" s="794"/>
      <c r="L438" s="811"/>
      <c r="M438" s="838">
        <v>1163</v>
      </c>
    </row>
    <row r="439" spans="1:13" ht="15.75" thickBot="1">
      <c r="A439" s="802"/>
      <c r="B439" s="1714"/>
      <c r="C439" s="836"/>
      <c r="D439" s="784"/>
      <c r="E439" s="795" t="s">
        <v>471</v>
      </c>
      <c r="F439" s="794"/>
      <c r="G439" s="811"/>
      <c r="H439" s="790">
        <f>SUM(H436:H438)</f>
        <v>2257</v>
      </c>
      <c r="I439" s="784"/>
      <c r="J439" s="990"/>
      <c r="K439" s="794"/>
      <c r="L439" s="811"/>
      <c r="M439" s="830"/>
    </row>
    <row r="440" spans="1:13" ht="15.75" thickBot="1">
      <c r="A440" s="802"/>
      <c r="B440" s="1714"/>
      <c r="C440" s="836"/>
      <c r="D440" s="784"/>
      <c r="E440" s="795" t="s">
        <v>475</v>
      </c>
      <c r="F440" s="794"/>
      <c r="G440" s="811"/>
      <c r="H440" s="991">
        <f>SUM(H439)</f>
        <v>2257</v>
      </c>
      <c r="I440" s="784"/>
      <c r="J440" s="990" t="s">
        <v>185</v>
      </c>
      <c r="K440" s="990"/>
      <c r="L440" s="990"/>
      <c r="M440" s="860">
        <f>SUM(M436:M439)</f>
        <v>2256</v>
      </c>
    </row>
    <row r="441" spans="1:13" ht="15.75" thickBot="1">
      <c r="A441" s="802"/>
      <c r="B441" s="1714"/>
      <c r="C441" s="836" t="s">
        <v>12</v>
      </c>
      <c r="D441" s="1658" t="s">
        <v>583</v>
      </c>
      <c r="E441" s="1670"/>
      <c r="F441" s="1670"/>
      <c r="G441" s="1671"/>
      <c r="H441" s="991"/>
      <c r="I441" s="1658" t="s">
        <v>584</v>
      </c>
      <c r="J441" s="1716"/>
      <c r="K441" s="1716"/>
      <c r="L441" s="1717"/>
      <c r="M441" s="831"/>
    </row>
    <row r="442" spans="1:13" ht="15.75" thickBot="1">
      <c r="A442" s="802"/>
      <c r="B442" s="1714"/>
      <c r="C442" s="836"/>
      <c r="D442" s="784" t="s">
        <v>5</v>
      </c>
      <c r="E442" s="794" t="s">
        <v>487</v>
      </c>
      <c r="F442" s="794"/>
      <c r="G442" s="811"/>
      <c r="H442" s="790">
        <v>10592</v>
      </c>
      <c r="I442" s="784" t="s">
        <v>8</v>
      </c>
      <c r="J442" s="808" t="s">
        <v>481</v>
      </c>
      <c r="K442" s="808"/>
      <c r="L442" s="809"/>
      <c r="M442" s="831">
        <v>12565</v>
      </c>
    </row>
    <row r="443" spans="1:13" ht="15.75" thickBot="1">
      <c r="A443" s="802"/>
      <c r="B443" s="1714"/>
      <c r="C443" s="836"/>
      <c r="D443" s="784" t="s">
        <v>8</v>
      </c>
      <c r="E443" s="794" t="s">
        <v>489</v>
      </c>
      <c r="F443" s="794"/>
      <c r="G443" s="811"/>
      <c r="H443" s="790">
        <v>2554</v>
      </c>
      <c r="I443" s="784" t="s">
        <v>24</v>
      </c>
      <c r="J443" s="808" t="s">
        <v>596</v>
      </c>
      <c r="K443" s="808"/>
      <c r="L443" s="809"/>
      <c r="M443" s="831">
        <v>11728</v>
      </c>
    </row>
    <row r="444" spans="1:13" ht="15.75" thickBot="1">
      <c r="A444" s="802"/>
      <c r="B444" s="1714"/>
      <c r="C444" s="836"/>
      <c r="D444" s="784" t="s">
        <v>10</v>
      </c>
      <c r="E444" s="794" t="s">
        <v>469</v>
      </c>
      <c r="F444" s="794"/>
      <c r="G444" s="811"/>
      <c r="H444" s="790">
        <v>9120</v>
      </c>
      <c r="I444" s="784" t="s">
        <v>24</v>
      </c>
      <c r="J444" s="808" t="s">
        <v>676</v>
      </c>
      <c r="K444" s="808"/>
      <c r="L444" s="809"/>
      <c r="M444" s="831">
        <v>-2026</v>
      </c>
    </row>
    <row r="445" spans="1:13" ht="15.75" thickBot="1">
      <c r="A445" s="802"/>
      <c r="B445" s="1714"/>
      <c r="C445" s="836"/>
      <c r="D445" s="784"/>
      <c r="E445" s="794" t="s">
        <v>471</v>
      </c>
      <c r="F445" s="794"/>
      <c r="G445" s="811"/>
      <c r="H445" s="790">
        <f>SUM(H442:H444)</f>
        <v>22266</v>
      </c>
      <c r="I445" s="784"/>
      <c r="J445" s="808" t="s">
        <v>585</v>
      </c>
      <c r="K445" s="808"/>
      <c r="L445" s="809"/>
      <c r="M445" s="1390">
        <f>SUM(M442:M444)</f>
        <v>22267</v>
      </c>
    </row>
    <row r="446" spans="1:13" ht="15.75" thickBot="1">
      <c r="A446" s="802"/>
      <c r="B446" s="1714"/>
      <c r="C446" s="836"/>
      <c r="D446" s="784"/>
      <c r="E446" s="794" t="s">
        <v>475</v>
      </c>
      <c r="F446" s="794"/>
      <c r="G446" s="811"/>
      <c r="H446" s="991">
        <f>SUM(H445)</f>
        <v>22266</v>
      </c>
      <c r="I446" s="784"/>
      <c r="J446" s="808"/>
      <c r="K446" s="808"/>
      <c r="L446" s="809"/>
      <c r="M446" s="831"/>
    </row>
    <row r="447" spans="1:13" ht="15">
      <c r="A447" s="802"/>
      <c r="B447" s="1714"/>
      <c r="C447" s="836" t="s">
        <v>14</v>
      </c>
      <c r="D447" s="1658" t="s">
        <v>586</v>
      </c>
      <c r="E447" s="1659"/>
      <c r="F447" s="1659"/>
      <c r="G447" s="1660"/>
      <c r="H447" s="790"/>
      <c r="I447" s="1658" t="s">
        <v>586</v>
      </c>
      <c r="J447" s="1659"/>
      <c r="K447" s="1659"/>
      <c r="L447" s="1660"/>
      <c r="M447" s="858"/>
    </row>
    <row r="448" spans="1:13" ht="15">
      <c r="A448" s="802"/>
      <c r="B448" s="1714"/>
      <c r="C448" s="836"/>
      <c r="D448" s="784" t="s">
        <v>5</v>
      </c>
      <c r="E448" s="1655" t="s">
        <v>487</v>
      </c>
      <c r="F448" s="1656"/>
      <c r="G448" s="1657"/>
      <c r="H448" s="844">
        <v>670</v>
      </c>
      <c r="I448" s="784" t="s">
        <v>8</v>
      </c>
      <c r="J448" s="990" t="s">
        <v>481</v>
      </c>
      <c r="K448" s="808"/>
      <c r="L448" s="809"/>
      <c r="M448" s="790">
        <v>3120</v>
      </c>
    </row>
    <row r="449" spans="1:13" ht="15.75" thickBot="1">
      <c r="A449" s="802"/>
      <c r="B449" s="1714"/>
      <c r="C449" s="836"/>
      <c r="D449" s="784" t="s">
        <v>8</v>
      </c>
      <c r="E449" s="990" t="s">
        <v>489</v>
      </c>
      <c r="F449" s="990"/>
      <c r="G449" s="990"/>
      <c r="H449" s="844">
        <v>181</v>
      </c>
      <c r="I449" s="784" t="s">
        <v>24</v>
      </c>
      <c r="J449" s="795" t="s">
        <v>596</v>
      </c>
      <c r="K449" s="808"/>
      <c r="L449" s="809"/>
      <c r="M449" s="838">
        <v>1246</v>
      </c>
    </row>
    <row r="450" spans="1:13" ht="15.75" thickBot="1">
      <c r="A450" s="802"/>
      <c r="B450" s="1714"/>
      <c r="C450" s="836"/>
      <c r="D450" s="784" t="s">
        <v>10</v>
      </c>
      <c r="E450" s="1655" t="s">
        <v>469</v>
      </c>
      <c r="F450" s="1656"/>
      <c r="G450" s="1657"/>
      <c r="H450" s="844">
        <v>4333</v>
      </c>
      <c r="I450" s="784" t="s">
        <v>24</v>
      </c>
      <c r="J450" s="990" t="s">
        <v>676</v>
      </c>
      <c r="K450" s="808"/>
      <c r="L450" s="809"/>
      <c r="M450" s="830">
        <v>818</v>
      </c>
    </row>
    <row r="451" spans="1:13" ht="15.75" thickBot="1">
      <c r="A451" s="802"/>
      <c r="B451" s="1714"/>
      <c r="C451" s="836"/>
      <c r="D451" s="784" t="s">
        <v>12</v>
      </c>
      <c r="E451" s="795" t="s">
        <v>182</v>
      </c>
      <c r="F451" s="794"/>
      <c r="G451" s="811"/>
      <c r="H451" s="830"/>
      <c r="I451" s="784"/>
      <c r="J451" s="990" t="s">
        <v>185</v>
      </c>
      <c r="K451" s="808"/>
      <c r="L451" s="809"/>
      <c r="M451" s="830">
        <f>SUM(M448:M450)</f>
        <v>5184</v>
      </c>
    </row>
    <row r="452" spans="1:13" ht="15.75" thickBot="1">
      <c r="A452" s="802"/>
      <c r="B452" s="1714"/>
      <c r="C452" s="836"/>
      <c r="D452" s="784"/>
      <c r="E452" s="795" t="s">
        <v>471</v>
      </c>
      <c r="F452" s="794"/>
      <c r="G452" s="811"/>
      <c r="H452" s="830">
        <f>SUM(H448:H451)</f>
        <v>5184</v>
      </c>
      <c r="I452" s="784"/>
      <c r="J452" s="807"/>
      <c r="K452" s="808"/>
      <c r="L452" s="809"/>
      <c r="M452" s="830"/>
    </row>
    <row r="453" spans="1:13" ht="15.75" thickBot="1">
      <c r="A453" s="802"/>
      <c r="B453" s="1714"/>
      <c r="C453" s="836"/>
      <c r="D453" s="784"/>
      <c r="E453" s="807" t="s">
        <v>475</v>
      </c>
      <c r="F453" s="794"/>
      <c r="G453" s="811"/>
      <c r="H453" s="862">
        <f>SUM(H448:H451)</f>
        <v>5184</v>
      </c>
      <c r="I453" s="784"/>
      <c r="J453" s="807"/>
      <c r="K453" s="808"/>
      <c r="L453" s="809"/>
      <c r="M453" s="830"/>
    </row>
    <row r="454" spans="1:13" ht="15.75" thickBot="1">
      <c r="A454" s="802"/>
      <c r="B454" s="1714"/>
      <c r="C454" s="836" t="s">
        <v>16</v>
      </c>
      <c r="D454" s="1658" t="s">
        <v>587</v>
      </c>
      <c r="E454" s="1659"/>
      <c r="F454" s="1659"/>
      <c r="G454" s="1660"/>
      <c r="H454" s="790"/>
      <c r="I454" s="1658" t="s">
        <v>587</v>
      </c>
      <c r="J454" s="1670"/>
      <c r="K454" s="1670"/>
      <c r="L454" s="1671"/>
      <c r="M454" s="830"/>
    </row>
    <row r="455" spans="1:13" ht="15.75" thickBot="1">
      <c r="A455" s="802"/>
      <c r="B455" s="1714"/>
      <c r="C455" s="836"/>
      <c r="D455" s="784" t="s">
        <v>5</v>
      </c>
      <c r="E455" s="1655" t="s">
        <v>487</v>
      </c>
      <c r="F455" s="1656"/>
      <c r="G455" s="1657"/>
      <c r="H455" s="844">
        <v>5102</v>
      </c>
      <c r="I455" s="784" t="s">
        <v>8</v>
      </c>
      <c r="J455" s="807" t="s">
        <v>481</v>
      </c>
      <c r="K455" s="808"/>
      <c r="L455" s="809"/>
      <c r="M455" s="830">
        <v>97</v>
      </c>
    </row>
    <row r="456" spans="1:13" ht="15.75" thickBot="1">
      <c r="A456" s="802"/>
      <c r="B456" s="1714"/>
      <c r="C456" s="836"/>
      <c r="D456" s="784" t="s">
        <v>8</v>
      </c>
      <c r="E456" s="990" t="s">
        <v>489</v>
      </c>
      <c r="F456" s="990"/>
      <c r="G456" s="990"/>
      <c r="H456" s="844">
        <v>1201</v>
      </c>
      <c r="I456" s="784">
        <v>10</v>
      </c>
      <c r="J456" s="807" t="s">
        <v>596</v>
      </c>
      <c r="K456" s="808"/>
      <c r="L456" s="809"/>
      <c r="M456" s="830">
        <v>5090</v>
      </c>
    </row>
    <row r="457" spans="1:13" ht="15.75" thickBot="1">
      <c r="A457" s="802"/>
      <c r="B457" s="1714"/>
      <c r="C457" s="836"/>
      <c r="D457" s="784" t="s">
        <v>10</v>
      </c>
      <c r="E457" s="1655" t="s">
        <v>469</v>
      </c>
      <c r="F457" s="1656"/>
      <c r="G457" s="1657"/>
      <c r="H457" s="844">
        <v>96</v>
      </c>
      <c r="I457" s="784" t="s">
        <v>24</v>
      </c>
      <c r="J457" s="807" t="s">
        <v>601</v>
      </c>
      <c r="K457" s="808"/>
      <c r="L457" s="809"/>
      <c r="M457" s="830"/>
    </row>
    <row r="458" spans="1:13" ht="15.75" thickBot="1">
      <c r="A458" s="802"/>
      <c r="B458" s="1714"/>
      <c r="C458" s="836"/>
      <c r="D458" s="784" t="s">
        <v>12</v>
      </c>
      <c r="E458" s="795" t="s">
        <v>182</v>
      </c>
      <c r="F458" s="794"/>
      <c r="G458" s="811"/>
      <c r="H458" s="830"/>
      <c r="I458" s="784" t="s">
        <v>24</v>
      </c>
      <c r="J458" s="807" t="s">
        <v>675</v>
      </c>
      <c r="K458" s="808"/>
      <c r="L458" s="809"/>
      <c r="M458" s="830">
        <v>1212</v>
      </c>
    </row>
    <row r="459" spans="1:13" ht="15.75" thickBot="1">
      <c r="A459" s="802"/>
      <c r="B459" s="1714"/>
      <c r="C459" s="836"/>
      <c r="D459" s="784"/>
      <c r="E459" s="795" t="s">
        <v>471</v>
      </c>
      <c r="F459" s="794"/>
      <c r="G459" s="811"/>
      <c r="H459" s="830">
        <f>SUM(H455:H458)</f>
        <v>6399</v>
      </c>
      <c r="I459" s="784"/>
      <c r="J459" s="807"/>
      <c r="K459" s="808"/>
      <c r="L459" s="809"/>
      <c r="M459" s="830"/>
    </row>
    <row r="460" spans="1:13" ht="15.75" thickBot="1">
      <c r="A460" s="802"/>
      <c r="B460" s="1714"/>
      <c r="C460" s="836"/>
      <c r="D460" s="784"/>
      <c r="E460" s="807" t="s">
        <v>475</v>
      </c>
      <c r="F460" s="794"/>
      <c r="G460" s="811"/>
      <c r="H460" s="862">
        <f>SUM(H455:H458)</f>
        <v>6399</v>
      </c>
      <c r="I460" s="784"/>
      <c r="J460" s="807" t="s">
        <v>577</v>
      </c>
      <c r="K460" s="808"/>
      <c r="L460" s="809"/>
      <c r="M460" s="873">
        <f>SUM(M455:M459)</f>
        <v>6399</v>
      </c>
    </row>
    <row r="461" spans="1:13" ht="15.75" thickBot="1">
      <c r="A461" s="802"/>
      <c r="B461" s="1714"/>
      <c r="C461" s="836" t="s">
        <v>18</v>
      </c>
      <c r="D461" s="1658" t="s">
        <v>588</v>
      </c>
      <c r="E461" s="1659"/>
      <c r="F461" s="1659"/>
      <c r="G461" s="1660"/>
      <c r="H461" s="790"/>
      <c r="I461" s="1658" t="s">
        <v>588</v>
      </c>
      <c r="J461" s="1670"/>
      <c r="K461" s="1670"/>
      <c r="L461" s="1671"/>
      <c r="M461" s="830"/>
    </row>
    <row r="462" spans="1:13" ht="15.75" thickBot="1">
      <c r="A462" s="802"/>
      <c r="B462" s="1714"/>
      <c r="C462" s="836"/>
      <c r="D462" s="784" t="s">
        <v>5</v>
      </c>
      <c r="E462" s="1655" t="s">
        <v>487</v>
      </c>
      <c r="F462" s="1656"/>
      <c r="G462" s="1657"/>
      <c r="H462" s="844">
        <v>2964</v>
      </c>
      <c r="I462" s="784" t="s">
        <v>8</v>
      </c>
      <c r="J462" s="807" t="s">
        <v>481</v>
      </c>
      <c r="K462" s="808"/>
      <c r="L462" s="809"/>
      <c r="M462" s="830">
        <v>411</v>
      </c>
    </row>
    <row r="463" spans="1:13" ht="15.75" thickBot="1">
      <c r="A463" s="802"/>
      <c r="B463" s="1714"/>
      <c r="C463" s="836"/>
      <c r="D463" s="784" t="s">
        <v>8</v>
      </c>
      <c r="E463" s="990" t="s">
        <v>489</v>
      </c>
      <c r="F463" s="990"/>
      <c r="G463" s="990"/>
      <c r="H463" s="844">
        <v>800</v>
      </c>
      <c r="I463" s="784" t="s">
        <v>603</v>
      </c>
      <c r="J463" s="807" t="s">
        <v>604</v>
      </c>
      <c r="K463" s="808"/>
      <c r="L463" s="809"/>
      <c r="M463" s="830">
        <v>4050</v>
      </c>
    </row>
    <row r="464" spans="1:13" ht="15.75" thickBot="1">
      <c r="A464" s="802"/>
      <c r="B464" s="1714"/>
      <c r="C464" s="836"/>
      <c r="D464" s="784" t="s">
        <v>10</v>
      </c>
      <c r="E464" s="1655" t="s">
        <v>469</v>
      </c>
      <c r="F464" s="1656"/>
      <c r="G464" s="1657"/>
      <c r="H464" s="844">
        <v>925</v>
      </c>
      <c r="I464" s="784" t="s">
        <v>24</v>
      </c>
      <c r="J464" s="807" t="s">
        <v>675</v>
      </c>
      <c r="K464" s="808"/>
      <c r="L464" s="809"/>
      <c r="M464" s="830">
        <v>228</v>
      </c>
    </row>
    <row r="465" spans="1:13" ht="15.75" thickBot="1">
      <c r="A465" s="802"/>
      <c r="B465" s="1714"/>
      <c r="C465" s="836"/>
      <c r="D465" s="784" t="s">
        <v>12</v>
      </c>
      <c r="E465" s="795" t="s">
        <v>182</v>
      </c>
      <c r="F465" s="794"/>
      <c r="G465" s="811"/>
      <c r="H465" s="796"/>
      <c r="I465" s="784"/>
      <c r="J465" s="807"/>
      <c r="K465" s="808"/>
      <c r="L465" s="809"/>
      <c r="M465" s="830"/>
    </row>
    <row r="466" spans="1:13" ht="15.75" thickBot="1">
      <c r="A466" s="802"/>
      <c r="B466" s="1714"/>
      <c r="C466" s="836"/>
      <c r="D466" s="784"/>
      <c r="E466" s="807" t="s">
        <v>471</v>
      </c>
      <c r="F466" s="794"/>
      <c r="G466" s="811"/>
      <c r="H466" s="790">
        <f>SUM(H462:H465)</f>
        <v>4689</v>
      </c>
      <c r="I466" s="784"/>
      <c r="J466" s="807" t="s">
        <v>577</v>
      </c>
      <c r="K466" s="808"/>
      <c r="L466" s="809"/>
      <c r="M466" s="830">
        <f>SUM(M462:M465)</f>
        <v>4689</v>
      </c>
    </row>
    <row r="467" spans="1:13" ht="15.75" thickBot="1">
      <c r="A467" s="802"/>
      <c r="B467" s="1715"/>
      <c r="C467" s="836"/>
      <c r="D467" s="784"/>
      <c r="E467" s="990" t="s">
        <v>475</v>
      </c>
      <c r="F467" s="808"/>
      <c r="G467" s="809"/>
      <c r="H467" s="992">
        <f>H466</f>
        <v>4689</v>
      </c>
      <c r="I467" s="784"/>
      <c r="J467" s="990" t="s">
        <v>589</v>
      </c>
      <c r="K467" s="794"/>
      <c r="L467" s="811"/>
      <c r="M467" s="993">
        <f>SUM(M434+M440+M445+M451+M460+M428+M466)</f>
        <v>45482</v>
      </c>
    </row>
    <row r="468" spans="1:13" ht="15">
      <c r="A468" s="802"/>
      <c r="B468" s="994"/>
      <c r="C468" s="836"/>
      <c r="D468" s="850"/>
      <c r="E468" s="995" t="s">
        <v>589</v>
      </c>
      <c r="F468" s="808"/>
      <c r="G468" s="809"/>
      <c r="H468" s="996">
        <f>SUM(H467,H460,H453,H446,H440,H434,H428)</f>
        <v>45482</v>
      </c>
      <c r="I468" s="850"/>
      <c r="J468" s="808"/>
      <c r="K468" s="794"/>
      <c r="L468" s="811"/>
      <c r="M468" s="996"/>
    </row>
    <row r="469" spans="1:13" ht="15" hidden="1">
      <c r="A469" s="802"/>
      <c r="B469" s="1718"/>
      <c r="C469" s="836"/>
      <c r="D469" s="1720"/>
      <c r="E469" s="1721"/>
      <c r="F469" s="1721"/>
      <c r="G469" s="1722"/>
      <c r="H469" s="844"/>
      <c r="I469" s="1720"/>
      <c r="J469" s="1721"/>
      <c r="K469" s="1721"/>
      <c r="L469" s="1722"/>
      <c r="M469" s="812"/>
    </row>
    <row r="470" spans="1:13" ht="15" hidden="1">
      <c r="A470" s="802"/>
      <c r="B470" s="1719"/>
      <c r="C470" s="836"/>
      <c r="D470" s="784"/>
      <c r="E470" s="1655"/>
      <c r="F470" s="1656"/>
      <c r="G470" s="1657"/>
      <c r="H470" s="790"/>
      <c r="I470" s="784"/>
      <c r="J470" s="807"/>
      <c r="K470" s="808"/>
      <c r="L470" s="809"/>
      <c r="M470" s="790"/>
    </row>
    <row r="471" spans="1:13" ht="15" hidden="1">
      <c r="A471" s="802"/>
      <c r="B471" s="1719"/>
      <c r="C471" s="836"/>
      <c r="D471" s="784"/>
      <c r="E471" s="990"/>
      <c r="F471" s="990"/>
      <c r="G471" s="990"/>
      <c r="H471" s="790"/>
      <c r="I471" s="764"/>
      <c r="J471" s="1642"/>
      <c r="K471" s="1643"/>
      <c r="L471" s="1644"/>
      <c r="M471" s="844"/>
    </row>
    <row r="472" spans="1:13" ht="15.75" hidden="1" thickBot="1">
      <c r="A472" s="802"/>
      <c r="B472" s="1719"/>
      <c r="C472" s="836"/>
      <c r="D472" s="784"/>
      <c r="E472" s="795"/>
      <c r="F472" s="794"/>
      <c r="G472" s="811"/>
      <c r="H472" s="838"/>
      <c r="I472" s="784"/>
      <c r="J472" s="807"/>
      <c r="K472" s="808"/>
      <c r="L472" s="809"/>
      <c r="M472" s="844"/>
    </row>
    <row r="473" spans="1:13" ht="15.75" hidden="1" thickBot="1">
      <c r="A473" s="802"/>
      <c r="B473" s="1719"/>
      <c r="C473" s="836"/>
      <c r="D473" s="784"/>
      <c r="E473" s="807"/>
      <c r="F473" s="794"/>
      <c r="G473" s="811"/>
      <c r="H473" s="838"/>
      <c r="I473" s="784"/>
      <c r="J473" s="807"/>
      <c r="K473" s="808"/>
      <c r="L473" s="809"/>
      <c r="M473" s="844"/>
    </row>
    <row r="474" spans="1:13" ht="15.75" thickBot="1">
      <c r="A474" s="802"/>
      <c r="B474" s="1719"/>
      <c r="C474" s="836"/>
      <c r="D474" s="1720"/>
      <c r="E474" s="1721"/>
      <c r="F474" s="1721"/>
      <c r="G474" s="1722"/>
      <c r="H474" s="844"/>
      <c r="I474" s="1720"/>
      <c r="J474" s="1721"/>
      <c r="K474" s="1721"/>
      <c r="L474" s="1722"/>
      <c r="M474" s="844"/>
    </row>
    <row r="475" spans="1:13" ht="15.75" hidden="1" thickBot="1">
      <c r="A475" s="802"/>
      <c r="B475" s="1719"/>
      <c r="C475" s="836"/>
      <c r="D475" s="784"/>
      <c r="E475" s="1655"/>
      <c r="F475" s="1656"/>
      <c r="G475" s="1657"/>
      <c r="H475" s="790"/>
      <c r="I475" s="784"/>
      <c r="J475" s="990"/>
      <c r="K475" s="807"/>
      <c r="L475" s="809"/>
      <c r="M475" s="844"/>
    </row>
    <row r="476" spans="1:13" ht="15.75" hidden="1" thickBot="1">
      <c r="A476" s="802"/>
      <c r="B476" s="1719"/>
      <c r="C476" s="836"/>
      <c r="D476" s="784"/>
      <c r="E476" s="990"/>
      <c r="F476" s="990"/>
      <c r="G476" s="990"/>
      <c r="H476" s="790"/>
      <c r="I476" s="764"/>
      <c r="J476" s="1642"/>
      <c r="K476" s="1643"/>
      <c r="L476" s="1644"/>
      <c r="M476" s="830"/>
    </row>
    <row r="477" spans="1:13" ht="15.75" hidden="1" thickBot="1">
      <c r="A477" s="802"/>
      <c r="B477" s="1719"/>
      <c r="C477" s="836"/>
      <c r="D477" s="784"/>
      <c r="E477" s="1655"/>
      <c r="F477" s="1656"/>
      <c r="G477" s="1657"/>
      <c r="H477" s="790"/>
      <c r="I477" s="784"/>
      <c r="J477" s="990"/>
      <c r="K477" s="794"/>
      <c r="L477" s="811"/>
      <c r="M477" s="838"/>
    </row>
    <row r="478" spans="1:13" ht="15.75" hidden="1" thickBot="1">
      <c r="A478" s="802"/>
      <c r="B478" s="1719"/>
      <c r="C478" s="836"/>
      <c r="D478" s="784"/>
      <c r="E478" s="795"/>
      <c r="F478" s="794"/>
      <c r="G478" s="811"/>
      <c r="H478" s="838"/>
      <c r="I478" s="784"/>
      <c r="J478" s="990"/>
      <c r="K478" s="990"/>
      <c r="L478" s="990"/>
      <c r="M478" s="787"/>
    </row>
    <row r="479" spans="1:13" ht="15.75" hidden="1" thickBot="1">
      <c r="A479" s="802"/>
      <c r="B479" s="1719"/>
      <c r="C479" s="836"/>
      <c r="D479" s="784"/>
      <c r="E479" s="807"/>
      <c r="F479" s="794"/>
      <c r="G479" s="811"/>
      <c r="H479" s="838"/>
      <c r="I479" s="784"/>
      <c r="J479" s="990"/>
      <c r="K479" s="990"/>
      <c r="L479" s="990"/>
      <c r="M479" s="830"/>
    </row>
    <row r="480" spans="1:13" ht="15.75" hidden="1" thickBot="1">
      <c r="A480" s="802"/>
      <c r="B480" s="1719"/>
      <c r="C480" s="836"/>
      <c r="D480" s="784"/>
      <c r="E480" s="795"/>
      <c r="F480" s="794"/>
      <c r="G480" s="811"/>
      <c r="H480" s="838"/>
      <c r="I480" s="764"/>
      <c r="J480" s="779"/>
      <c r="K480" s="794"/>
      <c r="L480" s="811"/>
      <c r="M480" s="838"/>
    </row>
    <row r="481" spans="1:13" ht="15.75" hidden="1" thickBot="1">
      <c r="A481" s="802"/>
      <c r="B481" s="1719"/>
      <c r="C481" s="836"/>
      <c r="D481" s="784"/>
      <c r="E481" s="879"/>
      <c r="F481" s="794"/>
      <c r="G481" s="811"/>
      <c r="H481" s="787"/>
      <c r="I481" s="784"/>
      <c r="J481" s="1655"/>
      <c r="K481" s="1656"/>
      <c r="L481" s="1657"/>
      <c r="M481" s="838"/>
    </row>
    <row r="482" spans="1:13" ht="15.75" thickBot="1">
      <c r="A482" s="802"/>
      <c r="B482" s="1719"/>
      <c r="C482" s="836"/>
      <c r="D482" s="1655" t="s">
        <v>595</v>
      </c>
      <c r="E482" s="1716"/>
      <c r="F482" s="1716"/>
      <c r="G482" s="1717"/>
      <c r="H482" s="787"/>
      <c r="I482" s="784"/>
      <c r="J482" s="997"/>
      <c r="K482" s="794"/>
      <c r="L482" s="811"/>
      <c r="M482" s="838"/>
    </row>
    <row r="483" spans="1:13" ht="0.75" customHeight="1" hidden="1">
      <c r="A483" s="802"/>
      <c r="B483" s="1719"/>
      <c r="C483" s="836"/>
      <c r="D483" s="1720"/>
      <c r="E483" s="1721"/>
      <c r="F483" s="1721"/>
      <c r="G483" s="1722"/>
      <c r="H483" s="844"/>
      <c r="I483" s="784"/>
      <c r="J483" s="795"/>
      <c r="K483" s="794"/>
      <c r="L483" s="811"/>
      <c r="M483" s="812"/>
    </row>
    <row r="484" spans="1:13" ht="15" hidden="1">
      <c r="A484" s="802"/>
      <c r="B484" s="1719"/>
      <c r="C484" s="836"/>
      <c r="D484" s="784"/>
      <c r="E484" s="1655"/>
      <c r="F484" s="1656"/>
      <c r="G484" s="1657"/>
      <c r="H484" s="790"/>
      <c r="I484" s="784"/>
      <c r="J484" s="795"/>
      <c r="K484" s="794"/>
      <c r="L484" s="811"/>
      <c r="M484" s="790"/>
    </row>
    <row r="485" spans="1:13" ht="15" hidden="1">
      <c r="A485" s="802"/>
      <c r="B485" s="1719"/>
      <c r="C485" s="836"/>
      <c r="D485" s="784"/>
      <c r="E485" s="990"/>
      <c r="F485" s="990"/>
      <c r="G485" s="990"/>
      <c r="H485" s="790"/>
      <c r="I485" s="784"/>
      <c r="J485" s="795"/>
      <c r="K485" s="794"/>
      <c r="L485" s="811"/>
      <c r="M485" s="790"/>
    </row>
    <row r="486" spans="1:13" ht="15" hidden="1">
      <c r="A486" s="802"/>
      <c r="B486" s="1719"/>
      <c r="C486" s="836"/>
      <c r="D486" s="784"/>
      <c r="E486" s="1655"/>
      <c r="F486" s="1656"/>
      <c r="G486" s="1657"/>
      <c r="H486" s="790"/>
      <c r="I486" s="784"/>
      <c r="J486" s="795"/>
      <c r="K486" s="794"/>
      <c r="L486" s="811"/>
      <c r="M486" s="790"/>
    </row>
    <row r="487" spans="1:13" ht="15.75" hidden="1" thickBot="1">
      <c r="A487" s="802"/>
      <c r="B487" s="1719"/>
      <c r="C487" s="836"/>
      <c r="D487" s="784"/>
      <c r="E487" s="795"/>
      <c r="F487" s="794"/>
      <c r="G487" s="811"/>
      <c r="H487" s="838"/>
      <c r="I487" s="784"/>
      <c r="J487" s="795"/>
      <c r="K487" s="794"/>
      <c r="L487" s="811"/>
      <c r="M487" s="790"/>
    </row>
    <row r="488" spans="1:13" ht="15.75" hidden="1" thickBot="1">
      <c r="A488" s="802"/>
      <c r="B488" s="1719"/>
      <c r="C488" s="836"/>
      <c r="D488" s="784"/>
      <c r="E488" s="807"/>
      <c r="F488" s="794"/>
      <c r="G488" s="811"/>
      <c r="H488" s="838"/>
      <c r="I488" s="784"/>
      <c r="J488" s="795"/>
      <c r="K488" s="794"/>
      <c r="L488" s="811"/>
      <c r="M488" s="830"/>
    </row>
    <row r="489" spans="1:13" ht="16.5" customHeight="1" hidden="1" thickBot="1">
      <c r="A489" s="802"/>
      <c r="B489" s="998"/>
      <c r="C489" s="836"/>
      <c r="D489" s="784"/>
      <c r="E489" s="990"/>
      <c r="F489" s="808"/>
      <c r="G489" s="809"/>
      <c r="H489" s="999"/>
      <c r="I489" s="784"/>
      <c r="J489" s="990"/>
      <c r="K489" s="794"/>
      <c r="L489" s="811"/>
      <c r="M489" s="999"/>
    </row>
    <row r="490" spans="1:13" ht="15" hidden="1">
      <c r="A490" s="802"/>
      <c r="B490" s="1000"/>
      <c r="C490" s="836"/>
      <c r="D490" s="1720"/>
      <c r="E490" s="1721"/>
      <c r="F490" s="1721"/>
      <c r="G490" s="1722"/>
      <c r="H490" s="844"/>
      <c r="I490" s="1720"/>
      <c r="J490" s="1721"/>
      <c r="K490" s="1721"/>
      <c r="L490" s="1722"/>
      <c r="M490" s="812"/>
    </row>
    <row r="491" spans="1:13" ht="15.75" hidden="1" thickBot="1">
      <c r="A491" s="802"/>
      <c r="B491" s="1719"/>
      <c r="C491" s="836"/>
      <c r="D491" s="784"/>
      <c r="E491" s="1655"/>
      <c r="F491" s="1656"/>
      <c r="G491" s="1657"/>
      <c r="H491" s="790"/>
      <c r="I491" s="784"/>
      <c r="J491" s="990"/>
      <c r="K491" s="807"/>
      <c r="L491" s="809"/>
      <c r="M491" s="838"/>
    </row>
    <row r="492" spans="1:13" ht="15.75" hidden="1" thickBot="1">
      <c r="A492" s="802"/>
      <c r="B492" s="1719"/>
      <c r="C492" s="836"/>
      <c r="D492" s="784"/>
      <c r="E492" s="990"/>
      <c r="F492" s="990"/>
      <c r="G492" s="990"/>
      <c r="H492" s="790"/>
      <c r="I492" s="784"/>
      <c r="J492" s="1655"/>
      <c r="K492" s="1656"/>
      <c r="L492" s="1657"/>
      <c r="M492" s="838"/>
    </row>
    <row r="493" spans="1:13" ht="15.75" hidden="1" thickBot="1">
      <c r="A493" s="802"/>
      <c r="B493" s="1719"/>
      <c r="C493" s="836"/>
      <c r="D493" s="784"/>
      <c r="E493" s="1655"/>
      <c r="F493" s="1656"/>
      <c r="G493" s="1657"/>
      <c r="H493" s="790"/>
      <c r="I493" s="784"/>
      <c r="J493" s="990"/>
      <c r="K493" s="794"/>
      <c r="L493" s="811"/>
      <c r="M493" s="787"/>
    </row>
    <row r="494" spans="1:13" ht="15.75" hidden="1" thickBot="1">
      <c r="A494" s="802"/>
      <c r="B494" s="1719"/>
      <c r="C494" s="836"/>
      <c r="D494" s="784"/>
      <c r="E494" s="795"/>
      <c r="F494" s="794"/>
      <c r="G494" s="811"/>
      <c r="H494" s="838"/>
      <c r="I494" s="784"/>
      <c r="J494" s="1655"/>
      <c r="K494" s="1656"/>
      <c r="L494" s="1657"/>
      <c r="M494" s="796"/>
    </row>
    <row r="495" spans="1:13" ht="15.75" hidden="1" thickBot="1">
      <c r="A495" s="802"/>
      <c r="B495" s="1719"/>
      <c r="C495" s="836"/>
      <c r="D495" s="784"/>
      <c r="E495" s="807"/>
      <c r="F495" s="794"/>
      <c r="G495" s="811"/>
      <c r="H495" s="838"/>
      <c r="I495" s="849"/>
      <c r="J495" s="807"/>
      <c r="K495" s="794"/>
      <c r="L495" s="811"/>
      <c r="M495" s="838"/>
    </row>
    <row r="496" spans="1:13" ht="15.75" hidden="1" thickBot="1">
      <c r="A496" s="802"/>
      <c r="B496" s="1723"/>
      <c r="C496" s="836"/>
      <c r="D496" s="784"/>
      <c r="E496" s="990"/>
      <c r="F496" s="794"/>
      <c r="G496" s="811"/>
      <c r="H496" s="993"/>
      <c r="I496" s="784"/>
      <c r="J496" s="990"/>
      <c r="K496" s="794"/>
      <c r="L496" s="811"/>
      <c r="M496" s="999"/>
    </row>
    <row r="497" spans="1:13" ht="15" hidden="1">
      <c r="A497" s="802"/>
      <c r="B497" s="1707"/>
      <c r="C497" s="1001"/>
      <c r="D497" s="1658"/>
      <c r="E497" s="1659"/>
      <c r="F497" s="1659"/>
      <c r="G497" s="1660"/>
      <c r="H497" s="996"/>
      <c r="I497" s="1658"/>
      <c r="J497" s="1659"/>
      <c r="K497" s="1659"/>
      <c r="L497" s="1660"/>
      <c r="M497" s="1002"/>
    </row>
    <row r="498" spans="1:13" ht="15.75" hidden="1" thickBot="1">
      <c r="A498" s="802"/>
      <c r="B498" s="1708"/>
      <c r="C498" s="1001"/>
      <c r="D498" s="784"/>
      <c r="E498" s="1655"/>
      <c r="F498" s="1656"/>
      <c r="G498" s="1657"/>
      <c r="H498" s="1003"/>
      <c r="I498" s="784"/>
      <c r="J498" s="990"/>
      <c r="K498" s="794"/>
      <c r="L498" s="811"/>
      <c r="M498" s="1004"/>
    </row>
    <row r="499" spans="1:13" ht="15.75" hidden="1" thickBot="1">
      <c r="A499" s="802"/>
      <c r="B499" s="1708"/>
      <c r="C499" s="1001"/>
      <c r="D499" s="784"/>
      <c r="E499" s="990"/>
      <c r="F499" s="990"/>
      <c r="G499" s="990"/>
      <c r="H499" s="1003"/>
      <c r="I499" s="784"/>
      <c r="J499" s="990"/>
      <c r="K499" s="794"/>
      <c r="L499" s="811"/>
      <c r="M499" s="1004"/>
    </row>
    <row r="500" spans="1:13" ht="15.75" hidden="1" thickBot="1">
      <c r="A500" s="802"/>
      <c r="B500" s="1708"/>
      <c r="C500" s="1001"/>
      <c r="D500" s="784"/>
      <c r="E500" s="1655"/>
      <c r="F500" s="1656"/>
      <c r="G500" s="1657"/>
      <c r="H500" s="1004"/>
      <c r="I500" s="784"/>
      <c r="J500" s="807"/>
      <c r="K500" s="794"/>
      <c r="L500" s="811"/>
      <c r="M500" s="996"/>
    </row>
    <row r="501" spans="1:13" ht="15.75" hidden="1" thickBot="1">
      <c r="A501" s="802"/>
      <c r="B501" s="1708"/>
      <c r="C501" s="1001"/>
      <c r="D501" s="784"/>
      <c r="E501" s="807"/>
      <c r="F501" s="794"/>
      <c r="G501" s="811"/>
      <c r="H501" s="1004"/>
      <c r="I501" s="784"/>
      <c r="J501" s="807"/>
      <c r="K501" s="794"/>
      <c r="L501" s="811"/>
      <c r="M501" s="999"/>
    </row>
    <row r="502" spans="1:13" ht="15.75" hidden="1" thickBot="1">
      <c r="A502" s="802"/>
      <c r="B502" s="1709"/>
      <c r="C502" s="1001"/>
      <c r="D502" s="784"/>
      <c r="E502" s="990"/>
      <c r="F502" s="794"/>
      <c r="G502" s="811"/>
      <c r="H502" s="999"/>
      <c r="I502" s="784"/>
      <c r="J502" s="990"/>
      <c r="K502" s="794"/>
      <c r="L502" s="811"/>
      <c r="M502" s="999"/>
    </row>
    <row r="503" spans="1:13" ht="15" hidden="1">
      <c r="A503" s="802"/>
      <c r="B503" s="746"/>
      <c r="C503" s="1724"/>
      <c r="D503" s="1725"/>
      <c r="E503" s="1725"/>
      <c r="F503" s="1725"/>
      <c r="G503" s="1726"/>
      <c r="H503" s="844"/>
      <c r="I503" s="856"/>
      <c r="J503" s="795"/>
      <c r="K503" s="794"/>
      <c r="L503" s="811"/>
      <c r="M503" s="781"/>
    </row>
    <row r="504" spans="1:13" ht="15" hidden="1">
      <c r="A504" s="1707"/>
      <c r="B504" s="746"/>
      <c r="C504" s="836"/>
      <c r="D504" s="856"/>
      <c r="E504" s="1005"/>
      <c r="F504" s="856"/>
      <c r="G504" s="856"/>
      <c r="H504" s="768"/>
      <c r="I504" s="1675"/>
      <c r="J504" s="1675"/>
      <c r="K504" s="1675"/>
      <c r="L504" s="1675"/>
      <c r="M504" s="1675"/>
    </row>
    <row r="505" spans="1:13" ht="15" hidden="1">
      <c r="A505" s="1708"/>
      <c r="B505" s="746"/>
      <c r="C505" s="760"/>
      <c r="D505" s="764"/>
      <c r="E505" s="1642"/>
      <c r="F505" s="1643"/>
      <c r="G505" s="1644"/>
      <c r="H505" s="1006"/>
      <c r="I505" s="784"/>
      <c r="J505" s="1655"/>
      <c r="K505" s="1656"/>
      <c r="L505" s="1657"/>
      <c r="M505" s="790"/>
    </row>
    <row r="506" spans="1:13" ht="15" hidden="1">
      <c r="A506" s="1708"/>
      <c r="B506" s="746"/>
      <c r="C506" s="760"/>
      <c r="D506" s="764"/>
      <c r="E506" s="779"/>
      <c r="F506" s="779"/>
      <c r="G506" s="779"/>
      <c r="H506" s="814"/>
      <c r="I506" s="764"/>
      <c r="J506" s="795"/>
      <c r="K506" s="794"/>
      <c r="L506" s="811"/>
      <c r="M506" s="790"/>
    </row>
    <row r="507" spans="1:13" ht="15.75" hidden="1" thickBot="1">
      <c r="A507" s="1708"/>
      <c r="B507" s="746"/>
      <c r="C507" s="760"/>
      <c r="D507" s="764"/>
      <c r="E507" s="1646"/>
      <c r="F507" s="1647"/>
      <c r="G507" s="1648"/>
      <c r="H507" s="810"/>
      <c r="I507" s="764"/>
      <c r="J507" s="1655"/>
      <c r="K507" s="1656"/>
      <c r="L507" s="1657"/>
      <c r="M507" s="768"/>
    </row>
    <row r="508" spans="1:13" ht="15" customHeight="1" hidden="1" thickBot="1">
      <c r="A508" s="1709"/>
      <c r="B508" s="746"/>
      <c r="C508" s="760"/>
      <c r="D508" s="764"/>
      <c r="E508" s="779"/>
      <c r="F508" s="779"/>
      <c r="G508" s="779"/>
      <c r="H508" s="1007"/>
      <c r="I508" s="764"/>
      <c r="J508" s="1655"/>
      <c r="K508" s="1656"/>
      <c r="L508" s="1657"/>
      <c r="M508" s="790"/>
    </row>
    <row r="509" spans="1:13" ht="15" hidden="1">
      <c r="A509" s="1707"/>
      <c r="B509" s="746"/>
      <c r="C509" s="1001"/>
      <c r="D509" s="1008"/>
      <c r="E509" s="1009"/>
      <c r="F509" s="987"/>
      <c r="G509" s="988"/>
      <c r="H509" s="815"/>
      <c r="I509" s="1727"/>
      <c r="J509" s="1727"/>
      <c r="K509" s="1727"/>
      <c r="L509" s="1727"/>
      <c r="M509" s="1727"/>
    </row>
    <row r="510" spans="1:13" ht="15" hidden="1">
      <c r="A510" s="1708"/>
      <c r="B510" s="746"/>
      <c r="C510" s="1001"/>
      <c r="D510" s="764"/>
      <c r="E510" s="1642"/>
      <c r="F510" s="1643"/>
      <c r="G510" s="1644"/>
      <c r="H510" s="815"/>
      <c r="I510" s="1010"/>
      <c r="J510" s="1011"/>
      <c r="K510" s="1012"/>
      <c r="L510" s="1013"/>
      <c r="M510" s="1010"/>
    </row>
    <row r="511" spans="1:13" ht="15" hidden="1">
      <c r="A511" s="1708"/>
      <c r="B511" s="746"/>
      <c r="C511" s="1001"/>
      <c r="D511" s="764"/>
      <c r="E511" s="1642"/>
      <c r="F511" s="1643"/>
      <c r="G511" s="1644"/>
      <c r="H511" s="814"/>
      <c r="I511" s="1010"/>
      <c r="J511" s="1011"/>
      <c r="K511" s="1012"/>
      <c r="L511" s="1013"/>
      <c r="M511" s="1014"/>
    </row>
    <row r="512" spans="1:13" ht="15" hidden="1">
      <c r="A512" s="1708"/>
      <c r="B512" s="746"/>
      <c r="C512" s="760"/>
      <c r="D512" s="764"/>
      <c r="E512" s="1646"/>
      <c r="F512" s="1647"/>
      <c r="G512" s="1648"/>
      <c r="H512" s="837"/>
      <c r="I512" s="764"/>
      <c r="J512" s="1655"/>
      <c r="K512" s="1656"/>
      <c r="L512" s="1657"/>
      <c r="M512" s="781"/>
    </row>
    <row r="513" spans="1:13" ht="15.75" hidden="1" thickBot="1">
      <c r="A513" s="1709"/>
      <c r="B513" s="746"/>
      <c r="C513" s="760"/>
      <c r="D513" s="764"/>
      <c r="E513" s="1728"/>
      <c r="F513" s="1728"/>
      <c r="G513" s="1728"/>
      <c r="H513" s="1007"/>
      <c r="I513" s="764"/>
      <c r="J513" s="1728"/>
      <c r="K513" s="1728"/>
      <c r="L513" s="1728"/>
      <c r="M513" s="768"/>
    </row>
    <row r="514" spans="1:13" ht="15" hidden="1">
      <c r="A514" s="802"/>
      <c r="B514" s="746"/>
      <c r="C514" s="1727" t="s">
        <v>590</v>
      </c>
      <c r="D514" s="1727"/>
      <c r="E514" s="1727"/>
      <c r="F514" s="1727"/>
      <c r="G514" s="1727"/>
      <c r="H514" s="778"/>
      <c r="I514" s="1010" t="s">
        <v>591</v>
      </c>
      <c r="J514" s="1010"/>
      <c r="K514" s="1010"/>
      <c r="L514" s="1010"/>
      <c r="M514" s="1015"/>
    </row>
    <row r="515" spans="1:13" ht="15">
      <c r="A515" s="802"/>
      <c r="B515" s="746"/>
      <c r="C515" s="760"/>
      <c r="D515" s="764" t="s">
        <v>5</v>
      </c>
      <c r="E515" s="1642" t="s">
        <v>487</v>
      </c>
      <c r="F515" s="1643"/>
      <c r="G515" s="1644"/>
      <c r="H515" s="790">
        <f>SUM(H475,H462,H455,H448,H442,H436,H430,H423,H389)</f>
        <v>23881</v>
      </c>
      <c r="I515" s="764" t="s">
        <v>5</v>
      </c>
      <c r="J515" s="1642" t="s">
        <v>492</v>
      </c>
      <c r="K515" s="1643"/>
      <c r="L515" s="1644"/>
      <c r="M515" s="768">
        <f>SUM(M389)</f>
        <v>0</v>
      </c>
    </row>
    <row r="516" spans="1:13" ht="15">
      <c r="A516" s="802"/>
      <c r="B516" s="746"/>
      <c r="C516" s="760"/>
      <c r="D516" s="764" t="s">
        <v>8</v>
      </c>
      <c r="E516" s="779" t="s">
        <v>489</v>
      </c>
      <c r="F516" s="779"/>
      <c r="G516" s="779"/>
      <c r="H516" s="790">
        <f>SUM(H476,H463,H456,H449,H443,H437,H431,H424,H390)</f>
        <v>5845</v>
      </c>
      <c r="I516" s="764" t="s">
        <v>8</v>
      </c>
      <c r="J516" s="779" t="s">
        <v>481</v>
      </c>
      <c r="K516" s="774"/>
      <c r="L516" s="776"/>
      <c r="M516" s="812">
        <f>M423+M430+M436+M442+M448+M455+M462</f>
        <v>16414</v>
      </c>
    </row>
    <row r="517" spans="1:13" ht="15">
      <c r="A517" s="802"/>
      <c r="B517" s="746"/>
      <c r="C517" s="760"/>
      <c r="D517" s="764" t="s">
        <v>10</v>
      </c>
      <c r="E517" s="1642" t="s">
        <v>469</v>
      </c>
      <c r="F517" s="1643"/>
      <c r="G517" s="1644"/>
      <c r="H517" s="790">
        <f>H425+H432+H438+H444+H450+H457+H464</f>
        <v>15756</v>
      </c>
      <c r="I517" s="764" t="s">
        <v>24</v>
      </c>
      <c r="J517" s="1642" t="s">
        <v>310</v>
      </c>
      <c r="K517" s="1643"/>
      <c r="L517" s="1644"/>
      <c r="M517" s="790">
        <f>M424+M425+M426+M431+M432+M433+M437+M438+M443+M449+M456+M457+M458+M464+M450+M444</f>
        <v>25018</v>
      </c>
    </row>
    <row r="518" spans="1:13" ht="15.75" thickBot="1">
      <c r="A518" s="802"/>
      <c r="B518" s="746"/>
      <c r="C518" s="760"/>
      <c r="D518" s="764" t="s">
        <v>12</v>
      </c>
      <c r="E518" s="769" t="s">
        <v>182</v>
      </c>
      <c r="F518" s="770"/>
      <c r="G518" s="771"/>
      <c r="H518" s="790">
        <f>SUM(H494,H487,H478,H472,H451,H426,H392)</f>
        <v>0</v>
      </c>
      <c r="I518" s="764" t="s">
        <v>24</v>
      </c>
      <c r="J518" s="769" t="s">
        <v>605</v>
      </c>
      <c r="K518" s="770"/>
      <c r="L518" s="771"/>
      <c r="M518" s="838">
        <f>M463</f>
        <v>4050</v>
      </c>
    </row>
    <row r="519" spans="1:13" ht="15.75" thickBot="1">
      <c r="A519" s="802"/>
      <c r="B519" s="746"/>
      <c r="C519" s="760"/>
      <c r="D519" s="764" t="s">
        <v>14</v>
      </c>
      <c r="E519" s="769" t="s">
        <v>188</v>
      </c>
      <c r="F519" s="770"/>
      <c r="G519" s="771"/>
      <c r="H519" s="790">
        <f>SUM(H393)</f>
        <v>0</v>
      </c>
      <c r="I519" s="764"/>
      <c r="J519" s="779" t="s">
        <v>483</v>
      </c>
      <c r="K519" s="779"/>
      <c r="L519" s="779"/>
      <c r="M519" s="796">
        <f>SUM(M515:M518)</f>
        <v>45482</v>
      </c>
    </row>
    <row r="520" spans="1:13" ht="15">
      <c r="A520" s="802"/>
      <c r="B520" s="746"/>
      <c r="C520" s="760"/>
      <c r="D520" s="764" t="s">
        <v>16</v>
      </c>
      <c r="E520" s="769" t="s">
        <v>183</v>
      </c>
      <c r="F520" s="770"/>
      <c r="G520" s="771"/>
      <c r="H520" s="790">
        <f>SUM(H506,H394)</f>
        <v>0</v>
      </c>
      <c r="I520" s="764" t="s">
        <v>14</v>
      </c>
      <c r="J520" s="779" t="s">
        <v>195</v>
      </c>
      <c r="K520" s="779"/>
      <c r="L520" s="779"/>
      <c r="M520" s="858">
        <f>SUM(M394)</f>
        <v>0</v>
      </c>
    </row>
    <row r="521" spans="1:13" ht="15">
      <c r="A521" s="802"/>
      <c r="B521" s="746"/>
      <c r="C521" s="760"/>
      <c r="D521" s="764" t="s">
        <v>18</v>
      </c>
      <c r="E521" s="779" t="s">
        <v>193</v>
      </c>
      <c r="F521" s="770"/>
      <c r="G521" s="771"/>
      <c r="H521" s="790">
        <f aca="true" t="shared" si="0" ref="H521:H526">SUM(H395)</f>
        <v>0</v>
      </c>
      <c r="I521" s="764" t="s">
        <v>16</v>
      </c>
      <c r="J521" s="774" t="s">
        <v>502</v>
      </c>
      <c r="K521" s="775"/>
      <c r="L521" s="776"/>
      <c r="M521" s="844">
        <f aca="true" t="shared" si="1" ref="M521:M529">SUM(M395)</f>
        <v>0</v>
      </c>
    </row>
    <row r="522" spans="1:13" ht="15">
      <c r="A522" s="802"/>
      <c r="B522" s="746"/>
      <c r="C522" s="760"/>
      <c r="D522" s="764" t="s">
        <v>20</v>
      </c>
      <c r="E522" s="1642" t="s">
        <v>192</v>
      </c>
      <c r="F522" s="1643"/>
      <c r="G522" s="1644"/>
      <c r="H522" s="790">
        <f t="shared" si="0"/>
        <v>0</v>
      </c>
      <c r="I522" s="764" t="s">
        <v>18</v>
      </c>
      <c r="J522" s="1642" t="s">
        <v>503</v>
      </c>
      <c r="K522" s="1643"/>
      <c r="L522" s="1644"/>
      <c r="M522" s="844">
        <f t="shared" si="1"/>
        <v>0</v>
      </c>
    </row>
    <row r="523" spans="1:13" ht="15">
      <c r="A523" s="802"/>
      <c r="B523" s="746"/>
      <c r="C523" s="760"/>
      <c r="D523" s="764" t="s">
        <v>22</v>
      </c>
      <c r="E523" s="779" t="s">
        <v>527</v>
      </c>
      <c r="F523" s="779"/>
      <c r="G523" s="779"/>
      <c r="H523" s="790">
        <f t="shared" si="0"/>
        <v>0</v>
      </c>
      <c r="I523" s="784" t="s">
        <v>20</v>
      </c>
      <c r="J523" s="1655" t="s">
        <v>504</v>
      </c>
      <c r="K523" s="1656"/>
      <c r="L523" s="1657"/>
      <c r="M523" s="790">
        <f t="shared" si="1"/>
        <v>0</v>
      </c>
    </row>
    <row r="524" spans="1:13" ht="15">
      <c r="A524" s="802"/>
      <c r="B524" s="746"/>
      <c r="C524" s="760"/>
      <c r="D524" s="764" t="s">
        <v>24</v>
      </c>
      <c r="E524" s="779" t="s">
        <v>528</v>
      </c>
      <c r="F524" s="779" t="s">
        <v>495</v>
      </c>
      <c r="G524" s="779"/>
      <c r="H524" s="790">
        <f t="shared" si="0"/>
        <v>0</v>
      </c>
      <c r="I524" s="784" t="s">
        <v>22</v>
      </c>
      <c r="J524" s="795" t="s">
        <v>505</v>
      </c>
      <c r="K524" s="794"/>
      <c r="L524" s="811"/>
      <c r="M524" s="790">
        <f>M398+M505</f>
        <v>0</v>
      </c>
    </row>
    <row r="525" spans="1:13" ht="15">
      <c r="A525" s="802"/>
      <c r="B525" s="746"/>
      <c r="C525" s="760"/>
      <c r="D525" s="764"/>
      <c r="E525" s="779"/>
      <c r="F525" s="1642" t="s">
        <v>592</v>
      </c>
      <c r="G525" s="1644"/>
      <c r="H525" s="790">
        <f t="shared" si="0"/>
        <v>0</v>
      </c>
      <c r="I525" s="764" t="s">
        <v>24</v>
      </c>
      <c r="J525" s="779" t="s">
        <v>186</v>
      </c>
      <c r="K525" s="779"/>
      <c r="L525" s="779"/>
      <c r="M525" s="790">
        <f>SUM(M478,M399+M498)</f>
        <v>0</v>
      </c>
    </row>
    <row r="526" spans="1:13" ht="15.75" thickBot="1">
      <c r="A526" s="802"/>
      <c r="B526" s="746"/>
      <c r="C526" s="760"/>
      <c r="D526" s="764" t="s">
        <v>26</v>
      </c>
      <c r="E526" s="774" t="s">
        <v>196</v>
      </c>
      <c r="F526" s="782"/>
      <c r="G526" s="783"/>
      <c r="H526" s="790">
        <f t="shared" si="0"/>
        <v>0</v>
      </c>
      <c r="I526" s="764" t="s">
        <v>26</v>
      </c>
      <c r="J526" s="1642" t="s">
        <v>530</v>
      </c>
      <c r="K526" s="1643"/>
      <c r="L526" s="1644"/>
      <c r="M526" s="768">
        <f t="shared" si="1"/>
        <v>0</v>
      </c>
    </row>
    <row r="527" spans="1:13" ht="15.75" thickBot="1">
      <c r="A527" s="802"/>
      <c r="B527" s="746"/>
      <c r="C527" s="760"/>
      <c r="D527" s="856" t="s">
        <v>187</v>
      </c>
      <c r="E527" s="856"/>
      <c r="F527" s="856"/>
      <c r="G527" s="856"/>
      <c r="H527" s="989">
        <f>SUM(H514:H526)</f>
        <v>45482</v>
      </c>
      <c r="I527" s="784" t="s">
        <v>28</v>
      </c>
      <c r="J527" s="1655" t="s">
        <v>531</v>
      </c>
      <c r="K527" s="1656"/>
      <c r="L527" s="1657"/>
      <c r="M527" s="812">
        <f t="shared" si="1"/>
        <v>0</v>
      </c>
    </row>
    <row r="528" spans="1:13" ht="15">
      <c r="A528" s="802"/>
      <c r="B528" s="746"/>
      <c r="C528" s="859"/>
      <c r="D528" s="764" t="s">
        <v>28</v>
      </c>
      <c r="E528" s="769" t="s">
        <v>184</v>
      </c>
      <c r="F528" s="770"/>
      <c r="G528" s="771"/>
      <c r="H528" s="844">
        <f>SUM(H402)</f>
        <v>0</v>
      </c>
      <c r="I528" s="784" t="s">
        <v>30</v>
      </c>
      <c r="J528" s="1655" t="s">
        <v>197</v>
      </c>
      <c r="K528" s="1656"/>
      <c r="L528" s="1657"/>
      <c r="M528" s="790">
        <f>SUM(M506)</f>
        <v>0</v>
      </c>
    </row>
    <row r="529" spans="1:13" ht="15.75" thickBot="1">
      <c r="A529" s="802"/>
      <c r="B529" s="746"/>
      <c r="C529" s="760"/>
      <c r="D529" s="764" t="s">
        <v>30</v>
      </c>
      <c r="E529" s="769" t="s">
        <v>473</v>
      </c>
      <c r="F529" s="770"/>
      <c r="G529" s="771"/>
      <c r="H529" s="790">
        <f>SUM(H480,H403)</f>
        <v>0</v>
      </c>
      <c r="I529" s="764" t="s">
        <v>32</v>
      </c>
      <c r="J529" s="1642" t="s">
        <v>532</v>
      </c>
      <c r="K529" s="1643"/>
      <c r="L529" s="1644"/>
      <c r="M529" s="796">
        <f t="shared" si="1"/>
        <v>0</v>
      </c>
    </row>
    <row r="530" spans="1:13" ht="15.75" thickBot="1">
      <c r="A530" s="802"/>
      <c r="B530" s="746"/>
      <c r="C530" s="760"/>
      <c r="D530" s="764" t="s">
        <v>32</v>
      </c>
      <c r="E530" s="779" t="s">
        <v>194</v>
      </c>
      <c r="F530" s="779"/>
      <c r="G530" s="779"/>
      <c r="H530" s="790">
        <f>SUM(H404)</f>
        <v>0</v>
      </c>
      <c r="I530" s="764"/>
      <c r="J530" s="1658" t="s">
        <v>185</v>
      </c>
      <c r="K530" s="1659"/>
      <c r="L530" s="1660"/>
      <c r="M530" s="989">
        <f>SUM(M519:M529)</f>
        <v>45482</v>
      </c>
    </row>
    <row r="531" spans="1:13" ht="15">
      <c r="A531" s="802"/>
      <c r="B531" s="746"/>
      <c r="C531" s="760"/>
      <c r="D531" s="764" t="s">
        <v>35</v>
      </c>
      <c r="E531" s="779" t="s">
        <v>190</v>
      </c>
      <c r="F531" s="779"/>
      <c r="G531" s="779"/>
      <c r="H531" s="790">
        <f>SUM(H405)</f>
        <v>0</v>
      </c>
      <c r="I531" s="764" t="s">
        <v>35</v>
      </c>
      <c r="J531" s="779" t="s">
        <v>198</v>
      </c>
      <c r="K531" s="779"/>
      <c r="L531" s="779"/>
      <c r="M531" s="844">
        <f>SUM(M405)</f>
        <v>0</v>
      </c>
    </row>
    <row r="532" spans="1:13" ht="15">
      <c r="A532" s="802"/>
      <c r="B532" s="746"/>
      <c r="C532" s="760"/>
      <c r="D532" s="764" t="s">
        <v>37</v>
      </c>
      <c r="E532" s="779" t="s">
        <v>521</v>
      </c>
      <c r="F532" s="779"/>
      <c r="G532" s="779"/>
      <c r="H532" s="790">
        <f>SUM(H406)</f>
        <v>0</v>
      </c>
      <c r="I532" s="764" t="s">
        <v>37</v>
      </c>
      <c r="J532" s="779" t="s">
        <v>199</v>
      </c>
      <c r="K532" s="774"/>
      <c r="L532" s="776"/>
      <c r="M532" s="790">
        <f>SUM(M406)</f>
        <v>0</v>
      </c>
    </row>
    <row r="533" spans="1:13" ht="15">
      <c r="A533" s="802"/>
      <c r="B533" s="746"/>
      <c r="C533" s="760"/>
      <c r="D533" s="764" t="s">
        <v>39</v>
      </c>
      <c r="E533" s="769" t="s">
        <v>593</v>
      </c>
      <c r="F533" s="770"/>
      <c r="G533" s="771"/>
      <c r="H533" s="790">
        <f>SUM(H407)</f>
        <v>0</v>
      </c>
      <c r="I533" s="764" t="s">
        <v>39</v>
      </c>
      <c r="J533" s="1642" t="s">
        <v>524</v>
      </c>
      <c r="K533" s="1643"/>
      <c r="L533" s="1644"/>
      <c r="M533" s="768">
        <f>SUM(M407)</f>
        <v>0</v>
      </c>
    </row>
    <row r="534" spans="1:13" ht="15">
      <c r="A534" s="802"/>
      <c r="B534" s="746"/>
      <c r="C534" s="760"/>
      <c r="D534" s="764" t="s">
        <v>41</v>
      </c>
      <c r="E534" s="769" t="s">
        <v>534</v>
      </c>
      <c r="F534" s="770"/>
      <c r="G534" s="771"/>
      <c r="H534" s="786">
        <f>SUM(H408)</f>
        <v>0</v>
      </c>
      <c r="I534" s="764" t="s">
        <v>41</v>
      </c>
      <c r="J534" s="774" t="s">
        <v>181</v>
      </c>
      <c r="K534" s="775"/>
      <c r="L534" s="776"/>
      <c r="M534" s="768">
        <f>SUM(M408)</f>
        <v>0</v>
      </c>
    </row>
    <row r="535" spans="1:13" ht="15">
      <c r="A535" s="802"/>
      <c r="B535" s="746"/>
      <c r="C535" s="760"/>
      <c r="D535" s="784" t="s">
        <v>43</v>
      </c>
      <c r="E535" s="795" t="s">
        <v>535</v>
      </c>
      <c r="F535" s="794"/>
      <c r="G535" s="811"/>
      <c r="H535" s="790"/>
      <c r="I535" s="764" t="s">
        <v>43</v>
      </c>
      <c r="J535" s="774" t="s">
        <v>536</v>
      </c>
      <c r="K535" s="775"/>
      <c r="L535" s="776"/>
      <c r="M535" s="790">
        <f>SUM(M409)</f>
        <v>0</v>
      </c>
    </row>
    <row r="536" spans="1:13" ht="15">
      <c r="A536" s="802"/>
      <c r="B536" s="746"/>
      <c r="C536" s="760"/>
      <c r="D536" s="764"/>
      <c r="E536" s="769"/>
      <c r="F536" s="770"/>
      <c r="G536" s="771"/>
      <c r="H536" s="768"/>
      <c r="I536" s="764" t="s">
        <v>45</v>
      </c>
      <c r="J536" s="779" t="s">
        <v>189</v>
      </c>
      <c r="K536" s="775"/>
      <c r="L536" s="776"/>
      <c r="M536" s="790">
        <f>SUM(M480,M410)</f>
        <v>0</v>
      </c>
    </row>
    <row r="537" spans="1:13" ht="15">
      <c r="A537" s="802"/>
      <c r="B537" s="746"/>
      <c r="C537" s="760"/>
      <c r="D537" s="764"/>
      <c r="E537" s="769"/>
      <c r="F537" s="770"/>
      <c r="G537" s="771"/>
      <c r="H537" s="768"/>
      <c r="I537" s="784" t="s">
        <v>47</v>
      </c>
      <c r="J537" s="807" t="s">
        <v>537</v>
      </c>
      <c r="K537" s="808"/>
      <c r="L537" s="809"/>
      <c r="M537" s="812">
        <f>SUM(M411)</f>
        <v>0</v>
      </c>
    </row>
    <row r="538" spans="1:13" ht="15">
      <c r="A538" s="802"/>
      <c r="B538" s="746"/>
      <c r="C538" s="760"/>
      <c r="D538" s="764"/>
      <c r="E538" s="769"/>
      <c r="F538" s="770"/>
      <c r="G538" s="771"/>
      <c r="H538" s="768"/>
      <c r="I538" s="784" t="s">
        <v>49</v>
      </c>
      <c r="J538" s="807" t="s">
        <v>509</v>
      </c>
      <c r="K538" s="808"/>
      <c r="L538" s="809"/>
      <c r="M538" s="790">
        <f>SUM(M412)</f>
        <v>0</v>
      </c>
    </row>
    <row r="539" spans="1:13" ht="15.75" thickBot="1">
      <c r="A539" s="802"/>
      <c r="B539" s="746"/>
      <c r="C539" s="760"/>
      <c r="D539" s="764"/>
      <c r="E539" s="769"/>
      <c r="F539" s="770"/>
      <c r="G539" s="771"/>
      <c r="H539" s="781"/>
      <c r="I539" s="784" t="s">
        <v>52</v>
      </c>
      <c r="J539" s="807" t="s">
        <v>200</v>
      </c>
      <c r="K539" s="808"/>
      <c r="L539" s="809"/>
      <c r="M539" s="790">
        <f>SUM(M413)</f>
        <v>0</v>
      </c>
    </row>
    <row r="540" spans="1:13" ht="15.75" thickBot="1">
      <c r="A540" s="802"/>
      <c r="B540" s="746"/>
      <c r="C540" s="760"/>
      <c r="D540" s="1675" t="s">
        <v>538</v>
      </c>
      <c r="E540" s="1675"/>
      <c r="F540" s="1675"/>
      <c r="G540" s="1675"/>
      <c r="H540" s="989">
        <f>SUM(H528:H539)</f>
        <v>0</v>
      </c>
      <c r="I540" s="784" t="s">
        <v>54</v>
      </c>
      <c r="J540" s="807" t="s">
        <v>191</v>
      </c>
      <c r="K540" s="808"/>
      <c r="L540" s="809"/>
      <c r="M540" s="790">
        <f>SUM(M414)</f>
        <v>0</v>
      </c>
    </row>
    <row r="541" spans="1:13" ht="15.75" thickBot="1">
      <c r="A541" s="802"/>
      <c r="B541" s="746"/>
      <c r="C541" s="1639" t="s">
        <v>539</v>
      </c>
      <c r="D541" s="1640"/>
      <c r="E541" s="1640"/>
      <c r="F541" s="1640"/>
      <c r="G541" s="1641"/>
      <c r="H541" s="989">
        <f>SUM(H540,H527)</f>
        <v>45482</v>
      </c>
      <c r="I541" s="784" t="s">
        <v>56</v>
      </c>
      <c r="J541" s="807" t="s">
        <v>510</v>
      </c>
      <c r="K541" s="808"/>
      <c r="L541" s="809"/>
      <c r="M541" s="838">
        <f>SUM(M415)</f>
        <v>0</v>
      </c>
    </row>
    <row r="542" spans="1:13" ht="15.75" thickBot="1">
      <c r="A542" s="802"/>
      <c r="B542" s="746"/>
      <c r="C542" s="761"/>
      <c r="D542" s="863"/>
      <c r="E542" s="794"/>
      <c r="F542" s="794"/>
      <c r="G542" s="763"/>
      <c r="H542" s="1016"/>
      <c r="I542" s="784"/>
      <c r="J542" s="807"/>
      <c r="K542" s="808"/>
      <c r="L542" s="809"/>
      <c r="M542" s="830"/>
    </row>
    <row r="543" spans="1:13" ht="15.75" thickBot="1">
      <c r="A543" s="802"/>
      <c r="B543" s="746"/>
      <c r="C543" s="761"/>
      <c r="D543" s="863"/>
      <c r="E543" s="794"/>
      <c r="F543" s="762"/>
      <c r="G543" s="763"/>
      <c r="H543" s="864"/>
      <c r="I543" s="764"/>
      <c r="J543" s="761" t="s">
        <v>540</v>
      </c>
      <c r="K543" s="762"/>
      <c r="L543" s="763"/>
      <c r="M543" s="989">
        <f>SUM(M531:M541)</f>
        <v>0</v>
      </c>
    </row>
    <row r="544" spans="1:13" ht="15.75" thickBot="1">
      <c r="A544" s="802"/>
      <c r="B544" s="746"/>
      <c r="C544" s="761"/>
      <c r="D544" s="865"/>
      <c r="E544" s="866"/>
      <c r="F544" s="762"/>
      <c r="G544" s="763"/>
      <c r="H544" s="864"/>
      <c r="I544" s="784"/>
      <c r="J544" s="795"/>
      <c r="K544" s="762"/>
      <c r="L544" s="763"/>
      <c r="M544" s="773">
        <f>SUM(M418)</f>
        <v>0</v>
      </c>
    </row>
    <row r="545" spans="1:13" ht="15.75" thickBot="1">
      <c r="A545" s="755"/>
      <c r="B545" s="755"/>
      <c r="C545" s="761" t="s">
        <v>543</v>
      </c>
      <c r="D545" s="794"/>
      <c r="E545" s="794"/>
      <c r="F545" s="762"/>
      <c r="G545" s="763"/>
      <c r="H545" s="989">
        <f>SUM(H541:H544)</f>
        <v>45482</v>
      </c>
      <c r="I545" s="1675" t="s">
        <v>544</v>
      </c>
      <c r="J545" s="1675"/>
      <c r="K545" s="1675"/>
      <c r="L545" s="1675"/>
      <c r="M545" s="989">
        <f>SUM(M544,M543,M530)</f>
        <v>45482</v>
      </c>
    </row>
  </sheetData>
  <sheetProtection/>
  <mergeCells count="390">
    <mergeCell ref="J530:L530"/>
    <mergeCell ref="J533:L533"/>
    <mergeCell ref="D540:G540"/>
    <mergeCell ref="C541:G541"/>
    <mergeCell ref="I545:L545"/>
    <mergeCell ref="J523:L523"/>
    <mergeCell ref="F525:G525"/>
    <mergeCell ref="J526:L526"/>
    <mergeCell ref="J527:L527"/>
    <mergeCell ref="J528:L528"/>
    <mergeCell ref="J529:L529"/>
    <mergeCell ref="C514:G514"/>
    <mergeCell ref="E515:G515"/>
    <mergeCell ref="J515:L515"/>
    <mergeCell ref="E517:G517"/>
    <mergeCell ref="J517:L517"/>
    <mergeCell ref="E522:G522"/>
    <mergeCell ref="J522:L522"/>
    <mergeCell ref="A509:A513"/>
    <mergeCell ref="I509:M509"/>
    <mergeCell ref="E510:G510"/>
    <mergeCell ref="E511:G511"/>
    <mergeCell ref="E512:G512"/>
    <mergeCell ref="J512:L512"/>
    <mergeCell ref="E513:G513"/>
    <mergeCell ref="J513:L513"/>
    <mergeCell ref="C503:G503"/>
    <mergeCell ref="A504:A508"/>
    <mergeCell ref="I504:M504"/>
    <mergeCell ref="E505:G505"/>
    <mergeCell ref="J505:L505"/>
    <mergeCell ref="E507:G507"/>
    <mergeCell ref="J507:L507"/>
    <mergeCell ref="J508:L508"/>
    <mergeCell ref="B491:B496"/>
    <mergeCell ref="E491:G491"/>
    <mergeCell ref="J492:L492"/>
    <mergeCell ref="E493:G493"/>
    <mergeCell ref="J494:L494"/>
    <mergeCell ref="B497:B502"/>
    <mergeCell ref="D497:G497"/>
    <mergeCell ref="I497:L497"/>
    <mergeCell ref="E498:G498"/>
    <mergeCell ref="E500:G500"/>
    <mergeCell ref="J481:L481"/>
    <mergeCell ref="D482:G482"/>
    <mergeCell ref="D483:G483"/>
    <mergeCell ref="E484:G484"/>
    <mergeCell ref="E486:G486"/>
    <mergeCell ref="D490:G490"/>
    <mergeCell ref="I490:L490"/>
    <mergeCell ref="B469:B488"/>
    <mergeCell ref="D469:G469"/>
    <mergeCell ref="I469:L469"/>
    <mergeCell ref="E470:G470"/>
    <mergeCell ref="J471:L471"/>
    <mergeCell ref="D474:G474"/>
    <mergeCell ref="I474:L474"/>
    <mergeCell ref="E475:G475"/>
    <mergeCell ref="J476:L476"/>
    <mergeCell ref="E477:G477"/>
    <mergeCell ref="E455:G455"/>
    <mergeCell ref="E457:G457"/>
    <mergeCell ref="D461:G461"/>
    <mergeCell ref="I461:L461"/>
    <mergeCell ref="E462:G462"/>
    <mergeCell ref="E464:G464"/>
    <mergeCell ref="D447:G447"/>
    <mergeCell ref="I447:L447"/>
    <mergeCell ref="E448:G448"/>
    <mergeCell ref="E450:G450"/>
    <mergeCell ref="D454:G454"/>
    <mergeCell ref="I454:L454"/>
    <mergeCell ref="E432:G432"/>
    <mergeCell ref="D435:G435"/>
    <mergeCell ref="I435:L435"/>
    <mergeCell ref="E436:G436"/>
    <mergeCell ref="E438:G438"/>
    <mergeCell ref="D441:G441"/>
    <mergeCell ref="I441:L441"/>
    <mergeCell ref="E427:G427"/>
    <mergeCell ref="J427:L427"/>
    <mergeCell ref="J428:L428"/>
    <mergeCell ref="D429:G429"/>
    <mergeCell ref="I429:L429"/>
    <mergeCell ref="E430:G430"/>
    <mergeCell ref="C421:H421"/>
    <mergeCell ref="J421:L421"/>
    <mergeCell ref="B422:B467"/>
    <mergeCell ref="D422:G422"/>
    <mergeCell ref="I422:L422"/>
    <mergeCell ref="E423:G423"/>
    <mergeCell ref="J423:L423"/>
    <mergeCell ref="J424:L424"/>
    <mergeCell ref="E425:G425"/>
    <mergeCell ref="J425:L425"/>
    <mergeCell ref="J404:L404"/>
    <mergeCell ref="J407:L407"/>
    <mergeCell ref="C416:G416"/>
    <mergeCell ref="J416:L416"/>
    <mergeCell ref="I419:L419"/>
    <mergeCell ref="C420:G420"/>
    <mergeCell ref="J397:L397"/>
    <mergeCell ref="F399:G399"/>
    <mergeCell ref="J400:L400"/>
    <mergeCell ref="J401:L401"/>
    <mergeCell ref="J402:L402"/>
    <mergeCell ref="J403:L403"/>
    <mergeCell ref="C388:G388"/>
    <mergeCell ref="E389:G389"/>
    <mergeCell ref="J389:L389"/>
    <mergeCell ref="E391:G391"/>
    <mergeCell ref="J391:L391"/>
    <mergeCell ref="E396:G396"/>
    <mergeCell ref="J396:L396"/>
    <mergeCell ref="D379:G379"/>
    <mergeCell ref="I379:L379"/>
    <mergeCell ref="E382:G382"/>
    <mergeCell ref="J382:L382"/>
    <mergeCell ref="D384:G384"/>
    <mergeCell ref="E385:G385"/>
    <mergeCell ref="J385:L385"/>
    <mergeCell ref="D364:G364"/>
    <mergeCell ref="E365:G365"/>
    <mergeCell ref="D368:G368"/>
    <mergeCell ref="E369:G369"/>
    <mergeCell ref="D374:G374"/>
    <mergeCell ref="E375:G375"/>
    <mergeCell ref="J354:L354"/>
    <mergeCell ref="D356:G356"/>
    <mergeCell ref="I356:L356"/>
    <mergeCell ref="I360:L360"/>
    <mergeCell ref="E362:G362"/>
    <mergeCell ref="J363:L363"/>
    <mergeCell ref="E346:G346"/>
    <mergeCell ref="E348:G348"/>
    <mergeCell ref="D351:G351"/>
    <mergeCell ref="I351:L351"/>
    <mergeCell ref="E352:G352"/>
    <mergeCell ref="J352:L352"/>
    <mergeCell ref="E335:G335"/>
    <mergeCell ref="D337:G337"/>
    <mergeCell ref="F338:G338"/>
    <mergeCell ref="D341:G341"/>
    <mergeCell ref="D345:G345"/>
    <mergeCell ref="I345:L345"/>
    <mergeCell ref="E327:G327"/>
    <mergeCell ref="D329:G329"/>
    <mergeCell ref="I329:L329"/>
    <mergeCell ref="E331:G331"/>
    <mergeCell ref="J332:L332"/>
    <mergeCell ref="D333:G333"/>
    <mergeCell ref="J308:L308"/>
    <mergeCell ref="D309:G309"/>
    <mergeCell ref="D313:G313"/>
    <mergeCell ref="D317:G317"/>
    <mergeCell ref="D321:G321"/>
    <mergeCell ref="D325:G325"/>
    <mergeCell ref="D293:G293"/>
    <mergeCell ref="D297:G297"/>
    <mergeCell ref="D301:G301"/>
    <mergeCell ref="D305:G305"/>
    <mergeCell ref="I305:L305"/>
    <mergeCell ref="J306:L306"/>
    <mergeCell ref="J284:L284"/>
    <mergeCell ref="D285:G285"/>
    <mergeCell ref="I285:L285"/>
    <mergeCell ref="J286:L286"/>
    <mergeCell ref="J288:L288"/>
    <mergeCell ref="D289:G289"/>
    <mergeCell ref="I277:M277"/>
    <mergeCell ref="J278:L278"/>
    <mergeCell ref="J280:L280"/>
    <mergeCell ref="D281:G281"/>
    <mergeCell ref="I281:L281"/>
    <mergeCell ref="J282:L282"/>
    <mergeCell ref="D255:G255"/>
    <mergeCell ref="D259:G259"/>
    <mergeCell ref="D263:G263"/>
    <mergeCell ref="D267:G267"/>
    <mergeCell ref="D272:G272"/>
    <mergeCell ref="D277:H277"/>
    <mergeCell ref="J244:L244"/>
    <mergeCell ref="E245:G245"/>
    <mergeCell ref="J245:L245"/>
    <mergeCell ref="J246:L246"/>
    <mergeCell ref="D247:H247"/>
    <mergeCell ref="D251:G251"/>
    <mergeCell ref="E238:G238"/>
    <mergeCell ref="J238:L238"/>
    <mergeCell ref="E239:G239"/>
    <mergeCell ref="J239:L239"/>
    <mergeCell ref="J240:L240"/>
    <mergeCell ref="D241:G241"/>
    <mergeCell ref="J241:L241"/>
    <mergeCell ref="E231:G231"/>
    <mergeCell ref="J231:L231"/>
    <mergeCell ref="E233:G233"/>
    <mergeCell ref="J233:L233"/>
    <mergeCell ref="E235:G235"/>
    <mergeCell ref="D237:G237"/>
    <mergeCell ref="J237:L237"/>
    <mergeCell ref="E226:G226"/>
    <mergeCell ref="J226:L226"/>
    <mergeCell ref="E228:G228"/>
    <mergeCell ref="J228:L228"/>
    <mergeCell ref="J229:L229"/>
    <mergeCell ref="D230:G230"/>
    <mergeCell ref="I230:L230"/>
    <mergeCell ref="E221:G221"/>
    <mergeCell ref="J222:L222"/>
    <mergeCell ref="D223:G223"/>
    <mergeCell ref="I223:L223"/>
    <mergeCell ref="E224:G224"/>
    <mergeCell ref="J224:L224"/>
    <mergeCell ref="D213:G213"/>
    <mergeCell ref="I213:L213"/>
    <mergeCell ref="E216:G216"/>
    <mergeCell ref="E217:G217"/>
    <mergeCell ref="D219:G219"/>
    <mergeCell ref="I219:L219"/>
    <mergeCell ref="D205:G205"/>
    <mergeCell ref="I205:L205"/>
    <mergeCell ref="J206:L206"/>
    <mergeCell ref="J208:L208"/>
    <mergeCell ref="D209:G209"/>
    <mergeCell ref="E211:G211"/>
    <mergeCell ref="D199:G199"/>
    <mergeCell ref="I199:L199"/>
    <mergeCell ref="E200:G200"/>
    <mergeCell ref="J200:L200"/>
    <mergeCell ref="E201:G201"/>
    <mergeCell ref="J204:L204"/>
    <mergeCell ref="J194:L194"/>
    <mergeCell ref="D195:G195"/>
    <mergeCell ref="I195:L195"/>
    <mergeCell ref="J196:L196"/>
    <mergeCell ref="E197:G197"/>
    <mergeCell ref="J198:L198"/>
    <mergeCell ref="J175:L175"/>
    <mergeCell ref="J176:L176"/>
    <mergeCell ref="J184:L184"/>
    <mergeCell ref="D188:G188"/>
    <mergeCell ref="I188:L188"/>
    <mergeCell ref="E189:G189"/>
    <mergeCell ref="J189:L189"/>
    <mergeCell ref="D159:G159"/>
    <mergeCell ref="I159:L159"/>
    <mergeCell ref="E160:G160"/>
    <mergeCell ref="D171:G171"/>
    <mergeCell ref="I171:L171"/>
    <mergeCell ref="J172:L172"/>
    <mergeCell ref="J154:L154"/>
    <mergeCell ref="D155:G155"/>
    <mergeCell ref="J155:L155"/>
    <mergeCell ref="E156:G156"/>
    <mergeCell ref="J156:L156"/>
    <mergeCell ref="E157:G157"/>
    <mergeCell ref="D151:G151"/>
    <mergeCell ref="J151:L151"/>
    <mergeCell ref="E152:G152"/>
    <mergeCell ref="J152:L152"/>
    <mergeCell ref="E153:G153"/>
    <mergeCell ref="J153:L153"/>
    <mergeCell ref="J146:L146"/>
    <mergeCell ref="D147:G147"/>
    <mergeCell ref="E148:G148"/>
    <mergeCell ref="J148:L148"/>
    <mergeCell ref="E149:G149"/>
    <mergeCell ref="J150:L150"/>
    <mergeCell ref="E130:G130"/>
    <mergeCell ref="J130:L130"/>
    <mergeCell ref="J131:L131"/>
    <mergeCell ref="D143:G143"/>
    <mergeCell ref="I143:L143"/>
    <mergeCell ref="J144:L144"/>
    <mergeCell ref="D122:G122"/>
    <mergeCell ref="I122:L122"/>
    <mergeCell ref="E123:G123"/>
    <mergeCell ref="J123:L123"/>
    <mergeCell ref="D129:G129"/>
    <mergeCell ref="I129:L129"/>
    <mergeCell ref="D116:G116"/>
    <mergeCell ref="I116:L116"/>
    <mergeCell ref="E117:G117"/>
    <mergeCell ref="J117:L117"/>
    <mergeCell ref="E119:G119"/>
    <mergeCell ref="E120:G120"/>
    <mergeCell ref="E105:G105"/>
    <mergeCell ref="J105:L105"/>
    <mergeCell ref="D110:G110"/>
    <mergeCell ref="I110:L110"/>
    <mergeCell ref="E111:G111"/>
    <mergeCell ref="J111:L111"/>
    <mergeCell ref="E90:G90"/>
    <mergeCell ref="D95:G95"/>
    <mergeCell ref="E96:G96"/>
    <mergeCell ref="J102:L102"/>
    <mergeCell ref="D104:G104"/>
    <mergeCell ref="I104:L104"/>
    <mergeCell ref="D85:G85"/>
    <mergeCell ref="J85:M85"/>
    <mergeCell ref="E86:G86"/>
    <mergeCell ref="J86:L86"/>
    <mergeCell ref="E87:G87"/>
    <mergeCell ref="D89:G89"/>
    <mergeCell ref="J77:L77"/>
    <mergeCell ref="D78:G78"/>
    <mergeCell ref="I78:L78"/>
    <mergeCell ref="E79:G79"/>
    <mergeCell ref="J79:L79"/>
    <mergeCell ref="J83:L83"/>
    <mergeCell ref="J71:L71"/>
    <mergeCell ref="D72:G72"/>
    <mergeCell ref="I72:L72"/>
    <mergeCell ref="E73:G73"/>
    <mergeCell ref="J73:L73"/>
    <mergeCell ref="E74:G74"/>
    <mergeCell ref="E65:G65"/>
    <mergeCell ref="D67:G67"/>
    <mergeCell ref="I67:L67"/>
    <mergeCell ref="E68:G68"/>
    <mergeCell ref="J68:L68"/>
    <mergeCell ref="E69:G69"/>
    <mergeCell ref="E58:G58"/>
    <mergeCell ref="E59:G59"/>
    <mergeCell ref="J60:L60"/>
    <mergeCell ref="D61:G61"/>
    <mergeCell ref="I61:L61"/>
    <mergeCell ref="E64:G64"/>
    <mergeCell ref="J52:L52"/>
    <mergeCell ref="D53:G53"/>
    <mergeCell ref="E54:G54"/>
    <mergeCell ref="E55:G55"/>
    <mergeCell ref="J56:L56"/>
    <mergeCell ref="D57:G57"/>
    <mergeCell ref="D48:G48"/>
    <mergeCell ref="I48:L48"/>
    <mergeCell ref="E49:G49"/>
    <mergeCell ref="J49:L49"/>
    <mergeCell ref="E50:G50"/>
    <mergeCell ref="E51:G51"/>
    <mergeCell ref="E38:G38"/>
    <mergeCell ref="J40:L40"/>
    <mergeCell ref="D41:G41"/>
    <mergeCell ref="I41:L41"/>
    <mergeCell ref="E42:G42"/>
    <mergeCell ref="J42:L42"/>
    <mergeCell ref="E32:G32"/>
    <mergeCell ref="E33:G33"/>
    <mergeCell ref="J34:L34"/>
    <mergeCell ref="D35:G35"/>
    <mergeCell ref="I35:L35"/>
    <mergeCell ref="E36:G36"/>
    <mergeCell ref="J36:L36"/>
    <mergeCell ref="E27:G27"/>
    <mergeCell ref="J27:L27"/>
    <mergeCell ref="E29:G29"/>
    <mergeCell ref="J29:L29"/>
    <mergeCell ref="J30:L30"/>
    <mergeCell ref="D31:G31"/>
    <mergeCell ref="E21:G21"/>
    <mergeCell ref="E22:G22"/>
    <mergeCell ref="J22:L22"/>
    <mergeCell ref="J23:L23"/>
    <mergeCell ref="D25:G25"/>
    <mergeCell ref="J25:L25"/>
    <mergeCell ref="E15:G15"/>
    <mergeCell ref="J15:L15"/>
    <mergeCell ref="E16:G16"/>
    <mergeCell ref="J18:L18"/>
    <mergeCell ref="D19:G19"/>
    <mergeCell ref="E20:G20"/>
    <mergeCell ref="J20:L20"/>
    <mergeCell ref="A6:A32"/>
    <mergeCell ref="D6:G6"/>
    <mergeCell ref="E7:G7"/>
    <mergeCell ref="J7:L7"/>
    <mergeCell ref="E8:G8"/>
    <mergeCell ref="E9:G9"/>
    <mergeCell ref="B10:B37"/>
    <mergeCell ref="D12:G12"/>
    <mergeCell ref="I12:L12"/>
    <mergeCell ref="E13:G13"/>
    <mergeCell ref="G1:T1"/>
    <mergeCell ref="D2:M2"/>
    <mergeCell ref="C4:G4"/>
    <mergeCell ref="I4:L4"/>
    <mergeCell ref="D5:G5"/>
    <mergeCell ref="I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20.28125" style="0" customWidth="1"/>
    <col min="2" max="2" width="12.00390625" style="0" customWidth="1"/>
    <col min="3" max="3" width="12.57421875" style="0" customWidth="1"/>
    <col min="4" max="4" width="12.421875" style="0" customWidth="1"/>
    <col min="5" max="5" width="12.57421875" style="0" customWidth="1"/>
    <col min="6" max="6" width="14.140625" style="0" customWidth="1"/>
    <col min="7" max="7" width="14.28125" style="0" customWidth="1"/>
    <col min="8" max="8" width="13.140625" style="0" customWidth="1"/>
  </cols>
  <sheetData>
    <row r="1" spans="1:7" ht="15.75">
      <c r="A1" s="1729" t="s">
        <v>887</v>
      </c>
      <c r="B1" s="1729"/>
      <c r="C1" s="1729"/>
      <c r="G1" t="s">
        <v>901</v>
      </c>
    </row>
    <row r="2" spans="1:8" ht="22.5" customHeight="1">
      <c r="A2" s="1450" t="s">
        <v>205</v>
      </c>
      <c r="B2" s="1450" t="s">
        <v>737</v>
      </c>
      <c r="C2" s="1450" t="s">
        <v>738</v>
      </c>
      <c r="D2" s="1450" t="s">
        <v>739</v>
      </c>
      <c r="E2" s="1450" t="s">
        <v>740</v>
      </c>
      <c r="F2" s="1450" t="s">
        <v>741</v>
      </c>
      <c r="G2" s="1450" t="s">
        <v>742</v>
      </c>
      <c r="H2" s="1450" t="s">
        <v>434</v>
      </c>
    </row>
    <row r="3" spans="1:8" ht="15">
      <c r="A3" s="1451" t="s">
        <v>743</v>
      </c>
      <c r="B3" s="1452"/>
      <c r="C3" s="1452"/>
      <c r="D3" s="1452"/>
      <c r="E3" s="1452"/>
      <c r="F3" s="1452"/>
      <c r="G3" s="1452"/>
      <c r="H3" s="1452"/>
    </row>
    <row r="4" spans="1:8" ht="15">
      <c r="A4" s="1194" t="s">
        <v>744</v>
      </c>
      <c r="B4" s="1452">
        <v>283560</v>
      </c>
      <c r="C4" s="1452">
        <v>236995</v>
      </c>
      <c r="D4" s="1452">
        <v>311360</v>
      </c>
      <c r="E4" s="1452"/>
      <c r="F4" s="1452">
        <v>758940</v>
      </c>
      <c r="G4" s="1452">
        <v>2928035</v>
      </c>
      <c r="H4" s="1452">
        <f>SUM(B4:G4)</f>
        <v>4518890</v>
      </c>
    </row>
    <row r="5" spans="1:8" ht="15" hidden="1">
      <c r="A5" s="1194"/>
      <c r="B5" s="1452"/>
      <c r="C5" s="1452"/>
      <c r="D5" s="1452"/>
      <c r="E5" s="1452"/>
      <c r="F5" s="1452"/>
      <c r="G5" s="1452"/>
      <c r="H5" s="1452"/>
    </row>
    <row r="6" spans="1:8" ht="15">
      <c r="A6" s="1194" t="s">
        <v>745</v>
      </c>
      <c r="B6" s="1452"/>
      <c r="C6" s="1452"/>
      <c r="D6" s="1452"/>
      <c r="E6" s="1452"/>
      <c r="F6" s="1452"/>
      <c r="G6" s="1452"/>
      <c r="H6" s="1452"/>
    </row>
    <row r="7" spans="1:8" ht="15">
      <c r="A7" s="1453" t="s">
        <v>434</v>
      </c>
      <c r="B7" s="1454">
        <f>SUM(B4:B6)</f>
        <v>283560</v>
      </c>
      <c r="C7" s="1454">
        <f>SUM(C4:C6)</f>
        <v>236995</v>
      </c>
      <c r="D7" s="1454">
        <f>SUM(D4:D6)</f>
        <v>311360</v>
      </c>
      <c r="E7" s="1454"/>
      <c r="F7" s="1454">
        <f>SUM(F4:F6)</f>
        <v>758940</v>
      </c>
      <c r="G7" s="1454">
        <f>SUM(G4:G6)</f>
        <v>2928035</v>
      </c>
      <c r="H7" s="1456">
        <f>SUM(B7:G7)</f>
        <v>4518890</v>
      </c>
    </row>
    <row r="8" spans="1:8" ht="15">
      <c r="A8" s="1451" t="s">
        <v>746</v>
      </c>
      <c r="B8" s="1452"/>
      <c r="C8" s="1452"/>
      <c r="D8" s="1452"/>
      <c r="E8" s="1452"/>
      <c r="F8" s="1452"/>
      <c r="G8" s="1452"/>
      <c r="H8" s="1452"/>
    </row>
    <row r="9" spans="1:8" ht="15">
      <c r="A9" s="1194" t="s">
        <v>744</v>
      </c>
      <c r="B9" s="1452">
        <v>283560</v>
      </c>
      <c r="C9" s="1452">
        <v>236995</v>
      </c>
      <c r="D9" s="1452">
        <v>311360</v>
      </c>
      <c r="E9" s="1452">
        <v>1633250</v>
      </c>
      <c r="F9" s="1452">
        <v>758940</v>
      </c>
      <c r="G9" s="1452">
        <v>2927945</v>
      </c>
      <c r="H9" s="1452">
        <f>SUM(B9:G9)</f>
        <v>6152050</v>
      </c>
    </row>
    <row r="10" spans="1:8" ht="15" hidden="1">
      <c r="A10" s="1194"/>
      <c r="B10" s="1452"/>
      <c r="C10" s="1452"/>
      <c r="D10" s="1452"/>
      <c r="E10" s="1452"/>
      <c r="F10" s="1452"/>
      <c r="G10" s="1452"/>
      <c r="H10" s="1452"/>
    </row>
    <row r="11" spans="1:8" ht="15">
      <c r="A11" s="1194" t="s">
        <v>745</v>
      </c>
      <c r="B11" s="1452"/>
      <c r="C11" s="1452"/>
      <c r="D11" s="1452"/>
      <c r="E11" s="1452"/>
      <c r="F11" s="1452"/>
      <c r="G11" s="1452"/>
      <c r="H11" s="1452"/>
    </row>
    <row r="12" spans="1:8" ht="15">
      <c r="A12" s="1453" t="s">
        <v>434</v>
      </c>
      <c r="B12" s="1454">
        <f aca="true" t="shared" si="0" ref="B12:G12">SUM(B9:B11)</f>
        <v>283560</v>
      </c>
      <c r="C12" s="1454">
        <f t="shared" si="0"/>
        <v>236995</v>
      </c>
      <c r="D12" s="1454">
        <f t="shared" si="0"/>
        <v>311360</v>
      </c>
      <c r="E12" s="1454">
        <f t="shared" si="0"/>
        <v>1633250</v>
      </c>
      <c r="F12" s="1454">
        <f t="shared" si="0"/>
        <v>758940</v>
      </c>
      <c r="G12" s="1454">
        <f t="shared" si="0"/>
        <v>2927945</v>
      </c>
      <c r="H12" s="1454">
        <f>SUM(B12:G12)</f>
        <v>6152050</v>
      </c>
    </row>
    <row r="13" spans="1:8" ht="15">
      <c r="A13" s="1451" t="s">
        <v>747</v>
      </c>
      <c r="B13" s="1452"/>
      <c r="C13" s="1452"/>
      <c r="D13" s="1452"/>
      <c r="E13" s="1452"/>
      <c r="F13" s="1452"/>
      <c r="G13" s="1452"/>
      <c r="H13" s="1452"/>
    </row>
    <row r="14" spans="1:8" ht="15">
      <c r="A14" s="1194" t="s">
        <v>744</v>
      </c>
      <c r="B14" s="1452"/>
      <c r="C14" s="1452"/>
      <c r="D14" s="1452"/>
      <c r="E14" s="1452"/>
      <c r="F14" s="1452"/>
      <c r="G14" s="1452">
        <v>2491200</v>
      </c>
      <c r="H14" s="1452">
        <f>SUM(B14:G14)</f>
        <v>2491200</v>
      </c>
    </row>
    <row r="15" spans="1:8" ht="0.75" customHeight="1">
      <c r="A15" s="1194"/>
      <c r="B15" s="1452"/>
      <c r="C15" s="1452"/>
      <c r="D15" s="1452"/>
      <c r="E15" s="1452"/>
      <c r="F15" s="1452"/>
      <c r="G15" s="1452"/>
      <c r="H15" s="1452"/>
    </row>
    <row r="16" spans="1:8" ht="15">
      <c r="A16" s="1194" t="s">
        <v>745</v>
      </c>
      <c r="B16" s="1452"/>
      <c r="C16" s="1452"/>
      <c r="D16" s="1452"/>
      <c r="E16" s="1452"/>
      <c r="F16" s="1452"/>
      <c r="G16" s="1452">
        <v>5100000</v>
      </c>
      <c r="H16" s="1452">
        <f>SUM(B16:G16)</f>
        <v>5100000</v>
      </c>
    </row>
    <row r="17" spans="1:8" ht="15">
      <c r="A17" s="1453" t="s">
        <v>434</v>
      </c>
      <c r="B17" s="1454"/>
      <c r="C17" s="1454"/>
      <c r="D17" s="1454"/>
      <c r="E17" s="1454"/>
      <c r="F17" s="1454"/>
      <c r="G17" s="1454">
        <f>SUM(G14:G16)</f>
        <v>7591200</v>
      </c>
      <c r="H17" s="1454">
        <f>SUM(B17:G17)</f>
        <v>7591200</v>
      </c>
    </row>
    <row r="18" spans="1:8" ht="15">
      <c r="A18" s="1451" t="s">
        <v>748</v>
      </c>
      <c r="B18" s="1452"/>
      <c r="C18" s="1452"/>
      <c r="D18" s="1452"/>
      <c r="E18" s="1452"/>
      <c r="F18" s="1452"/>
      <c r="G18" s="1452"/>
      <c r="H18" s="1452"/>
    </row>
    <row r="19" spans="1:8" ht="15">
      <c r="A19" s="1194" t="s">
        <v>744</v>
      </c>
      <c r="B19" s="1452">
        <v>754000</v>
      </c>
      <c r="C19" s="1452">
        <v>1508000</v>
      </c>
      <c r="D19" s="1452">
        <v>1508000</v>
      </c>
      <c r="E19" s="1452"/>
      <c r="F19" s="1452">
        <v>3393000</v>
      </c>
      <c r="G19" s="1452">
        <v>3016000</v>
      </c>
      <c r="H19" s="1452">
        <f>SUM(B19:G19)</f>
        <v>10179000</v>
      </c>
    </row>
    <row r="20" spans="1:8" ht="15" hidden="1">
      <c r="A20" s="1194"/>
      <c r="B20" s="1452"/>
      <c r="C20" s="1452"/>
      <c r="D20" s="1452"/>
      <c r="E20" s="1452"/>
      <c r="F20" s="1452"/>
      <c r="G20" s="1452"/>
      <c r="H20" s="1452"/>
    </row>
    <row r="21" spans="1:8" ht="15">
      <c r="A21" s="1194" t="s">
        <v>745</v>
      </c>
      <c r="B21" s="1452"/>
      <c r="C21" s="1452"/>
      <c r="D21" s="1452"/>
      <c r="E21" s="1452"/>
      <c r="F21" s="1452"/>
      <c r="G21" s="1452">
        <v>565950</v>
      </c>
      <c r="H21" s="1452">
        <f>SUM(B21:G21)</f>
        <v>565950</v>
      </c>
    </row>
    <row r="22" spans="1:8" ht="15">
      <c r="A22" s="1453" t="s">
        <v>434</v>
      </c>
      <c r="B22" s="1454">
        <f>SUM(B19:B21)</f>
        <v>754000</v>
      </c>
      <c r="C22" s="1454">
        <f>SUM(C19:C21)</f>
        <v>1508000</v>
      </c>
      <c r="D22" s="1454">
        <f>SUM(D19:D21)</f>
        <v>1508000</v>
      </c>
      <c r="E22" s="1454"/>
      <c r="F22" s="1454">
        <f>SUM(F19:F21)</f>
        <v>3393000</v>
      </c>
      <c r="G22" s="1454">
        <f>SUM(G19:G21)</f>
        <v>3581950</v>
      </c>
      <c r="H22" s="1454">
        <f>SUM(B22:G22)</f>
        <v>10744950</v>
      </c>
    </row>
    <row r="23" spans="1:8" ht="15">
      <c r="A23" s="1451" t="s">
        <v>749</v>
      </c>
      <c r="B23" s="1452"/>
      <c r="C23" s="1452"/>
      <c r="D23" s="1452"/>
      <c r="E23" s="1452"/>
      <c r="F23" s="1452"/>
      <c r="G23" s="1452"/>
      <c r="H23" s="1452"/>
    </row>
    <row r="24" spans="1:8" ht="15">
      <c r="A24" s="1194" t="s">
        <v>744</v>
      </c>
      <c r="B24" s="1452"/>
      <c r="C24" s="1452"/>
      <c r="D24" s="1452"/>
      <c r="E24" s="1452"/>
      <c r="F24" s="1452"/>
      <c r="G24" s="1452">
        <v>1744000</v>
      </c>
      <c r="H24" s="1452">
        <f>SUM(B24:G24)</f>
        <v>1744000</v>
      </c>
    </row>
    <row r="25" spans="1:8" ht="0.75" customHeight="1">
      <c r="A25" s="1194"/>
      <c r="B25" s="1452"/>
      <c r="C25" s="1452"/>
      <c r="D25" s="1452"/>
      <c r="E25" s="1452"/>
      <c r="F25" s="1452"/>
      <c r="G25" s="1452"/>
      <c r="H25" s="1452"/>
    </row>
    <row r="26" spans="1:8" ht="15">
      <c r="A26" s="1194" t="s">
        <v>745</v>
      </c>
      <c r="B26" s="1452"/>
      <c r="C26" s="1452"/>
      <c r="D26" s="1452"/>
      <c r="E26" s="1452"/>
      <c r="F26" s="1452"/>
      <c r="G26" s="1452">
        <v>1104400</v>
      </c>
      <c r="H26" s="1452">
        <f>SUM(B26:G26)</f>
        <v>1104400</v>
      </c>
    </row>
    <row r="27" spans="1:8" ht="15">
      <c r="A27" s="1453" t="s">
        <v>434</v>
      </c>
      <c r="B27" s="1454"/>
      <c r="C27" s="1454"/>
      <c r="D27" s="1454"/>
      <c r="E27" s="1454"/>
      <c r="F27" s="1454"/>
      <c r="G27" s="1454">
        <f>SUM(G24:G26)</f>
        <v>2848400</v>
      </c>
      <c r="H27" s="1454">
        <f>SUM(B27:G27)</f>
        <v>2848400</v>
      </c>
    </row>
    <row r="28" spans="1:8" ht="15">
      <c r="A28" s="1451" t="s">
        <v>750</v>
      </c>
      <c r="B28" s="1452"/>
      <c r="C28" s="1452"/>
      <c r="D28" s="1452"/>
      <c r="E28" s="1452"/>
      <c r="F28" s="1452"/>
      <c r="G28" s="1452"/>
      <c r="H28" s="1452"/>
    </row>
    <row r="29" spans="1:8" ht="15">
      <c r="A29" s="1194" t="s">
        <v>744</v>
      </c>
      <c r="B29" s="1452"/>
      <c r="C29" s="1452"/>
      <c r="D29" s="1452"/>
      <c r="E29" s="1452"/>
      <c r="F29" s="1452"/>
      <c r="G29" s="1452">
        <v>23454360</v>
      </c>
      <c r="H29" s="1452">
        <f>SUM(B29:G29)</f>
        <v>23454360</v>
      </c>
    </row>
    <row r="30" spans="1:8" ht="0.75" customHeight="1">
      <c r="A30" s="1194"/>
      <c r="B30" s="1452"/>
      <c r="C30" s="1452"/>
      <c r="D30" s="1452"/>
      <c r="E30" s="1452"/>
      <c r="F30" s="1452"/>
      <c r="G30" s="1452"/>
      <c r="H30" s="1452"/>
    </row>
    <row r="31" spans="1:8" ht="15">
      <c r="A31" s="1194" t="s">
        <v>745</v>
      </c>
      <c r="B31" s="1452"/>
      <c r="C31" s="1452"/>
      <c r="D31" s="1452"/>
      <c r="E31" s="1452"/>
      <c r="F31" s="1452"/>
      <c r="G31" s="1452">
        <v>21048420</v>
      </c>
      <c r="H31" s="1452">
        <f>SUM(B31:G31)</f>
        <v>21048420</v>
      </c>
    </row>
    <row r="32" spans="1:8" ht="15">
      <c r="A32" s="1453" t="s">
        <v>434</v>
      </c>
      <c r="B32" s="1454"/>
      <c r="C32" s="1454"/>
      <c r="D32" s="1454"/>
      <c r="E32" s="1454"/>
      <c r="F32" s="1454"/>
      <c r="G32" s="1454">
        <f>SUM(G29:G31)</f>
        <v>44502780</v>
      </c>
      <c r="H32" s="1454">
        <f>SUM(B32:G32)</f>
        <v>44502780</v>
      </c>
    </row>
    <row r="33" spans="1:8" ht="0.75" customHeight="1">
      <c r="A33" s="1451"/>
      <c r="B33" s="1452"/>
      <c r="C33" s="1452"/>
      <c r="D33" s="1452"/>
      <c r="E33" s="1452"/>
      <c r="F33" s="1452"/>
      <c r="G33" s="1452"/>
      <c r="H33" s="1452"/>
    </row>
    <row r="34" spans="1:8" ht="15" hidden="1">
      <c r="A34" s="1194"/>
      <c r="B34" s="1452"/>
      <c r="C34" s="1452"/>
      <c r="D34" s="1452"/>
      <c r="E34" s="1452"/>
      <c r="F34" s="1452"/>
      <c r="G34" s="1452"/>
      <c r="H34" s="1452"/>
    </row>
    <row r="35" spans="1:8" ht="15" hidden="1">
      <c r="A35" s="1194"/>
      <c r="B35" s="1452"/>
      <c r="C35" s="1452"/>
      <c r="D35" s="1452"/>
      <c r="E35" s="1452"/>
      <c r="F35" s="1452"/>
      <c r="G35" s="1452"/>
      <c r="H35" s="1452"/>
    </row>
    <row r="36" spans="1:8" ht="15" hidden="1">
      <c r="A36" s="1194"/>
      <c r="B36" s="1452"/>
      <c r="C36" s="1452"/>
      <c r="D36" s="1452"/>
      <c r="E36" s="1452"/>
      <c r="F36" s="1452"/>
      <c r="G36" s="1452"/>
      <c r="H36" s="1452"/>
    </row>
    <row r="37" spans="1:8" ht="15" hidden="1">
      <c r="A37" s="1453"/>
      <c r="B37" s="1454"/>
      <c r="C37" s="1454"/>
      <c r="D37" s="1454"/>
      <c r="E37" s="1454"/>
      <c r="F37" s="1454"/>
      <c r="G37" s="1454"/>
      <c r="H37" s="1454"/>
    </row>
    <row r="38" spans="1:8" ht="15">
      <c r="A38" s="1451" t="s">
        <v>751</v>
      </c>
      <c r="B38" s="1452"/>
      <c r="C38" s="1452"/>
      <c r="D38" s="1452"/>
      <c r="E38" s="1452"/>
      <c r="F38" s="1452"/>
      <c r="G38" s="1452"/>
      <c r="H38" s="1452"/>
    </row>
    <row r="39" spans="1:8" ht="15" hidden="1">
      <c r="A39" s="1194"/>
      <c r="B39" s="1452"/>
      <c r="C39" s="1452"/>
      <c r="D39" s="1452"/>
      <c r="E39" s="1452"/>
      <c r="F39" s="1452"/>
      <c r="G39" s="1452"/>
      <c r="H39" s="1452"/>
    </row>
    <row r="40" spans="1:8" ht="15" hidden="1">
      <c r="A40" s="1194"/>
      <c r="B40" s="1452"/>
      <c r="C40" s="1452"/>
      <c r="D40" s="1452"/>
      <c r="E40" s="1452"/>
      <c r="F40" s="1452"/>
      <c r="G40" s="1452"/>
      <c r="H40" s="1452"/>
    </row>
    <row r="41" spans="1:8" ht="15">
      <c r="A41" s="1194" t="s">
        <v>745</v>
      </c>
      <c r="B41" s="1452"/>
      <c r="C41" s="1452"/>
      <c r="D41" s="1452"/>
      <c r="E41" s="1452"/>
      <c r="F41" s="1452"/>
      <c r="G41" s="1452">
        <v>485000</v>
      </c>
      <c r="H41" s="1452">
        <f>SUM(B41:G41)</f>
        <v>485000</v>
      </c>
    </row>
    <row r="42" spans="1:8" ht="15">
      <c r="A42" s="1194" t="s">
        <v>752</v>
      </c>
      <c r="B42" s="1452"/>
      <c r="C42" s="1452"/>
      <c r="D42" s="1452"/>
      <c r="E42" s="1452"/>
      <c r="F42" s="1452"/>
      <c r="G42" s="1452">
        <v>8100000</v>
      </c>
      <c r="H42" s="1452">
        <f>SUM(B42:G42)</f>
        <v>8100000</v>
      </c>
    </row>
    <row r="43" spans="1:8" ht="15">
      <c r="A43" s="1453" t="s">
        <v>434</v>
      </c>
      <c r="B43" s="1454"/>
      <c r="C43" s="1454"/>
      <c r="D43" s="1454"/>
      <c r="E43" s="1454"/>
      <c r="F43" s="1454"/>
      <c r="G43" s="1454">
        <f>SUM(G39:G42)</f>
        <v>8585000</v>
      </c>
      <c r="H43" s="1454">
        <f>SUM(B43:G43)</f>
        <v>8585000</v>
      </c>
    </row>
    <row r="44" spans="1:8" ht="15.75">
      <c r="A44" s="1455" t="s">
        <v>753</v>
      </c>
      <c r="B44" s="1456">
        <f aca="true" t="shared" si="1" ref="B44:G44">B7+B12+B17+B22+B27+B32+B37+B43</f>
        <v>1321120</v>
      </c>
      <c r="C44" s="1456">
        <f t="shared" si="1"/>
        <v>1981990</v>
      </c>
      <c r="D44" s="1456">
        <f t="shared" si="1"/>
        <v>2130720</v>
      </c>
      <c r="E44" s="1456">
        <f t="shared" si="1"/>
        <v>1633250</v>
      </c>
      <c r="F44" s="1456">
        <f t="shared" si="1"/>
        <v>4910880</v>
      </c>
      <c r="G44" s="1456">
        <f t="shared" si="1"/>
        <v>72965310</v>
      </c>
      <c r="H44" s="1456">
        <f>SUM(B44:G44)</f>
        <v>84943270</v>
      </c>
    </row>
    <row r="45" spans="1:8" ht="15.75">
      <c r="A45" s="1450" t="s">
        <v>206</v>
      </c>
      <c r="B45" s="1452"/>
      <c r="C45" s="1452"/>
      <c r="D45" s="1452"/>
      <c r="E45" s="1452"/>
      <c r="F45" s="1452"/>
      <c r="G45" s="1452"/>
      <c r="H45" s="1452"/>
    </row>
    <row r="46" spans="1:8" ht="15">
      <c r="A46" s="1194" t="s">
        <v>487</v>
      </c>
      <c r="B46" s="1452">
        <v>1464624</v>
      </c>
      <c r="C46" s="1452">
        <v>1744448</v>
      </c>
      <c r="D46" s="1452">
        <v>1843744</v>
      </c>
      <c r="E46" s="1452">
        <v>963500</v>
      </c>
      <c r="F46" s="1452">
        <v>4457376</v>
      </c>
      <c r="G46" s="1452">
        <v>36405688</v>
      </c>
      <c r="H46" s="1452">
        <f>SUM(B46:G46)</f>
        <v>46879380</v>
      </c>
    </row>
    <row r="47" spans="1:8" ht="15">
      <c r="A47" s="1194" t="s">
        <v>754</v>
      </c>
      <c r="B47" s="1452">
        <v>375756</v>
      </c>
      <c r="C47" s="1452">
        <v>451882</v>
      </c>
      <c r="D47" s="1452">
        <v>477776</v>
      </c>
      <c r="E47" s="1452">
        <v>251450</v>
      </c>
      <c r="F47" s="1452">
        <v>1161744</v>
      </c>
      <c r="G47" s="1452">
        <v>9495425</v>
      </c>
      <c r="H47" s="1452">
        <f>SUM(B47:G47)</f>
        <v>12214033</v>
      </c>
    </row>
    <row r="48" spans="1:8" ht="15">
      <c r="A48" s="1194" t="s">
        <v>755</v>
      </c>
      <c r="B48" s="1452"/>
      <c r="C48" s="1452"/>
      <c r="D48" s="1452"/>
      <c r="E48" s="1452"/>
      <c r="F48" s="1452"/>
      <c r="G48" s="1452">
        <v>11155693</v>
      </c>
      <c r="H48" s="1452">
        <f>SUM(B48:G48)</f>
        <v>11155693</v>
      </c>
    </row>
    <row r="49" spans="1:8" ht="15">
      <c r="A49" s="1194" t="s">
        <v>469</v>
      </c>
      <c r="B49" s="1452">
        <v>92616</v>
      </c>
      <c r="C49" s="1452">
        <v>77407</v>
      </c>
      <c r="D49" s="1452">
        <v>101696</v>
      </c>
      <c r="E49" s="1452">
        <v>225600</v>
      </c>
      <c r="F49" s="1452">
        <v>247884</v>
      </c>
      <c r="G49" s="1452">
        <v>17261797</v>
      </c>
      <c r="H49" s="1452">
        <f>SUM(B49:G49)</f>
        <v>18007000</v>
      </c>
    </row>
    <row r="50" spans="1:8" ht="15.75">
      <c r="A50" s="1455" t="s">
        <v>753</v>
      </c>
      <c r="B50" s="1456">
        <f aca="true" t="shared" si="2" ref="B50:H50">SUM(B46:B49)</f>
        <v>1932996</v>
      </c>
      <c r="C50" s="1456">
        <f t="shared" si="2"/>
        <v>2273737</v>
      </c>
      <c r="D50" s="1456">
        <f t="shared" si="2"/>
        <v>2423216</v>
      </c>
      <c r="E50" s="1456">
        <f t="shared" si="2"/>
        <v>1440550</v>
      </c>
      <c r="F50" s="1456">
        <f t="shared" si="2"/>
        <v>5867004</v>
      </c>
      <c r="G50" s="1456">
        <f t="shared" si="2"/>
        <v>74318603</v>
      </c>
      <c r="H50" s="1456">
        <f t="shared" si="2"/>
        <v>88256106</v>
      </c>
    </row>
    <row r="51" spans="1:8" ht="15.75">
      <c r="A51" s="1450" t="s">
        <v>756</v>
      </c>
      <c r="B51" s="1457">
        <f aca="true" t="shared" si="3" ref="B51:H51">B44-B50</f>
        <v>-611876</v>
      </c>
      <c r="C51" s="1457">
        <f t="shared" si="3"/>
        <v>-291747</v>
      </c>
      <c r="D51" s="1457">
        <f t="shared" si="3"/>
        <v>-292496</v>
      </c>
      <c r="E51" s="1457">
        <f t="shared" si="3"/>
        <v>192700</v>
      </c>
      <c r="F51" s="1457">
        <f t="shared" si="3"/>
        <v>-956124</v>
      </c>
      <c r="G51" s="1457">
        <f t="shared" si="3"/>
        <v>-1353293</v>
      </c>
      <c r="H51" s="1457">
        <f t="shared" si="3"/>
        <v>-3312836</v>
      </c>
    </row>
    <row r="52" spans="1:8" ht="15">
      <c r="A52" s="1194" t="s">
        <v>757</v>
      </c>
      <c r="B52" s="1452">
        <f aca="true" t="shared" si="4" ref="B52:G52">B51/12</f>
        <v>-50989.666666666664</v>
      </c>
      <c r="C52" s="1452">
        <f t="shared" si="4"/>
        <v>-24312.25</v>
      </c>
      <c r="D52" s="1452">
        <f t="shared" si="4"/>
        <v>-24374.666666666668</v>
      </c>
      <c r="E52" s="1452">
        <f t="shared" si="4"/>
        <v>16058.333333333334</v>
      </c>
      <c r="F52" s="1452">
        <f t="shared" si="4"/>
        <v>-79677</v>
      </c>
      <c r="G52" s="1452">
        <f t="shared" si="4"/>
        <v>-112774.41666666667</v>
      </c>
      <c r="H52" s="1452">
        <f>SUM(B52:G52)</f>
        <v>-276069.6666666667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E44" sqref="E44"/>
    </sheetView>
  </sheetViews>
  <sheetFormatPr defaultColWidth="9.140625" defaultRowHeight="15"/>
  <cols>
    <col min="1" max="1" width="6.28125" style="1" customWidth="1"/>
    <col min="2" max="2" width="62.28125" style="1" customWidth="1"/>
    <col min="3" max="3" width="13.140625" style="1" customWidth="1"/>
    <col min="4" max="4" width="1.8515625" style="1" hidden="1" customWidth="1"/>
    <col min="5" max="5" width="13.8515625" style="1" customWidth="1"/>
    <col min="6" max="6" width="9.140625" style="1" hidden="1" customWidth="1"/>
    <col min="7" max="7" width="9.140625" style="1" customWidth="1"/>
    <col min="8" max="8" width="28.00390625" style="1" customWidth="1"/>
    <col min="9" max="9" width="15.7109375" style="1" customWidth="1"/>
    <col min="10" max="10" width="13.8515625" style="1" customWidth="1"/>
    <col min="11" max="11" width="15.8515625" style="1" customWidth="1"/>
    <col min="12" max="12" width="13.57421875" style="1" customWidth="1"/>
    <col min="13" max="13" width="10.57421875" style="1" customWidth="1"/>
    <col min="14" max="14" width="16.7109375" style="1" customWidth="1"/>
    <col min="15" max="16384" width="9.140625" style="1" customWidth="1"/>
  </cols>
  <sheetData>
    <row r="1" spans="1:7" ht="15.75">
      <c r="A1" s="1695" t="s">
        <v>685</v>
      </c>
      <c r="B1" s="1695"/>
      <c r="C1" s="1695"/>
      <c r="D1" s="1695"/>
      <c r="E1" s="1695"/>
      <c r="F1" s="1695"/>
      <c r="G1" s="913"/>
    </row>
    <row r="2" spans="1:7" ht="15.75">
      <c r="A2" s="914"/>
      <c r="B2" s="914"/>
      <c r="C2" s="915"/>
      <c r="D2" s="916"/>
      <c r="E2" s="916"/>
      <c r="F2" s="916"/>
      <c r="G2" s="913"/>
    </row>
    <row r="3" spans="1:7" ht="15.75">
      <c r="A3" s="1696" t="s">
        <v>799</v>
      </c>
      <c r="B3" s="1696"/>
      <c r="C3" s="1696"/>
      <c r="D3" s="1696"/>
      <c r="E3" s="1696"/>
      <c r="F3" s="1696"/>
      <c r="G3" s="913"/>
    </row>
    <row r="4" spans="1:7" ht="15.75">
      <c r="A4" s="914"/>
      <c r="B4" s="914"/>
      <c r="C4" s="915"/>
      <c r="D4" s="916"/>
      <c r="E4" s="916"/>
      <c r="F4" s="916"/>
      <c r="G4" s="913"/>
    </row>
    <row r="5" spans="1:7" ht="15.75">
      <c r="A5" s="914"/>
      <c r="B5" s="914"/>
      <c r="C5" s="915"/>
      <c r="D5" s="916"/>
      <c r="E5" s="916"/>
      <c r="F5" s="916"/>
      <c r="G5" s="913"/>
    </row>
    <row r="6" spans="1:16" ht="15.75">
      <c r="A6" s="1017" t="s">
        <v>272</v>
      </c>
      <c r="B6" s="1017" t="s">
        <v>606</v>
      </c>
      <c r="C6" s="1018" t="s">
        <v>802</v>
      </c>
      <c r="D6" s="1018"/>
      <c r="E6" s="1040" t="s">
        <v>803</v>
      </c>
      <c r="F6" s="1019"/>
      <c r="G6" s="913"/>
      <c r="H6" s="978"/>
      <c r="I6" s="978"/>
      <c r="J6" s="978"/>
      <c r="K6" s="978"/>
      <c r="L6" s="978"/>
      <c r="M6" s="978"/>
      <c r="N6" s="978"/>
      <c r="O6" s="393"/>
      <c r="P6" s="393"/>
    </row>
    <row r="7" spans="1:16" ht="15.75">
      <c r="A7" s="1020"/>
      <c r="B7" s="1020"/>
      <c r="C7" s="1020" t="s">
        <v>607</v>
      </c>
      <c r="D7" s="1021"/>
      <c r="E7" s="917" t="s">
        <v>620</v>
      </c>
      <c r="F7" s="917"/>
      <c r="G7" s="913"/>
      <c r="H7" s="393"/>
      <c r="I7" s="393"/>
      <c r="J7" s="393"/>
      <c r="K7" s="393"/>
      <c r="L7" s="393"/>
      <c r="M7" s="393"/>
      <c r="N7" s="393"/>
      <c r="O7" s="393"/>
      <c r="P7" s="393"/>
    </row>
    <row r="8" spans="1:16" ht="15.75">
      <c r="A8" s="918" t="s">
        <v>275</v>
      </c>
      <c r="B8" s="918"/>
      <c r="C8" s="918" t="s">
        <v>608</v>
      </c>
      <c r="D8" s="919"/>
      <c r="E8" s="919" t="s">
        <v>621</v>
      </c>
      <c r="F8" s="919"/>
      <c r="G8" s="913"/>
      <c r="H8" s="393"/>
      <c r="I8" s="393"/>
      <c r="J8" s="393"/>
      <c r="K8" s="393"/>
      <c r="L8" s="393"/>
      <c r="M8" s="393"/>
      <c r="N8" s="393"/>
      <c r="O8" s="393"/>
      <c r="P8" s="393"/>
    </row>
    <row r="9" spans="1:16" ht="15" customHeight="1">
      <c r="A9" s="920"/>
      <c r="B9" s="920"/>
      <c r="C9" s="921"/>
      <c r="D9" s="922"/>
      <c r="E9" s="922"/>
      <c r="F9" s="922"/>
      <c r="G9" s="913"/>
      <c r="H9" s="393"/>
      <c r="I9" s="393"/>
      <c r="J9" s="393"/>
      <c r="K9" s="393"/>
      <c r="L9" s="393"/>
      <c r="M9" s="393"/>
      <c r="N9" s="393"/>
      <c r="O9" s="393"/>
      <c r="P9" s="393"/>
    </row>
    <row r="10" spans="1:16" ht="15.75" hidden="1">
      <c r="A10" s="920"/>
      <c r="B10" s="920"/>
      <c r="C10" s="921"/>
      <c r="D10" s="922"/>
      <c r="E10" s="922"/>
      <c r="F10" s="922"/>
      <c r="G10" s="913"/>
      <c r="H10" s="393"/>
      <c r="I10" s="393"/>
      <c r="J10" s="393"/>
      <c r="K10" s="393"/>
      <c r="L10" s="393"/>
      <c r="M10" s="393"/>
      <c r="N10" s="393"/>
      <c r="O10" s="393"/>
      <c r="P10" s="393"/>
    </row>
    <row r="11" spans="1:16" ht="0.75" customHeight="1" hidden="1">
      <c r="A11" s="923"/>
      <c r="B11" s="924"/>
      <c r="C11" s="1022"/>
      <c r="D11" s="1022"/>
      <c r="E11" s="1022"/>
      <c r="F11" s="1023"/>
      <c r="G11" s="913"/>
      <c r="H11" s="393"/>
      <c r="I11" s="393"/>
      <c r="J11" s="393"/>
      <c r="K11" s="393"/>
      <c r="L11" s="393"/>
      <c r="M11" s="393"/>
      <c r="N11" s="393"/>
      <c r="O11" s="393"/>
      <c r="P11" s="393"/>
    </row>
    <row r="12" spans="1:16" ht="15.75" hidden="1">
      <c r="A12" s="923"/>
      <c r="B12" s="924"/>
      <c r="C12" s="925"/>
      <c r="D12" s="1024"/>
      <c r="E12" s="1024"/>
      <c r="F12" s="1024"/>
      <c r="G12" s="913"/>
      <c r="H12" s="393"/>
      <c r="I12" s="393"/>
      <c r="J12" s="393"/>
      <c r="K12" s="393"/>
      <c r="L12" s="393"/>
      <c r="M12" s="393"/>
      <c r="N12" s="393"/>
      <c r="O12" s="393"/>
      <c r="P12" s="393"/>
    </row>
    <row r="13" spans="1:16" ht="15.75" hidden="1">
      <c r="A13" s="923"/>
      <c r="B13" s="924"/>
      <c r="C13" s="925"/>
      <c r="D13" s="1024"/>
      <c r="E13" s="1024"/>
      <c r="F13" s="1024"/>
      <c r="G13" s="913"/>
      <c r="H13" s="978"/>
      <c r="I13" s="979"/>
      <c r="J13" s="979"/>
      <c r="K13" s="979"/>
      <c r="L13" s="979"/>
      <c r="M13" s="979"/>
      <c r="N13" s="979"/>
      <c r="O13" s="393"/>
      <c r="P13" s="393"/>
    </row>
    <row r="14" spans="1:7" ht="15.75" hidden="1">
      <c r="A14" s="923"/>
      <c r="B14" s="924"/>
      <c r="C14" s="925"/>
      <c r="D14" s="1024"/>
      <c r="E14" s="1024"/>
      <c r="F14" s="1024"/>
      <c r="G14" s="913"/>
    </row>
    <row r="15" spans="1:7" ht="15.75" hidden="1">
      <c r="A15" s="923"/>
      <c r="B15" s="924"/>
      <c r="C15" s="925"/>
      <c r="D15" s="1024"/>
      <c r="E15" s="1024"/>
      <c r="F15" s="1024"/>
      <c r="G15" s="913"/>
    </row>
    <row r="16" spans="1:7" ht="15.75" hidden="1">
      <c r="A16" s="923"/>
      <c r="B16" s="924"/>
      <c r="C16" s="925"/>
      <c r="D16" s="1024"/>
      <c r="E16" s="1024"/>
      <c r="F16" s="1024"/>
      <c r="G16" s="913"/>
    </row>
    <row r="17" spans="1:7" ht="15.75" hidden="1">
      <c r="A17" s="923"/>
      <c r="B17" s="924"/>
      <c r="C17" s="925"/>
      <c r="D17" s="1024"/>
      <c r="E17" s="1024"/>
      <c r="F17" s="1024"/>
      <c r="G17" s="913"/>
    </row>
    <row r="18" spans="1:7" ht="15.75" hidden="1">
      <c r="A18" s="923"/>
      <c r="B18" s="924"/>
      <c r="C18" s="1022"/>
      <c r="D18" s="1022"/>
      <c r="E18" s="1022"/>
      <c r="F18" s="1022"/>
      <c r="G18" s="913"/>
    </row>
    <row r="19" spans="1:7" ht="15.75" hidden="1">
      <c r="A19" s="923"/>
      <c r="B19" s="924"/>
      <c r="C19" s="925"/>
      <c r="D19" s="1024"/>
      <c r="E19" s="1024"/>
      <c r="F19" s="1024"/>
      <c r="G19" s="913"/>
    </row>
    <row r="20" spans="1:7" ht="15.75" hidden="1">
      <c r="A20" s="923"/>
      <c r="B20" s="924"/>
      <c r="C20" s="925"/>
      <c r="D20" s="1024"/>
      <c r="E20" s="1024"/>
      <c r="F20" s="1024"/>
      <c r="G20" s="913"/>
    </row>
    <row r="21" spans="1:7" ht="15.75" hidden="1">
      <c r="A21" s="923"/>
      <c r="B21" s="924"/>
      <c r="C21" s="925"/>
      <c r="D21" s="1024"/>
      <c r="E21" s="1024"/>
      <c r="F21" s="1024"/>
      <c r="G21" s="913"/>
    </row>
    <row r="22" spans="1:7" ht="15.75" hidden="1">
      <c r="A22" s="923"/>
      <c r="B22" s="924"/>
      <c r="C22" s="925"/>
      <c r="D22" s="1024"/>
      <c r="E22" s="1024"/>
      <c r="F22" s="1024"/>
      <c r="G22" s="913"/>
    </row>
    <row r="23" spans="1:7" ht="15.75" hidden="1">
      <c r="A23" s="923"/>
      <c r="B23" s="924"/>
      <c r="C23" s="925"/>
      <c r="D23" s="1024"/>
      <c r="E23" s="1024"/>
      <c r="F23" s="1024"/>
      <c r="G23" s="913"/>
    </row>
    <row r="24" spans="1:7" ht="15.75" hidden="1">
      <c r="A24" s="923"/>
      <c r="B24" s="924"/>
      <c r="C24" s="925"/>
      <c r="D24" s="1019"/>
      <c r="E24" s="1024"/>
      <c r="F24" s="1024"/>
      <c r="G24" s="913"/>
    </row>
    <row r="25" spans="1:7" ht="15.75" hidden="1">
      <c r="A25" s="923"/>
      <c r="B25" s="924"/>
      <c r="C25" s="1022"/>
      <c r="D25" s="1025"/>
      <c r="E25" s="1026"/>
      <c r="F25" s="1026"/>
      <c r="G25" s="913"/>
    </row>
    <row r="26" spans="1:7" ht="15.75" hidden="1">
      <c r="A26" s="923"/>
      <c r="B26" s="924"/>
      <c r="C26" s="1022"/>
      <c r="D26" s="1022"/>
      <c r="E26" s="1022"/>
      <c r="F26" s="1023"/>
      <c r="G26" s="913"/>
    </row>
    <row r="27" spans="1:7" ht="15.75" hidden="1">
      <c r="A27" s="923"/>
      <c r="B27" s="924"/>
      <c r="C27" s="1022"/>
      <c r="D27" s="1019"/>
      <c r="E27" s="1026"/>
      <c r="F27" s="1024"/>
      <c r="G27" s="913"/>
    </row>
    <row r="28" spans="1:7" ht="15.75" hidden="1">
      <c r="A28" s="923"/>
      <c r="B28" s="924"/>
      <c r="C28" s="1022"/>
      <c r="D28" s="1019"/>
      <c r="E28" s="1026"/>
      <c r="F28" s="1024"/>
      <c r="G28" s="913"/>
    </row>
    <row r="29" spans="1:7" ht="1.5" customHeight="1" hidden="1">
      <c r="A29" s="923"/>
      <c r="B29" s="924"/>
      <c r="C29" s="925"/>
      <c r="D29" s="1019"/>
      <c r="E29" s="1024"/>
      <c r="F29" s="1024"/>
      <c r="G29" s="913"/>
    </row>
    <row r="30" spans="1:7" ht="16.5" hidden="1" thickBot="1">
      <c r="A30" s="923"/>
      <c r="B30" s="924"/>
      <c r="C30" s="1022"/>
      <c r="D30" s="1025"/>
      <c r="E30" s="1027"/>
      <c r="F30" s="1027"/>
      <c r="G30" s="913"/>
    </row>
    <row r="31" spans="1:7" ht="16.5" hidden="1" thickBot="1">
      <c r="A31" s="1028"/>
      <c r="B31" s="1028"/>
      <c r="C31" s="926"/>
      <c r="D31" s="926"/>
      <c r="E31" s="926"/>
      <c r="F31" s="927"/>
      <c r="G31" s="913"/>
    </row>
    <row r="32" spans="1:7" ht="15.75" hidden="1">
      <c r="A32" s="1029"/>
      <c r="B32" s="1029"/>
      <c r="C32" s="928"/>
      <c r="D32" s="928"/>
      <c r="E32" s="928"/>
      <c r="F32" s="1030"/>
      <c r="G32" s="913"/>
    </row>
    <row r="33" spans="1:7" ht="15.75" hidden="1">
      <c r="A33" s="1029"/>
      <c r="B33" s="1029"/>
      <c r="C33" s="928"/>
      <c r="D33" s="928"/>
      <c r="E33" s="928"/>
      <c r="F33" s="1030"/>
      <c r="G33" s="913"/>
    </row>
    <row r="34" spans="1:7" ht="15.75">
      <c r="A34" s="920" t="s">
        <v>6</v>
      </c>
      <c r="B34" s="920" t="s">
        <v>609</v>
      </c>
      <c r="C34" s="1031"/>
      <c r="D34" s="1032"/>
      <c r="E34" s="922"/>
      <c r="F34" s="922"/>
      <c r="G34" s="913"/>
    </row>
    <row r="35" spans="1:7" ht="18.75" customHeight="1">
      <c r="A35" s="920"/>
      <c r="B35" s="924" t="s">
        <v>610</v>
      </c>
      <c r="C35" s="1031">
        <v>27</v>
      </c>
      <c r="D35" s="1032"/>
      <c r="E35" s="929">
        <v>27</v>
      </c>
      <c r="F35" s="922"/>
      <c r="G35" s="913"/>
    </row>
    <row r="36" spans="1:7" ht="0.75" customHeight="1" hidden="1">
      <c r="A36" s="920"/>
      <c r="B36" s="924"/>
      <c r="C36" s="930"/>
      <c r="D36" s="1032"/>
      <c r="E36" s="922"/>
      <c r="F36" s="922"/>
      <c r="G36" s="913"/>
    </row>
    <row r="37" spans="1:7" ht="16.5" customHeight="1">
      <c r="A37" s="920"/>
      <c r="B37" s="924" t="s">
        <v>618</v>
      </c>
      <c r="C37" s="931">
        <v>4</v>
      </c>
      <c r="D37" s="1033"/>
      <c r="E37" s="932">
        <v>4</v>
      </c>
      <c r="F37" s="932"/>
      <c r="G37" s="913"/>
    </row>
    <row r="38" spans="1:7" ht="18" customHeight="1">
      <c r="A38" s="920"/>
      <c r="B38" s="924" t="s">
        <v>611</v>
      </c>
      <c r="C38" s="931">
        <v>10</v>
      </c>
      <c r="D38" s="1033"/>
      <c r="E38" s="932">
        <v>10</v>
      </c>
      <c r="F38" s="932"/>
      <c r="G38" s="913"/>
    </row>
    <row r="39" spans="1:7" ht="19.5" customHeight="1">
      <c r="A39" s="920"/>
      <c r="B39" s="924" t="s">
        <v>612</v>
      </c>
      <c r="C39" s="931">
        <v>1</v>
      </c>
      <c r="D39" s="1033"/>
      <c r="E39" s="932">
        <v>1</v>
      </c>
      <c r="F39" s="932"/>
      <c r="G39" s="913"/>
    </row>
    <row r="40" spans="1:7" ht="0.75" customHeight="1" hidden="1">
      <c r="A40" s="920"/>
      <c r="B40" s="924"/>
      <c r="C40" s="931"/>
      <c r="D40" s="1033"/>
      <c r="E40" s="932"/>
      <c r="F40" s="932"/>
      <c r="G40" s="913"/>
    </row>
    <row r="41" spans="1:7" ht="0.75" customHeight="1" hidden="1">
      <c r="A41" s="920"/>
      <c r="B41" s="924"/>
      <c r="C41" s="931"/>
      <c r="D41" s="1033"/>
      <c r="E41" s="932"/>
      <c r="F41" s="932"/>
      <c r="G41" s="913"/>
    </row>
    <row r="42" spans="1:7" ht="0.75" customHeight="1" hidden="1">
      <c r="A42" s="920"/>
      <c r="B42" s="924"/>
      <c r="C42" s="931"/>
      <c r="D42" s="1033"/>
      <c r="E42" s="932"/>
      <c r="F42" s="932"/>
      <c r="G42" s="913"/>
    </row>
    <row r="43" spans="1:7" ht="18" customHeight="1">
      <c r="A43" s="920"/>
      <c r="B43" s="924" t="s">
        <v>613</v>
      </c>
      <c r="C43" s="931">
        <v>8</v>
      </c>
      <c r="D43" s="1033"/>
      <c r="E43" s="932">
        <v>8</v>
      </c>
      <c r="F43" s="932"/>
      <c r="G43" s="913"/>
    </row>
    <row r="44" spans="1:7" ht="16.5" customHeight="1">
      <c r="A44" s="920"/>
      <c r="B44" s="924" t="s">
        <v>614</v>
      </c>
      <c r="C44" s="931">
        <v>1</v>
      </c>
      <c r="D44" s="1033"/>
      <c r="E44" s="932">
        <v>1</v>
      </c>
      <c r="F44" s="932"/>
      <c r="G44" s="913"/>
    </row>
    <row r="45" spans="1:7" ht="19.5" customHeight="1">
      <c r="A45" s="920"/>
      <c r="B45" s="924" t="s">
        <v>615</v>
      </c>
      <c r="C45" s="931">
        <v>4</v>
      </c>
      <c r="D45" s="1033"/>
      <c r="E45" s="932">
        <v>4</v>
      </c>
      <c r="F45" s="932"/>
      <c r="G45" s="913"/>
    </row>
    <row r="46" spans="1:7" ht="16.5" thickBot="1">
      <c r="A46" s="920" t="s">
        <v>33</v>
      </c>
      <c r="B46" s="924" t="s">
        <v>702</v>
      </c>
      <c r="C46" s="1034">
        <v>2</v>
      </c>
      <c r="D46" s="1035"/>
      <c r="E46" s="1036">
        <v>2</v>
      </c>
      <c r="F46" s="933"/>
      <c r="G46" s="913"/>
    </row>
    <row r="47" spans="1:7" ht="15.75">
      <c r="A47" s="920" t="s">
        <v>589</v>
      </c>
      <c r="B47" s="924"/>
      <c r="C47" s="1031">
        <f>SUM(C35+C46)</f>
        <v>29</v>
      </c>
      <c r="D47" s="1039"/>
      <c r="E47" s="1039">
        <f>SUM(E35+E46)</f>
        <v>29</v>
      </c>
      <c r="F47" s="1039"/>
      <c r="G47" s="913"/>
    </row>
    <row r="48" spans="1:7" ht="15.75">
      <c r="A48" s="971"/>
      <c r="B48" s="971"/>
      <c r="C48" s="968"/>
      <c r="D48" s="970"/>
      <c r="E48" s="970"/>
      <c r="F48" s="970"/>
      <c r="G48" s="913"/>
    </row>
    <row r="49" spans="1:7" ht="15.75">
      <c r="A49" s="972"/>
      <c r="B49" s="973"/>
      <c r="C49" s="968"/>
      <c r="D49" s="970"/>
      <c r="E49" s="970"/>
      <c r="F49" s="970"/>
      <c r="G49" s="913"/>
    </row>
    <row r="50" spans="1:7" ht="15.75" hidden="1">
      <c r="A50" s="972"/>
      <c r="B50" s="973"/>
      <c r="C50" s="968"/>
      <c r="D50" s="970"/>
      <c r="E50" s="970"/>
      <c r="F50" s="970"/>
      <c r="G50" s="913"/>
    </row>
    <row r="51" spans="1:7" ht="15.75">
      <c r="A51" s="972"/>
      <c r="B51" s="973"/>
      <c r="C51" s="968"/>
      <c r="D51" s="970"/>
      <c r="E51" s="970"/>
      <c r="F51" s="970"/>
      <c r="G51" s="913"/>
    </row>
    <row r="52" spans="1:7" ht="15.75">
      <c r="A52" s="972"/>
      <c r="B52" s="973"/>
      <c r="C52" s="968"/>
      <c r="D52" s="970"/>
      <c r="E52" s="970"/>
      <c r="F52" s="970"/>
      <c r="G52" s="913"/>
    </row>
    <row r="53" spans="1:7" ht="15.75">
      <c r="A53" s="972"/>
      <c r="B53" s="973"/>
      <c r="C53" s="968"/>
      <c r="D53" s="970"/>
      <c r="E53" s="970"/>
      <c r="F53" s="970"/>
      <c r="G53" s="913"/>
    </row>
    <row r="54" spans="1:7" ht="15.75">
      <c r="A54" s="972"/>
      <c r="B54" s="973"/>
      <c r="C54" s="983"/>
      <c r="D54" s="970"/>
      <c r="E54" s="970"/>
      <c r="F54" s="970"/>
      <c r="G54" s="913"/>
    </row>
    <row r="55" spans="1:7" ht="15.75">
      <c r="A55" s="972"/>
      <c r="B55" s="973"/>
      <c r="C55" s="983"/>
      <c r="D55" s="970"/>
      <c r="E55" s="970"/>
      <c r="F55" s="970"/>
      <c r="G55" s="913"/>
    </row>
    <row r="56" spans="1:7" ht="0.75" customHeight="1">
      <c r="A56" s="972"/>
      <c r="B56" s="973"/>
      <c r="C56" s="983"/>
      <c r="D56" s="970"/>
      <c r="E56" s="970"/>
      <c r="F56" s="970"/>
      <c r="G56" s="913"/>
    </row>
    <row r="57" spans="1:7" ht="15.75">
      <c r="A57" s="972"/>
      <c r="B57" s="973"/>
      <c r="C57" s="1037"/>
      <c r="D57" s="970"/>
      <c r="E57" s="982"/>
      <c r="F57" s="970"/>
      <c r="G57" s="913"/>
    </row>
    <row r="58" spans="1:7" ht="15.75" hidden="1">
      <c r="A58" s="972"/>
      <c r="B58" s="973"/>
      <c r="C58" s="968"/>
      <c r="D58" s="970"/>
      <c r="E58" s="970"/>
      <c r="F58" s="970"/>
      <c r="G58" s="913"/>
    </row>
    <row r="59" spans="1:7" ht="15.75" hidden="1">
      <c r="A59" s="972"/>
      <c r="B59" s="973"/>
      <c r="C59" s="968"/>
      <c r="D59" s="970"/>
      <c r="E59" s="970"/>
      <c r="F59" s="970"/>
      <c r="G59" s="913"/>
    </row>
    <row r="60" spans="1:7" ht="15.75">
      <c r="A60" s="972"/>
      <c r="B60" s="973"/>
      <c r="C60" s="1037"/>
      <c r="D60" s="970"/>
      <c r="E60" s="982"/>
      <c r="F60" s="970"/>
      <c r="G60" s="913"/>
    </row>
    <row r="61" spans="1:7" ht="15.75">
      <c r="A61" s="972"/>
      <c r="B61" s="973"/>
      <c r="C61" s="1037"/>
      <c r="D61" s="970"/>
      <c r="E61" s="982"/>
      <c r="F61" s="970"/>
      <c r="G61" s="913"/>
    </row>
    <row r="62" spans="1:7" ht="0.75" customHeight="1">
      <c r="A62" s="972"/>
      <c r="B62" s="973"/>
      <c r="C62" s="968"/>
      <c r="D62" s="970"/>
      <c r="E62" s="970"/>
      <c r="F62" s="970"/>
      <c r="G62" s="913"/>
    </row>
    <row r="63" spans="1:7" ht="15.75">
      <c r="A63" s="971"/>
      <c r="B63" s="971"/>
      <c r="C63" s="1037"/>
      <c r="D63" s="970"/>
      <c r="E63" s="982"/>
      <c r="F63" s="982"/>
      <c r="G63" s="913"/>
    </row>
    <row r="64" spans="1:7" ht="15.75">
      <c r="A64" s="971"/>
      <c r="B64" s="971"/>
      <c r="C64" s="975"/>
      <c r="D64" s="975"/>
      <c r="E64" s="975"/>
      <c r="F64" s="974"/>
      <c r="G64" s="913"/>
    </row>
    <row r="65" spans="1:7" ht="15.75">
      <c r="A65" s="971"/>
      <c r="B65" s="971"/>
      <c r="C65" s="974"/>
      <c r="D65" s="974"/>
      <c r="E65" s="974"/>
      <c r="F65" s="974"/>
      <c r="G65" s="913"/>
    </row>
    <row r="66" spans="1:7" ht="15.75">
      <c r="A66" s="972"/>
      <c r="B66" s="973"/>
      <c r="C66" s="969"/>
      <c r="D66" s="969"/>
      <c r="E66" s="969"/>
      <c r="F66" s="969"/>
      <c r="G66" s="913"/>
    </row>
    <row r="67" spans="1:7" ht="15.75">
      <c r="A67" s="972"/>
      <c r="B67" s="973"/>
      <c r="C67" s="969"/>
      <c r="D67" s="974"/>
      <c r="E67" s="969"/>
      <c r="F67" s="969"/>
      <c r="G67" s="913"/>
    </row>
    <row r="68" spans="1:7" ht="15.75">
      <c r="A68" s="971"/>
      <c r="B68" s="973"/>
      <c r="C68" s="969"/>
      <c r="D68" s="974"/>
      <c r="E68" s="969"/>
      <c r="F68" s="969"/>
      <c r="G68" s="913"/>
    </row>
    <row r="69" spans="1:7" ht="15.75">
      <c r="A69" s="1710"/>
      <c r="B69" s="1710"/>
      <c r="C69" s="954"/>
      <c r="D69" s="954"/>
      <c r="E69" s="954"/>
      <c r="F69" s="954"/>
      <c r="G69" s="913"/>
    </row>
    <row r="70" spans="1:7" ht="15.75">
      <c r="A70" s="1038"/>
      <c r="B70" s="1038"/>
      <c r="C70" s="954"/>
      <c r="D70" s="954"/>
      <c r="E70" s="954"/>
      <c r="F70" s="954"/>
      <c r="G70" s="913"/>
    </row>
    <row r="71" spans="1:7" ht="15.75">
      <c r="A71" s="1038"/>
      <c r="B71" s="1038"/>
      <c r="C71" s="976"/>
      <c r="D71" s="976"/>
      <c r="E71" s="954"/>
      <c r="F71" s="954"/>
      <c r="G71" s="913"/>
    </row>
    <row r="72" spans="1:7" ht="15.75">
      <c r="A72" s="913"/>
      <c r="B72" s="913"/>
      <c r="C72" s="916"/>
      <c r="D72" s="916"/>
      <c r="E72" s="916"/>
      <c r="F72" s="916"/>
      <c r="G72" s="913"/>
    </row>
    <row r="73" spans="1:7" ht="15.75">
      <c r="A73" s="913"/>
      <c r="B73" s="959"/>
      <c r="C73" s="916"/>
      <c r="D73" s="916"/>
      <c r="E73" s="916"/>
      <c r="F73" s="916"/>
      <c r="G73" s="913"/>
    </row>
    <row r="74" spans="1:7" ht="15.75">
      <c r="A74" s="913"/>
      <c r="B74" s="913"/>
      <c r="C74" s="916"/>
      <c r="D74" s="916"/>
      <c r="E74" s="916"/>
      <c r="F74" s="916"/>
      <c r="G74" s="913"/>
    </row>
    <row r="75" spans="1:7" ht="15.75">
      <c r="A75" s="913"/>
      <c r="B75" s="913"/>
      <c r="C75" s="916"/>
      <c r="D75" s="916"/>
      <c r="E75" s="916"/>
      <c r="F75" s="916"/>
      <c r="G75" s="913"/>
    </row>
    <row r="76" spans="1:7" ht="15.75">
      <c r="A76" s="913"/>
      <c r="B76" s="959"/>
      <c r="C76" s="916"/>
      <c r="D76" s="916"/>
      <c r="E76" s="916"/>
      <c r="F76" s="916"/>
      <c r="G76" s="913"/>
    </row>
    <row r="77" spans="1:7" ht="15.75">
      <c r="A77" s="913"/>
      <c r="B77" s="913"/>
      <c r="C77" s="916"/>
      <c r="D77" s="916"/>
      <c r="E77" s="916"/>
      <c r="F77" s="916"/>
      <c r="G77" s="913"/>
    </row>
    <row r="78" spans="1:7" ht="15.75">
      <c r="A78" s="913"/>
      <c r="B78" s="913"/>
      <c r="C78" s="916"/>
      <c r="D78" s="916"/>
      <c r="E78" s="916"/>
      <c r="F78" s="916"/>
      <c r="G78" s="913"/>
    </row>
    <row r="79" spans="1:7" ht="15.75">
      <c r="A79" s="913"/>
      <c r="B79" s="913"/>
      <c r="C79" s="916"/>
      <c r="D79" s="916"/>
      <c r="E79" s="916"/>
      <c r="F79" s="916"/>
      <c r="G79" s="913"/>
    </row>
    <row r="80" spans="1:7" ht="15.75">
      <c r="A80" s="913"/>
      <c r="B80" s="913"/>
      <c r="C80" s="916"/>
      <c r="D80" s="916"/>
      <c r="E80" s="916"/>
      <c r="F80" s="916"/>
      <c r="G80" s="913"/>
    </row>
    <row r="81" spans="1:7" ht="15.75">
      <c r="A81" s="913"/>
      <c r="B81" s="913"/>
      <c r="C81" s="916"/>
      <c r="D81" s="916"/>
      <c r="E81" s="916"/>
      <c r="F81" s="916"/>
      <c r="G81" s="913"/>
    </row>
    <row r="82" spans="1:7" ht="15.75">
      <c r="A82" s="913"/>
      <c r="B82" s="913"/>
      <c r="C82" s="916"/>
      <c r="D82" s="916"/>
      <c r="E82" s="916"/>
      <c r="F82" s="916"/>
      <c r="G82" s="913"/>
    </row>
  </sheetData>
  <sheetProtection/>
  <mergeCells count="3">
    <mergeCell ref="A1:F1"/>
    <mergeCell ref="A3:F3"/>
    <mergeCell ref="A69:B6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31"/>
  <sheetViews>
    <sheetView zoomScalePageLayoutView="0" workbookViewId="0" topLeftCell="A108">
      <selection activeCell="E89" sqref="E89"/>
    </sheetView>
  </sheetViews>
  <sheetFormatPr defaultColWidth="9.140625" defaultRowHeight="15"/>
  <cols>
    <col min="1" max="1" width="6.421875" style="0" customWidth="1"/>
    <col min="2" max="2" width="8.00390625" style="0" customWidth="1"/>
    <col min="3" max="3" width="39.28125" style="0" customWidth="1"/>
    <col min="4" max="4" width="12.7109375" style="0" customWidth="1"/>
    <col min="5" max="5" width="15.140625" style="0" customWidth="1"/>
    <col min="6" max="6" width="12.140625" style="0" customWidth="1"/>
  </cols>
  <sheetData>
    <row r="1" spans="1:5" ht="15">
      <c r="A1" s="1"/>
      <c r="B1" s="1"/>
      <c r="C1" s="1"/>
      <c r="D1" s="1564" t="s">
        <v>686</v>
      </c>
      <c r="E1" s="1564"/>
    </row>
    <row r="2" spans="1:5" ht="15">
      <c r="A2" s="1559" t="s">
        <v>179</v>
      </c>
      <c r="B2" s="1559"/>
      <c r="C2" s="1559"/>
      <c r="D2" s="1559"/>
      <c r="E2" s="1559"/>
    </row>
    <row r="3" spans="1:5" ht="15">
      <c r="A3" s="1559" t="s">
        <v>762</v>
      </c>
      <c r="B3" s="1559"/>
      <c r="C3" s="1559"/>
      <c r="D3" s="1559"/>
      <c r="E3" s="1559"/>
    </row>
    <row r="4" ht="15">
      <c r="C4" t="s">
        <v>616</v>
      </c>
    </row>
    <row r="5" spans="1:5" ht="15.75">
      <c r="A5" s="2" t="s">
        <v>0</v>
      </c>
      <c r="B5" s="2"/>
      <c r="C5" s="2"/>
      <c r="D5" s="2"/>
      <c r="E5" s="2"/>
    </row>
    <row r="6" spans="1:5" ht="16.5" thickBot="1">
      <c r="A6" s="6"/>
      <c r="B6" s="6"/>
      <c r="C6" s="6"/>
      <c r="D6" s="1565" t="s">
        <v>1</v>
      </c>
      <c r="E6" s="1565"/>
    </row>
    <row r="7" spans="1:5" ht="72" thickBot="1">
      <c r="A7" s="7" t="s">
        <v>2</v>
      </c>
      <c r="B7" s="8" t="s">
        <v>3</v>
      </c>
      <c r="C7" s="3" t="s">
        <v>4</v>
      </c>
      <c r="D7" s="3" t="s">
        <v>771</v>
      </c>
      <c r="E7" s="9" t="s">
        <v>772</v>
      </c>
    </row>
    <row r="8" spans="1:5" ht="15.75" thickBot="1">
      <c r="A8" s="10">
        <v>1</v>
      </c>
      <c r="B8" s="12">
        <v>2</v>
      </c>
      <c r="C8" s="12">
        <v>3</v>
      </c>
      <c r="D8" s="12">
        <v>4</v>
      </c>
      <c r="E8" s="13">
        <v>5</v>
      </c>
    </row>
    <row r="9" spans="1:5" ht="15">
      <c r="A9" s="14" t="s">
        <v>5</v>
      </c>
      <c r="B9" s="106" t="s">
        <v>6</v>
      </c>
      <c r="C9" s="107" t="s">
        <v>7</v>
      </c>
      <c r="D9" s="148"/>
      <c r="E9" s="111"/>
    </row>
    <row r="10" spans="1:5" ht="15">
      <c r="A10" s="114" t="s">
        <v>8</v>
      </c>
      <c r="B10" s="108"/>
      <c r="C10" s="38" t="s">
        <v>9</v>
      </c>
      <c r="D10" s="149"/>
      <c r="E10" s="112"/>
    </row>
    <row r="11" spans="1:5" ht="15">
      <c r="A11" s="114" t="s">
        <v>10</v>
      </c>
      <c r="B11" s="108"/>
      <c r="C11" s="67" t="s">
        <v>11</v>
      </c>
      <c r="D11" s="150"/>
      <c r="E11" s="26"/>
    </row>
    <row r="12" spans="1:5" ht="15">
      <c r="A12" s="114" t="s">
        <v>12</v>
      </c>
      <c r="B12" s="108"/>
      <c r="C12" s="67" t="s">
        <v>13</v>
      </c>
      <c r="D12" s="150">
        <v>151</v>
      </c>
      <c r="E12" s="26">
        <v>100</v>
      </c>
    </row>
    <row r="13" spans="1:5" ht="15">
      <c r="A13" s="114" t="s">
        <v>14</v>
      </c>
      <c r="B13" s="108"/>
      <c r="C13" s="67" t="s">
        <v>15</v>
      </c>
      <c r="D13" s="150"/>
      <c r="E13" s="26"/>
    </row>
    <row r="14" spans="1:5" ht="15">
      <c r="A14" s="114"/>
      <c r="B14" s="522"/>
      <c r="C14" s="95" t="s">
        <v>17</v>
      </c>
      <c r="D14" s="523">
        <v>3</v>
      </c>
      <c r="E14" s="79"/>
    </row>
    <row r="15" spans="1:5" ht="26.25" thickBot="1">
      <c r="A15" s="114" t="s">
        <v>16</v>
      </c>
      <c r="B15" s="105"/>
      <c r="C15" s="102" t="s">
        <v>379</v>
      </c>
      <c r="D15" s="151"/>
      <c r="E15" s="62"/>
    </row>
    <row r="16" spans="1:7" ht="15.75" thickBot="1">
      <c r="A16" s="114" t="s">
        <v>18</v>
      </c>
      <c r="B16" s="18"/>
      <c r="C16" s="19" t="s">
        <v>19</v>
      </c>
      <c r="D16" s="152">
        <f>SUM(D11:D15)</f>
        <v>154</v>
      </c>
      <c r="E16" s="20">
        <f>SUM(E11:E15)</f>
        <v>100</v>
      </c>
      <c r="G16" s="524"/>
    </row>
    <row r="17" spans="1:5" ht="15">
      <c r="A17" s="114" t="s">
        <v>20</v>
      </c>
      <c r="B17" s="126"/>
      <c r="C17" s="35" t="s">
        <v>21</v>
      </c>
      <c r="D17" s="153"/>
      <c r="E17" s="111"/>
    </row>
    <row r="18" spans="1:5" ht="15">
      <c r="A18" s="114" t="s">
        <v>22</v>
      </c>
      <c r="B18" s="45"/>
      <c r="C18" s="40" t="s">
        <v>23</v>
      </c>
      <c r="D18" s="145"/>
      <c r="E18" s="50"/>
    </row>
    <row r="19" spans="1:5" ht="15">
      <c r="A19" s="114" t="s">
        <v>24</v>
      </c>
      <c r="B19" s="23"/>
      <c r="C19" s="24" t="s">
        <v>25</v>
      </c>
      <c r="D19" s="141"/>
      <c r="E19" s="26"/>
    </row>
    <row r="20" spans="1:5" ht="26.25" thickBot="1">
      <c r="A20" s="114" t="s">
        <v>26</v>
      </c>
      <c r="B20" s="27"/>
      <c r="C20" s="28" t="s">
        <v>27</v>
      </c>
      <c r="D20" s="154"/>
      <c r="E20" s="29"/>
    </row>
    <row r="21" spans="1:5" ht="26.25" thickBot="1">
      <c r="A21" s="114" t="s">
        <v>28</v>
      </c>
      <c r="B21" s="30"/>
      <c r="C21" s="31" t="s">
        <v>29</v>
      </c>
      <c r="D21" s="163">
        <f>SUM(D18:D20)</f>
        <v>0</v>
      </c>
      <c r="E21" s="33">
        <f>SUM(E18:E20)</f>
        <v>0</v>
      </c>
    </row>
    <row r="22" spans="1:5" ht="15.75" thickBot="1">
      <c r="A22" s="114" t="s">
        <v>30</v>
      </c>
      <c r="B22" s="30"/>
      <c r="C22" s="32" t="s">
        <v>31</v>
      </c>
      <c r="D22" s="525">
        <f>SUM(D16+D21)</f>
        <v>154</v>
      </c>
      <c r="E22" s="33">
        <f>SUM(E16+E21)</f>
        <v>100</v>
      </c>
    </row>
    <row r="23" spans="1:5" ht="15">
      <c r="A23" s="114" t="s">
        <v>32</v>
      </c>
      <c r="B23" s="34" t="s">
        <v>33</v>
      </c>
      <c r="C23" s="35" t="s">
        <v>34</v>
      </c>
      <c r="D23" s="156"/>
      <c r="E23" s="36"/>
    </row>
    <row r="24" spans="1:5" ht="15">
      <c r="A24" s="114" t="s">
        <v>35</v>
      </c>
      <c r="B24" s="37"/>
      <c r="C24" s="38" t="s">
        <v>36</v>
      </c>
      <c r="D24" s="157"/>
      <c r="E24" s="39"/>
    </row>
    <row r="25" spans="1:5" ht="15">
      <c r="A25" s="114" t="s">
        <v>37</v>
      </c>
      <c r="B25" s="23"/>
      <c r="C25" s="40" t="s">
        <v>38</v>
      </c>
      <c r="D25" s="150"/>
      <c r="E25" s="26"/>
    </row>
    <row r="26" spans="1:5" ht="15">
      <c r="A26" s="114" t="s">
        <v>39</v>
      </c>
      <c r="B26" s="23"/>
      <c r="C26" s="24" t="s">
        <v>40</v>
      </c>
      <c r="D26" s="150"/>
      <c r="E26" s="132"/>
    </row>
    <row r="27" spans="1:5" ht="15">
      <c r="A27" s="114" t="s">
        <v>41</v>
      </c>
      <c r="B27" s="23"/>
      <c r="C27" s="24" t="s">
        <v>42</v>
      </c>
      <c r="D27" s="150"/>
      <c r="E27" s="26"/>
    </row>
    <row r="28" spans="1:5" ht="25.5">
      <c r="A28" s="114" t="s">
        <v>43</v>
      </c>
      <c r="B28" s="23"/>
      <c r="C28" s="41" t="s">
        <v>44</v>
      </c>
      <c r="D28" s="150"/>
      <c r="E28" s="127"/>
    </row>
    <row r="29" spans="1:5" ht="15.75" thickBot="1">
      <c r="A29" s="114" t="s">
        <v>45</v>
      </c>
      <c r="B29" s="83"/>
      <c r="C29" s="28" t="s">
        <v>46</v>
      </c>
      <c r="D29" s="158"/>
      <c r="E29" s="128"/>
    </row>
    <row r="30" spans="1:5" ht="26.25" thickBot="1">
      <c r="A30" s="114" t="s">
        <v>47</v>
      </c>
      <c r="B30" s="43"/>
      <c r="C30" s="44" t="s">
        <v>48</v>
      </c>
      <c r="D30" s="155">
        <f>SUM(D25:D29)</f>
        <v>0</v>
      </c>
      <c r="E30" s="33">
        <f>SUM(E25:E29)</f>
        <v>0</v>
      </c>
    </row>
    <row r="31" spans="1:5" ht="15">
      <c r="A31" s="114" t="s">
        <v>49</v>
      </c>
      <c r="B31" s="126" t="s">
        <v>50</v>
      </c>
      <c r="C31" s="35" t="s">
        <v>51</v>
      </c>
      <c r="D31" s="153"/>
      <c r="E31" s="111"/>
    </row>
    <row r="32" spans="1:5" ht="25.5">
      <c r="A32" s="114" t="s">
        <v>52</v>
      </c>
      <c r="B32" s="45"/>
      <c r="C32" s="40" t="s">
        <v>53</v>
      </c>
      <c r="D32" s="145"/>
      <c r="E32" s="46"/>
    </row>
    <row r="33" spans="1:5" ht="25.5">
      <c r="A33" s="114" t="s">
        <v>54</v>
      </c>
      <c r="B33" s="23"/>
      <c r="C33" s="24" t="s">
        <v>55</v>
      </c>
      <c r="D33" s="141"/>
      <c r="E33" s="25"/>
    </row>
    <row r="34" spans="1:5" ht="15.75" thickBot="1">
      <c r="A34" s="114" t="s">
        <v>56</v>
      </c>
      <c r="B34" s="56"/>
      <c r="C34" s="81" t="s">
        <v>57</v>
      </c>
      <c r="D34" s="159"/>
      <c r="E34" s="97"/>
    </row>
    <row r="35" spans="1:5" ht="15.75" thickBot="1">
      <c r="A35" s="114" t="s">
        <v>58</v>
      </c>
      <c r="B35" s="47"/>
      <c r="C35" s="90" t="s">
        <v>59</v>
      </c>
      <c r="D35" s="160">
        <f>SUM(D32:D34)</f>
        <v>0</v>
      </c>
      <c r="E35" s="20">
        <f>SUM(E32:E34)</f>
        <v>0</v>
      </c>
    </row>
    <row r="36" spans="1:5" ht="15">
      <c r="A36" s="114" t="s">
        <v>60</v>
      </c>
      <c r="B36" s="48" t="s">
        <v>61</v>
      </c>
      <c r="C36" s="49" t="s">
        <v>62</v>
      </c>
      <c r="D36" s="145"/>
      <c r="E36" s="50"/>
    </row>
    <row r="37" spans="1:5" ht="15">
      <c r="A37" s="114" t="s">
        <v>63</v>
      </c>
      <c r="B37" s="51"/>
      <c r="C37" s="49" t="s">
        <v>64</v>
      </c>
      <c r="D37" s="145">
        <v>889</v>
      </c>
      <c r="E37" s="50"/>
    </row>
    <row r="38" spans="1:5" ht="15">
      <c r="A38" s="114" t="s">
        <v>65</v>
      </c>
      <c r="B38" s="51"/>
      <c r="C38" s="49" t="s">
        <v>66</v>
      </c>
      <c r="D38" s="161"/>
      <c r="E38" s="52"/>
    </row>
    <row r="39" spans="1:5" ht="15.75" thickBot="1">
      <c r="A39" s="114" t="s">
        <v>67</v>
      </c>
      <c r="B39" s="53"/>
      <c r="C39" s="54" t="s">
        <v>68</v>
      </c>
      <c r="D39" s="143"/>
      <c r="E39" s="55"/>
    </row>
    <row r="40" spans="1:5" ht="15.75" thickBot="1">
      <c r="A40" s="114" t="s">
        <v>69</v>
      </c>
      <c r="B40" s="56"/>
      <c r="C40" s="57" t="s">
        <v>70</v>
      </c>
      <c r="D40" s="157">
        <f>SUM(D37+D39)</f>
        <v>889</v>
      </c>
      <c r="E40" s="39">
        <f>SUM(E37+E39)</f>
        <v>0</v>
      </c>
    </row>
    <row r="41" spans="1:5" ht="15.75" thickBot="1">
      <c r="A41" s="114" t="s">
        <v>71</v>
      </c>
      <c r="B41" s="21" t="s">
        <v>72</v>
      </c>
      <c r="C41" s="19" t="s">
        <v>73</v>
      </c>
      <c r="D41" s="162"/>
      <c r="E41" s="22"/>
    </row>
    <row r="42" spans="1:5" ht="25.5">
      <c r="A42" s="114" t="s">
        <v>74</v>
      </c>
      <c r="B42" s="58"/>
      <c r="C42" s="59" t="s">
        <v>75</v>
      </c>
      <c r="D42" s="145"/>
      <c r="E42" s="129"/>
    </row>
    <row r="43" spans="1:5" ht="26.25" thickBot="1">
      <c r="A43" s="114" t="s">
        <v>76</v>
      </c>
      <c r="B43" s="60"/>
      <c r="C43" s="61" t="s">
        <v>77</v>
      </c>
      <c r="D43" s="143"/>
      <c r="E43" s="62"/>
    </row>
    <row r="44" spans="1:5" ht="15.75" thickBot="1">
      <c r="A44" s="114" t="s">
        <v>78</v>
      </c>
      <c r="B44" s="63"/>
      <c r="C44" s="64" t="s">
        <v>79</v>
      </c>
      <c r="D44" s="163">
        <f>SUM(D42:D43)</f>
        <v>0</v>
      </c>
      <c r="E44" s="20">
        <f>SUM(E43)</f>
        <v>0</v>
      </c>
    </row>
    <row r="45" spans="1:5" ht="15">
      <c r="A45" s="114" t="s">
        <v>80</v>
      </c>
      <c r="B45" s="37" t="s">
        <v>81</v>
      </c>
      <c r="C45" s="65" t="s">
        <v>82</v>
      </c>
      <c r="D45" s="157"/>
      <c r="E45" s="39"/>
    </row>
    <row r="46" spans="1:5" ht="15">
      <c r="A46" s="114" t="s">
        <v>83</v>
      </c>
      <c r="B46" s="66"/>
      <c r="C46" s="67" t="s">
        <v>84</v>
      </c>
      <c r="D46" s="150"/>
      <c r="E46" s="26"/>
    </row>
    <row r="47" spans="1:5" ht="15.75" thickBot="1">
      <c r="A47" s="114" t="s">
        <v>85</v>
      </c>
      <c r="B47" s="88"/>
      <c r="C47" s="68" t="s">
        <v>86</v>
      </c>
      <c r="D47" s="158"/>
      <c r="E47" s="62">
        <f>SUM(D47)</f>
        <v>0</v>
      </c>
    </row>
    <row r="48" spans="1:5" ht="15.75" thickBot="1">
      <c r="A48" s="114" t="s">
        <v>87</v>
      </c>
      <c r="B48" s="37"/>
      <c r="C48" s="65" t="s">
        <v>88</v>
      </c>
      <c r="D48" s="157">
        <f>SUM(D46:D47)</f>
        <v>0</v>
      </c>
      <c r="E48" s="39"/>
    </row>
    <row r="49" spans="1:5" ht="15.75" thickBot="1">
      <c r="A49" s="114" t="s">
        <v>89</v>
      </c>
      <c r="B49" s="21"/>
      <c r="C49" s="64" t="s">
        <v>90</v>
      </c>
      <c r="D49" s="162">
        <f>SUM(D22+D30+D35+D40+D44+D48)</f>
        <v>1043</v>
      </c>
      <c r="E49" s="20">
        <f>SUM(E22+E30+E35+E40+E44+E48)</f>
        <v>100</v>
      </c>
    </row>
    <row r="50" spans="1:5" ht="25.5">
      <c r="A50" s="114" t="s">
        <v>91</v>
      </c>
      <c r="B50" s="91" t="s">
        <v>92</v>
      </c>
      <c r="C50" s="16" t="s">
        <v>93</v>
      </c>
      <c r="D50" s="89"/>
      <c r="E50" s="92"/>
    </row>
    <row r="51" spans="1:5" ht="15">
      <c r="A51" s="114" t="s">
        <v>94</v>
      </c>
      <c r="B51" s="66"/>
      <c r="C51" s="67" t="s">
        <v>95</v>
      </c>
      <c r="D51" s="164"/>
      <c r="E51" s="104"/>
    </row>
    <row r="52" spans="1:5" ht="15">
      <c r="A52" s="114" t="s">
        <v>96</v>
      </c>
      <c r="B52" s="66"/>
      <c r="C52" s="67" t="s">
        <v>97</v>
      </c>
      <c r="D52" s="165"/>
      <c r="E52" s="118"/>
    </row>
    <row r="53" spans="1:5" ht="15.75" thickBot="1">
      <c r="A53" s="114" t="s">
        <v>98</v>
      </c>
      <c r="B53" s="109"/>
      <c r="C53" s="68" t="s">
        <v>99</v>
      </c>
      <c r="D53" s="166"/>
      <c r="E53" s="113"/>
    </row>
    <row r="54" spans="1:5" ht="15.75" thickBot="1">
      <c r="A54" s="114" t="s">
        <v>100</v>
      </c>
      <c r="B54" s="21"/>
      <c r="C54" s="19" t="s">
        <v>101</v>
      </c>
      <c r="D54" s="167"/>
      <c r="E54" s="69">
        <f>SUM(E51:E53)</f>
        <v>0</v>
      </c>
    </row>
    <row r="55" spans="1:5" ht="25.5">
      <c r="A55" s="114" t="s">
        <v>102</v>
      </c>
      <c r="B55" s="37"/>
      <c r="C55" s="16" t="s">
        <v>103</v>
      </c>
      <c r="D55" s="168"/>
      <c r="E55" s="94"/>
    </row>
    <row r="56" spans="1:5" ht="15">
      <c r="A56" s="114" t="s">
        <v>104</v>
      </c>
      <c r="B56" s="66" t="s">
        <v>105</v>
      </c>
      <c r="C56" s="38" t="s">
        <v>106</v>
      </c>
      <c r="D56" s="165"/>
      <c r="E56" s="100"/>
    </row>
    <row r="57" spans="1:5" ht="15">
      <c r="A57" s="114" t="s">
        <v>107</v>
      </c>
      <c r="B57" s="66"/>
      <c r="C57" s="67" t="s">
        <v>108</v>
      </c>
      <c r="D57" s="165"/>
      <c r="E57" s="118"/>
    </row>
    <row r="58" spans="1:5" ht="15.75" thickBot="1">
      <c r="A58" s="114" t="s">
        <v>109</v>
      </c>
      <c r="B58" s="109"/>
      <c r="C58" s="68" t="s">
        <v>110</v>
      </c>
      <c r="D58" s="166"/>
      <c r="E58" s="119"/>
    </row>
    <row r="59" spans="1:5" ht="26.25" thickBot="1">
      <c r="A59" s="114" t="s">
        <v>111</v>
      </c>
      <c r="B59" s="110"/>
      <c r="C59" s="101" t="s">
        <v>112</v>
      </c>
      <c r="D59" s="167"/>
      <c r="E59" s="120"/>
    </row>
    <row r="60" spans="1:5" ht="15">
      <c r="A60" s="114" t="s">
        <v>113</v>
      </c>
      <c r="B60" s="37" t="s">
        <v>114</v>
      </c>
      <c r="C60" s="93" t="s">
        <v>115</v>
      </c>
      <c r="D60" s="168"/>
      <c r="E60" s="94"/>
    </row>
    <row r="61" spans="1:5" ht="15">
      <c r="A61" s="114" t="s">
        <v>116</v>
      </c>
      <c r="B61" s="66"/>
      <c r="C61" s="67" t="s">
        <v>108</v>
      </c>
      <c r="D61" s="165"/>
      <c r="E61" s="118"/>
    </row>
    <row r="62" spans="1:5" ht="15.75" thickBot="1">
      <c r="A62" s="114" t="s">
        <v>117</v>
      </c>
      <c r="B62" s="110"/>
      <c r="C62" s="102" t="s">
        <v>110</v>
      </c>
      <c r="D62" s="167"/>
      <c r="E62" s="121"/>
    </row>
    <row r="63" spans="1:5" ht="15.75" thickBot="1">
      <c r="A63" s="114" t="s">
        <v>118</v>
      </c>
      <c r="B63" s="110"/>
      <c r="C63" s="101" t="s">
        <v>119</v>
      </c>
      <c r="D63" s="167"/>
      <c r="E63" s="120"/>
    </row>
    <row r="64" spans="1:5" ht="15.75" thickBot="1">
      <c r="A64" s="114" t="s">
        <v>120</v>
      </c>
      <c r="B64" s="37" t="s">
        <v>121</v>
      </c>
      <c r="C64" s="65" t="s">
        <v>122</v>
      </c>
      <c r="D64" s="168"/>
      <c r="E64" s="94"/>
    </row>
    <row r="65" spans="1:5" ht="15">
      <c r="A65" s="114" t="s">
        <v>123</v>
      </c>
      <c r="B65" s="34"/>
      <c r="C65" s="35" t="s">
        <v>124</v>
      </c>
      <c r="D65" s="169"/>
      <c r="E65" s="70"/>
    </row>
    <row r="66" spans="1:5" ht="15">
      <c r="A66" s="114" t="s">
        <v>125</v>
      </c>
      <c r="B66" s="87"/>
      <c r="C66" s="67" t="s">
        <v>126</v>
      </c>
      <c r="D66" s="164"/>
      <c r="E66" s="104"/>
    </row>
    <row r="67" spans="1:5" ht="15">
      <c r="A67" s="114" t="s">
        <v>127</v>
      </c>
      <c r="B67" s="37"/>
      <c r="C67" s="95" t="s">
        <v>128</v>
      </c>
      <c r="D67" s="170"/>
      <c r="E67" s="124"/>
    </row>
    <row r="68" spans="1:5" ht="15">
      <c r="A68" s="114" t="s">
        <v>129</v>
      </c>
      <c r="B68" s="122"/>
      <c r="C68" s="41" t="s">
        <v>130</v>
      </c>
      <c r="D68" s="171"/>
      <c r="E68" s="97"/>
    </row>
    <row r="69" spans="1:5" ht="15">
      <c r="A69" s="114" t="s">
        <v>131</v>
      </c>
      <c r="B69" s="123"/>
      <c r="C69" s="67" t="s">
        <v>132</v>
      </c>
      <c r="D69" s="150"/>
      <c r="E69" s="25"/>
    </row>
    <row r="70" spans="1:5" ht="15.75" thickBot="1">
      <c r="A70" s="114" t="s">
        <v>133</v>
      </c>
      <c r="B70" s="96"/>
      <c r="C70" s="95" t="s">
        <v>134</v>
      </c>
      <c r="D70" s="151"/>
      <c r="E70" s="125"/>
    </row>
    <row r="71" spans="1:5" ht="15.75" thickBot="1">
      <c r="A71" s="114" t="s">
        <v>135</v>
      </c>
      <c r="B71" s="63"/>
      <c r="C71" s="75" t="s">
        <v>136</v>
      </c>
      <c r="D71" s="163">
        <f>SUM(D66:D70)</f>
        <v>0</v>
      </c>
      <c r="E71" s="20">
        <f>SUM(E66:E70)</f>
        <v>0</v>
      </c>
    </row>
    <row r="72" spans="1:5" ht="15.75" thickBot="1">
      <c r="A72" s="114" t="s">
        <v>137</v>
      </c>
      <c r="B72" s="71"/>
      <c r="C72" s="16" t="s">
        <v>512</v>
      </c>
      <c r="D72" s="157">
        <v>7010</v>
      </c>
      <c r="E72" s="39">
        <v>9512</v>
      </c>
    </row>
    <row r="73" spans="1:5" ht="15.75" thickBot="1">
      <c r="A73" s="114" t="s">
        <v>138</v>
      </c>
      <c r="B73" s="72"/>
      <c r="C73" s="64" t="s">
        <v>139</v>
      </c>
      <c r="D73" s="162">
        <f>SUM(D49+D71+D72)</f>
        <v>8053</v>
      </c>
      <c r="E73" s="22">
        <f>SUM(E49+E54+E71+E72)</f>
        <v>9612</v>
      </c>
    </row>
    <row r="74" spans="1:5" ht="15.75">
      <c r="A74" s="76"/>
      <c r="B74" s="76"/>
      <c r="C74" s="77"/>
      <c r="D74" s="4"/>
      <c r="E74" s="4"/>
    </row>
    <row r="75" spans="1:5" ht="15.75">
      <c r="A75" s="76"/>
      <c r="B75" s="76"/>
      <c r="C75" s="77"/>
      <c r="D75" s="4"/>
      <c r="E75" s="4"/>
    </row>
    <row r="76" spans="1:5" ht="9" customHeight="1" hidden="1">
      <c r="A76" s="76"/>
      <c r="B76" s="76"/>
      <c r="C76" s="77"/>
      <c r="D76" s="4"/>
      <c r="E76" s="4"/>
    </row>
    <row r="77" spans="1:5" ht="15" hidden="1">
      <c r="A77" s="1"/>
      <c r="B77" s="1"/>
      <c r="C77" s="1"/>
      <c r="D77" s="1564" t="s">
        <v>178</v>
      </c>
      <c r="E77" s="1564"/>
    </row>
    <row r="78" spans="1:5" ht="15">
      <c r="A78" s="1559" t="s">
        <v>362</v>
      </c>
      <c r="B78" s="1559"/>
      <c r="C78" s="1559"/>
      <c r="D78" s="1559"/>
      <c r="E78" s="1559"/>
    </row>
    <row r="79" spans="1:5" ht="15">
      <c r="A79" s="1559" t="s">
        <v>762</v>
      </c>
      <c r="B79" s="1559"/>
      <c r="C79" s="1559"/>
      <c r="D79" s="1559"/>
      <c r="E79" s="1559"/>
    </row>
    <row r="80" spans="1:5" ht="15.75">
      <c r="A80" s="5"/>
      <c r="B80" s="5"/>
      <c r="C80" s="5" t="s">
        <v>616</v>
      </c>
      <c r="D80" s="5"/>
      <c r="E80" s="5"/>
    </row>
    <row r="81" spans="1:5" ht="15.75">
      <c r="A81" s="2" t="s">
        <v>140</v>
      </c>
      <c r="B81" s="2"/>
      <c r="C81" s="2"/>
      <c r="D81" s="2"/>
      <c r="E81" s="2"/>
    </row>
    <row r="82" spans="1:5" ht="16.5" thickBot="1">
      <c r="A82" s="6"/>
      <c r="B82" s="6"/>
      <c r="C82" s="6"/>
      <c r="D82" s="1565" t="s">
        <v>1</v>
      </c>
      <c r="E82" s="1565"/>
    </row>
    <row r="83" spans="1:5" ht="72" thickBot="1">
      <c r="A83" s="7" t="s">
        <v>141</v>
      </c>
      <c r="B83" s="8" t="s">
        <v>142</v>
      </c>
      <c r="C83" s="3" t="s">
        <v>143</v>
      </c>
      <c r="D83" s="3" t="s">
        <v>771</v>
      </c>
      <c r="E83" s="9" t="s">
        <v>772</v>
      </c>
    </row>
    <row r="84" spans="1:5" ht="15.75" thickBot="1">
      <c r="A84" s="10">
        <v>1</v>
      </c>
      <c r="B84" s="11">
        <v>2</v>
      </c>
      <c r="C84" s="12">
        <v>3</v>
      </c>
      <c r="D84" s="12">
        <v>4</v>
      </c>
      <c r="E84" s="13">
        <v>5</v>
      </c>
    </row>
    <row r="85" spans="1:5" ht="15.75" thickBot="1">
      <c r="A85" s="115" t="s">
        <v>5</v>
      </c>
      <c r="B85" s="15" t="s">
        <v>6</v>
      </c>
      <c r="C85" s="16" t="s">
        <v>144</v>
      </c>
      <c r="D85" s="89"/>
      <c r="E85" s="17"/>
    </row>
    <row r="86" spans="1:5" ht="15">
      <c r="A86" s="116" t="s">
        <v>8</v>
      </c>
      <c r="B86" s="78"/>
      <c r="C86" s="73" t="s">
        <v>145</v>
      </c>
      <c r="D86" s="172">
        <v>4788</v>
      </c>
      <c r="E86" s="74">
        <v>4838</v>
      </c>
    </row>
    <row r="87" spans="1:5" ht="15">
      <c r="A87" s="116" t="s">
        <v>10</v>
      </c>
      <c r="B87" s="23"/>
      <c r="C87" s="24" t="s">
        <v>146</v>
      </c>
      <c r="D87" s="141">
        <v>1293</v>
      </c>
      <c r="E87" s="26">
        <v>1274</v>
      </c>
    </row>
    <row r="88" spans="1:5" ht="15">
      <c r="A88" s="116" t="s">
        <v>12</v>
      </c>
      <c r="B88" s="23"/>
      <c r="C88" s="24" t="s">
        <v>147</v>
      </c>
      <c r="D88" s="159">
        <v>1881</v>
      </c>
      <c r="E88" s="79">
        <v>3500</v>
      </c>
    </row>
    <row r="89" spans="1:5" ht="15">
      <c r="A89" s="116" t="s">
        <v>14</v>
      </c>
      <c r="B89" s="23"/>
      <c r="C89" s="24" t="s">
        <v>148</v>
      </c>
      <c r="D89" s="159"/>
      <c r="E89" s="79"/>
    </row>
    <row r="90" spans="1:5" ht="15">
      <c r="A90" s="116" t="s">
        <v>16</v>
      </c>
      <c r="B90" s="23"/>
      <c r="C90" s="24" t="s">
        <v>149</v>
      </c>
      <c r="D90" s="159"/>
      <c r="E90" s="79"/>
    </row>
    <row r="91" spans="1:5" ht="15">
      <c r="A91" s="116" t="s">
        <v>18</v>
      </c>
      <c r="B91" s="56"/>
      <c r="C91" s="80" t="s">
        <v>150</v>
      </c>
      <c r="D91" s="159"/>
      <c r="E91" s="79"/>
    </row>
    <row r="92" spans="1:5" ht="15">
      <c r="A92" s="116" t="s">
        <v>20</v>
      </c>
      <c r="B92" s="23"/>
      <c r="C92" s="24" t="s">
        <v>151</v>
      </c>
      <c r="D92" s="159"/>
      <c r="E92" s="79"/>
    </row>
    <row r="93" spans="1:5" ht="15">
      <c r="A93" s="116"/>
      <c r="B93" s="42"/>
      <c r="C93" s="41" t="s">
        <v>380</v>
      </c>
      <c r="D93" s="159"/>
      <c r="E93" s="79"/>
    </row>
    <row r="94" spans="1:5" ht="15">
      <c r="A94" s="116" t="s">
        <v>22</v>
      </c>
      <c r="B94" s="42"/>
      <c r="C94" s="41" t="s">
        <v>381</v>
      </c>
      <c r="D94" s="159"/>
      <c r="E94" s="97"/>
    </row>
    <row r="95" spans="1:5" ht="26.25" thickBot="1">
      <c r="A95" s="116" t="s">
        <v>24</v>
      </c>
      <c r="B95" s="27"/>
      <c r="C95" s="28" t="s">
        <v>382</v>
      </c>
      <c r="D95" s="143"/>
      <c r="E95" s="130"/>
    </row>
    <row r="96" spans="1:5" ht="15.75" thickBot="1">
      <c r="A96" s="116" t="s">
        <v>26</v>
      </c>
      <c r="B96" s="43"/>
      <c r="C96" s="44" t="s">
        <v>152</v>
      </c>
      <c r="D96" s="157">
        <f>SUM(D86:D95)</f>
        <v>7962</v>
      </c>
      <c r="E96" s="39">
        <f>SUM(E86:E95)</f>
        <v>9612</v>
      </c>
    </row>
    <row r="97" spans="1:5" ht="15.75" thickBot="1">
      <c r="A97" s="116" t="s">
        <v>28</v>
      </c>
      <c r="B97" s="21" t="s">
        <v>33</v>
      </c>
      <c r="C97" s="19" t="s">
        <v>153</v>
      </c>
      <c r="D97" s="162"/>
      <c r="E97" s="22"/>
    </row>
    <row r="98" spans="1:5" ht="15">
      <c r="A98" s="116" t="s">
        <v>30</v>
      </c>
      <c r="B98" s="45"/>
      <c r="C98" s="40" t="s">
        <v>154</v>
      </c>
      <c r="D98" s="145">
        <v>16</v>
      </c>
      <c r="E98" s="46"/>
    </row>
    <row r="99" spans="1:5" ht="15">
      <c r="A99" s="116" t="s">
        <v>32</v>
      </c>
      <c r="B99" s="23"/>
      <c r="C99" s="24" t="s">
        <v>155</v>
      </c>
      <c r="D99" s="141"/>
      <c r="E99" s="26"/>
    </row>
    <row r="100" spans="1:5" ht="15">
      <c r="A100" s="116" t="s">
        <v>35</v>
      </c>
      <c r="B100" s="23"/>
      <c r="C100" s="24" t="s">
        <v>156</v>
      </c>
      <c r="D100" s="141"/>
      <c r="E100" s="26"/>
    </row>
    <row r="101" spans="1:5" ht="25.5">
      <c r="A101" s="116" t="s">
        <v>37</v>
      </c>
      <c r="B101" s="23"/>
      <c r="C101" s="24" t="s">
        <v>157</v>
      </c>
      <c r="D101" s="141"/>
      <c r="E101" s="26"/>
    </row>
    <row r="102" spans="1:5" ht="15">
      <c r="A102" s="116"/>
      <c r="B102" s="23"/>
      <c r="C102" s="24" t="s">
        <v>383</v>
      </c>
      <c r="D102" s="141"/>
      <c r="E102" s="26"/>
    </row>
    <row r="103" spans="1:5" ht="15">
      <c r="A103" s="116" t="s">
        <v>39</v>
      </c>
      <c r="B103" s="131"/>
      <c r="C103" s="24" t="s">
        <v>384</v>
      </c>
      <c r="D103" s="141"/>
      <c r="E103" s="132"/>
    </row>
    <row r="104" spans="1:5" ht="26.25" thickBot="1">
      <c r="A104" s="116" t="s">
        <v>41</v>
      </c>
      <c r="B104" s="43"/>
      <c r="C104" s="86" t="s">
        <v>385</v>
      </c>
      <c r="D104" s="173"/>
      <c r="E104" s="82"/>
    </row>
    <row r="105" spans="1:5" ht="26.25" thickBot="1">
      <c r="A105" s="116" t="s">
        <v>43</v>
      </c>
      <c r="B105" s="30"/>
      <c r="C105" s="19" t="s">
        <v>158</v>
      </c>
      <c r="D105" s="163">
        <f>SUM(D98:D104)</f>
        <v>16</v>
      </c>
      <c r="E105" s="20">
        <f>SUM(E98:E104)</f>
        <v>0</v>
      </c>
    </row>
    <row r="106" spans="1:5" ht="15.75" thickBot="1">
      <c r="A106" s="116" t="s">
        <v>45</v>
      </c>
      <c r="B106" s="21" t="s">
        <v>50</v>
      </c>
      <c r="C106" s="19" t="s">
        <v>159</v>
      </c>
      <c r="D106" s="162"/>
      <c r="E106" s="22"/>
    </row>
    <row r="107" spans="1:5" ht="15">
      <c r="A107" s="116" t="s">
        <v>47</v>
      </c>
      <c r="B107" s="45"/>
      <c r="C107" s="40" t="s">
        <v>160</v>
      </c>
      <c r="D107" s="145"/>
      <c r="E107" s="46"/>
    </row>
    <row r="108" spans="1:5" ht="15">
      <c r="A108" s="116" t="s">
        <v>49</v>
      </c>
      <c r="B108" s="43"/>
      <c r="C108" s="24" t="s">
        <v>161</v>
      </c>
      <c r="D108" s="173"/>
      <c r="E108" s="82"/>
    </row>
    <row r="109" spans="1:5" ht="15.75" thickBot="1">
      <c r="A109" s="116" t="s">
        <v>52</v>
      </c>
      <c r="B109" s="27"/>
      <c r="C109" s="24" t="s">
        <v>162</v>
      </c>
      <c r="D109" s="143"/>
      <c r="E109" s="62"/>
    </row>
    <row r="110" spans="1:5" ht="15.75" thickBot="1">
      <c r="A110" s="116" t="s">
        <v>54</v>
      </c>
      <c r="B110" s="133"/>
      <c r="C110" s="19" t="s">
        <v>163</v>
      </c>
      <c r="D110" s="163">
        <v>0</v>
      </c>
      <c r="E110" s="20">
        <f>SUM(E107:E109)</f>
        <v>0</v>
      </c>
    </row>
    <row r="111" spans="1:5" ht="15.75" thickBot="1">
      <c r="A111" s="116" t="s">
        <v>56</v>
      </c>
      <c r="B111" s="43"/>
      <c r="C111" s="101" t="s">
        <v>164</v>
      </c>
      <c r="D111" s="157">
        <f>SUM(D96+D105+D110)</f>
        <v>7978</v>
      </c>
      <c r="E111" s="39">
        <f>SUM(E96+E105+E110)</f>
        <v>9612</v>
      </c>
    </row>
    <row r="112" spans="1:5" ht="15.75" thickBot="1">
      <c r="A112" s="116" t="s">
        <v>58</v>
      </c>
      <c r="B112" s="21"/>
      <c r="C112" s="19" t="s">
        <v>165</v>
      </c>
      <c r="D112" s="152"/>
      <c r="E112" s="84"/>
    </row>
    <row r="113" spans="1:5" ht="15">
      <c r="A113" s="116" t="s">
        <v>60</v>
      </c>
      <c r="B113" s="126" t="s">
        <v>61</v>
      </c>
      <c r="C113" s="35" t="s">
        <v>449</v>
      </c>
      <c r="D113" s="175"/>
      <c r="E113" s="645"/>
    </row>
    <row r="114" spans="1:5" ht="15">
      <c r="A114" s="116" t="s">
        <v>63</v>
      </c>
      <c r="B114" s="146"/>
      <c r="C114" s="642" t="s">
        <v>108</v>
      </c>
      <c r="D114" s="643"/>
      <c r="E114" s="644"/>
    </row>
    <row r="115" spans="1:5" ht="15.75" thickBot="1">
      <c r="A115" s="116" t="s">
        <v>65</v>
      </c>
      <c r="B115" s="37"/>
      <c r="C115" s="95" t="s">
        <v>110</v>
      </c>
      <c r="D115" s="176"/>
      <c r="E115" s="136"/>
    </row>
    <row r="116" spans="1:5" ht="15.75" thickBot="1">
      <c r="A116" s="116" t="s">
        <v>67</v>
      </c>
      <c r="B116" s="91"/>
      <c r="C116" s="16" t="s">
        <v>455</v>
      </c>
      <c r="D116" s="174">
        <f>SUM(D113:D115)</f>
        <v>0</v>
      </c>
      <c r="E116" s="134">
        <f>SUM(E113:E115)</f>
        <v>0</v>
      </c>
    </row>
    <row r="117" spans="1:5" ht="15.75" thickBot="1">
      <c r="A117" s="116" t="s">
        <v>69</v>
      </c>
      <c r="B117" s="91" t="s">
        <v>72</v>
      </c>
      <c r="C117" s="16" t="s">
        <v>166</v>
      </c>
      <c r="D117" s="174"/>
      <c r="E117" s="98"/>
    </row>
    <row r="118" spans="1:5" ht="15">
      <c r="A118" s="116" t="s">
        <v>71</v>
      </c>
      <c r="B118" s="126"/>
      <c r="C118" s="85" t="s">
        <v>108</v>
      </c>
      <c r="D118" s="175"/>
      <c r="E118" s="135"/>
    </row>
    <row r="119" spans="1:5" ht="15.75" thickBot="1">
      <c r="A119" s="116" t="s">
        <v>74</v>
      </c>
      <c r="B119" s="37"/>
      <c r="C119" s="95" t="s">
        <v>110</v>
      </c>
      <c r="D119" s="176"/>
      <c r="E119" s="136"/>
    </row>
    <row r="120" spans="1:5" ht="15.75" thickBot="1">
      <c r="A120" s="116" t="s">
        <v>76</v>
      </c>
      <c r="B120" s="91"/>
      <c r="C120" s="16" t="s">
        <v>167</v>
      </c>
      <c r="D120" s="174"/>
      <c r="E120" s="134"/>
    </row>
    <row r="121" spans="1:5" ht="15.75" thickBot="1">
      <c r="A121" s="116" t="s">
        <v>78</v>
      </c>
      <c r="B121" s="91" t="s">
        <v>81</v>
      </c>
      <c r="C121" s="16" t="s">
        <v>122</v>
      </c>
      <c r="D121" s="174"/>
      <c r="E121" s="98"/>
    </row>
    <row r="122" spans="1:5" ht="15">
      <c r="A122" s="116" t="s">
        <v>80</v>
      </c>
      <c r="B122" s="91"/>
      <c r="C122" s="99" t="s">
        <v>168</v>
      </c>
      <c r="D122" s="177"/>
      <c r="E122" s="103"/>
    </row>
    <row r="123" spans="1:5" ht="15">
      <c r="A123" s="116" t="s">
        <v>83</v>
      </c>
      <c r="B123" s="66"/>
      <c r="C123" s="67" t="s">
        <v>169</v>
      </c>
      <c r="D123" s="164"/>
      <c r="E123" s="104"/>
    </row>
    <row r="124" spans="1:5" ht="15">
      <c r="A124" s="116" t="s">
        <v>85</v>
      </c>
      <c r="B124" s="66"/>
      <c r="C124" s="67" t="s">
        <v>170</v>
      </c>
      <c r="D124" s="164"/>
      <c r="E124" s="137"/>
    </row>
    <row r="125" spans="1:5" ht="15">
      <c r="A125" s="116" t="s">
        <v>87</v>
      </c>
      <c r="B125" s="23"/>
      <c r="C125" s="24" t="s">
        <v>171</v>
      </c>
      <c r="D125" s="141"/>
      <c r="E125" s="25"/>
    </row>
    <row r="126" spans="1:5" ht="15">
      <c r="A126" s="116" t="s">
        <v>89</v>
      </c>
      <c r="B126" s="43"/>
      <c r="C126" s="95" t="s">
        <v>172</v>
      </c>
      <c r="D126" s="173"/>
      <c r="E126" s="138"/>
    </row>
    <row r="127" spans="1:5" ht="15.75" thickBot="1">
      <c r="A127" s="116" t="s">
        <v>91</v>
      </c>
      <c r="B127" s="83"/>
      <c r="C127" s="68" t="s">
        <v>173</v>
      </c>
      <c r="D127" s="143"/>
      <c r="E127" s="55"/>
    </row>
    <row r="128" spans="1:5" ht="15.75" thickBot="1">
      <c r="A128" s="116" t="s">
        <v>94</v>
      </c>
      <c r="B128" s="133"/>
      <c r="C128" s="75" t="s">
        <v>174</v>
      </c>
      <c r="D128" s="147">
        <f>SUM(D123:D127)</f>
        <v>0</v>
      </c>
      <c r="E128" s="147">
        <f>SUM(E122:E127)</f>
        <v>0</v>
      </c>
    </row>
    <row r="129" spans="1:5" ht="15">
      <c r="A129" s="139"/>
      <c r="B129" s="146" t="s">
        <v>92</v>
      </c>
      <c r="C129" s="144" t="s">
        <v>175</v>
      </c>
      <c r="D129" s="145"/>
      <c r="E129" s="145"/>
    </row>
    <row r="130" spans="1:5" ht="15.75" thickBot="1">
      <c r="A130" s="117"/>
      <c r="B130" s="83"/>
      <c r="C130" s="28" t="s">
        <v>176</v>
      </c>
      <c r="D130" s="143"/>
      <c r="E130" s="143"/>
    </row>
    <row r="131" spans="1:5" ht="15.75" thickBot="1">
      <c r="A131" s="142" t="s">
        <v>96</v>
      </c>
      <c r="B131" s="140"/>
      <c r="C131" s="101" t="s">
        <v>177</v>
      </c>
      <c r="D131" s="155">
        <f>SUM(D111+D116+D128)</f>
        <v>7978</v>
      </c>
      <c r="E131" s="33">
        <f>SUM(E111+E116+E128)</f>
        <v>9612</v>
      </c>
    </row>
  </sheetData>
  <sheetProtection/>
  <mergeCells count="8">
    <mergeCell ref="A79:E79"/>
    <mergeCell ref="D82:E82"/>
    <mergeCell ref="D1:E1"/>
    <mergeCell ref="A2:E2"/>
    <mergeCell ref="A3:E3"/>
    <mergeCell ref="D6:E6"/>
    <mergeCell ref="D77:E77"/>
    <mergeCell ref="A78:E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31">
      <selection activeCell="F9" sqref="F9"/>
    </sheetView>
  </sheetViews>
  <sheetFormatPr defaultColWidth="9.140625" defaultRowHeight="15"/>
  <cols>
    <col min="1" max="1" width="37.8515625" style="0" customWidth="1"/>
    <col min="2" max="2" width="11.7109375" style="0" customWidth="1"/>
    <col min="3" max="3" width="12.7109375" style="0" customWidth="1"/>
    <col min="4" max="4" width="33.7109375" style="0" customWidth="1"/>
    <col min="5" max="5" width="11.28125" style="0" customWidth="1"/>
    <col min="6" max="6" width="11.7109375" style="0" customWidth="1"/>
  </cols>
  <sheetData>
    <row r="1" spans="1:6" ht="15">
      <c r="A1" s="178"/>
      <c r="B1" s="178"/>
      <c r="C1" s="178"/>
      <c r="D1" s="178"/>
      <c r="E1" s="1730" t="s">
        <v>687</v>
      </c>
      <c r="F1" s="1730"/>
    </row>
    <row r="2" spans="1:6" ht="25.5">
      <c r="A2" s="179" t="s">
        <v>626</v>
      </c>
      <c r="B2" s="180"/>
      <c r="C2" s="180"/>
      <c r="D2" s="180"/>
      <c r="E2" s="180"/>
      <c r="F2" s="180"/>
    </row>
    <row r="3" spans="1:6" ht="15.75" thickBot="1">
      <c r="A3" s="181"/>
      <c r="B3" s="182"/>
      <c r="C3" s="182"/>
      <c r="D3" s="182"/>
      <c r="E3" s="182"/>
      <c r="F3" s="183" t="s">
        <v>1</v>
      </c>
    </row>
    <row r="4" spans="1:6" ht="15.75" thickBot="1">
      <c r="A4" s="184" t="s">
        <v>205</v>
      </c>
      <c r="B4" s="185"/>
      <c r="C4" s="185"/>
      <c r="D4" s="184" t="s">
        <v>206</v>
      </c>
      <c r="E4" s="185"/>
      <c r="F4" s="186"/>
    </row>
    <row r="5" spans="1:6" ht="26.25" thickBot="1">
      <c r="A5" s="187" t="s">
        <v>207</v>
      </c>
      <c r="B5" s="188" t="s">
        <v>773</v>
      </c>
      <c r="C5" s="188" t="s">
        <v>774</v>
      </c>
      <c r="D5" s="187" t="s">
        <v>207</v>
      </c>
      <c r="E5" s="188" t="s">
        <v>773</v>
      </c>
      <c r="F5" s="188" t="s">
        <v>774</v>
      </c>
    </row>
    <row r="6" spans="1:6" ht="30" customHeight="1">
      <c r="A6" s="189" t="s">
        <v>208</v>
      </c>
      <c r="B6" s="190">
        <v>151</v>
      </c>
      <c r="C6" s="191">
        <v>100</v>
      </c>
      <c r="D6" s="192" t="s">
        <v>201</v>
      </c>
      <c r="E6" s="190">
        <v>4788</v>
      </c>
      <c r="F6" s="193">
        <v>4838</v>
      </c>
    </row>
    <row r="7" spans="1:6" ht="24" customHeight="1">
      <c r="A7" s="194" t="s">
        <v>209</v>
      </c>
      <c r="B7" s="195"/>
      <c r="C7" s="196"/>
      <c r="D7" s="197" t="s">
        <v>210</v>
      </c>
      <c r="E7" s="195">
        <v>1293</v>
      </c>
      <c r="F7" s="198">
        <v>1274</v>
      </c>
    </row>
    <row r="8" spans="1:6" ht="33" customHeight="1">
      <c r="A8" s="194" t="s">
        <v>211</v>
      </c>
      <c r="B8" s="195"/>
      <c r="C8" s="196"/>
      <c r="D8" s="197" t="s">
        <v>202</v>
      </c>
      <c r="E8" s="195">
        <v>1881</v>
      </c>
      <c r="F8" s="198">
        <v>3500</v>
      </c>
    </row>
    <row r="9" spans="1:6" ht="21.75" customHeight="1">
      <c r="A9" s="194" t="s">
        <v>186</v>
      </c>
      <c r="B9" s="195">
        <v>889</v>
      </c>
      <c r="C9" s="196"/>
      <c r="D9" s="197" t="s">
        <v>182</v>
      </c>
      <c r="E9" s="195"/>
      <c r="F9" s="198"/>
    </row>
    <row r="10" spans="1:6" ht="32.25" customHeight="1">
      <c r="A10" s="194" t="s">
        <v>212</v>
      </c>
      <c r="B10" s="195"/>
      <c r="C10" s="199">
        <v>0</v>
      </c>
      <c r="D10" s="200" t="s">
        <v>213</v>
      </c>
      <c r="E10" s="195"/>
      <c r="F10" s="198"/>
    </row>
    <row r="11" spans="1:6" ht="27" customHeight="1">
      <c r="A11" s="194" t="s">
        <v>214</v>
      </c>
      <c r="B11" s="195"/>
      <c r="C11" s="199">
        <v>0</v>
      </c>
      <c r="D11" s="197" t="s">
        <v>183</v>
      </c>
      <c r="E11" s="195"/>
      <c r="F11" s="198"/>
    </row>
    <row r="12" spans="1:6" ht="26.25" customHeight="1">
      <c r="A12" s="201" t="s">
        <v>215</v>
      </c>
      <c r="B12" s="195"/>
      <c r="C12" s="196"/>
      <c r="D12" s="197" t="s">
        <v>193</v>
      </c>
      <c r="E12" s="195"/>
      <c r="F12" s="198"/>
    </row>
    <row r="13" spans="1:6" ht="26.25" customHeight="1">
      <c r="A13" s="201" t="s">
        <v>197</v>
      </c>
      <c r="B13" s="195"/>
      <c r="C13" s="199"/>
      <c r="D13" s="197" t="s">
        <v>192</v>
      </c>
      <c r="E13" s="195"/>
      <c r="F13" s="198"/>
    </row>
    <row r="14" spans="1:6" ht="36" customHeight="1">
      <c r="A14" s="201" t="s">
        <v>216</v>
      </c>
      <c r="B14" s="195"/>
      <c r="C14" s="199">
        <v>0</v>
      </c>
      <c r="D14" s="197" t="s">
        <v>217</v>
      </c>
      <c r="E14" s="195"/>
      <c r="F14" s="202"/>
    </row>
    <row r="15" spans="1:6" ht="24.75" customHeight="1">
      <c r="A15" s="201" t="s">
        <v>218</v>
      </c>
      <c r="B15" s="195"/>
      <c r="C15" s="199"/>
      <c r="D15" s="197" t="s">
        <v>219</v>
      </c>
      <c r="E15" s="195"/>
      <c r="F15" s="202">
        <v>0</v>
      </c>
    </row>
    <row r="16" spans="1:6" ht="21.75" customHeight="1">
      <c r="A16" s="201" t="s">
        <v>512</v>
      </c>
      <c r="B16" s="195">
        <v>7010</v>
      </c>
      <c r="C16" s="196">
        <v>9512</v>
      </c>
      <c r="D16" s="201" t="s">
        <v>220</v>
      </c>
      <c r="E16" s="195"/>
      <c r="F16" s="198"/>
    </row>
    <row r="17" spans="1:6" ht="29.25" customHeight="1">
      <c r="A17" s="201"/>
      <c r="B17" s="195"/>
      <c r="C17" s="196"/>
      <c r="D17" s="201" t="s">
        <v>221</v>
      </c>
      <c r="E17" s="195"/>
      <c r="F17" s="198"/>
    </row>
    <row r="18" spans="1:6" ht="22.5" customHeight="1" thickBot="1">
      <c r="A18" s="203"/>
      <c r="B18" s="204"/>
      <c r="C18" s="205"/>
      <c r="D18" s="203" t="s">
        <v>449</v>
      </c>
      <c r="E18" s="204"/>
      <c r="F18" s="206"/>
    </row>
    <row r="19" spans="1:6" ht="21.75" customHeight="1" thickBot="1">
      <c r="A19" s="207" t="s">
        <v>222</v>
      </c>
      <c r="B19" s="208">
        <f>SUM(B6:B17)</f>
        <v>8050</v>
      </c>
      <c r="C19" s="209">
        <f>SUM(C6:C17)</f>
        <v>9612</v>
      </c>
      <c r="D19" s="207" t="s">
        <v>222</v>
      </c>
      <c r="E19" s="208">
        <f>SUM(E6:E18)</f>
        <v>7962</v>
      </c>
      <c r="F19" s="210">
        <f>SUM(F6:F18)</f>
        <v>9612</v>
      </c>
    </row>
    <row r="20" spans="1:6" ht="15.75" thickBot="1">
      <c r="A20" s="211" t="s">
        <v>223</v>
      </c>
      <c r="B20" s="212">
        <f>SUM(E19-B19)</f>
        <v>-88</v>
      </c>
      <c r="C20" s="213">
        <f>SUM(F19-C19)</f>
        <v>0</v>
      </c>
      <c r="D20" s="211" t="s">
        <v>224</v>
      </c>
      <c r="E20" s="212"/>
      <c r="F20" s="214"/>
    </row>
    <row r="21" spans="1:6" ht="15">
      <c r="A21" s="178"/>
      <c r="B21" s="178"/>
      <c r="C21" s="178"/>
      <c r="D21" s="178"/>
      <c r="E21" s="178"/>
      <c r="F21" s="178"/>
    </row>
    <row r="22" spans="1:6" ht="15">
      <c r="A22" s="178"/>
      <c r="B22" s="178"/>
      <c r="C22" s="178"/>
      <c r="D22" s="178"/>
      <c r="E22" s="1730" t="s">
        <v>687</v>
      </c>
      <c r="F22" s="1730"/>
    </row>
    <row r="23" spans="1:6" ht="25.5">
      <c r="A23" s="179" t="s">
        <v>627</v>
      </c>
      <c r="B23" s="180"/>
      <c r="C23" s="180"/>
      <c r="D23" s="180"/>
      <c r="E23" s="180"/>
      <c r="F23" s="180"/>
    </row>
    <row r="24" spans="1:6" ht="15.75" thickBot="1">
      <c r="A24" s="181"/>
      <c r="B24" s="182"/>
      <c r="C24" s="182"/>
      <c r="D24" s="182"/>
      <c r="E24" s="182"/>
      <c r="F24" s="183" t="s">
        <v>1</v>
      </c>
    </row>
    <row r="25" spans="1:6" ht="15.75" thickBot="1">
      <c r="A25" s="184" t="s">
        <v>205</v>
      </c>
      <c r="B25" s="185"/>
      <c r="C25" s="185"/>
      <c r="D25" s="184" t="s">
        <v>206</v>
      </c>
      <c r="E25" s="185"/>
      <c r="F25" s="186"/>
    </row>
    <row r="26" spans="1:6" ht="26.25" thickBot="1">
      <c r="A26" s="187" t="s">
        <v>207</v>
      </c>
      <c r="B26" s="188" t="s">
        <v>773</v>
      </c>
      <c r="C26" s="188" t="s">
        <v>774</v>
      </c>
      <c r="D26" s="187" t="s">
        <v>207</v>
      </c>
      <c r="E26" s="188" t="s">
        <v>773</v>
      </c>
      <c r="F26" s="188" t="s">
        <v>774</v>
      </c>
    </row>
    <row r="27" spans="1:6" ht="26.25" customHeight="1">
      <c r="A27" s="215" t="s">
        <v>198</v>
      </c>
      <c r="B27" s="190"/>
      <c r="C27" s="190"/>
      <c r="D27" s="189" t="s">
        <v>184</v>
      </c>
      <c r="E27" s="190">
        <v>16</v>
      </c>
      <c r="F27" s="193"/>
    </row>
    <row r="28" spans="1:6" ht="30" customHeight="1">
      <c r="A28" s="194" t="s">
        <v>199</v>
      </c>
      <c r="B28" s="195"/>
      <c r="C28" s="195"/>
      <c r="D28" s="194" t="s">
        <v>226</v>
      </c>
      <c r="E28" s="195"/>
      <c r="F28" s="198"/>
    </row>
    <row r="29" spans="1:6" ht="24.75" customHeight="1">
      <c r="A29" s="194" t="s">
        <v>191</v>
      </c>
      <c r="B29" s="195"/>
      <c r="C29" s="195"/>
      <c r="D29" s="194" t="s">
        <v>194</v>
      </c>
      <c r="E29" s="195"/>
      <c r="F29" s="198"/>
    </row>
    <row r="30" spans="1:6" ht="29.25" customHeight="1">
      <c r="A30" s="194" t="s">
        <v>227</v>
      </c>
      <c r="B30" s="195"/>
      <c r="C30" s="195"/>
      <c r="D30" s="194" t="s">
        <v>190</v>
      </c>
      <c r="E30" s="195"/>
      <c r="F30" s="198"/>
    </row>
    <row r="31" spans="1:6" ht="29.25" customHeight="1">
      <c r="A31" s="194" t="s">
        <v>189</v>
      </c>
      <c r="B31" s="195"/>
      <c r="C31" s="195"/>
      <c r="D31" s="194" t="s">
        <v>228</v>
      </c>
      <c r="E31" s="195"/>
      <c r="F31" s="198"/>
    </row>
    <row r="32" spans="1:6" ht="32.25" customHeight="1">
      <c r="A32" s="194" t="s">
        <v>181</v>
      </c>
      <c r="B32" s="195"/>
      <c r="C32" s="195"/>
      <c r="D32" s="194" t="s">
        <v>229</v>
      </c>
      <c r="E32" s="195"/>
      <c r="F32" s="198"/>
    </row>
    <row r="33" spans="1:6" ht="37.5" customHeight="1">
      <c r="A33" s="194" t="s">
        <v>230</v>
      </c>
      <c r="B33" s="195"/>
      <c r="C33" s="195"/>
      <c r="D33" s="194" t="s">
        <v>231</v>
      </c>
      <c r="E33" s="195"/>
      <c r="F33" s="198"/>
    </row>
    <row r="34" spans="1:6" ht="33.75" customHeight="1">
      <c r="A34" s="194" t="s">
        <v>232</v>
      </c>
      <c r="B34" s="195"/>
      <c r="C34" s="195"/>
      <c r="D34" s="201" t="s">
        <v>233</v>
      </c>
      <c r="E34" s="195"/>
      <c r="F34" s="198"/>
    </row>
    <row r="35" spans="1:6" ht="27" customHeight="1">
      <c r="A35" s="194" t="s">
        <v>197</v>
      </c>
      <c r="B35" s="195"/>
      <c r="C35" s="195"/>
      <c r="D35" s="194" t="s">
        <v>234</v>
      </c>
      <c r="E35" s="195"/>
      <c r="F35" s="198"/>
    </row>
    <row r="36" spans="1:6" ht="32.25" customHeight="1">
      <c r="A36" s="194" t="s">
        <v>200</v>
      </c>
      <c r="B36" s="195"/>
      <c r="C36" s="216">
        <v>0</v>
      </c>
      <c r="D36" s="194"/>
      <c r="E36" s="195"/>
      <c r="F36" s="198"/>
    </row>
    <row r="37" spans="1:6" ht="24" customHeight="1" thickBot="1">
      <c r="A37" s="194" t="s">
        <v>235</v>
      </c>
      <c r="B37" s="195"/>
      <c r="C37" s="195"/>
      <c r="D37" s="201"/>
      <c r="E37" s="195"/>
      <c r="F37" s="198"/>
    </row>
    <row r="38" spans="1:6" ht="15.75" thickBot="1">
      <c r="A38" s="207" t="s">
        <v>222</v>
      </c>
      <c r="B38" s="208">
        <f>SUM(B27:B37)</f>
        <v>0</v>
      </c>
      <c r="C38" s="208">
        <f>SUM(C27:C37)</f>
        <v>0</v>
      </c>
      <c r="D38" s="207" t="s">
        <v>222</v>
      </c>
      <c r="E38" s="208">
        <f>SUM(E27:E37)</f>
        <v>16</v>
      </c>
      <c r="F38" s="210">
        <f>SUM(F27:F37)</f>
        <v>0</v>
      </c>
    </row>
    <row r="39" spans="1:6" ht="15.75" thickBot="1">
      <c r="A39" s="211" t="s">
        <v>223</v>
      </c>
      <c r="B39" s="212"/>
      <c r="C39" s="212"/>
      <c r="D39" s="211" t="s">
        <v>224</v>
      </c>
      <c r="E39" s="212">
        <f>SUM(B38-E38)</f>
        <v>-16</v>
      </c>
      <c r="F39" s="217">
        <f>SUM(C38-F38)</f>
        <v>0</v>
      </c>
    </row>
  </sheetData>
  <sheetProtection/>
  <mergeCells count="2">
    <mergeCell ref="E1:F1"/>
    <mergeCell ref="E22:F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B54" sqref="B54"/>
    </sheetView>
  </sheetViews>
  <sheetFormatPr defaultColWidth="9.140625" defaultRowHeight="15"/>
  <cols>
    <col min="1" max="1" width="6.28125" style="1" customWidth="1"/>
    <col min="2" max="2" width="62.28125" style="1" customWidth="1"/>
    <col min="3" max="3" width="13.140625" style="1" customWidth="1"/>
    <col min="4" max="4" width="1.8515625" style="1" hidden="1" customWidth="1"/>
    <col min="5" max="5" width="13.8515625" style="1" customWidth="1"/>
    <col min="6" max="6" width="9.140625" style="1" hidden="1" customWidth="1"/>
    <col min="7" max="7" width="9.140625" style="1" customWidth="1"/>
    <col min="8" max="8" width="28.00390625" style="1" customWidth="1"/>
    <col min="9" max="9" width="15.7109375" style="1" customWidth="1"/>
    <col min="10" max="10" width="13.8515625" style="1" customWidth="1"/>
    <col min="11" max="11" width="15.8515625" style="1" customWidth="1"/>
    <col min="12" max="12" width="13.57421875" style="1" customWidth="1"/>
    <col min="13" max="13" width="10.57421875" style="1" customWidth="1"/>
    <col min="14" max="14" width="16.7109375" style="1" customWidth="1"/>
    <col min="15" max="16384" width="9.140625" style="1" customWidth="1"/>
  </cols>
  <sheetData>
    <row r="1" spans="1:7" ht="15.75">
      <c r="A1" s="1695" t="s">
        <v>688</v>
      </c>
      <c r="B1" s="1695"/>
      <c r="C1" s="1695"/>
      <c r="D1" s="1695"/>
      <c r="E1" s="1695"/>
      <c r="F1" s="1695"/>
      <c r="G1" s="913"/>
    </row>
    <row r="2" spans="1:7" ht="15.75">
      <c r="A2" s="914"/>
      <c r="B2" s="914"/>
      <c r="C2" s="915"/>
      <c r="D2" s="916"/>
      <c r="E2" s="916"/>
      <c r="F2" s="916"/>
      <c r="G2" s="913"/>
    </row>
    <row r="3" spans="1:7" ht="15.75">
      <c r="A3" s="1696" t="s">
        <v>804</v>
      </c>
      <c r="B3" s="1696"/>
      <c r="C3" s="1696"/>
      <c r="D3" s="1696"/>
      <c r="E3" s="1696"/>
      <c r="F3" s="1696"/>
      <c r="G3" s="913"/>
    </row>
    <row r="4" spans="1:7" ht="15.75">
      <c r="A4" s="914"/>
      <c r="B4" s="914" t="s">
        <v>616</v>
      </c>
      <c r="C4" s="915"/>
      <c r="D4" s="916"/>
      <c r="E4" s="916"/>
      <c r="F4" s="916"/>
      <c r="G4" s="913"/>
    </row>
    <row r="5" spans="1:7" ht="15.75">
      <c r="A5" s="914"/>
      <c r="B5" s="914"/>
      <c r="C5" s="915"/>
      <c r="D5" s="916"/>
      <c r="E5" s="916"/>
      <c r="F5" s="916"/>
      <c r="G5" s="913"/>
    </row>
    <row r="6" spans="1:16" ht="15.75">
      <c r="A6" s="1017" t="s">
        <v>272</v>
      </c>
      <c r="B6" s="1017" t="s">
        <v>606</v>
      </c>
      <c r="C6" s="1018" t="s">
        <v>802</v>
      </c>
      <c r="D6" s="1018"/>
      <c r="E6" s="1040" t="s">
        <v>803</v>
      </c>
      <c r="F6" s="1019"/>
      <c r="G6" s="913"/>
      <c r="H6" s="978"/>
      <c r="I6" s="978"/>
      <c r="J6" s="978"/>
      <c r="K6" s="978"/>
      <c r="L6" s="978"/>
      <c r="M6" s="978"/>
      <c r="N6" s="978"/>
      <c r="O6" s="393"/>
      <c r="P6" s="393"/>
    </row>
    <row r="7" spans="1:16" ht="15.75">
      <c r="A7" s="1020"/>
      <c r="B7" s="1020"/>
      <c r="C7" s="1020" t="s">
        <v>607</v>
      </c>
      <c r="D7" s="1021"/>
      <c r="E7" s="917" t="s">
        <v>620</v>
      </c>
      <c r="F7" s="917"/>
      <c r="G7" s="913"/>
      <c r="H7" s="393"/>
      <c r="I7" s="393"/>
      <c r="J7" s="393"/>
      <c r="K7" s="393"/>
      <c r="L7" s="393"/>
      <c r="M7" s="393"/>
      <c r="N7" s="393"/>
      <c r="O7" s="393"/>
      <c r="P7" s="393"/>
    </row>
    <row r="8" spans="1:16" ht="15.75">
      <c r="A8" s="918" t="s">
        <v>275</v>
      </c>
      <c r="B8" s="918"/>
      <c r="C8" s="918" t="s">
        <v>608</v>
      </c>
      <c r="D8" s="919"/>
      <c r="E8" s="919" t="s">
        <v>621</v>
      </c>
      <c r="F8" s="919"/>
      <c r="G8" s="913"/>
      <c r="H8" s="393"/>
      <c r="I8" s="393"/>
      <c r="J8" s="393"/>
      <c r="K8" s="393"/>
      <c r="L8" s="393"/>
      <c r="M8" s="393"/>
      <c r="N8" s="393"/>
      <c r="O8" s="393"/>
      <c r="P8" s="393"/>
    </row>
    <row r="9" spans="1:16" ht="15" customHeight="1">
      <c r="A9" s="920"/>
      <c r="B9" s="920"/>
      <c r="C9" s="921"/>
      <c r="D9" s="922"/>
      <c r="E9" s="922"/>
      <c r="F9" s="922"/>
      <c r="G9" s="913"/>
      <c r="H9" s="393"/>
      <c r="I9" s="393"/>
      <c r="J9" s="393"/>
      <c r="K9" s="393"/>
      <c r="L9" s="393"/>
      <c r="M9" s="393"/>
      <c r="N9" s="393"/>
      <c r="O9" s="393"/>
      <c r="P9" s="393"/>
    </row>
    <row r="10" spans="1:16" ht="15.75" hidden="1">
      <c r="A10" s="920"/>
      <c r="B10" s="920"/>
      <c r="C10" s="921"/>
      <c r="D10" s="922"/>
      <c r="E10" s="922"/>
      <c r="F10" s="922"/>
      <c r="G10" s="913"/>
      <c r="H10" s="393"/>
      <c r="I10" s="393"/>
      <c r="J10" s="393"/>
      <c r="K10" s="393"/>
      <c r="L10" s="393"/>
      <c r="M10" s="393"/>
      <c r="N10" s="393"/>
      <c r="O10" s="393"/>
      <c r="P10" s="393"/>
    </row>
    <row r="11" spans="1:16" ht="0.75" customHeight="1" hidden="1">
      <c r="A11" s="923"/>
      <c r="B11" s="924"/>
      <c r="C11" s="1022"/>
      <c r="D11" s="1022"/>
      <c r="E11" s="1022"/>
      <c r="F11" s="1023"/>
      <c r="G11" s="913"/>
      <c r="H11" s="393"/>
      <c r="I11" s="393"/>
      <c r="J11" s="393"/>
      <c r="K11" s="393"/>
      <c r="L11" s="393"/>
      <c r="M11" s="393"/>
      <c r="N11" s="393"/>
      <c r="O11" s="393"/>
      <c r="P11" s="393"/>
    </row>
    <row r="12" spans="1:16" ht="15.75" hidden="1">
      <c r="A12" s="923"/>
      <c r="B12" s="924"/>
      <c r="C12" s="925"/>
      <c r="D12" s="1024"/>
      <c r="E12" s="1024"/>
      <c r="F12" s="1024"/>
      <c r="G12" s="913"/>
      <c r="H12" s="393"/>
      <c r="I12" s="393"/>
      <c r="J12" s="393"/>
      <c r="K12" s="393"/>
      <c r="L12" s="393"/>
      <c r="M12" s="393"/>
      <c r="N12" s="393"/>
      <c r="O12" s="393"/>
      <c r="P12" s="393"/>
    </row>
    <row r="13" spans="1:16" ht="15.75" hidden="1">
      <c r="A13" s="923"/>
      <c r="B13" s="924"/>
      <c r="C13" s="925"/>
      <c r="D13" s="1024"/>
      <c r="E13" s="1024"/>
      <c r="F13" s="1024"/>
      <c r="G13" s="913"/>
      <c r="H13" s="978"/>
      <c r="I13" s="979"/>
      <c r="J13" s="979"/>
      <c r="K13" s="979"/>
      <c r="L13" s="979"/>
      <c r="M13" s="979"/>
      <c r="N13" s="979"/>
      <c r="O13" s="393"/>
      <c r="P13" s="393"/>
    </row>
    <row r="14" spans="1:7" ht="15.75" hidden="1">
      <c r="A14" s="923"/>
      <c r="B14" s="924"/>
      <c r="C14" s="925"/>
      <c r="D14" s="1024"/>
      <c r="E14" s="1024"/>
      <c r="F14" s="1024"/>
      <c r="G14" s="913"/>
    </row>
    <row r="15" spans="1:7" ht="15.75" hidden="1">
      <c r="A15" s="923"/>
      <c r="B15" s="924"/>
      <c r="C15" s="925"/>
      <c r="D15" s="1024"/>
      <c r="E15" s="1024"/>
      <c r="F15" s="1024"/>
      <c r="G15" s="913"/>
    </row>
    <row r="16" spans="1:7" ht="15.75" hidden="1">
      <c r="A16" s="923"/>
      <c r="B16" s="924"/>
      <c r="C16" s="925"/>
      <c r="D16" s="1024"/>
      <c r="E16" s="1024"/>
      <c r="F16" s="1024"/>
      <c r="G16" s="913"/>
    </row>
    <row r="17" spans="1:7" ht="15.75" hidden="1">
      <c r="A17" s="923"/>
      <c r="B17" s="924"/>
      <c r="C17" s="925"/>
      <c r="D17" s="1024"/>
      <c r="E17" s="1024"/>
      <c r="F17" s="1024"/>
      <c r="G17" s="913"/>
    </row>
    <row r="18" spans="1:7" ht="15.75" hidden="1">
      <c r="A18" s="923"/>
      <c r="B18" s="924"/>
      <c r="C18" s="1022"/>
      <c r="D18" s="1022"/>
      <c r="E18" s="1022"/>
      <c r="F18" s="1022"/>
      <c r="G18" s="913"/>
    </row>
    <row r="19" spans="1:7" ht="15.75" hidden="1">
      <c r="A19" s="923"/>
      <c r="B19" s="924"/>
      <c r="C19" s="925"/>
      <c r="D19" s="1024"/>
      <c r="E19" s="1024"/>
      <c r="F19" s="1024"/>
      <c r="G19" s="913"/>
    </row>
    <row r="20" spans="1:7" ht="15.75" hidden="1">
      <c r="A20" s="923"/>
      <c r="B20" s="924"/>
      <c r="C20" s="925"/>
      <c r="D20" s="1024"/>
      <c r="E20" s="1024"/>
      <c r="F20" s="1024"/>
      <c r="G20" s="913"/>
    </row>
    <row r="21" spans="1:7" ht="15.75" hidden="1">
      <c r="A21" s="923"/>
      <c r="B21" s="924"/>
      <c r="C21" s="925"/>
      <c r="D21" s="1024"/>
      <c r="E21" s="1024"/>
      <c r="F21" s="1024"/>
      <c r="G21" s="913"/>
    </row>
    <row r="22" spans="1:7" ht="15.75" hidden="1">
      <c r="A22" s="923"/>
      <c r="B22" s="924"/>
      <c r="C22" s="925"/>
      <c r="D22" s="1024"/>
      <c r="E22" s="1024"/>
      <c r="F22" s="1024"/>
      <c r="G22" s="913"/>
    </row>
    <row r="23" spans="1:7" ht="15.75" hidden="1">
      <c r="A23" s="923"/>
      <c r="B23" s="924"/>
      <c r="C23" s="925"/>
      <c r="D23" s="1024"/>
      <c r="E23" s="1024"/>
      <c r="F23" s="1024"/>
      <c r="G23" s="913"/>
    </row>
    <row r="24" spans="1:7" ht="15.75" hidden="1">
      <c r="A24" s="923"/>
      <c r="B24" s="924"/>
      <c r="C24" s="925"/>
      <c r="D24" s="1019"/>
      <c r="E24" s="1024"/>
      <c r="F24" s="1024"/>
      <c r="G24" s="913"/>
    </row>
    <row r="25" spans="1:7" ht="15.75" hidden="1">
      <c r="A25" s="923"/>
      <c r="B25" s="924"/>
      <c r="C25" s="1022"/>
      <c r="D25" s="1025"/>
      <c r="E25" s="1026"/>
      <c r="F25" s="1026"/>
      <c r="G25" s="913"/>
    </row>
    <row r="26" spans="1:7" ht="15.75" hidden="1">
      <c r="A26" s="923"/>
      <c r="B26" s="924"/>
      <c r="C26" s="1022"/>
      <c r="D26" s="1022"/>
      <c r="E26" s="1022"/>
      <c r="F26" s="1023"/>
      <c r="G26" s="913"/>
    </row>
    <row r="27" spans="1:7" ht="15.75" hidden="1">
      <c r="A27" s="923"/>
      <c r="B27" s="924"/>
      <c r="C27" s="1022"/>
      <c r="D27" s="1019"/>
      <c r="E27" s="1026"/>
      <c r="F27" s="1024"/>
      <c r="G27" s="913"/>
    </row>
    <row r="28" spans="1:7" ht="15.75" hidden="1">
      <c r="A28" s="923"/>
      <c r="B28" s="924"/>
      <c r="C28" s="1022"/>
      <c r="D28" s="1019"/>
      <c r="E28" s="1026"/>
      <c r="F28" s="1024"/>
      <c r="G28" s="913"/>
    </row>
    <row r="29" spans="1:7" ht="1.5" customHeight="1" hidden="1">
      <c r="A29" s="923"/>
      <c r="B29" s="924"/>
      <c r="C29" s="925"/>
      <c r="D29" s="1019"/>
      <c r="E29" s="1024"/>
      <c r="F29" s="1024"/>
      <c r="G29" s="913"/>
    </row>
    <row r="30" spans="1:7" ht="15.75" hidden="1">
      <c r="A30" s="923"/>
      <c r="B30" s="924"/>
      <c r="C30" s="1022"/>
      <c r="D30" s="1025"/>
      <c r="E30" s="1027"/>
      <c r="F30" s="1027"/>
      <c r="G30" s="913"/>
    </row>
    <row r="31" spans="1:7" ht="16.5" hidden="1" thickBot="1">
      <c r="A31" s="1028"/>
      <c r="B31" s="1028"/>
      <c r="C31" s="926"/>
      <c r="D31" s="926"/>
      <c r="E31" s="926"/>
      <c r="F31" s="927"/>
      <c r="G31" s="913"/>
    </row>
    <row r="32" spans="1:7" ht="15.75" hidden="1">
      <c r="A32" s="1029"/>
      <c r="B32" s="1029"/>
      <c r="C32" s="928"/>
      <c r="D32" s="928"/>
      <c r="E32" s="928"/>
      <c r="F32" s="1030"/>
      <c r="G32" s="913"/>
    </row>
    <row r="33" spans="1:7" ht="15.75" hidden="1">
      <c r="A33" s="1029"/>
      <c r="B33" s="1029"/>
      <c r="C33" s="928"/>
      <c r="D33" s="928"/>
      <c r="E33" s="928"/>
      <c r="F33" s="1030"/>
      <c r="G33" s="913"/>
    </row>
    <row r="34" spans="1:7" ht="15.75">
      <c r="A34" s="920" t="s">
        <v>6</v>
      </c>
      <c r="B34" s="920" t="s">
        <v>609</v>
      </c>
      <c r="C34" s="1031"/>
      <c r="D34" s="1032"/>
      <c r="E34" s="922"/>
      <c r="F34" s="922"/>
      <c r="G34" s="913"/>
    </row>
    <row r="35" spans="1:7" ht="18.75" customHeight="1">
      <c r="A35" s="920"/>
      <c r="B35" s="924" t="s">
        <v>616</v>
      </c>
      <c r="C35" s="1031">
        <v>2</v>
      </c>
      <c r="D35" s="1032"/>
      <c r="E35" s="929">
        <v>2</v>
      </c>
      <c r="F35" s="922"/>
      <c r="G35" s="913"/>
    </row>
    <row r="36" spans="1:7" ht="0.75" customHeight="1" hidden="1">
      <c r="A36" s="920"/>
      <c r="B36" s="924"/>
      <c r="C36" s="930"/>
      <c r="D36" s="1032"/>
      <c r="E36" s="922"/>
      <c r="F36" s="922"/>
      <c r="G36" s="913"/>
    </row>
    <row r="37" spans="1:7" ht="16.5" customHeight="1">
      <c r="A37" s="920" t="s">
        <v>703</v>
      </c>
      <c r="B37" s="924" t="s">
        <v>704</v>
      </c>
      <c r="C37" s="931">
        <v>1</v>
      </c>
      <c r="D37" s="1033"/>
      <c r="E37" s="932">
        <v>1</v>
      </c>
      <c r="F37" s="932"/>
      <c r="G37" s="913"/>
    </row>
    <row r="38" spans="1:7" ht="1.5" customHeight="1">
      <c r="A38" s="920"/>
      <c r="B38" s="924"/>
      <c r="C38" s="931"/>
      <c r="D38" s="1033"/>
      <c r="E38" s="932"/>
      <c r="F38" s="932"/>
      <c r="G38" s="913"/>
    </row>
    <row r="39" spans="1:7" ht="19.5" customHeight="1" hidden="1">
      <c r="A39" s="920"/>
      <c r="B39" s="924"/>
      <c r="C39" s="931"/>
      <c r="D39" s="1033"/>
      <c r="E39" s="932"/>
      <c r="F39" s="932"/>
      <c r="G39" s="913"/>
    </row>
    <row r="40" spans="1:7" ht="0.75" customHeight="1" hidden="1">
      <c r="A40" s="920"/>
      <c r="B40" s="924"/>
      <c r="C40" s="931"/>
      <c r="D40" s="1033"/>
      <c r="E40" s="932"/>
      <c r="F40" s="932"/>
      <c r="G40" s="913"/>
    </row>
    <row r="41" spans="1:7" ht="0.75" customHeight="1" hidden="1">
      <c r="A41" s="920"/>
      <c r="B41" s="924"/>
      <c r="C41" s="931"/>
      <c r="D41" s="1033"/>
      <c r="E41" s="932"/>
      <c r="F41" s="932"/>
      <c r="G41" s="913"/>
    </row>
    <row r="42" spans="1:7" ht="0.75" customHeight="1" hidden="1">
      <c r="A42" s="920"/>
      <c r="B42" s="924"/>
      <c r="C42" s="931"/>
      <c r="D42" s="1033"/>
      <c r="E42" s="932"/>
      <c r="F42" s="932"/>
      <c r="G42" s="913"/>
    </row>
    <row r="43" spans="1:7" ht="18" customHeight="1" hidden="1">
      <c r="A43" s="920"/>
      <c r="B43" s="924"/>
      <c r="C43" s="931"/>
      <c r="D43" s="1033"/>
      <c r="E43" s="932"/>
      <c r="F43" s="932"/>
      <c r="G43" s="913"/>
    </row>
    <row r="44" spans="1:7" ht="16.5" customHeight="1" hidden="1">
      <c r="A44" s="920"/>
      <c r="B44" s="924"/>
      <c r="C44" s="931"/>
      <c r="D44" s="1033"/>
      <c r="E44" s="932"/>
      <c r="F44" s="932"/>
      <c r="G44" s="913"/>
    </row>
    <row r="45" spans="1:7" ht="19.5" customHeight="1" hidden="1">
      <c r="A45" s="920"/>
      <c r="B45" s="924"/>
      <c r="C45" s="931"/>
      <c r="D45" s="1033"/>
      <c r="E45" s="932"/>
      <c r="F45" s="932"/>
      <c r="G45" s="913"/>
    </row>
    <row r="46" spans="1:7" ht="16.5" thickBot="1">
      <c r="A46" s="920"/>
      <c r="B46" s="924"/>
      <c r="C46" s="1034"/>
      <c r="D46" s="1035"/>
      <c r="E46" s="1036"/>
      <c r="F46" s="933"/>
      <c r="G46" s="913"/>
    </row>
    <row r="47" spans="1:7" ht="15.75">
      <c r="A47" s="920" t="s">
        <v>589</v>
      </c>
      <c r="B47" s="924"/>
      <c r="C47" s="1031">
        <f>SUM(C35+C37)</f>
        <v>3</v>
      </c>
      <c r="D47" s="1039"/>
      <c r="E47" s="1039">
        <f>SUM(E35+E37)</f>
        <v>3</v>
      </c>
      <c r="F47" s="1039"/>
      <c r="G47" s="913"/>
    </row>
    <row r="48" spans="1:7" ht="15.75">
      <c r="A48" s="971"/>
      <c r="B48" s="971"/>
      <c r="C48" s="968"/>
      <c r="D48" s="970"/>
      <c r="E48" s="970"/>
      <c r="F48" s="970"/>
      <c r="G48" s="913"/>
    </row>
    <row r="49" spans="1:7" ht="15.75">
      <c r="A49" s="972"/>
      <c r="B49" s="973"/>
      <c r="C49" s="968"/>
      <c r="D49" s="970"/>
      <c r="E49" s="970"/>
      <c r="F49" s="970"/>
      <c r="G49" s="913"/>
    </row>
    <row r="50" spans="1:7" ht="15.75" hidden="1">
      <c r="A50" s="972"/>
      <c r="B50" s="973"/>
      <c r="C50" s="968"/>
      <c r="D50" s="970"/>
      <c r="E50" s="970"/>
      <c r="F50" s="970"/>
      <c r="G50" s="913"/>
    </row>
    <row r="51" spans="1:7" ht="15.75">
      <c r="A51" s="972"/>
      <c r="B51" s="973"/>
      <c r="C51" s="968"/>
      <c r="D51" s="970"/>
      <c r="E51" s="970"/>
      <c r="F51" s="970"/>
      <c r="G51" s="913"/>
    </row>
    <row r="52" spans="1:7" ht="15.75">
      <c r="A52" s="972"/>
      <c r="B52" s="973"/>
      <c r="C52" s="968"/>
      <c r="D52" s="970"/>
      <c r="E52" s="970"/>
      <c r="F52" s="970"/>
      <c r="G52" s="913"/>
    </row>
    <row r="53" spans="1:7" ht="15.75">
      <c r="A53" s="972"/>
      <c r="B53" s="973"/>
      <c r="C53" s="968"/>
      <c r="D53" s="970"/>
      <c r="E53" s="970"/>
      <c r="F53" s="970"/>
      <c r="G53" s="913"/>
    </row>
    <row r="54" spans="1:7" ht="15.75">
      <c r="A54" s="972"/>
      <c r="B54" s="973"/>
      <c r="C54" s="983"/>
      <c r="D54" s="970"/>
      <c r="E54" s="970"/>
      <c r="F54" s="970"/>
      <c r="G54" s="913"/>
    </row>
    <row r="55" spans="1:7" ht="15.75">
      <c r="A55" s="972"/>
      <c r="B55" s="973"/>
      <c r="C55" s="983"/>
      <c r="D55" s="970"/>
      <c r="E55" s="970"/>
      <c r="F55" s="970"/>
      <c r="G55" s="913"/>
    </row>
    <row r="56" spans="1:7" ht="0.75" customHeight="1">
      <c r="A56" s="972"/>
      <c r="B56" s="973"/>
      <c r="C56" s="983"/>
      <c r="D56" s="970"/>
      <c r="E56" s="970"/>
      <c r="F56" s="970"/>
      <c r="G56" s="913"/>
    </row>
    <row r="57" spans="1:7" ht="15.75">
      <c r="A57" s="972"/>
      <c r="B57" s="973"/>
      <c r="C57" s="1037"/>
      <c r="D57" s="970"/>
      <c r="E57" s="982"/>
      <c r="F57" s="970"/>
      <c r="G57" s="913"/>
    </row>
    <row r="58" spans="1:7" ht="15.75" hidden="1">
      <c r="A58" s="972"/>
      <c r="B58" s="973"/>
      <c r="C58" s="968"/>
      <c r="D58" s="970"/>
      <c r="E58" s="970"/>
      <c r="F58" s="970"/>
      <c r="G58" s="913"/>
    </row>
    <row r="59" spans="1:7" ht="15.75" hidden="1">
      <c r="A59" s="972"/>
      <c r="B59" s="973"/>
      <c r="C59" s="968"/>
      <c r="D59" s="970"/>
      <c r="E59" s="970"/>
      <c r="F59" s="970"/>
      <c r="G59" s="913"/>
    </row>
    <row r="60" spans="1:7" ht="15.75">
      <c r="A60" s="972"/>
      <c r="B60" s="973"/>
      <c r="C60" s="1037"/>
      <c r="D60" s="970"/>
      <c r="E60" s="982"/>
      <c r="F60" s="970"/>
      <c r="G60" s="913"/>
    </row>
    <row r="61" spans="1:7" ht="15.75">
      <c r="A61" s="972"/>
      <c r="B61" s="973"/>
      <c r="C61" s="1037"/>
      <c r="D61" s="970"/>
      <c r="E61" s="982"/>
      <c r="F61" s="970"/>
      <c r="G61" s="913"/>
    </row>
    <row r="62" spans="1:7" ht="0.75" customHeight="1">
      <c r="A62" s="972"/>
      <c r="B62" s="973"/>
      <c r="C62" s="968"/>
      <c r="D62" s="970"/>
      <c r="E62" s="970"/>
      <c r="F62" s="970"/>
      <c r="G62" s="913"/>
    </row>
    <row r="63" spans="1:7" ht="15.75">
      <c r="A63" s="971"/>
      <c r="B63" s="971"/>
      <c r="C63" s="1037"/>
      <c r="D63" s="970"/>
      <c r="E63" s="982"/>
      <c r="F63" s="982"/>
      <c r="G63" s="913"/>
    </row>
    <row r="64" spans="1:7" ht="15.75">
      <c r="A64" s="971"/>
      <c r="B64" s="971"/>
      <c r="C64" s="975"/>
      <c r="D64" s="975"/>
      <c r="E64" s="975"/>
      <c r="F64" s="974"/>
      <c r="G64" s="913"/>
    </row>
    <row r="65" spans="1:7" ht="15.75">
      <c r="A65" s="971"/>
      <c r="B65" s="971"/>
      <c r="C65" s="974"/>
      <c r="D65" s="974"/>
      <c r="E65" s="974"/>
      <c r="F65" s="974"/>
      <c r="G65" s="913"/>
    </row>
    <row r="66" spans="1:7" ht="15.75">
      <c r="A66" s="972"/>
      <c r="B66" s="973"/>
      <c r="C66" s="969"/>
      <c r="D66" s="969"/>
      <c r="E66" s="969"/>
      <c r="F66" s="969"/>
      <c r="G66" s="913"/>
    </row>
    <row r="67" spans="1:7" ht="15.75">
      <c r="A67" s="972"/>
      <c r="B67" s="973"/>
      <c r="C67" s="969"/>
      <c r="D67" s="974"/>
      <c r="E67" s="969"/>
      <c r="F67" s="969"/>
      <c r="G67" s="913"/>
    </row>
    <row r="68" spans="1:7" ht="15.75">
      <c r="A68" s="971"/>
      <c r="B68" s="973"/>
      <c r="C68" s="969"/>
      <c r="D68" s="974"/>
      <c r="E68" s="969"/>
      <c r="F68" s="969"/>
      <c r="G68" s="913"/>
    </row>
    <row r="69" spans="1:7" ht="15.75">
      <c r="A69" s="1710"/>
      <c r="B69" s="1710"/>
      <c r="C69" s="954"/>
      <c r="D69" s="954"/>
      <c r="E69" s="954"/>
      <c r="F69" s="954"/>
      <c r="G69" s="913"/>
    </row>
    <row r="70" spans="1:7" ht="15.75">
      <c r="A70" s="1038"/>
      <c r="B70" s="1038"/>
      <c r="C70" s="954"/>
      <c r="D70" s="954"/>
      <c r="E70" s="954"/>
      <c r="F70" s="954"/>
      <c r="G70" s="913"/>
    </row>
    <row r="71" spans="1:7" ht="15.75">
      <c r="A71" s="1038"/>
      <c r="B71" s="1038"/>
      <c r="C71" s="976"/>
      <c r="D71" s="976"/>
      <c r="E71" s="954"/>
      <c r="F71" s="954"/>
      <c r="G71" s="913"/>
    </row>
    <row r="72" spans="1:7" ht="15.75">
      <c r="A72" s="913"/>
      <c r="B72" s="913"/>
      <c r="C72" s="916"/>
      <c r="D72" s="916"/>
      <c r="E72" s="916"/>
      <c r="F72" s="916"/>
      <c r="G72" s="913"/>
    </row>
    <row r="73" spans="1:7" ht="15.75">
      <c r="A73" s="913"/>
      <c r="B73" s="959"/>
      <c r="C73" s="916"/>
      <c r="D73" s="916"/>
      <c r="E73" s="916"/>
      <c r="F73" s="916"/>
      <c r="G73" s="913"/>
    </row>
    <row r="74" spans="1:7" ht="15.75">
      <c r="A74" s="913"/>
      <c r="B74" s="913"/>
      <c r="C74" s="916"/>
      <c r="D74" s="916"/>
      <c r="E74" s="916"/>
      <c r="F74" s="916"/>
      <c r="G74" s="913"/>
    </row>
    <row r="75" spans="1:7" ht="15.75">
      <c r="A75" s="913"/>
      <c r="B75" s="913"/>
      <c r="C75" s="916"/>
      <c r="D75" s="916"/>
      <c r="E75" s="916"/>
      <c r="F75" s="916"/>
      <c r="G75" s="913"/>
    </row>
    <row r="76" spans="1:7" ht="15.75">
      <c r="A76" s="913"/>
      <c r="B76" s="959"/>
      <c r="C76" s="916"/>
      <c r="D76" s="916"/>
      <c r="E76" s="916"/>
      <c r="F76" s="916"/>
      <c r="G76" s="913"/>
    </row>
    <row r="77" spans="1:7" ht="15.75">
      <c r="A77" s="913"/>
      <c r="B77" s="913"/>
      <c r="C77" s="916"/>
      <c r="D77" s="916"/>
      <c r="E77" s="916"/>
      <c r="F77" s="916"/>
      <c r="G77" s="913"/>
    </row>
    <row r="78" spans="1:7" ht="15.75">
      <c r="A78" s="913"/>
      <c r="B78" s="913"/>
      <c r="C78" s="916"/>
      <c r="D78" s="916"/>
      <c r="E78" s="916"/>
      <c r="F78" s="916"/>
      <c r="G78" s="913"/>
    </row>
    <row r="79" spans="1:7" ht="15.75">
      <c r="A79" s="913"/>
      <c r="B79" s="913"/>
      <c r="C79" s="916"/>
      <c r="D79" s="916"/>
      <c r="E79" s="916"/>
      <c r="F79" s="916"/>
      <c r="G79" s="913"/>
    </row>
    <row r="80" spans="1:7" ht="15.75">
      <c r="A80" s="913"/>
      <c r="B80" s="913"/>
      <c r="C80" s="916"/>
      <c r="D80" s="916"/>
      <c r="E80" s="916"/>
      <c r="F80" s="916"/>
      <c r="G80" s="913"/>
    </row>
    <row r="81" spans="1:7" ht="15.75">
      <c r="A81" s="913"/>
      <c r="B81" s="913"/>
      <c r="C81" s="916"/>
      <c r="D81" s="916"/>
      <c r="E81" s="916"/>
      <c r="F81" s="916"/>
      <c r="G81" s="913"/>
    </row>
    <row r="82" spans="1:7" ht="15.75">
      <c r="A82" s="913"/>
      <c r="B82" s="913"/>
      <c r="C82" s="916"/>
      <c r="D82" s="916"/>
      <c r="E82" s="916"/>
      <c r="F82" s="916"/>
      <c r="G82" s="913"/>
    </row>
  </sheetData>
  <sheetProtection/>
  <mergeCells count="3">
    <mergeCell ref="A1:F1"/>
    <mergeCell ref="A3:F3"/>
    <mergeCell ref="A69:B6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131"/>
  <sheetViews>
    <sheetView zoomScalePageLayoutView="0" workbookViewId="0" topLeftCell="A61">
      <selection activeCell="G82" sqref="G82"/>
    </sheetView>
  </sheetViews>
  <sheetFormatPr defaultColWidth="9.140625" defaultRowHeight="15"/>
  <cols>
    <col min="1" max="1" width="6.421875" style="0" customWidth="1"/>
    <col min="2" max="2" width="8.00390625" style="0" customWidth="1"/>
    <col min="3" max="3" width="39.28125" style="0" customWidth="1"/>
    <col min="4" max="5" width="12.7109375" style="0" customWidth="1"/>
    <col min="6" max="6" width="15.140625" style="0" customWidth="1"/>
    <col min="7" max="7" width="12.140625" style="0" customWidth="1"/>
  </cols>
  <sheetData>
    <row r="1" spans="1:17" ht="15">
      <c r="A1" s="1"/>
      <c r="B1" s="1"/>
      <c r="C1" s="1566" t="s">
        <v>935</v>
      </c>
      <c r="D1" s="1563"/>
      <c r="E1" s="1563"/>
      <c r="F1" s="1563"/>
      <c r="G1" s="1563"/>
      <c r="H1" s="1563"/>
      <c r="I1" s="1563"/>
      <c r="J1" s="1563"/>
      <c r="K1" s="1563"/>
      <c r="L1" s="1563"/>
      <c r="M1" s="1563"/>
      <c r="N1" s="1563"/>
      <c r="O1" s="1563"/>
      <c r="P1" s="1563"/>
      <c r="Q1" s="1563"/>
    </row>
    <row r="2" spans="1:6" ht="15">
      <c r="A2" s="1559" t="s">
        <v>805</v>
      </c>
      <c r="B2" s="1559"/>
      <c r="C2" s="1559"/>
      <c r="D2" s="1559"/>
      <c r="E2" s="1559"/>
      <c r="F2" s="1559"/>
    </row>
    <row r="3" spans="1:6" ht="15">
      <c r="A3" s="1559" t="s">
        <v>762</v>
      </c>
      <c r="B3" s="1559"/>
      <c r="C3" s="1559"/>
      <c r="D3" s="1559"/>
      <c r="E3" s="1559"/>
      <c r="F3" s="1559"/>
    </row>
    <row r="5" spans="1:6" ht="15.75">
      <c r="A5" s="2" t="s">
        <v>0</v>
      </c>
      <c r="B5" s="2"/>
      <c r="C5" s="2"/>
      <c r="D5" s="2"/>
      <c r="E5" s="2"/>
      <c r="F5" s="2"/>
    </row>
    <row r="6" spans="1:6" ht="16.5" thickBot="1">
      <c r="A6" s="6"/>
      <c r="B6" s="6"/>
      <c r="C6" s="6"/>
      <c r="D6" s="1565" t="s">
        <v>1</v>
      </c>
      <c r="E6" s="1565"/>
      <c r="F6" s="1565"/>
    </row>
    <row r="7" spans="1:6" ht="72" thickBot="1">
      <c r="A7" s="7" t="s">
        <v>2</v>
      </c>
      <c r="B7" s="8" t="s">
        <v>3</v>
      </c>
      <c r="C7" s="3" t="s">
        <v>4</v>
      </c>
      <c r="D7" s="3" t="s">
        <v>924</v>
      </c>
      <c r="E7" s="624" t="s">
        <v>913</v>
      </c>
      <c r="F7" s="9" t="s">
        <v>925</v>
      </c>
    </row>
    <row r="8" spans="1:6" ht="15.75" thickBot="1">
      <c r="A8" s="10">
        <v>1</v>
      </c>
      <c r="B8" s="12">
        <v>2</v>
      </c>
      <c r="C8" s="12">
        <v>3</v>
      </c>
      <c r="D8" s="12">
        <v>4</v>
      </c>
      <c r="E8" s="625">
        <v>5</v>
      </c>
      <c r="F8" s="13">
        <v>6</v>
      </c>
    </row>
    <row r="9" spans="1:6" ht="15">
      <c r="A9" s="14" t="s">
        <v>5</v>
      </c>
      <c r="B9" s="106" t="s">
        <v>6</v>
      </c>
      <c r="C9" s="107" t="s">
        <v>7</v>
      </c>
      <c r="D9" s="148"/>
      <c r="E9" s="1516"/>
      <c r="F9" s="111"/>
    </row>
    <row r="10" spans="1:6" ht="15">
      <c r="A10" s="114" t="s">
        <v>8</v>
      </c>
      <c r="B10" s="108"/>
      <c r="C10" s="38" t="s">
        <v>9</v>
      </c>
      <c r="D10" s="149"/>
      <c r="E10" s="1517"/>
      <c r="F10" s="112"/>
    </row>
    <row r="11" spans="1:6" ht="15">
      <c r="A11" s="114" t="s">
        <v>10</v>
      </c>
      <c r="B11" s="108"/>
      <c r="C11" s="67" t="s">
        <v>11</v>
      </c>
      <c r="D11" s="150"/>
      <c r="E11" s="626"/>
      <c r="F11" s="26"/>
    </row>
    <row r="12" spans="1:6" ht="15">
      <c r="A12" s="114" t="s">
        <v>12</v>
      </c>
      <c r="B12" s="108"/>
      <c r="C12" s="67" t="s">
        <v>13</v>
      </c>
      <c r="D12" s="150">
        <v>1500</v>
      </c>
      <c r="E12" s="626"/>
      <c r="F12" s="26">
        <v>1500</v>
      </c>
    </row>
    <row r="13" spans="1:6" ht="15">
      <c r="A13" s="114" t="s">
        <v>14</v>
      </c>
      <c r="B13" s="108"/>
      <c r="C13" s="67" t="s">
        <v>15</v>
      </c>
      <c r="D13" s="150"/>
      <c r="E13" s="626"/>
      <c r="F13" s="26"/>
    </row>
    <row r="14" spans="1:6" ht="15">
      <c r="A14" s="114"/>
      <c r="B14" s="522"/>
      <c r="C14" s="95" t="s">
        <v>17</v>
      </c>
      <c r="D14" s="523"/>
      <c r="E14" s="627"/>
      <c r="F14" s="79"/>
    </row>
    <row r="15" spans="1:6" ht="26.25" thickBot="1">
      <c r="A15" s="114" t="s">
        <v>16</v>
      </c>
      <c r="B15" s="105"/>
      <c r="C15" s="102" t="s">
        <v>379</v>
      </c>
      <c r="D15" s="151"/>
      <c r="E15" s="1533"/>
      <c r="F15" s="62"/>
    </row>
    <row r="16" spans="1:8" ht="15.75" thickBot="1">
      <c r="A16" s="114" t="s">
        <v>18</v>
      </c>
      <c r="B16" s="18"/>
      <c r="C16" s="19" t="s">
        <v>19</v>
      </c>
      <c r="D16" s="152">
        <f>SUM(D11:D15)</f>
        <v>1500</v>
      </c>
      <c r="E16" s="628"/>
      <c r="F16" s="20">
        <f>SUM(F11:F15)</f>
        <v>1500</v>
      </c>
      <c r="H16" s="524"/>
    </row>
    <row r="17" spans="1:6" ht="15">
      <c r="A17" s="114" t="s">
        <v>20</v>
      </c>
      <c r="B17" s="126"/>
      <c r="C17" s="35" t="s">
        <v>21</v>
      </c>
      <c r="D17" s="153"/>
      <c r="E17" s="1520"/>
      <c r="F17" s="111"/>
    </row>
    <row r="18" spans="1:6" ht="15">
      <c r="A18" s="114" t="s">
        <v>22</v>
      </c>
      <c r="B18" s="45"/>
      <c r="C18" s="40" t="s">
        <v>23</v>
      </c>
      <c r="D18" s="145"/>
      <c r="E18" s="629"/>
      <c r="F18" s="50"/>
    </row>
    <row r="19" spans="1:6" ht="15">
      <c r="A19" s="114" t="s">
        <v>24</v>
      </c>
      <c r="B19" s="23"/>
      <c r="C19" s="24" t="s">
        <v>25</v>
      </c>
      <c r="D19" s="141"/>
      <c r="E19" s="630"/>
      <c r="F19" s="26"/>
    </row>
    <row r="20" spans="1:6" ht="26.25" thickBot="1">
      <c r="A20" s="114" t="s">
        <v>26</v>
      </c>
      <c r="B20" s="27"/>
      <c r="C20" s="28" t="s">
        <v>27</v>
      </c>
      <c r="D20" s="154"/>
      <c r="E20" s="1521"/>
      <c r="F20" s="29"/>
    </row>
    <row r="21" spans="1:6" ht="26.25" thickBot="1">
      <c r="A21" s="114" t="s">
        <v>28</v>
      </c>
      <c r="B21" s="30"/>
      <c r="C21" s="31" t="s">
        <v>29</v>
      </c>
      <c r="D21" s="163">
        <f>SUM(D18:D20)</f>
        <v>0</v>
      </c>
      <c r="E21" s="1522"/>
      <c r="F21" s="33">
        <f>SUM(F18:F20)</f>
        <v>0</v>
      </c>
    </row>
    <row r="22" spans="1:6" ht="15.75" thickBot="1">
      <c r="A22" s="114" t="s">
        <v>30</v>
      </c>
      <c r="B22" s="30"/>
      <c r="C22" s="32" t="s">
        <v>31</v>
      </c>
      <c r="D22" s="525">
        <f>SUM(D16+D21)</f>
        <v>1500</v>
      </c>
      <c r="E22" s="1547"/>
      <c r="F22" s="33">
        <f>SUM(F16+F21)</f>
        <v>1500</v>
      </c>
    </row>
    <row r="23" spans="1:6" ht="15">
      <c r="A23" s="114" t="s">
        <v>32</v>
      </c>
      <c r="B23" s="34" t="s">
        <v>33</v>
      </c>
      <c r="C23" s="35" t="s">
        <v>34</v>
      </c>
      <c r="D23" s="156"/>
      <c r="E23" s="1523"/>
      <c r="F23" s="36"/>
    </row>
    <row r="24" spans="1:6" ht="15">
      <c r="A24" s="114" t="s">
        <v>35</v>
      </c>
      <c r="B24" s="37"/>
      <c r="C24" s="38" t="s">
        <v>36</v>
      </c>
      <c r="D24" s="157"/>
      <c r="E24" s="631"/>
      <c r="F24" s="39"/>
    </row>
    <row r="25" spans="1:6" ht="15">
      <c r="A25" s="114" t="s">
        <v>37</v>
      </c>
      <c r="B25" s="23"/>
      <c r="C25" s="40" t="s">
        <v>38</v>
      </c>
      <c r="D25" s="150"/>
      <c r="E25" s="626"/>
      <c r="F25" s="26"/>
    </row>
    <row r="26" spans="1:6" ht="15">
      <c r="A26" s="114" t="s">
        <v>39</v>
      </c>
      <c r="B26" s="23"/>
      <c r="C26" s="24" t="s">
        <v>40</v>
      </c>
      <c r="D26" s="150"/>
      <c r="E26" s="626"/>
      <c r="F26" s="132"/>
    </row>
    <row r="27" spans="1:6" ht="15">
      <c r="A27" s="114" t="s">
        <v>41</v>
      </c>
      <c r="B27" s="23"/>
      <c r="C27" s="24" t="s">
        <v>42</v>
      </c>
      <c r="D27" s="150"/>
      <c r="E27" s="626"/>
      <c r="F27" s="26"/>
    </row>
    <row r="28" spans="1:6" ht="25.5">
      <c r="A28" s="114" t="s">
        <v>43</v>
      </c>
      <c r="B28" s="23"/>
      <c r="C28" s="41" t="s">
        <v>44</v>
      </c>
      <c r="D28" s="150"/>
      <c r="E28" s="626"/>
      <c r="F28" s="127"/>
    </row>
    <row r="29" spans="1:6" ht="15.75" thickBot="1">
      <c r="A29" s="114" t="s">
        <v>45</v>
      </c>
      <c r="B29" s="83"/>
      <c r="C29" s="28" t="s">
        <v>46</v>
      </c>
      <c r="D29" s="158"/>
      <c r="E29" s="1524"/>
      <c r="F29" s="128"/>
    </row>
    <row r="30" spans="1:6" ht="26.25" thickBot="1">
      <c r="A30" s="114" t="s">
        <v>47</v>
      </c>
      <c r="B30" s="43"/>
      <c r="C30" s="44" t="s">
        <v>48</v>
      </c>
      <c r="D30" s="155">
        <f>SUM(D25:D29)</f>
        <v>0</v>
      </c>
      <c r="E30" s="1522"/>
      <c r="F30" s="33">
        <f>SUM(F25:F29)</f>
        <v>0</v>
      </c>
    </row>
    <row r="31" spans="1:6" ht="15">
      <c r="A31" s="114" t="s">
        <v>49</v>
      </c>
      <c r="B31" s="126" t="s">
        <v>50</v>
      </c>
      <c r="C31" s="35" t="s">
        <v>51</v>
      </c>
      <c r="D31" s="153"/>
      <c r="E31" s="1520"/>
      <c r="F31" s="111"/>
    </row>
    <row r="32" spans="1:6" ht="25.5">
      <c r="A32" s="114" t="s">
        <v>52</v>
      </c>
      <c r="B32" s="45"/>
      <c r="C32" s="40" t="s">
        <v>53</v>
      </c>
      <c r="D32" s="145"/>
      <c r="E32" s="629"/>
      <c r="F32" s="46"/>
    </row>
    <row r="33" spans="1:6" ht="25.5">
      <c r="A33" s="114" t="s">
        <v>54</v>
      </c>
      <c r="B33" s="23"/>
      <c r="C33" s="24" t="s">
        <v>55</v>
      </c>
      <c r="D33" s="141"/>
      <c r="E33" s="630"/>
      <c r="F33" s="25"/>
    </row>
    <row r="34" spans="1:6" ht="15.75" thickBot="1">
      <c r="A34" s="114" t="s">
        <v>56</v>
      </c>
      <c r="B34" s="56"/>
      <c r="C34" s="81" t="s">
        <v>57</v>
      </c>
      <c r="D34" s="159"/>
      <c r="E34" s="632"/>
      <c r="F34" s="97"/>
    </row>
    <row r="35" spans="1:6" ht="15.75" thickBot="1">
      <c r="A35" s="114" t="s">
        <v>58</v>
      </c>
      <c r="B35" s="47"/>
      <c r="C35" s="90" t="s">
        <v>59</v>
      </c>
      <c r="D35" s="160">
        <f>SUM(D32:D34)</f>
        <v>0</v>
      </c>
      <c r="E35" s="1525"/>
      <c r="F35" s="20">
        <f>SUM(F32:F34)</f>
        <v>0</v>
      </c>
    </row>
    <row r="36" spans="1:6" ht="15">
      <c r="A36" s="114" t="s">
        <v>60</v>
      </c>
      <c r="B36" s="48" t="s">
        <v>61</v>
      </c>
      <c r="C36" s="49" t="s">
        <v>62</v>
      </c>
      <c r="D36" s="145"/>
      <c r="E36" s="629"/>
      <c r="F36" s="50"/>
    </row>
    <row r="37" spans="1:6" ht="15">
      <c r="A37" s="114" t="s">
        <v>63</v>
      </c>
      <c r="B37" s="51"/>
      <c r="C37" s="49" t="s">
        <v>64</v>
      </c>
      <c r="D37" s="145"/>
      <c r="E37" s="629"/>
      <c r="F37" s="50"/>
    </row>
    <row r="38" spans="1:6" ht="15">
      <c r="A38" s="114" t="s">
        <v>65</v>
      </c>
      <c r="B38" s="51"/>
      <c r="C38" s="49" t="s">
        <v>66</v>
      </c>
      <c r="D38" s="161"/>
      <c r="E38" s="633"/>
      <c r="F38" s="52"/>
    </row>
    <row r="39" spans="1:6" ht="15.75" thickBot="1">
      <c r="A39" s="114" t="s">
        <v>67</v>
      </c>
      <c r="B39" s="53"/>
      <c r="C39" s="54" t="s">
        <v>68</v>
      </c>
      <c r="D39" s="143"/>
      <c r="E39" s="1526"/>
      <c r="F39" s="55"/>
    </row>
    <row r="40" spans="1:6" ht="15.75" thickBot="1">
      <c r="A40" s="114" t="s">
        <v>69</v>
      </c>
      <c r="B40" s="56"/>
      <c r="C40" s="57" t="s">
        <v>70</v>
      </c>
      <c r="D40" s="157">
        <f>SUM(D37+D39)</f>
        <v>0</v>
      </c>
      <c r="E40" s="631"/>
      <c r="F40" s="39">
        <f>SUM(F37+F39)</f>
        <v>0</v>
      </c>
    </row>
    <row r="41" spans="1:6" ht="15.75" thickBot="1">
      <c r="A41" s="114" t="s">
        <v>71</v>
      </c>
      <c r="B41" s="21" t="s">
        <v>72</v>
      </c>
      <c r="C41" s="19" t="s">
        <v>73</v>
      </c>
      <c r="D41" s="162"/>
      <c r="E41" s="634"/>
      <c r="F41" s="22"/>
    </row>
    <row r="42" spans="1:6" ht="25.5">
      <c r="A42" s="114" t="s">
        <v>74</v>
      </c>
      <c r="B42" s="58"/>
      <c r="C42" s="59" t="s">
        <v>75</v>
      </c>
      <c r="D42" s="145"/>
      <c r="E42" s="629"/>
      <c r="F42" s="129"/>
    </row>
    <row r="43" spans="1:6" ht="26.25" thickBot="1">
      <c r="A43" s="114" t="s">
        <v>76</v>
      </c>
      <c r="B43" s="60"/>
      <c r="C43" s="61" t="s">
        <v>77</v>
      </c>
      <c r="D43" s="143"/>
      <c r="E43" s="1526"/>
      <c r="F43" s="62"/>
    </row>
    <row r="44" spans="1:6" ht="15.75" thickBot="1">
      <c r="A44" s="114" t="s">
        <v>78</v>
      </c>
      <c r="B44" s="63"/>
      <c r="C44" s="64" t="s">
        <v>79</v>
      </c>
      <c r="D44" s="163">
        <f>SUM(D42:D43)</f>
        <v>0</v>
      </c>
      <c r="E44" s="635"/>
      <c r="F44" s="20">
        <f>SUM(F43)</f>
        <v>0</v>
      </c>
    </row>
    <row r="45" spans="1:6" ht="15">
      <c r="A45" s="114" t="s">
        <v>80</v>
      </c>
      <c r="B45" s="37" t="s">
        <v>81</v>
      </c>
      <c r="C45" s="65" t="s">
        <v>82</v>
      </c>
      <c r="D45" s="157"/>
      <c r="E45" s="631"/>
      <c r="F45" s="39"/>
    </row>
    <row r="46" spans="1:6" ht="15">
      <c r="A46" s="114" t="s">
        <v>83</v>
      </c>
      <c r="B46" s="66"/>
      <c r="C46" s="67" t="s">
        <v>84</v>
      </c>
      <c r="D46" s="150"/>
      <c r="E46" s="626"/>
      <c r="F46" s="26"/>
    </row>
    <row r="47" spans="1:6" ht="15.75" thickBot="1">
      <c r="A47" s="114" t="s">
        <v>85</v>
      </c>
      <c r="B47" s="88"/>
      <c r="C47" s="68" t="s">
        <v>86</v>
      </c>
      <c r="D47" s="158"/>
      <c r="E47" s="1524"/>
      <c r="F47" s="62">
        <f>SUM(D47)</f>
        <v>0</v>
      </c>
    </row>
    <row r="48" spans="1:6" ht="15.75" thickBot="1">
      <c r="A48" s="114" t="s">
        <v>87</v>
      </c>
      <c r="B48" s="37"/>
      <c r="C48" s="65" t="s">
        <v>88</v>
      </c>
      <c r="D48" s="157">
        <f>SUM(D46:D47)</f>
        <v>0</v>
      </c>
      <c r="E48" s="631"/>
      <c r="F48" s="39"/>
    </row>
    <row r="49" spans="1:6" ht="15.75" thickBot="1">
      <c r="A49" s="114" t="s">
        <v>89</v>
      </c>
      <c r="B49" s="21"/>
      <c r="C49" s="64" t="s">
        <v>90</v>
      </c>
      <c r="D49" s="162">
        <f>SUM(D22+D30+D35+D40+D44+D48)</f>
        <v>1500</v>
      </c>
      <c r="E49" s="634"/>
      <c r="F49" s="20">
        <f>SUM(F22+F30+F35+F40+F44+F48)</f>
        <v>1500</v>
      </c>
    </row>
    <row r="50" spans="1:6" ht="25.5">
      <c r="A50" s="114" t="s">
        <v>91</v>
      </c>
      <c r="B50" s="91" t="s">
        <v>92</v>
      </c>
      <c r="C50" s="16" t="s">
        <v>93</v>
      </c>
      <c r="D50" s="89"/>
      <c r="E50" s="1527"/>
      <c r="F50" s="92"/>
    </row>
    <row r="51" spans="1:6" ht="15">
      <c r="A51" s="114" t="s">
        <v>94</v>
      </c>
      <c r="B51" s="66"/>
      <c r="C51" s="67" t="s">
        <v>95</v>
      </c>
      <c r="D51" s="164"/>
      <c r="E51" s="636"/>
      <c r="F51" s="104"/>
    </row>
    <row r="52" spans="1:6" ht="15">
      <c r="A52" s="114" t="s">
        <v>96</v>
      </c>
      <c r="B52" s="66"/>
      <c r="C52" s="67" t="s">
        <v>97</v>
      </c>
      <c r="D52" s="165"/>
      <c r="E52" s="637"/>
      <c r="F52" s="118"/>
    </row>
    <row r="53" spans="1:6" ht="15.75" thickBot="1">
      <c r="A53" s="114" t="s">
        <v>98</v>
      </c>
      <c r="B53" s="109"/>
      <c r="C53" s="68" t="s">
        <v>99</v>
      </c>
      <c r="D53" s="166"/>
      <c r="E53" s="1530"/>
      <c r="F53" s="113"/>
    </row>
    <row r="54" spans="1:6" ht="15.75" thickBot="1">
      <c r="A54" s="114" t="s">
        <v>100</v>
      </c>
      <c r="B54" s="21"/>
      <c r="C54" s="19" t="s">
        <v>101</v>
      </c>
      <c r="D54" s="167"/>
      <c r="E54" s="1531"/>
      <c r="F54" s="69">
        <f>SUM(F51:F53)</f>
        <v>0</v>
      </c>
    </row>
    <row r="55" spans="1:6" ht="25.5">
      <c r="A55" s="114" t="s">
        <v>102</v>
      </c>
      <c r="B55" s="37"/>
      <c r="C55" s="16" t="s">
        <v>103</v>
      </c>
      <c r="D55" s="168"/>
      <c r="E55" s="638"/>
      <c r="F55" s="94"/>
    </row>
    <row r="56" spans="1:6" ht="15">
      <c r="A56" s="114" t="s">
        <v>104</v>
      </c>
      <c r="B56" s="66" t="s">
        <v>105</v>
      </c>
      <c r="C56" s="38" t="s">
        <v>106</v>
      </c>
      <c r="D56" s="165"/>
      <c r="E56" s="637"/>
      <c r="F56" s="100"/>
    </row>
    <row r="57" spans="1:6" ht="15">
      <c r="A57" s="114" t="s">
        <v>107</v>
      </c>
      <c r="B57" s="66"/>
      <c r="C57" s="67" t="s">
        <v>108</v>
      </c>
      <c r="D57" s="165"/>
      <c r="E57" s="637"/>
      <c r="F57" s="118"/>
    </row>
    <row r="58" spans="1:6" ht="15.75" thickBot="1">
      <c r="A58" s="114" t="s">
        <v>109</v>
      </c>
      <c r="B58" s="109"/>
      <c r="C58" s="68" t="s">
        <v>110</v>
      </c>
      <c r="D58" s="166"/>
      <c r="E58" s="1530"/>
      <c r="F58" s="119"/>
    </row>
    <row r="59" spans="1:6" ht="26.25" thickBot="1">
      <c r="A59" s="114" t="s">
        <v>111</v>
      </c>
      <c r="B59" s="110"/>
      <c r="C59" s="101" t="s">
        <v>112</v>
      </c>
      <c r="D59" s="167"/>
      <c r="E59" s="1531"/>
      <c r="F59" s="120"/>
    </row>
    <row r="60" spans="1:6" ht="15">
      <c r="A60" s="114" t="s">
        <v>113</v>
      </c>
      <c r="B60" s="37" t="s">
        <v>114</v>
      </c>
      <c r="C60" s="93" t="s">
        <v>115</v>
      </c>
      <c r="D60" s="168"/>
      <c r="E60" s="638"/>
      <c r="F60" s="94"/>
    </row>
    <row r="61" spans="1:6" ht="15">
      <c r="A61" s="114" t="s">
        <v>116</v>
      </c>
      <c r="B61" s="66"/>
      <c r="C61" s="67" t="s">
        <v>108</v>
      </c>
      <c r="D61" s="165"/>
      <c r="E61" s="637"/>
      <c r="F61" s="118"/>
    </row>
    <row r="62" spans="1:6" ht="15.75" thickBot="1">
      <c r="A62" s="114" t="s">
        <v>117</v>
      </c>
      <c r="B62" s="110"/>
      <c r="C62" s="102" t="s">
        <v>110</v>
      </c>
      <c r="D62" s="167"/>
      <c r="E62" s="1531"/>
      <c r="F62" s="121"/>
    </row>
    <row r="63" spans="1:6" ht="15.75" thickBot="1">
      <c r="A63" s="114" t="s">
        <v>118</v>
      </c>
      <c r="B63" s="110"/>
      <c r="C63" s="101" t="s">
        <v>119</v>
      </c>
      <c r="D63" s="167"/>
      <c r="E63" s="1531"/>
      <c r="F63" s="120"/>
    </row>
    <row r="64" spans="1:6" ht="15.75" thickBot="1">
      <c r="A64" s="114" t="s">
        <v>120</v>
      </c>
      <c r="B64" s="37" t="s">
        <v>121</v>
      </c>
      <c r="C64" s="65" t="s">
        <v>122</v>
      </c>
      <c r="D64" s="168"/>
      <c r="E64" s="638"/>
      <c r="F64" s="94"/>
    </row>
    <row r="65" spans="1:6" ht="15">
      <c r="A65" s="114" t="s">
        <v>123</v>
      </c>
      <c r="B65" s="34"/>
      <c r="C65" s="35" t="s">
        <v>124</v>
      </c>
      <c r="D65" s="169"/>
      <c r="E65" s="1532"/>
      <c r="F65" s="70"/>
    </row>
    <row r="66" spans="1:6" ht="15">
      <c r="A66" s="114" t="s">
        <v>125</v>
      </c>
      <c r="B66" s="87"/>
      <c r="C66" s="67" t="s">
        <v>126</v>
      </c>
      <c r="D66" s="164"/>
      <c r="E66" s="636"/>
      <c r="F66" s="104"/>
    </row>
    <row r="67" spans="1:6" ht="15">
      <c r="A67" s="114" t="s">
        <v>127</v>
      </c>
      <c r="B67" s="37"/>
      <c r="C67" s="95" t="s">
        <v>128</v>
      </c>
      <c r="D67" s="170"/>
      <c r="E67" s="639"/>
      <c r="F67" s="124"/>
    </row>
    <row r="68" spans="1:6" ht="15">
      <c r="A68" s="114" t="s">
        <v>129</v>
      </c>
      <c r="B68" s="122"/>
      <c r="C68" s="41" t="s">
        <v>130</v>
      </c>
      <c r="D68" s="171"/>
      <c r="E68" s="640"/>
      <c r="F68" s="97"/>
    </row>
    <row r="69" spans="1:6" ht="15">
      <c r="A69" s="114" t="s">
        <v>131</v>
      </c>
      <c r="B69" s="123"/>
      <c r="C69" s="67" t="s">
        <v>132</v>
      </c>
      <c r="D69" s="150"/>
      <c r="E69" s="626"/>
      <c r="F69" s="25"/>
    </row>
    <row r="70" spans="1:6" ht="15.75" thickBot="1">
      <c r="A70" s="114" t="s">
        <v>133</v>
      </c>
      <c r="B70" s="96"/>
      <c r="C70" s="95" t="s">
        <v>134</v>
      </c>
      <c r="D70" s="151"/>
      <c r="E70" s="1533"/>
      <c r="F70" s="125"/>
    </row>
    <row r="71" spans="1:6" ht="15.75" thickBot="1">
      <c r="A71" s="114" t="s">
        <v>135</v>
      </c>
      <c r="B71" s="63"/>
      <c r="C71" s="75" t="s">
        <v>136</v>
      </c>
      <c r="D71" s="163">
        <f>SUM(D66:D70)</f>
        <v>0</v>
      </c>
      <c r="E71" s="635"/>
      <c r="F71" s="20">
        <f>SUM(F66:F70)</f>
        <v>0</v>
      </c>
    </row>
    <row r="72" spans="1:6" ht="15.75" thickBot="1">
      <c r="A72" s="114" t="s">
        <v>137</v>
      </c>
      <c r="B72" s="71"/>
      <c r="C72" s="16" t="s">
        <v>574</v>
      </c>
      <c r="D72" s="157">
        <v>138178</v>
      </c>
      <c r="E72" s="631">
        <v>-66502</v>
      </c>
      <c r="F72" s="39">
        <f>SUM(D72:E72)</f>
        <v>71676</v>
      </c>
    </row>
    <row r="73" spans="1:6" ht="15.75" thickBot="1">
      <c r="A73" s="114" t="s">
        <v>138</v>
      </c>
      <c r="B73" s="72"/>
      <c r="C73" s="64" t="s">
        <v>139</v>
      </c>
      <c r="D73" s="162">
        <f>SUM(D49+D71+D72)</f>
        <v>139678</v>
      </c>
      <c r="E73" s="162">
        <f>SUM(E49+E71+E72)</f>
        <v>-66502</v>
      </c>
      <c r="F73" s="22">
        <f>SUM(F49+F54+F71+F72)</f>
        <v>73176</v>
      </c>
    </row>
    <row r="74" spans="1:6" ht="15.75">
      <c r="A74" s="76"/>
      <c r="B74" s="76"/>
      <c r="C74" s="77"/>
      <c r="D74" s="4"/>
      <c r="E74" s="4"/>
      <c r="F74" s="4"/>
    </row>
    <row r="75" spans="1:6" ht="15.75">
      <c r="A75" s="76"/>
      <c r="B75" s="76"/>
      <c r="C75" s="77"/>
      <c r="D75" s="4"/>
      <c r="E75" s="4"/>
      <c r="F75" s="4"/>
    </row>
    <row r="76" spans="1:6" ht="15.75">
      <c r="A76" s="76"/>
      <c r="B76" s="76"/>
      <c r="C76" s="77"/>
      <c r="D76" s="4"/>
      <c r="E76" s="4"/>
      <c r="F76" s="4"/>
    </row>
    <row r="77" spans="1:17" ht="15">
      <c r="A77" s="1"/>
      <c r="B77" s="1"/>
      <c r="C77" s="1566" t="s">
        <v>935</v>
      </c>
      <c r="D77" s="1563"/>
      <c r="E77" s="1563"/>
      <c r="F77" s="1563"/>
      <c r="G77" s="1563"/>
      <c r="H77" s="1563"/>
      <c r="I77" s="1563"/>
      <c r="J77" s="1563"/>
      <c r="K77" s="1563"/>
      <c r="L77" s="1563"/>
      <c r="M77" s="1563"/>
      <c r="N77" s="1563"/>
      <c r="O77" s="1563"/>
      <c r="P77" s="1563"/>
      <c r="Q77" s="1563"/>
    </row>
    <row r="78" spans="1:6" ht="15">
      <c r="A78" s="1559" t="s">
        <v>805</v>
      </c>
      <c r="B78" s="1559"/>
      <c r="C78" s="1559"/>
      <c r="D78" s="1559"/>
      <c r="E78" s="1559"/>
      <c r="F78" s="1559"/>
    </row>
    <row r="79" spans="1:6" ht="15">
      <c r="A79" s="1559" t="s">
        <v>762</v>
      </c>
      <c r="B79" s="1559"/>
      <c r="C79" s="1559"/>
      <c r="D79" s="1559"/>
      <c r="E79" s="1559"/>
      <c r="F79" s="1559"/>
    </row>
    <row r="80" spans="1:6" ht="15.75">
      <c r="A80" s="5"/>
      <c r="B80" s="5"/>
      <c r="C80" s="5"/>
      <c r="D80" s="5"/>
      <c r="E80" s="5"/>
      <c r="F80" s="5"/>
    </row>
    <row r="81" spans="1:6" ht="15.75">
      <c r="A81" s="2" t="s">
        <v>140</v>
      </c>
      <c r="B81" s="2"/>
      <c r="C81" s="2"/>
      <c r="D81" s="2"/>
      <c r="E81" s="2"/>
      <c r="F81" s="2"/>
    </row>
    <row r="82" spans="1:6" ht="16.5" thickBot="1">
      <c r="A82" s="6"/>
      <c r="B82" s="6"/>
      <c r="C82" s="6"/>
      <c r="D82" s="1565" t="s">
        <v>1</v>
      </c>
      <c r="E82" s="1565"/>
      <c r="F82" s="1565"/>
    </row>
    <row r="83" spans="1:6" ht="57.75" thickBot="1">
      <c r="A83" s="7" t="s">
        <v>141</v>
      </c>
      <c r="B83" s="8" t="s">
        <v>142</v>
      </c>
      <c r="C83" s="3" t="s">
        <v>143</v>
      </c>
      <c r="D83" s="3" t="s">
        <v>904</v>
      </c>
      <c r="E83" s="624" t="s">
        <v>913</v>
      </c>
      <c r="F83" s="9" t="s">
        <v>925</v>
      </c>
    </row>
    <row r="84" spans="1:6" ht="15.75" thickBot="1">
      <c r="A84" s="10">
        <v>1</v>
      </c>
      <c r="B84" s="11">
        <v>2</v>
      </c>
      <c r="C84" s="12">
        <v>3</v>
      </c>
      <c r="D84" s="12">
        <v>4</v>
      </c>
      <c r="E84" s="625">
        <v>5</v>
      </c>
      <c r="F84" s="13">
        <v>6</v>
      </c>
    </row>
    <row r="85" spans="1:6" ht="15.75" thickBot="1">
      <c r="A85" s="115" t="s">
        <v>5</v>
      </c>
      <c r="B85" s="15" t="s">
        <v>6</v>
      </c>
      <c r="C85" s="16" t="s">
        <v>144</v>
      </c>
      <c r="D85" s="89"/>
      <c r="E85" s="1527"/>
      <c r="F85" s="17"/>
    </row>
    <row r="86" spans="1:6" ht="15">
      <c r="A86" s="116" t="s">
        <v>8</v>
      </c>
      <c r="B86" s="78"/>
      <c r="C86" s="73" t="s">
        <v>145</v>
      </c>
      <c r="D86" s="172">
        <v>84366</v>
      </c>
      <c r="E86" s="1534">
        <v>-38735</v>
      </c>
      <c r="F86" s="74">
        <f>SUM(D86:E86)</f>
        <v>45631</v>
      </c>
    </row>
    <row r="87" spans="1:6" ht="15">
      <c r="A87" s="116" t="s">
        <v>10</v>
      </c>
      <c r="B87" s="23"/>
      <c r="C87" s="24" t="s">
        <v>146</v>
      </c>
      <c r="D87" s="141">
        <v>22131</v>
      </c>
      <c r="E87" s="630">
        <v>-11067</v>
      </c>
      <c r="F87" s="26">
        <f>SUM(D87:E87)</f>
        <v>11064</v>
      </c>
    </row>
    <row r="88" spans="1:6" ht="15">
      <c r="A88" s="116" t="s">
        <v>12</v>
      </c>
      <c r="B88" s="23"/>
      <c r="C88" s="24" t="s">
        <v>147</v>
      </c>
      <c r="D88" s="159">
        <v>33181</v>
      </c>
      <c r="E88" s="632">
        <v>-16700</v>
      </c>
      <c r="F88" s="79">
        <f>SUM(D88:E88)</f>
        <v>16481</v>
      </c>
    </row>
    <row r="89" spans="1:6" ht="15">
      <c r="A89" s="116" t="s">
        <v>14</v>
      </c>
      <c r="B89" s="23"/>
      <c r="C89" s="24" t="s">
        <v>148</v>
      </c>
      <c r="D89" s="159"/>
      <c r="E89" s="632"/>
      <c r="F89" s="79"/>
    </row>
    <row r="90" spans="1:6" ht="15">
      <c r="A90" s="116" t="s">
        <v>16</v>
      </c>
      <c r="B90" s="23"/>
      <c r="C90" s="24" t="s">
        <v>149</v>
      </c>
      <c r="D90" s="159"/>
      <c r="E90" s="632"/>
      <c r="F90" s="79"/>
    </row>
    <row r="91" spans="1:6" ht="15">
      <c r="A91" s="116" t="s">
        <v>18</v>
      </c>
      <c r="B91" s="56"/>
      <c r="C91" s="80" t="s">
        <v>150</v>
      </c>
      <c r="D91" s="159"/>
      <c r="E91" s="632"/>
      <c r="F91" s="79"/>
    </row>
    <row r="92" spans="1:6" ht="15">
      <c r="A92" s="116" t="s">
        <v>20</v>
      </c>
      <c r="B92" s="23"/>
      <c r="C92" s="24" t="s">
        <v>151</v>
      </c>
      <c r="D92" s="159"/>
      <c r="E92" s="632"/>
      <c r="F92" s="79"/>
    </row>
    <row r="93" spans="1:6" ht="15">
      <c r="A93" s="116"/>
      <c r="B93" s="42"/>
      <c r="C93" s="41" t="s">
        <v>380</v>
      </c>
      <c r="D93" s="159"/>
      <c r="E93" s="632"/>
      <c r="F93" s="79"/>
    </row>
    <row r="94" spans="1:6" ht="15">
      <c r="A94" s="116" t="s">
        <v>22</v>
      </c>
      <c r="B94" s="42"/>
      <c r="C94" s="41" t="s">
        <v>381</v>
      </c>
      <c r="D94" s="159"/>
      <c r="E94" s="632"/>
      <c r="F94" s="97"/>
    </row>
    <row r="95" spans="1:6" ht="26.25" thickBot="1">
      <c r="A95" s="116" t="s">
        <v>24</v>
      </c>
      <c r="B95" s="27"/>
      <c r="C95" s="28" t="s">
        <v>382</v>
      </c>
      <c r="D95" s="143"/>
      <c r="E95" s="143"/>
      <c r="F95" s="130"/>
    </row>
    <row r="96" spans="1:6" ht="15.75" thickBot="1">
      <c r="A96" s="116" t="s">
        <v>26</v>
      </c>
      <c r="B96" s="43"/>
      <c r="C96" s="44" t="s">
        <v>152</v>
      </c>
      <c r="D96" s="157">
        <f>SUM(D86:D95)</f>
        <v>139678</v>
      </c>
      <c r="E96" s="157">
        <f>SUM(E86:E95)</f>
        <v>-66502</v>
      </c>
      <c r="F96" s="39">
        <f>SUM(F86:F95)</f>
        <v>73176</v>
      </c>
    </row>
    <row r="97" spans="1:6" ht="15.75" thickBot="1">
      <c r="A97" s="116" t="s">
        <v>28</v>
      </c>
      <c r="B97" s="21" t="s">
        <v>33</v>
      </c>
      <c r="C97" s="19" t="s">
        <v>153</v>
      </c>
      <c r="D97" s="162"/>
      <c r="E97" s="634"/>
      <c r="F97" s="22"/>
    </row>
    <row r="98" spans="1:6" ht="15">
      <c r="A98" s="116" t="s">
        <v>30</v>
      </c>
      <c r="B98" s="45"/>
      <c r="C98" s="40" t="s">
        <v>154</v>
      </c>
      <c r="D98" s="145"/>
      <c r="E98" s="629"/>
      <c r="F98" s="46"/>
    </row>
    <row r="99" spans="1:6" ht="15">
      <c r="A99" s="116" t="s">
        <v>32</v>
      </c>
      <c r="B99" s="23"/>
      <c r="C99" s="24" t="s">
        <v>155</v>
      </c>
      <c r="D99" s="141"/>
      <c r="E99" s="630"/>
      <c r="F99" s="26"/>
    </row>
    <row r="100" spans="1:6" ht="15">
      <c r="A100" s="116" t="s">
        <v>35</v>
      </c>
      <c r="B100" s="23"/>
      <c r="C100" s="24" t="s">
        <v>156</v>
      </c>
      <c r="D100" s="141"/>
      <c r="E100" s="630"/>
      <c r="F100" s="26"/>
    </row>
    <row r="101" spans="1:6" ht="25.5">
      <c r="A101" s="116" t="s">
        <v>37</v>
      </c>
      <c r="B101" s="23"/>
      <c r="C101" s="24" t="s">
        <v>157</v>
      </c>
      <c r="D101" s="141"/>
      <c r="E101" s="630"/>
      <c r="F101" s="26"/>
    </row>
    <row r="102" spans="1:6" ht="15">
      <c r="A102" s="116"/>
      <c r="B102" s="23"/>
      <c r="C102" s="24" t="s">
        <v>383</v>
      </c>
      <c r="D102" s="141"/>
      <c r="E102" s="630"/>
      <c r="F102" s="26"/>
    </row>
    <row r="103" spans="1:6" ht="15">
      <c r="A103" s="116" t="s">
        <v>39</v>
      </c>
      <c r="B103" s="131"/>
      <c r="C103" s="24" t="s">
        <v>384</v>
      </c>
      <c r="D103" s="141"/>
      <c r="E103" s="630"/>
      <c r="F103" s="132"/>
    </row>
    <row r="104" spans="1:6" ht="26.25" thickBot="1">
      <c r="A104" s="116" t="s">
        <v>41</v>
      </c>
      <c r="B104" s="43"/>
      <c r="C104" s="86" t="s">
        <v>385</v>
      </c>
      <c r="D104" s="173"/>
      <c r="E104" s="641"/>
      <c r="F104" s="82"/>
    </row>
    <row r="105" spans="1:6" ht="26.25" thickBot="1">
      <c r="A105" s="116" t="s">
        <v>43</v>
      </c>
      <c r="B105" s="30"/>
      <c r="C105" s="19" t="s">
        <v>158</v>
      </c>
      <c r="D105" s="163">
        <f>SUM(D98:D104)</f>
        <v>0</v>
      </c>
      <c r="E105" s="635"/>
      <c r="F105" s="20">
        <f>SUM(F98:F104)</f>
        <v>0</v>
      </c>
    </row>
    <row r="106" spans="1:6" ht="15.75" thickBot="1">
      <c r="A106" s="116" t="s">
        <v>45</v>
      </c>
      <c r="B106" s="21" t="s">
        <v>50</v>
      </c>
      <c r="C106" s="19" t="s">
        <v>159</v>
      </c>
      <c r="D106" s="162"/>
      <c r="E106" s="634"/>
      <c r="F106" s="22"/>
    </row>
    <row r="107" spans="1:6" ht="15">
      <c r="A107" s="116" t="s">
        <v>47</v>
      </c>
      <c r="B107" s="45"/>
      <c r="C107" s="40" t="s">
        <v>160</v>
      </c>
      <c r="D107" s="145"/>
      <c r="E107" s="629"/>
      <c r="F107" s="46"/>
    </row>
    <row r="108" spans="1:6" ht="15">
      <c r="A108" s="116" t="s">
        <v>49</v>
      </c>
      <c r="B108" s="43"/>
      <c r="C108" s="24" t="s">
        <v>161</v>
      </c>
      <c r="D108" s="173"/>
      <c r="E108" s="641"/>
      <c r="F108" s="82"/>
    </row>
    <row r="109" spans="1:6" ht="15.75" thickBot="1">
      <c r="A109" s="116" t="s">
        <v>52</v>
      </c>
      <c r="B109" s="27"/>
      <c r="C109" s="24" t="s">
        <v>162</v>
      </c>
      <c r="D109" s="143"/>
      <c r="E109" s="1526"/>
      <c r="F109" s="62"/>
    </row>
    <row r="110" spans="1:6" ht="15.75" thickBot="1">
      <c r="A110" s="116" t="s">
        <v>54</v>
      </c>
      <c r="B110" s="133"/>
      <c r="C110" s="19" t="s">
        <v>163</v>
      </c>
      <c r="D110" s="163">
        <v>0</v>
      </c>
      <c r="E110" s="635"/>
      <c r="F110" s="20">
        <f>SUM(F107:F109)</f>
        <v>0</v>
      </c>
    </row>
    <row r="111" spans="1:6" ht="15.75" thickBot="1">
      <c r="A111" s="116" t="s">
        <v>56</v>
      </c>
      <c r="B111" s="43"/>
      <c r="C111" s="101" t="s">
        <v>164</v>
      </c>
      <c r="D111" s="157">
        <f>SUM(D96+D105+D110)</f>
        <v>139678</v>
      </c>
      <c r="E111" s="157">
        <f>SUM(E96+E105+E110)</f>
        <v>-66502</v>
      </c>
      <c r="F111" s="39">
        <f>SUM(F96+F105+F110)</f>
        <v>73176</v>
      </c>
    </row>
    <row r="112" spans="1:6" ht="15.75" thickBot="1">
      <c r="A112" s="116" t="s">
        <v>58</v>
      </c>
      <c r="B112" s="21"/>
      <c r="C112" s="19" t="s">
        <v>165</v>
      </c>
      <c r="D112" s="152"/>
      <c r="E112" s="628"/>
      <c r="F112" s="84"/>
    </row>
    <row r="113" spans="1:6" ht="15">
      <c r="A113" s="116" t="s">
        <v>60</v>
      </c>
      <c r="B113" s="126" t="s">
        <v>61</v>
      </c>
      <c r="C113" s="35" t="s">
        <v>449</v>
      </c>
      <c r="D113" s="175"/>
      <c r="E113" s="1535"/>
      <c r="F113" s="645"/>
    </row>
    <row r="114" spans="1:6" ht="15">
      <c r="A114" s="116" t="s">
        <v>63</v>
      </c>
      <c r="B114" s="146"/>
      <c r="C114" s="642" t="s">
        <v>108</v>
      </c>
      <c r="D114" s="643"/>
      <c r="E114" s="1083"/>
      <c r="F114" s="644"/>
    </row>
    <row r="115" spans="1:6" ht="15.75" thickBot="1">
      <c r="A115" s="116" t="s">
        <v>65</v>
      </c>
      <c r="B115" s="37"/>
      <c r="C115" s="95" t="s">
        <v>110</v>
      </c>
      <c r="D115" s="176"/>
      <c r="E115" s="1536"/>
      <c r="F115" s="136"/>
    </row>
    <row r="116" spans="1:6" ht="15.75" thickBot="1">
      <c r="A116" s="116" t="s">
        <v>67</v>
      </c>
      <c r="B116" s="91"/>
      <c r="C116" s="16" t="s">
        <v>455</v>
      </c>
      <c r="D116" s="174">
        <f>SUM(D113:D115)</f>
        <v>0</v>
      </c>
      <c r="E116" s="1537"/>
      <c r="F116" s="134">
        <f>SUM(F113:F115)</f>
        <v>0</v>
      </c>
    </row>
    <row r="117" spans="1:6" ht="15.75" thickBot="1">
      <c r="A117" s="116" t="s">
        <v>69</v>
      </c>
      <c r="B117" s="91" t="s">
        <v>72</v>
      </c>
      <c r="C117" s="16" t="s">
        <v>166</v>
      </c>
      <c r="D117" s="174"/>
      <c r="E117" s="1537"/>
      <c r="F117" s="98"/>
    </row>
    <row r="118" spans="1:6" ht="15">
      <c r="A118" s="116" t="s">
        <v>71</v>
      </c>
      <c r="B118" s="126"/>
      <c r="C118" s="85" t="s">
        <v>108</v>
      </c>
      <c r="D118" s="175"/>
      <c r="E118" s="1535"/>
      <c r="F118" s="135"/>
    </row>
    <row r="119" spans="1:6" ht="15.75" thickBot="1">
      <c r="A119" s="116" t="s">
        <v>74</v>
      </c>
      <c r="B119" s="37"/>
      <c r="C119" s="95" t="s">
        <v>110</v>
      </c>
      <c r="D119" s="176"/>
      <c r="E119" s="1536"/>
      <c r="F119" s="136"/>
    </row>
    <row r="120" spans="1:6" ht="15.75" thickBot="1">
      <c r="A120" s="116" t="s">
        <v>76</v>
      </c>
      <c r="B120" s="91"/>
      <c r="C120" s="16" t="s">
        <v>167</v>
      </c>
      <c r="D120" s="174"/>
      <c r="E120" s="1537"/>
      <c r="F120" s="134"/>
    </row>
    <row r="121" spans="1:6" ht="15.75" thickBot="1">
      <c r="A121" s="116" t="s">
        <v>78</v>
      </c>
      <c r="B121" s="91" t="s">
        <v>81</v>
      </c>
      <c r="C121" s="16" t="s">
        <v>122</v>
      </c>
      <c r="D121" s="174"/>
      <c r="E121" s="1537"/>
      <c r="F121" s="98"/>
    </row>
    <row r="122" spans="1:6" ht="15">
      <c r="A122" s="116" t="s">
        <v>80</v>
      </c>
      <c r="B122" s="91"/>
      <c r="C122" s="99" t="s">
        <v>168</v>
      </c>
      <c r="D122" s="177"/>
      <c r="E122" s="1538"/>
      <c r="F122" s="103"/>
    </row>
    <row r="123" spans="1:6" ht="15">
      <c r="A123" s="116" t="s">
        <v>83</v>
      </c>
      <c r="B123" s="66"/>
      <c r="C123" s="67" t="s">
        <v>169</v>
      </c>
      <c r="D123" s="164"/>
      <c r="E123" s="636"/>
      <c r="F123" s="104"/>
    </row>
    <row r="124" spans="1:6" ht="15">
      <c r="A124" s="116" t="s">
        <v>85</v>
      </c>
      <c r="B124" s="66"/>
      <c r="C124" s="67" t="s">
        <v>170</v>
      </c>
      <c r="D124" s="164"/>
      <c r="E124" s="636"/>
      <c r="F124" s="137"/>
    </row>
    <row r="125" spans="1:6" ht="15">
      <c r="A125" s="116" t="s">
        <v>87</v>
      </c>
      <c r="B125" s="23"/>
      <c r="C125" s="24" t="s">
        <v>171</v>
      </c>
      <c r="D125" s="141"/>
      <c r="E125" s="630"/>
      <c r="F125" s="25"/>
    </row>
    <row r="126" spans="1:6" ht="15">
      <c r="A126" s="116" t="s">
        <v>89</v>
      </c>
      <c r="B126" s="43"/>
      <c r="C126" s="95" t="s">
        <v>172</v>
      </c>
      <c r="D126" s="173"/>
      <c r="E126" s="641"/>
      <c r="F126" s="138"/>
    </row>
    <row r="127" spans="1:6" ht="15.75" thickBot="1">
      <c r="A127" s="116" t="s">
        <v>91</v>
      </c>
      <c r="B127" s="83"/>
      <c r="C127" s="68" t="s">
        <v>173</v>
      </c>
      <c r="D127" s="143"/>
      <c r="E127" s="1526"/>
      <c r="F127" s="55"/>
    </row>
    <row r="128" spans="1:6" ht="15.75" thickBot="1">
      <c r="A128" s="116" t="s">
        <v>94</v>
      </c>
      <c r="B128" s="133"/>
      <c r="C128" s="75" t="s">
        <v>174</v>
      </c>
      <c r="D128" s="147">
        <f>SUM(D123:D127)</f>
        <v>0</v>
      </c>
      <c r="E128" s="147"/>
      <c r="F128" s="147">
        <f>SUM(F122:F127)</f>
        <v>0</v>
      </c>
    </row>
    <row r="129" spans="1:6" ht="15">
      <c r="A129" s="139"/>
      <c r="B129" s="146" t="s">
        <v>92</v>
      </c>
      <c r="C129" s="144" t="s">
        <v>175</v>
      </c>
      <c r="D129" s="145"/>
      <c r="E129" s="145"/>
      <c r="F129" s="145"/>
    </row>
    <row r="130" spans="1:6" ht="15.75" thickBot="1">
      <c r="A130" s="117"/>
      <c r="B130" s="83"/>
      <c r="C130" s="28" t="s">
        <v>176</v>
      </c>
      <c r="D130" s="143"/>
      <c r="E130" s="143"/>
      <c r="F130" s="143"/>
    </row>
    <row r="131" spans="1:6" ht="15.75" thickBot="1">
      <c r="A131" s="142" t="s">
        <v>96</v>
      </c>
      <c r="B131" s="140"/>
      <c r="C131" s="101" t="s">
        <v>177</v>
      </c>
      <c r="D131" s="155">
        <f>SUM(D111+D116+D128)</f>
        <v>139678</v>
      </c>
      <c r="E131" s="155">
        <f>SUM(E111+E116+E128)</f>
        <v>-66502</v>
      </c>
      <c r="F131" s="33">
        <f>SUM(F111+F116+F128)</f>
        <v>73176</v>
      </c>
    </row>
  </sheetData>
  <sheetProtection/>
  <mergeCells count="8">
    <mergeCell ref="A79:F79"/>
    <mergeCell ref="D82:F82"/>
    <mergeCell ref="C1:Q1"/>
    <mergeCell ref="A2:F2"/>
    <mergeCell ref="A3:F3"/>
    <mergeCell ref="D6:F6"/>
    <mergeCell ref="C77:Q77"/>
    <mergeCell ref="A78:F7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37.8515625" style="0" customWidth="1"/>
    <col min="2" max="2" width="11.7109375" style="0" customWidth="1"/>
    <col min="3" max="3" width="12.7109375" style="0" customWidth="1"/>
    <col min="4" max="4" width="33.7109375" style="0" customWidth="1"/>
    <col min="5" max="5" width="11.28125" style="0" customWidth="1"/>
    <col min="6" max="6" width="11.7109375" style="0" customWidth="1"/>
  </cols>
  <sheetData>
    <row r="1" spans="1:9" ht="15">
      <c r="A1" s="178"/>
      <c r="B1" s="1566" t="s">
        <v>950</v>
      </c>
      <c r="C1" s="1563"/>
      <c r="D1" s="1563"/>
      <c r="E1" s="1563"/>
      <c r="F1" s="1563"/>
      <c r="G1" s="1563"/>
      <c r="H1" s="1563"/>
      <c r="I1" s="1563"/>
    </row>
    <row r="2" spans="1:6" ht="25.5">
      <c r="A2" s="179" t="s">
        <v>204</v>
      </c>
      <c r="B2" s="180"/>
      <c r="C2" s="180"/>
      <c r="D2" s="180"/>
      <c r="E2" s="180"/>
      <c r="F2" s="180"/>
    </row>
    <row r="3" spans="1:6" ht="15.75" thickBot="1">
      <c r="A3" s="181"/>
      <c r="B3" s="182"/>
      <c r="C3" s="182"/>
      <c r="D3" s="182"/>
      <c r="E3" s="182"/>
      <c r="F3" s="183" t="s">
        <v>1</v>
      </c>
    </row>
    <row r="4" spans="1:6" ht="15.75" thickBot="1">
      <c r="A4" s="184" t="s">
        <v>205</v>
      </c>
      <c r="B4" s="185"/>
      <c r="C4" s="185"/>
      <c r="D4" s="184" t="s">
        <v>206</v>
      </c>
      <c r="E4" s="185"/>
      <c r="F4" s="186"/>
    </row>
    <row r="5" spans="1:6" ht="39" thickBot="1">
      <c r="A5" s="187" t="s">
        <v>207</v>
      </c>
      <c r="B5" s="188" t="s">
        <v>905</v>
      </c>
      <c r="C5" s="188" t="s">
        <v>906</v>
      </c>
      <c r="D5" s="187" t="s">
        <v>207</v>
      </c>
      <c r="E5" s="188" t="s">
        <v>905</v>
      </c>
      <c r="F5" s="188" t="s">
        <v>907</v>
      </c>
    </row>
    <row r="6" spans="1:6" ht="30" customHeight="1">
      <c r="A6" s="189" t="s">
        <v>208</v>
      </c>
      <c r="B6" s="190">
        <v>22067</v>
      </c>
      <c r="C6" s="191">
        <v>24817</v>
      </c>
      <c r="D6" s="192" t="s">
        <v>201</v>
      </c>
      <c r="E6" s="190">
        <v>43684</v>
      </c>
      <c r="F6" s="193">
        <v>56655</v>
      </c>
    </row>
    <row r="7" spans="1:6" ht="24" customHeight="1">
      <c r="A7" s="194" t="s">
        <v>209</v>
      </c>
      <c r="B7" s="195">
        <v>76100</v>
      </c>
      <c r="C7" s="196">
        <v>85000</v>
      </c>
      <c r="D7" s="197" t="s">
        <v>210</v>
      </c>
      <c r="E7" s="195">
        <v>12116</v>
      </c>
      <c r="F7" s="198">
        <v>15697</v>
      </c>
    </row>
    <row r="8" spans="1:6" ht="33" customHeight="1">
      <c r="A8" s="194" t="s">
        <v>211</v>
      </c>
      <c r="B8" s="195">
        <v>379858</v>
      </c>
      <c r="C8" s="196">
        <v>464204</v>
      </c>
      <c r="D8" s="197" t="s">
        <v>202</v>
      </c>
      <c r="E8" s="195">
        <v>119900</v>
      </c>
      <c r="F8" s="198">
        <v>142735</v>
      </c>
    </row>
    <row r="9" spans="1:6" ht="21.75" customHeight="1">
      <c r="A9" s="194" t="s">
        <v>186</v>
      </c>
      <c r="B9" s="195">
        <v>99547</v>
      </c>
      <c r="C9" s="196">
        <v>120986</v>
      </c>
      <c r="D9" s="197" t="s">
        <v>182</v>
      </c>
      <c r="E9" s="195"/>
      <c r="F9" s="198"/>
    </row>
    <row r="10" spans="1:6" ht="32.25" customHeight="1">
      <c r="A10" s="194" t="s">
        <v>212</v>
      </c>
      <c r="B10" s="195"/>
      <c r="C10" s="199">
        <v>0</v>
      </c>
      <c r="D10" s="200" t="s">
        <v>213</v>
      </c>
      <c r="E10" s="195">
        <v>35953</v>
      </c>
      <c r="F10" s="198">
        <v>49902</v>
      </c>
    </row>
    <row r="11" spans="1:6" ht="27" customHeight="1">
      <c r="A11" s="194" t="s">
        <v>214</v>
      </c>
      <c r="B11" s="195">
        <v>3160</v>
      </c>
      <c r="C11" s="199">
        <v>1247</v>
      </c>
      <c r="D11" s="197" t="s">
        <v>183</v>
      </c>
      <c r="E11" s="195">
        <v>8500</v>
      </c>
      <c r="F11" s="198">
        <v>10360</v>
      </c>
    </row>
    <row r="12" spans="1:6" ht="26.25" customHeight="1">
      <c r="A12" s="201" t="s">
        <v>215</v>
      </c>
      <c r="B12" s="195"/>
      <c r="C12" s="196"/>
      <c r="D12" s="197" t="s">
        <v>193</v>
      </c>
      <c r="E12" s="195">
        <v>10550</v>
      </c>
      <c r="F12" s="198">
        <v>10550</v>
      </c>
    </row>
    <row r="13" spans="1:6" ht="26.25" customHeight="1">
      <c r="A13" s="201" t="s">
        <v>197</v>
      </c>
      <c r="B13" s="195"/>
      <c r="C13" s="199"/>
      <c r="D13" s="197" t="s">
        <v>192</v>
      </c>
      <c r="E13" s="195"/>
      <c r="F13" s="198"/>
    </row>
    <row r="14" spans="1:6" ht="24.75" customHeight="1">
      <c r="A14" s="201" t="s">
        <v>216</v>
      </c>
      <c r="B14" s="195"/>
      <c r="C14" s="199">
        <v>0</v>
      </c>
      <c r="D14" s="197" t="s">
        <v>217</v>
      </c>
      <c r="E14" s="195"/>
      <c r="F14" s="202"/>
    </row>
    <row r="15" spans="1:6" ht="24.75" customHeight="1">
      <c r="A15" s="201" t="s">
        <v>218</v>
      </c>
      <c r="B15" s="195"/>
      <c r="C15" s="199"/>
      <c r="D15" s="197" t="s">
        <v>219</v>
      </c>
      <c r="E15" s="195"/>
      <c r="F15" s="202">
        <v>0</v>
      </c>
    </row>
    <row r="16" spans="1:6" ht="21.75" customHeight="1">
      <c r="A16" s="201" t="s">
        <v>449</v>
      </c>
      <c r="B16" s="195">
        <v>-377723</v>
      </c>
      <c r="C16" s="196">
        <v>-402748</v>
      </c>
      <c r="D16" s="201" t="s">
        <v>220</v>
      </c>
      <c r="E16" s="195">
        <v>3258</v>
      </c>
      <c r="F16" s="198">
        <v>1559</v>
      </c>
    </row>
    <row r="17" spans="1:6" ht="29.25" customHeight="1">
      <c r="A17" s="201" t="s">
        <v>884</v>
      </c>
      <c r="B17" s="195"/>
      <c r="C17" s="196"/>
      <c r="D17" s="201" t="s">
        <v>221</v>
      </c>
      <c r="E17" s="195"/>
      <c r="F17" s="198"/>
    </row>
    <row r="18" spans="1:6" ht="22.5" customHeight="1">
      <c r="A18" s="201" t="s">
        <v>886</v>
      </c>
      <c r="B18" s="204"/>
      <c r="C18" s="205"/>
      <c r="D18" s="203" t="s">
        <v>449</v>
      </c>
      <c r="E18" s="204"/>
      <c r="F18" s="206"/>
    </row>
    <row r="19" spans="1:6" ht="22.5" customHeight="1" thickBot="1">
      <c r="A19" s="203"/>
      <c r="B19" s="204"/>
      <c r="C19" s="205"/>
      <c r="D19" s="203" t="s">
        <v>885</v>
      </c>
      <c r="E19" s="204"/>
      <c r="F19" s="206"/>
    </row>
    <row r="20" spans="1:6" ht="21.75" customHeight="1" thickBot="1">
      <c r="A20" s="207" t="s">
        <v>222</v>
      </c>
      <c r="B20" s="208">
        <f>SUM(B6:B18)</f>
        <v>203009</v>
      </c>
      <c r="C20" s="209">
        <f>SUM(C6:C17)</f>
        <v>293506</v>
      </c>
      <c r="D20" s="207" t="s">
        <v>222</v>
      </c>
      <c r="E20" s="208">
        <f>SUM(E6:E19)</f>
        <v>233961</v>
      </c>
      <c r="F20" s="210">
        <f>SUM(F6:F18)</f>
        <v>287458</v>
      </c>
    </row>
    <row r="21" spans="1:6" ht="15.75" thickBot="1">
      <c r="A21" s="211" t="s">
        <v>223</v>
      </c>
      <c r="B21" s="212">
        <f>SUM(E20-B20)</f>
        <v>30952</v>
      </c>
      <c r="C21" s="213">
        <f>SUM(F20-C20)</f>
        <v>-6048</v>
      </c>
      <c r="D21" s="211" t="s">
        <v>224</v>
      </c>
      <c r="E21" s="212"/>
      <c r="F21" s="214"/>
    </row>
    <row r="22" spans="1:6" ht="15">
      <c r="A22" s="178"/>
      <c r="B22" s="178"/>
      <c r="C22" s="178"/>
      <c r="D22" s="178"/>
      <c r="E22" s="178"/>
      <c r="F22" s="178"/>
    </row>
    <row r="23" spans="1:9" ht="15">
      <c r="A23" s="178"/>
      <c r="B23" s="1566" t="s">
        <v>951</v>
      </c>
      <c r="C23" s="1563"/>
      <c r="D23" s="1563"/>
      <c r="E23" s="1563"/>
      <c r="F23" s="1563"/>
      <c r="G23" s="1563"/>
      <c r="H23" s="1563"/>
      <c r="I23" s="1563"/>
    </row>
    <row r="24" spans="1:6" ht="25.5">
      <c r="A24" s="179" t="s">
        <v>225</v>
      </c>
      <c r="B24" s="180"/>
      <c r="C24" s="180"/>
      <c r="D24" s="180"/>
      <c r="E24" s="180"/>
      <c r="F24" s="180"/>
    </row>
    <row r="25" spans="1:6" ht="15.75" thickBot="1">
      <c r="A25" s="181"/>
      <c r="B25" s="182"/>
      <c r="C25" s="182"/>
      <c r="D25" s="182"/>
      <c r="E25" s="182"/>
      <c r="F25" s="183" t="s">
        <v>1</v>
      </c>
    </row>
    <row r="26" spans="1:6" ht="15.75" thickBot="1">
      <c r="A26" s="184" t="s">
        <v>205</v>
      </c>
      <c r="B26" s="185"/>
      <c r="C26" s="185"/>
      <c r="D26" s="184" t="s">
        <v>206</v>
      </c>
      <c r="E26" s="185"/>
      <c r="F26" s="186"/>
    </row>
    <row r="27" spans="1:6" ht="26.25" thickBot="1">
      <c r="A27" s="187" t="s">
        <v>207</v>
      </c>
      <c r="B27" s="188" t="s">
        <v>908</v>
      </c>
      <c r="C27" s="188" t="s">
        <v>909</v>
      </c>
      <c r="D27" s="187" t="s">
        <v>207</v>
      </c>
      <c r="E27" s="188" t="s">
        <v>908</v>
      </c>
      <c r="F27" s="188" t="s">
        <v>909</v>
      </c>
    </row>
    <row r="28" spans="1:6" ht="26.25" customHeight="1">
      <c r="A28" s="215" t="s">
        <v>198</v>
      </c>
      <c r="B28" s="190">
        <v>33452</v>
      </c>
      <c r="C28" s="190">
        <v>1000</v>
      </c>
      <c r="D28" s="189" t="s">
        <v>184</v>
      </c>
      <c r="E28" s="190"/>
      <c r="F28" s="193"/>
    </row>
    <row r="29" spans="1:6" ht="30" customHeight="1">
      <c r="A29" s="194" t="s">
        <v>199</v>
      </c>
      <c r="B29" s="195"/>
      <c r="C29" s="195"/>
      <c r="D29" s="194" t="s">
        <v>226</v>
      </c>
      <c r="E29" s="195">
        <v>648224</v>
      </c>
      <c r="F29" s="198">
        <v>320000</v>
      </c>
    </row>
    <row r="30" spans="1:6" ht="24.75" customHeight="1">
      <c r="A30" s="194" t="s">
        <v>191</v>
      </c>
      <c r="B30" s="195"/>
      <c r="C30" s="195"/>
      <c r="D30" s="194" t="s">
        <v>194</v>
      </c>
      <c r="E30" s="195"/>
      <c r="F30" s="198">
        <v>30029</v>
      </c>
    </row>
    <row r="31" spans="1:6" ht="29.25" customHeight="1">
      <c r="A31" s="194" t="s">
        <v>227</v>
      </c>
      <c r="B31" s="195">
        <v>511278</v>
      </c>
      <c r="C31" s="195">
        <v>276249</v>
      </c>
      <c r="D31" s="194" t="s">
        <v>190</v>
      </c>
      <c r="E31" s="195"/>
      <c r="F31" s="198">
        <v>1182</v>
      </c>
    </row>
    <row r="32" spans="1:6" ht="29.25" customHeight="1">
      <c r="A32" s="194" t="s">
        <v>189</v>
      </c>
      <c r="B32" s="195"/>
      <c r="C32" s="195"/>
      <c r="D32" s="194" t="s">
        <v>228</v>
      </c>
      <c r="E32" s="195"/>
      <c r="F32" s="198"/>
    </row>
    <row r="33" spans="1:6" ht="32.25" customHeight="1">
      <c r="A33" s="194" t="s">
        <v>181</v>
      </c>
      <c r="B33" s="195"/>
      <c r="C33" s="195">
        <v>10000</v>
      </c>
      <c r="D33" s="194" t="s">
        <v>229</v>
      </c>
      <c r="E33" s="195"/>
      <c r="F33" s="198"/>
    </row>
    <row r="34" spans="1:6" ht="37.5" customHeight="1">
      <c r="A34" s="194" t="s">
        <v>230</v>
      </c>
      <c r="B34" s="195"/>
      <c r="C34" s="195"/>
      <c r="D34" s="194" t="s">
        <v>231</v>
      </c>
      <c r="E34" s="195"/>
      <c r="F34" s="198">
        <v>89737</v>
      </c>
    </row>
    <row r="35" spans="1:6" ht="33.75" customHeight="1">
      <c r="A35" s="194" t="s">
        <v>232</v>
      </c>
      <c r="B35" s="195"/>
      <c r="C35" s="195"/>
      <c r="D35" s="201" t="s">
        <v>233</v>
      </c>
      <c r="E35" s="195"/>
      <c r="F35" s="198"/>
    </row>
    <row r="36" spans="1:6" ht="27" customHeight="1">
      <c r="A36" s="194" t="s">
        <v>197</v>
      </c>
      <c r="B36" s="195">
        <v>134446</v>
      </c>
      <c r="C36" s="195">
        <v>133619</v>
      </c>
      <c r="D36" s="194" t="s">
        <v>234</v>
      </c>
      <c r="E36" s="195"/>
      <c r="F36" s="198"/>
    </row>
    <row r="37" spans="1:6" ht="32.25" customHeight="1">
      <c r="A37" s="194" t="s">
        <v>200</v>
      </c>
      <c r="B37" s="195"/>
      <c r="C37" s="216">
        <v>0</v>
      </c>
      <c r="D37" s="194"/>
      <c r="E37" s="195"/>
      <c r="F37" s="198"/>
    </row>
    <row r="38" spans="1:6" ht="24" customHeight="1" thickBot="1">
      <c r="A38" s="194" t="s">
        <v>235</v>
      </c>
      <c r="B38" s="195"/>
      <c r="C38" s="195">
        <v>14032</v>
      </c>
      <c r="D38" s="201"/>
      <c r="E38" s="195"/>
      <c r="F38" s="198"/>
    </row>
    <row r="39" spans="1:6" ht="15.75" thickBot="1">
      <c r="A39" s="207" t="s">
        <v>222</v>
      </c>
      <c r="B39" s="208">
        <f>SUM(B28:B38)</f>
        <v>679176</v>
      </c>
      <c r="C39" s="208">
        <f>SUM(C28:C38)</f>
        <v>434900</v>
      </c>
      <c r="D39" s="207" t="s">
        <v>222</v>
      </c>
      <c r="E39" s="208">
        <f>SUM(E28:E38)</f>
        <v>648224</v>
      </c>
      <c r="F39" s="210">
        <f>SUM(F28:F38)</f>
        <v>440948</v>
      </c>
    </row>
    <row r="40" spans="1:6" ht="15.75" thickBot="1">
      <c r="A40" s="211" t="s">
        <v>223</v>
      </c>
      <c r="B40" s="212"/>
      <c r="C40" s="212"/>
      <c r="D40" s="211" t="s">
        <v>224</v>
      </c>
      <c r="E40" s="212">
        <f>SUM(B39-E39)</f>
        <v>30952</v>
      </c>
      <c r="F40" s="217">
        <f>SUM(C39-F39)</f>
        <v>-6048</v>
      </c>
    </row>
  </sheetData>
  <sheetProtection/>
  <mergeCells count="2">
    <mergeCell ref="B1:I1"/>
    <mergeCell ref="B23:I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37.8515625" style="0" customWidth="1"/>
    <col min="2" max="2" width="11.7109375" style="0" customWidth="1"/>
    <col min="3" max="3" width="12.7109375" style="0" customWidth="1"/>
    <col min="4" max="4" width="33.7109375" style="0" customWidth="1"/>
    <col min="5" max="5" width="11.28125" style="0" customWidth="1"/>
    <col min="6" max="6" width="11.7109375" style="0" customWidth="1"/>
  </cols>
  <sheetData>
    <row r="1" spans="1:17" ht="15">
      <c r="A1" s="178"/>
      <c r="B1" s="1566" t="s">
        <v>936</v>
      </c>
      <c r="C1" s="1563"/>
      <c r="D1" s="1563"/>
      <c r="E1" s="1563"/>
      <c r="F1" s="1563"/>
      <c r="G1" s="1563"/>
      <c r="H1" s="1563"/>
      <c r="I1" s="1563"/>
      <c r="J1" s="1563"/>
      <c r="K1" s="1563"/>
      <c r="L1" s="1563"/>
      <c r="M1" s="1563"/>
      <c r="N1" s="1563"/>
      <c r="O1" s="1563"/>
      <c r="P1" s="1563"/>
      <c r="Q1" s="1563"/>
    </row>
    <row r="2" spans="1:6" ht="25.5">
      <c r="A2" s="179" t="s">
        <v>807</v>
      </c>
      <c r="B2" s="180"/>
      <c r="C2" s="180"/>
      <c r="D2" s="180"/>
      <c r="E2" s="180"/>
      <c r="F2" s="180"/>
    </row>
    <row r="3" spans="1:6" ht="15.75" thickBot="1">
      <c r="A3" s="181"/>
      <c r="B3" s="182"/>
      <c r="C3" s="182"/>
      <c r="D3" s="182"/>
      <c r="E3" s="182"/>
      <c r="F3" s="183" t="s">
        <v>1</v>
      </c>
    </row>
    <row r="4" spans="1:6" ht="15.75" thickBot="1">
      <c r="A4" s="184" t="s">
        <v>205</v>
      </c>
      <c r="B4" s="185"/>
      <c r="C4" s="185"/>
      <c r="D4" s="184" t="s">
        <v>206</v>
      </c>
      <c r="E4" s="185"/>
      <c r="F4" s="186"/>
    </row>
    <row r="5" spans="1:6" ht="26.25" thickBot="1">
      <c r="A5" s="187" t="s">
        <v>207</v>
      </c>
      <c r="B5" s="188" t="s">
        <v>905</v>
      </c>
      <c r="C5" s="188" t="s">
        <v>907</v>
      </c>
      <c r="D5" s="187" t="s">
        <v>207</v>
      </c>
      <c r="E5" s="188" t="s">
        <v>926</v>
      </c>
      <c r="F5" s="188" t="s">
        <v>907</v>
      </c>
    </row>
    <row r="6" spans="1:6" ht="30" customHeight="1">
      <c r="A6" s="189" t="s">
        <v>208</v>
      </c>
      <c r="B6" s="190">
        <v>1500</v>
      </c>
      <c r="C6" s="191">
        <v>1500</v>
      </c>
      <c r="D6" s="192" t="s">
        <v>201</v>
      </c>
      <c r="E6" s="190">
        <v>84366</v>
      </c>
      <c r="F6" s="193">
        <v>45631</v>
      </c>
    </row>
    <row r="7" spans="1:6" ht="24" customHeight="1">
      <c r="A7" s="194" t="s">
        <v>209</v>
      </c>
      <c r="B7" s="195"/>
      <c r="C7" s="196"/>
      <c r="D7" s="197" t="s">
        <v>210</v>
      </c>
      <c r="E7" s="195">
        <v>22131</v>
      </c>
      <c r="F7" s="198">
        <v>11064</v>
      </c>
    </row>
    <row r="8" spans="1:6" ht="33" customHeight="1">
      <c r="A8" s="194" t="s">
        <v>211</v>
      </c>
      <c r="B8" s="195"/>
      <c r="C8" s="196"/>
      <c r="D8" s="197" t="s">
        <v>202</v>
      </c>
      <c r="E8" s="195">
        <v>33181</v>
      </c>
      <c r="F8" s="198">
        <v>16481</v>
      </c>
    </row>
    <row r="9" spans="1:6" ht="21.75" customHeight="1">
      <c r="A9" s="194" t="s">
        <v>186</v>
      </c>
      <c r="B9" s="195"/>
      <c r="C9" s="196"/>
      <c r="D9" s="197" t="s">
        <v>182</v>
      </c>
      <c r="E9" s="195"/>
      <c r="F9" s="198"/>
    </row>
    <row r="10" spans="1:6" ht="32.25" customHeight="1">
      <c r="A10" s="194" t="s">
        <v>212</v>
      </c>
      <c r="B10" s="195"/>
      <c r="C10" s="199">
        <v>0</v>
      </c>
      <c r="D10" s="200" t="s">
        <v>213</v>
      </c>
      <c r="E10" s="195"/>
      <c r="F10" s="198"/>
    </row>
    <row r="11" spans="1:6" ht="27" customHeight="1">
      <c r="A11" s="194" t="s">
        <v>214</v>
      </c>
      <c r="B11" s="195"/>
      <c r="C11" s="199">
        <v>0</v>
      </c>
      <c r="D11" s="197" t="s">
        <v>183</v>
      </c>
      <c r="E11" s="195"/>
      <c r="F11" s="198"/>
    </row>
    <row r="12" spans="1:6" ht="26.25" customHeight="1">
      <c r="A12" s="201" t="s">
        <v>215</v>
      </c>
      <c r="B12" s="195"/>
      <c r="C12" s="196"/>
      <c r="D12" s="197" t="s">
        <v>193</v>
      </c>
      <c r="E12" s="195"/>
      <c r="F12" s="198"/>
    </row>
    <row r="13" spans="1:6" ht="26.25" customHeight="1">
      <c r="A13" s="201" t="s">
        <v>197</v>
      </c>
      <c r="B13" s="195"/>
      <c r="C13" s="199"/>
      <c r="D13" s="197" t="s">
        <v>192</v>
      </c>
      <c r="E13" s="195"/>
      <c r="F13" s="198"/>
    </row>
    <row r="14" spans="1:6" ht="36" customHeight="1">
      <c r="A14" s="201" t="s">
        <v>216</v>
      </c>
      <c r="B14" s="195"/>
      <c r="C14" s="199">
        <v>0</v>
      </c>
      <c r="D14" s="197" t="s">
        <v>217</v>
      </c>
      <c r="E14" s="195"/>
      <c r="F14" s="202"/>
    </row>
    <row r="15" spans="1:6" ht="24.75" customHeight="1">
      <c r="A15" s="201" t="s">
        <v>218</v>
      </c>
      <c r="B15" s="195"/>
      <c r="C15" s="199"/>
      <c r="D15" s="197" t="s">
        <v>219</v>
      </c>
      <c r="E15" s="195"/>
      <c r="F15" s="202">
        <v>0</v>
      </c>
    </row>
    <row r="16" spans="1:6" ht="21.75" customHeight="1">
      <c r="A16" s="201" t="s">
        <v>449</v>
      </c>
      <c r="B16" s="195">
        <v>138178</v>
      </c>
      <c r="C16" s="196">
        <v>71676</v>
      </c>
      <c r="D16" s="201" t="s">
        <v>220</v>
      </c>
      <c r="E16" s="195"/>
      <c r="F16" s="198"/>
    </row>
    <row r="17" spans="1:6" ht="29.25" customHeight="1">
      <c r="A17" s="201"/>
      <c r="B17" s="195"/>
      <c r="C17" s="196"/>
      <c r="D17" s="201" t="s">
        <v>221</v>
      </c>
      <c r="E17" s="195"/>
      <c r="F17" s="198"/>
    </row>
    <row r="18" spans="1:6" ht="22.5" customHeight="1" thickBot="1">
      <c r="A18" s="203"/>
      <c r="B18" s="204"/>
      <c r="C18" s="205"/>
      <c r="D18" s="203" t="s">
        <v>449</v>
      </c>
      <c r="E18" s="204"/>
      <c r="F18" s="206"/>
    </row>
    <row r="19" spans="1:6" ht="21.75" customHeight="1" thickBot="1">
      <c r="A19" s="207" t="s">
        <v>222</v>
      </c>
      <c r="B19" s="208">
        <f>SUM(B6:B17)</f>
        <v>139678</v>
      </c>
      <c r="C19" s="209">
        <f>SUM(C6:C18)</f>
        <v>73176</v>
      </c>
      <c r="D19" s="207" t="s">
        <v>222</v>
      </c>
      <c r="E19" s="208">
        <f>SUM(E6:E18)</f>
        <v>139678</v>
      </c>
      <c r="F19" s="210">
        <f>SUM(F6:F18)</f>
        <v>73176</v>
      </c>
    </row>
    <row r="20" spans="1:6" ht="15.75" thickBot="1">
      <c r="A20" s="211" t="s">
        <v>223</v>
      </c>
      <c r="B20" s="212">
        <f>SUM(E19-B19)</f>
        <v>0</v>
      </c>
      <c r="C20" s="213">
        <f>SUM(F19-C19)</f>
        <v>0</v>
      </c>
      <c r="D20" s="211" t="s">
        <v>224</v>
      </c>
      <c r="E20" s="212"/>
      <c r="F20" s="214"/>
    </row>
    <row r="21" spans="1:6" ht="15">
      <c r="A21" s="178"/>
      <c r="B21" s="178"/>
      <c r="C21" s="178"/>
      <c r="D21" s="178"/>
      <c r="E21" s="178"/>
      <c r="F21" s="178"/>
    </row>
    <row r="22" spans="1:16" ht="15">
      <c r="A22" s="178"/>
      <c r="B22" s="1566" t="s">
        <v>936</v>
      </c>
      <c r="C22" s="1563"/>
      <c r="D22" s="1563"/>
      <c r="E22" s="1563"/>
      <c r="F22" s="1563"/>
      <c r="G22" s="1563"/>
      <c r="H22" s="1563"/>
      <c r="I22" s="1563"/>
      <c r="J22" s="1563"/>
      <c r="K22" s="1563"/>
      <c r="L22" s="1563"/>
      <c r="M22" s="1563"/>
      <c r="N22" s="1563"/>
      <c r="O22" s="1563"/>
      <c r="P22" s="1563"/>
    </row>
    <row r="23" spans="1:6" ht="25.5">
      <c r="A23" s="179" t="s">
        <v>806</v>
      </c>
      <c r="B23" s="180"/>
      <c r="C23" s="180"/>
      <c r="D23" s="180"/>
      <c r="E23" s="180"/>
      <c r="F23" s="180"/>
    </row>
    <row r="24" spans="1:6" ht="15.75" thickBot="1">
      <c r="A24" s="181"/>
      <c r="B24" s="182"/>
      <c r="C24" s="182"/>
      <c r="D24" s="182"/>
      <c r="E24" s="182"/>
      <c r="F24" s="183" t="s">
        <v>1</v>
      </c>
    </row>
    <row r="25" spans="1:6" ht="15.75" thickBot="1">
      <c r="A25" s="184" t="s">
        <v>205</v>
      </c>
      <c r="B25" s="185"/>
      <c r="C25" s="185"/>
      <c r="D25" s="184" t="s">
        <v>206</v>
      </c>
      <c r="E25" s="185"/>
      <c r="F25" s="186"/>
    </row>
    <row r="26" spans="1:6" ht="26.25" thickBot="1">
      <c r="A26" s="187" t="s">
        <v>207</v>
      </c>
      <c r="B26" s="188" t="s">
        <v>926</v>
      </c>
      <c r="C26" s="188" t="s">
        <v>907</v>
      </c>
      <c r="D26" s="187" t="s">
        <v>207</v>
      </c>
      <c r="E26" s="188" t="s">
        <v>926</v>
      </c>
      <c r="F26" s="188" t="s">
        <v>907</v>
      </c>
    </row>
    <row r="27" spans="1:6" ht="26.25" customHeight="1">
      <c r="A27" s="215" t="s">
        <v>198</v>
      </c>
      <c r="B27" s="190"/>
      <c r="C27" s="190"/>
      <c r="D27" s="189" t="s">
        <v>184</v>
      </c>
      <c r="E27" s="190"/>
      <c r="F27" s="193"/>
    </row>
    <row r="28" spans="1:6" ht="30" customHeight="1">
      <c r="A28" s="194" t="s">
        <v>199</v>
      </c>
      <c r="B28" s="195"/>
      <c r="C28" s="195"/>
      <c r="D28" s="194" t="s">
        <v>226</v>
      </c>
      <c r="E28" s="195"/>
      <c r="F28" s="198"/>
    </row>
    <row r="29" spans="1:6" ht="24.75" customHeight="1">
      <c r="A29" s="194" t="s">
        <v>191</v>
      </c>
      <c r="B29" s="195"/>
      <c r="C29" s="195"/>
      <c r="D29" s="194" t="s">
        <v>194</v>
      </c>
      <c r="E29" s="195"/>
      <c r="F29" s="198"/>
    </row>
    <row r="30" spans="1:6" ht="29.25" customHeight="1">
      <c r="A30" s="194" t="s">
        <v>227</v>
      </c>
      <c r="B30" s="195"/>
      <c r="C30" s="195"/>
      <c r="D30" s="194" t="s">
        <v>190</v>
      </c>
      <c r="E30" s="195"/>
      <c r="F30" s="198"/>
    </row>
    <row r="31" spans="1:6" ht="29.25" customHeight="1">
      <c r="A31" s="194" t="s">
        <v>189</v>
      </c>
      <c r="B31" s="195"/>
      <c r="C31" s="195"/>
      <c r="D31" s="194" t="s">
        <v>228</v>
      </c>
      <c r="E31" s="195"/>
      <c r="F31" s="198"/>
    </row>
    <row r="32" spans="1:6" ht="32.25" customHeight="1">
      <c r="A32" s="194" t="s">
        <v>181</v>
      </c>
      <c r="B32" s="195"/>
      <c r="C32" s="195"/>
      <c r="D32" s="194" t="s">
        <v>229</v>
      </c>
      <c r="E32" s="195"/>
      <c r="F32" s="198"/>
    </row>
    <row r="33" spans="1:6" ht="37.5" customHeight="1">
      <c r="A33" s="194" t="s">
        <v>230</v>
      </c>
      <c r="B33" s="195"/>
      <c r="C33" s="195"/>
      <c r="D33" s="194" t="s">
        <v>231</v>
      </c>
      <c r="E33" s="195"/>
      <c r="F33" s="198"/>
    </row>
    <row r="34" spans="1:6" ht="33.75" customHeight="1">
      <c r="A34" s="194" t="s">
        <v>232</v>
      </c>
      <c r="B34" s="195"/>
      <c r="C34" s="195"/>
      <c r="D34" s="201" t="s">
        <v>233</v>
      </c>
      <c r="E34" s="195"/>
      <c r="F34" s="198"/>
    </row>
    <row r="35" spans="1:6" ht="27" customHeight="1">
      <c r="A35" s="194" t="s">
        <v>197</v>
      </c>
      <c r="B35" s="195"/>
      <c r="C35" s="195"/>
      <c r="D35" s="194" t="s">
        <v>234</v>
      </c>
      <c r="E35" s="195"/>
      <c r="F35" s="198"/>
    </row>
    <row r="36" spans="1:6" ht="32.25" customHeight="1">
      <c r="A36" s="194" t="s">
        <v>200</v>
      </c>
      <c r="B36" s="195"/>
      <c r="C36" s="216">
        <v>0</v>
      </c>
      <c r="D36" s="194"/>
      <c r="E36" s="195"/>
      <c r="F36" s="198"/>
    </row>
    <row r="37" spans="1:6" ht="24" customHeight="1" thickBot="1">
      <c r="A37" s="194" t="s">
        <v>235</v>
      </c>
      <c r="B37" s="195"/>
      <c r="C37" s="195"/>
      <c r="D37" s="201"/>
      <c r="E37" s="195"/>
      <c r="F37" s="198"/>
    </row>
    <row r="38" spans="1:6" ht="15.75" thickBot="1">
      <c r="A38" s="207" t="s">
        <v>222</v>
      </c>
      <c r="B38" s="208">
        <f>SUM(B27:B37)</f>
        <v>0</v>
      </c>
      <c r="C38" s="208">
        <f>SUM(C27:C37)</f>
        <v>0</v>
      </c>
      <c r="D38" s="207" t="s">
        <v>222</v>
      </c>
      <c r="E38" s="208">
        <f>SUM(E27:E37)</f>
        <v>0</v>
      </c>
      <c r="F38" s="210">
        <f>SUM(F27:F37)</f>
        <v>0</v>
      </c>
    </row>
    <row r="39" spans="1:6" ht="15.75" thickBot="1">
      <c r="A39" s="211" t="s">
        <v>223</v>
      </c>
      <c r="B39" s="212"/>
      <c r="C39" s="212"/>
      <c r="D39" s="211" t="s">
        <v>224</v>
      </c>
      <c r="E39" s="212">
        <f>SUM(B38-E38)</f>
        <v>0</v>
      </c>
      <c r="F39" s="217">
        <f>SUM(C38-F38)</f>
        <v>0</v>
      </c>
    </row>
  </sheetData>
  <sheetProtection/>
  <mergeCells count="2">
    <mergeCell ref="B1:Q1"/>
    <mergeCell ref="B22:P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Y410"/>
  <sheetViews>
    <sheetView zoomScalePageLayoutView="0" workbookViewId="0" topLeftCell="C1">
      <selection activeCell="D216" sqref="D216:E216"/>
    </sheetView>
  </sheetViews>
  <sheetFormatPr defaultColWidth="9.140625" defaultRowHeight="15"/>
  <cols>
    <col min="1" max="1" width="4.140625" style="1164" customWidth="1"/>
    <col min="2" max="2" width="5.8515625" style="0" customWidth="1"/>
    <col min="3" max="3" width="3.8515625" style="1338" customWidth="1"/>
    <col min="4" max="4" width="4.7109375" style="0" customWidth="1"/>
    <col min="5" max="5" width="56.8515625" style="0" customWidth="1"/>
    <col min="6" max="6" width="10.28125" style="1297" customWidth="1"/>
    <col min="7" max="7" width="0.42578125" style="0" hidden="1" customWidth="1"/>
    <col min="8" max="8" width="59.421875" style="0" customWidth="1"/>
    <col min="9" max="9" width="9.140625" style="1297" customWidth="1"/>
    <col min="10" max="10" width="5.28125" style="1297" customWidth="1"/>
  </cols>
  <sheetData>
    <row r="1" spans="3:22" ht="15">
      <c r="C1" s="1165"/>
      <c r="D1" s="1166"/>
      <c r="E1" s="1731"/>
      <c r="F1" s="1731"/>
      <c r="G1" s="1166"/>
      <c r="H1" s="1566" t="s">
        <v>937</v>
      </c>
      <c r="I1" s="1563"/>
      <c r="J1" s="1563"/>
      <c r="K1" s="1563"/>
      <c r="L1" s="1563"/>
      <c r="M1" s="1563"/>
      <c r="N1" s="1563"/>
      <c r="O1" s="1563"/>
      <c r="P1" s="1563"/>
      <c r="Q1" s="1563"/>
      <c r="R1" s="1563"/>
      <c r="S1" s="1563"/>
      <c r="T1" s="1563"/>
      <c r="U1" s="1563"/>
      <c r="V1" s="1563"/>
    </row>
    <row r="2" spans="3:10" ht="15">
      <c r="C2" s="1165"/>
      <c r="D2" s="1166"/>
      <c r="E2" s="1166"/>
      <c r="F2" s="1167"/>
      <c r="G2" s="1166"/>
      <c r="H2" s="1166"/>
      <c r="I2" s="1167"/>
      <c r="J2" s="1167"/>
    </row>
    <row r="3" spans="3:10" ht="15">
      <c r="C3" s="1732" t="s">
        <v>938</v>
      </c>
      <c r="D3" s="1732"/>
      <c r="E3" s="1732"/>
      <c r="F3" s="1732"/>
      <c r="G3" s="1732"/>
      <c r="H3" s="1732"/>
      <c r="I3" s="1732"/>
      <c r="J3" s="1168"/>
    </row>
    <row r="4" spans="3:10" ht="13.5" customHeight="1">
      <c r="C4" s="1165"/>
      <c r="D4" s="1166"/>
      <c r="E4" s="1166"/>
      <c r="F4" s="1169" t="s">
        <v>1</v>
      </c>
      <c r="G4" s="1169"/>
      <c r="H4" s="1166"/>
      <c r="I4" s="1169" t="s">
        <v>1</v>
      </c>
      <c r="J4" s="1170"/>
    </row>
    <row r="5" spans="1:11" ht="48" customHeight="1">
      <c r="A5" s="1733" t="s">
        <v>464</v>
      </c>
      <c r="B5" s="1735" t="s">
        <v>465</v>
      </c>
      <c r="C5" s="1737" t="s">
        <v>637</v>
      </c>
      <c r="D5" s="1738"/>
      <c r="E5" s="1739"/>
      <c r="F5" s="1171" t="s">
        <v>808</v>
      </c>
      <c r="G5" s="1740" t="s">
        <v>638</v>
      </c>
      <c r="H5" s="1741"/>
      <c r="I5" s="1172" t="s">
        <v>809</v>
      </c>
      <c r="J5" s="1173" t="s">
        <v>639</v>
      </c>
      <c r="K5" s="886"/>
    </row>
    <row r="6" spans="1:10" ht="15">
      <c r="A6" s="1734"/>
      <c r="B6" s="1736"/>
      <c r="C6" s="1174"/>
      <c r="D6" s="1175"/>
      <c r="E6" s="1176" t="s">
        <v>640</v>
      </c>
      <c r="F6" s="1177"/>
      <c r="G6" s="1175"/>
      <c r="H6" s="1178" t="s">
        <v>641</v>
      </c>
      <c r="I6" s="1179"/>
      <c r="J6" s="1180"/>
    </row>
    <row r="7" spans="1:10" s="1187" customFormat="1" ht="0.75" customHeight="1" thickBot="1">
      <c r="A7" s="1742"/>
      <c r="B7" s="1744"/>
      <c r="C7" s="1181"/>
      <c r="D7" s="1747"/>
      <c r="E7" s="1748"/>
      <c r="F7" s="1184"/>
      <c r="G7" s="1747"/>
      <c r="H7" s="1748"/>
      <c r="I7" s="1185"/>
      <c r="J7" s="1186"/>
    </row>
    <row r="8" spans="1:10" ht="0.75" customHeight="1" hidden="1" thickBot="1">
      <c r="A8" s="1743"/>
      <c r="B8" s="1745"/>
      <c r="C8" s="1188"/>
      <c r="D8" s="1189"/>
      <c r="E8" s="1190"/>
      <c r="F8" s="1191"/>
      <c r="G8" s="1189"/>
      <c r="H8" s="1190"/>
      <c r="I8" s="1192"/>
      <c r="J8" s="1193"/>
    </row>
    <row r="9" spans="1:10" ht="15.75" hidden="1" thickBot="1">
      <c r="A9" s="1743"/>
      <c r="B9" s="1745"/>
      <c r="C9" s="1188"/>
      <c r="D9" s="1194"/>
      <c r="E9" s="1190"/>
      <c r="F9" s="1191"/>
      <c r="G9" s="1189"/>
      <c r="H9" s="1190"/>
      <c r="I9" s="1192"/>
      <c r="J9" s="1193"/>
    </row>
    <row r="10" spans="1:10" ht="15.75" hidden="1" thickBot="1">
      <c r="A10" s="1743"/>
      <c r="B10" s="1745"/>
      <c r="C10" s="1195"/>
      <c r="D10" s="1196"/>
      <c r="E10" s="1197"/>
      <c r="F10" s="1198"/>
      <c r="G10" s="1199"/>
      <c r="H10" s="1197"/>
      <c r="I10" s="1200"/>
      <c r="J10" s="1193"/>
    </row>
    <row r="11" spans="1:10" ht="15.75" hidden="1" thickBot="1">
      <c r="A11" s="1743"/>
      <c r="B11" s="1745"/>
      <c r="C11" s="1195"/>
      <c r="D11" s="1196"/>
      <c r="E11" s="1197"/>
      <c r="F11" s="1198"/>
      <c r="G11" s="1199"/>
      <c r="H11" s="1197"/>
      <c r="I11" s="1200"/>
      <c r="J11" s="1193"/>
    </row>
    <row r="12" spans="1:10" ht="15.75" hidden="1" thickBot="1">
      <c r="A12" s="1743"/>
      <c r="B12" s="1745"/>
      <c r="C12" s="1542"/>
      <c r="D12" s="1199"/>
      <c r="E12" s="1197"/>
      <c r="F12" s="1198"/>
      <c r="G12" s="1199"/>
      <c r="H12" s="1197"/>
      <c r="I12" s="1201"/>
      <c r="J12" s="1202"/>
    </row>
    <row r="13" spans="1:10" ht="15.75" hidden="1" thickBot="1">
      <c r="A13" s="1743"/>
      <c r="B13" s="1745"/>
      <c r="C13" s="1542"/>
      <c r="D13" s="1189"/>
      <c r="E13" s="1190"/>
      <c r="F13" s="1191"/>
      <c r="G13" s="1189"/>
      <c r="H13" s="1190"/>
      <c r="I13" s="1203"/>
      <c r="J13" s="1202"/>
    </row>
    <row r="14" spans="1:10" ht="15.75" hidden="1" thickBot="1">
      <c r="A14" s="1743"/>
      <c r="B14" s="1745"/>
      <c r="C14" s="1204"/>
      <c r="D14" s="1205"/>
      <c r="E14" s="1206"/>
      <c r="F14" s="1207"/>
      <c r="G14" s="1205"/>
      <c r="H14" s="1206"/>
      <c r="I14" s="1208"/>
      <c r="J14" s="1209"/>
    </row>
    <row r="15" spans="1:10" s="1187" customFormat="1" ht="13.5" hidden="1" thickBot="1">
      <c r="A15" s="1743"/>
      <c r="B15" s="1745"/>
      <c r="C15" s="1210"/>
      <c r="D15" s="1749"/>
      <c r="E15" s="1750"/>
      <c r="F15" s="1213"/>
      <c r="G15" s="1749"/>
      <c r="H15" s="1750"/>
      <c r="I15" s="1214"/>
      <c r="J15" s="1215"/>
    </row>
    <row r="16" spans="1:10" ht="15.75" hidden="1" thickBot="1">
      <c r="A16" s="1743"/>
      <c r="B16" s="1745"/>
      <c r="C16" s="1188"/>
      <c r="D16" s="1189"/>
      <c r="E16" s="1190"/>
      <c r="F16" s="1191"/>
      <c r="G16" s="1189"/>
      <c r="H16" s="1190"/>
      <c r="I16" s="1192"/>
      <c r="J16" s="1193"/>
    </row>
    <row r="17" spans="1:10" ht="15.75" hidden="1" thickBot="1">
      <c r="A17" s="1743"/>
      <c r="B17" s="1745"/>
      <c r="C17" s="1188"/>
      <c r="D17" s="1189"/>
      <c r="E17" s="1190"/>
      <c r="F17" s="1191"/>
      <c r="G17" s="1189"/>
      <c r="H17" s="1190"/>
      <c r="I17" s="1192"/>
      <c r="J17" s="1193"/>
    </row>
    <row r="18" spans="1:10" ht="15.75" hidden="1" thickBot="1">
      <c r="A18" s="1743"/>
      <c r="B18" s="1745"/>
      <c r="C18" s="1188"/>
      <c r="D18" s="1189"/>
      <c r="E18" s="1190"/>
      <c r="F18" s="1191"/>
      <c r="G18" s="1189"/>
      <c r="H18" s="1190"/>
      <c r="I18" s="1216"/>
      <c r="J18" s="1217"/>
    </row>
    <row r="19" spans="1:10" ht="6" customHeight="1" hidden="1" thickBot="1">
      <c r="A19" s="1743"/>
      <c r="B19" s="1745"/>
      <c r="C19" s="1188"/>
      <c r="D19" s="1189"/>
      <c r="E19" s="1190"/>
      <c r="F19" s="1218"/>
      <c r="G19" s="1189"/>
      <c r="H19" s="1190"/>
      <c r="I19" s="1203"/>
      <c r="J19" s="1193"/>
    </row>
    <row r="20" spans="1:10" ht="15.75" hidden="1" thickBot="1">
      <c r="A20" s="1743"/>
      <c r="B20" s="1745"/>
      <c r="C20" s="1188"/>
      <c r="D20" s="1189"/>
      <c r="E20" s="1190"/>
      <c r="F20" s="1219"/>
      <c r="G20" s="1220"/>
      <c r="H20" s="1190"/>
      <c r="I20" s="1221"/>
      <c r="J20" s="1202"/>
    </row>
    <row r="21" spans="1:10" ht="15.75" hidden="1" thickBot="1">
      <c r="A21" s="1743"/>
      <c r="B21" s="1745"/>
      <c r="C21" s="1188"/>
      <c r="D21" s="1189"/>
      <c r="E21" s="1190"/>
      <c r="F21" s="1191"/>
      <c r="G21" s="1220"/>
      <c r="H21" s="1190"/>
      <c r="I21" s="1203"/>
      <c r="J21" s="1222"/>
    </row>
    <row r="22" spans="1:10" ht="15.75" hidden="1" thickBot="1">
      <c r="A22" s="1743"/>
      <c r="B22" s="1745"/>
      <c r="C22" s="1542"/>
      <c r="D22" s="1189"/>
      <c r="E22" s="1190"/>
      <c r="F22" s="1191"/>
      <c r="G22" s="1194"/>
      <c r="H22" s="1194"/>
      <c r="I22" s="1223"/>
      <c r="J22" s="1222"/>
    </row>
    <row r="23" spans="1:10" ht="15.75" hidden="1" thickBot="1">
      <c r="A23" s="1743"/>
      <c r="B23" s="1745"/>
      <c r="C23" s="1204"/>
      <c r="D23" s="1205"/>
      <c r="E23" s="1206"/>
      <c r="F23" s="1207"/>
      <c r="G23" s="1205"/>
      <c r="H23" s="1224"/>
      <c r="I23" s="1225"/>
      <c r="J23" s="1209"/>
    </row>
    <row r="24" spans="1:10" s="1187" customFormat="1" ht="0.75" customHeight="1" hidden="1" thickBot="1">
      <c r="A24" s="1743"/>
      <c r="B24" s="1745"/>
      <c r="C24" s="1226"/>
      <c r="D24" s="1751"/>
      <c r="E24" s="1752"/>
      <c r="F24" s="1213"/>
      <c r="G24" s="1753"/>
      <c r="H24" s="1750"/>
      <c r="I24" s="1214"/>
      <c r="J24" s="1222"/>
    </row>
    <row r="25" spans="1:10" ht="15.75" hidden="1" thickBot="1">
      <c r="A25" s="1743"/>
      <c r="B25" s="1745"/>
      <c r="C25" s="1188"/>
      <c r="D25" s="1189"/>
      <c r="E25" s="1190"/>
      <c r="F25" s="1191"/>
      <c r="G25" s="1189"/>
      <c r="H25" s="1190"/>
      <c r="I25" s="1192"/>
      <c r="J25" s="1222"/>
    </row>
    <row r="26" spans="1:10" ht="15.75" hidden="1" thickBot="1">
      <c r="A26" s="1743"/>
      <c r="B26" s="1745"/>
      <c r="C26" s="1188"/>
      <c r="D26" s="1189"/>
      <c r="E26" s="1190"/>
      <c r="F26" s="1191"/>
      <c r="G26" s="1189"/>
      <c r="H26" s="1190"/>
      <c r="I26" s="1203"/>
      <c r="J26" s="1222"/>
    </row>
    <row r="27" spans="1:10" ht="15.75" hidden="1" thickBot="1">
      <c r="A27" s="1743"/>
      <c r="B27" s="1745"/>
      <c r="C27" s="1542"/>
      <c r="D27" s="1189"/>
      <c r="E27" s="1190"/>
      <c r="F27" s="1191"/>
      <c r="G27" s="1189"/>
      <c r="H27" s="1229"/>
      <c r="I27" s="1203"/>
      <c r="J27" s="1222"/>
    </row>
    <row r="28" spans="1:10" ht="15.75" hidden="1" thickBot="1">
      <c r="A28" s="1743"/>
      <c r="B28" s="1745"/>
      <c r="C28" s="1204"/>
      <c r="D28" s="1205"/>
      <c r="E28" s="1206"/>
      <c r="F28" s="1230"/>
      <c r="G28" s="1205"/>
      <c r="I28" s="1225"/>
      <c r="J28" s="1209"/>
    </row>
    <row r="29" spans="1:10" s="1187" customFormat="1" ht="13.5" hidden="1" thickBot="1">
      <c r="A29" s="1743"/>
      <c r="B29" s="1745"/>
      <c r="C29" s="1226"/>
      <c r="D29" s="1751"/>
      <c r="E29" s="1752"/>
      <c r="F29" s="1213"/>
      <c r="G29" s="1751"/>
      <c r="H29" s="1754"/>
      <c r="I29" s="1214"/>
      <c r="J29" s="1222"/>
    </row>
    <row r="30" spans="1:10" s="1187" customFormat="1" ht="0.75" customHeight="1" hidden="1" thickBot="1">
      <c r="A30" s="1743"/>
      <c r="B30" s="1745"/>
      <c r="C30" s="1231"/>
      <c r="D30" s="1228"/>
      <c r="E30" s="1212"/>
      <c r="F30" s="1213"/>
      <c r="G30" s="1228"/>
      <c r="H30" s="1232"/>
      <c r="I30" s="1233"/>
      <c r="J30" s="1222"/>
    </row>
    <row r="31" spans="1:10" ht="15.75" hidden="1" thickBot="1">
      <c r="A31" s="1743"/>
      <c r="B31" s="1745"/>
      <c r="C31" s="1188"/>
      <c r="D31" s="1189"/>
      <c r="E31" s="1190"/>
      <c r="F31" s="1191"/>
      <c r="G31" s="1189"/>
      <c r="H31" s="1229"/>
      <c r="I31" s="1192"/>
      <c r="J31" s="1222"/>
    </row>
    <row r="32" spans="1:10" ht="15.75" hidden="1" thickBot="1">
      <c r="A32" s="1743"/>
      <c r="B32" s="1745"/>
      <c r="C32" s="1188"/>
      <c r="D32" s="1189"/>
      <c r="E32" s="1190"/>
      <c r="F32" s="1191"/>
      <c r="G32" s="1189"/>
      <c r="H32" s="1229"/>
      <c r="I32" s="1221"/>
      <c r="J32" s="1222"/>
    </row>
    <row r="33" spans="1:10" ht="12.75" customHeight="1" hidden="1" thickBot="1">
      <c r="A33" s="1743"/>
      <c r="B33" s="1745"/>
      <c r="C33" s="1195"/>
      <c r="D33" s="1189"/>
      <c r="E33" s="1190"/>
      <c r="F33" s="1191"/>
      <c r="G33" s="1189"/>
      <c r="H33" s="1229"/>
      <c r="I33" s="1203"/>
      <c r="J33" s="1222"/>
    </row>
    <row r="34" spans="1:10" ht="15.75" hidden="1" thickBot="1">
      <c r="A34" s="1743"/>
      <c r="B34" s="1745"/>
      <c r="C34" s="1195"/>
      <c r="D34" s="1189"/>
      <c r="E34" s="1190"/>
      <c r="F34" s="1191"/>
      <c r="G34" s="1189"/>
      <c r="H34" s="1229"/>
      <c r="I34" s="1203"/>
      <c r="J34" s="1222"/>
    </row>
    <row r="35" spans="1:10" ht="15.75" hidden="1" thickBot="1">
      <c r="A35" s="1743"/>
      <c r="B35" s="1745"/>
      <c r="C35" s="1542"/>
      <c r="D35" s="1189"/>
      <c r="E35" s="1190"/>
      <c r="F35" s="1191"/>
      <c r="G35" s="1189"/>
      <c r="H35" s="1229"/>
      <c r="I35" s="1203"/>
      <c r="J35" s="1222"/>
    </row>
    <row r="36" spans="1:10" ht="15.75" hidden="1" thickBot="1">
      <c r="A36" s="1743"/>
      <c r="B36" s="1745"/>
      <c r="C36" s="1204"/>
      <c r="D36" s="1205"/>
      <c r="E36" s="1206"/>
      <c r="F36" s="1207"/>
      <c r="G36" s="1205"/>
      <c r="H36" s="1234"/>
      <c r="I36" s="1225"/>
      <c r="J36" s="1209"/>
    </row>
    <row r="37" spans="1:10" s="1187" customFormat="1" ht="13.5" hidden="1" thickBot="1">
      <c r="A37" s="1743"/>
      <c r="B37" s="1745"/>
      <c r="C37" s="1226"/>
      <c r="D37" s="1751"/>
      <c r="E37" s="1752"/>
      <c r="F37" s="1213"/>
      <c r="G37" s="1755"/>
      <c r="H37" s="1749"/>
      <c r="I37" s="1236"/>
      <c r="J37" s="1237"/>
    </row>
    <row r="38" spans="1:10" s="1187" customFormat="1" ht="13.5" hidden="1" thickBot="1">
      <c r="A38" s="1743"/>
      <c r="B38" s="1745"/>
      <c r="C38" s="1231"/>
      <c r="D38" s="1238"/>
      <c r="E38" s="1239"/>
      <c r="F38" s="1240"/>
      <c r="G38" s="1235"/>
      <c r="H38" s="1211"/>
      <c r="I38" s="1236"/>
      <c r="J38" s="1222"/>
    </row>
    <row r="39" spans="1:10" s="1187" customFormat="1" ht="13.5" hidden="1" thickBot="1">
      <c r="A39" s="1743"/>
      <c r="B39" s="1745"/>
      <c r="C39" s="1231"/>
      <c r="D39" s="1238"/>
      <c r="E39" s="1239"/>
      <c r="F39" s="1240"/>
      <c r="G39" s="1235"/>
      <c r="H39" s="1211"/>
      <c r="I39" s="1236"/>
      <c r="J39" s="1222"/>
    </row>
    <row r="40" spans="1:10" s="1187" customFormat="1" ht="13.5" hidden="1" thickBot="1">
      <c r="A40" s="1743"/>
      <c r="B40" s="1745"/>
      <c r="C40" s="1231"/>
      <c r="D40" s="1238"/>
      <c r="E40" s="1239"/>
      <c r="F40" s="1240"/>
      <c r="G40" s="1235"/>
      <c r="H40" s="1241"/>
      <c r="I40" s="1236"/>
      <c r="J40" s="1222"/>
    </row>
    <row r="41" spans="1:10" ht="15.75" hidden="1" thickBot="1">
      <c r="A41" s="1743"/>
      <c r="B41" s="1745"/>
      <c r="C41" s="1188"/>
      <c r="D41" s="1189"/>
      <c r="E41" s="1190"/>
      <c r="F41" s="1191"/>
      <c r="G41" s="1189"/>
      <c r="H41" s="1229"/>
      <c r="I41" s="1242"/>
      <c r="J41" s="1222"/>
    </row>
    <row r="42" spans="1:10" ht="15.75" hidden="1" thickBot="1">
      <c r="A42" s="1743"/>
      <c r="B42" s="1745"/>
      <c r="C42" s="1542"/>
      <c r="D42" s="1189"/>
      <c r="E42" s="1190"/>
      <c r="F42" s="1191"/>
      <c r="G42" s="1189"/>
      <c r="H42" s="1229"/>
      <c r="I42" s="1242"/>
      <c r="J42" s="1222"/>
    </row>
    <row r="43" spans="1:10" ht="15.75" hidden="1" thickBot="1">
      <c r="A43" s="1743"/>
      <c r="B43" s="1745"/>
      <c r="C43" s="1542"/>
      <c r="D43" s="1199"/>
      <c r="E43" s="1190"/>
      <c r="F43" s="1243"/>
      <c r="G43" s="1189"/>
      <c r="H43" s="1229"/>
      <c r="I43" s="1192"/>
      <c r="J43" s="1222"/>
    </row>
    <row r="44" spans="1:10" ht="15.75" hidden="1" thickBot="1">
      <c r="A44" s="1743"/>
      <c r="B44" s="1745"/>
      <c r="C44" s="1542"/>
      <c r="D44" s="1199"/>
      <c r="E44" s="1190"/>
      <c r="F44" s="1191"/>
      <c r="G44" s="1189"/>
      <c r="H44" s="1229"/>
      <c r="I44" s="1192"/>
      <c r="J44" s="1222"/>
    </row>
    <row r="45" spans="1:10" ht="9" customHeight="1" hidden="1" thickBot="1">
      <c r="A45" s="1743"/>
      <c r="B45" s="1745"/>
      <c r="C45" s="1204"/>
      <c r="D45" s="1205"/>
      <c r="E45" s="1224"/>
      <c r="F45" s="1244"/>
      <c r="G45" s="1205"/>
      <c r="H45" s="1245"/>
      <c r="I45" s="1208"/>
      <c r="J45" s="1209"/>
    </row>
    <row r="46" spans="1:11" s="1187" customFormat="1" ht="13.5" hidden="1" thickBot="1">
      <c r="A46" s="1743"/>
      <c r="B46" s="1746"/>
      <c r="C46" s="1756"/>
      <c r="D46" s="1757"/>
      <c r="E46" s="1758"/>
      <c r="F46" s="1246"/>
      <c r="G46" s="1247"/>
      <c r="H46" s="1248"/>
      <c r="I46" s="1249"/>
      <c r="J46" s="1250"/>
      <c r="K46" s="1251"/>
    </row>
    <row r="47" spans="1:11" ht="15.75" hidden="1" thickBot="1">
      <c r="A47" s="1743"/>
      <c r="B47" s="1759"/>
      <c r="C47" s="1181"/>
      <c r="D47" s="1747"/>
      <c r="E47" s="1748"/>
      <c r="F47" s="1181"/>
      <c r="G47" s="1747"/>
      <c r="H47" s="1748"/>
      <c r="I47" s="1252"/>
      <c r="J47" s="1193"/>
      <c r="K47" s="1253"/>
    </row>
    <row r="48" spans="1:11" ht="15.75" hidden="1" thickBot="1">
      <c r="A48" s="1743"/>
      <c r="B48" s="1760"/>
      <c r="C48" s="1181"/>
      <c r="D48" s="1182"/>
      <c r="E48" s="1183"/>
      <c r="F48" s="1181"/>
      <c r="G48" s="1254"/>
      <c r="H48" s="1255"/>
      <c r="I48" s="1252"/>
      <c r="J48" s="1193"/>
      <c r="K48" s="1253"/>
    </row>
    <row r="49" spans="1:10" ht="15.75" hidden="1" thickBot="1">
      <c r="A49" s="1743"/>
      <c r="B49" s="1760"/>
      <c r="C49" s="1188"/>
      <c r="D49" s="1189"/>
      <c r="E49" s="1190"/>
      <c r="F49" s="1191"/>
      <c r="G49" s="1199"/>
      <c r="H49" s="1197"/>
      <c r="I49" s="1192"/>
      <c r="J49" s="1193"/>
    </row>
    <row r="50" spans="1:10" ht="15.75" hidden="1" thickBot="1">
      <c r="A50" s="1743"/>
      <c r="B50" s="1760"/>
      <c r="C50" s="1188"/>
      <c r="D50" s="1189"/>
      <c r="E50" s="1190"/>
      <c r="F50" s="1191"/>
      <c r="G50" s="1189"/>
      <c r="H50" s="1190"/>
      <c r="I50" s="1221"/>
      <c r="J50" s="1193"/>
    </row>
    <row r="51" spans="1:10" ht="15.75" hidden="1" thickBot="1">
      <c r="A51" s="1743"/>
      <c r="B51" s="1760"/>
      <c r="C51" s="1195"/>
      <c r="D51" s="1199"/>
      <c r="E51" s="1197"/>
      <c r="F51" s="1198"/>
      <c r="G51" s="1256"/>
      <c r="H51" s="1257"/>
      <c r="I51" s="1200"/>
      <c r="J51" s="1193"/>
    </row>
    <row r="52" spans="1:10" ht="15.75" hidden="1" thickBot="1">
      <c r="A52" s="1743"/>
      <c r="B52" s="1760"/>
      <c r="C52" s="1195"/>
      <c r="D52" s="1199"/>
      <c r="E52" s="1197"/>
      <c r="F52" s="1198"/>
      <c r="G52" s="1256"/>
      <c r="H52" s="1257"/>
      <c r="I52" s="1200"/>
      <c r="J52" s="1193"/>
    </row>
    <row r="53" spans="1:10" ht="15.75" hidden="1" thickBot="1">
      <c r="A53" s="1743"/>
      <c r="B53" s="1760"/>
      <c r="C53" s="1542"/>
      <c r="D53" s="1199"/>
      <c r="E53" s="1197"/>
      <c r="F53" s="1198"/>
      <c r="I53" s="1201"/>
      <c r="J53" s="1202"/>
    </row>
    <row r="54" spans="1:10" ht="15.75" hidden="1" thickBot="1">
      <c r="A54" s="1743"/>
      <c r="B54" s="1760"/>
      <c r="C54" s="1542"/>
      <c r="D54" s="1189"/>
      <c r="E54" s="1190"/>
      <c r="F54" s="1191"/>
      <c r="G54" s="1189"/>
      <c r="H54" s="1190"/>
      <c r="I54" s="1203"/>
      <c r="J54" s="1202"/>
    </row>
    <row r="55" spans="1:10" ht="15.75" hidden="1" thickBot="1">
      <c r="A55" s="1743"/>
      <c r="B55" s="1760"/>
      <c r="C55" s="1204"/>
      <c r="D55" s="1205"/>
      <c r="E55" s="1206"/>
      <c r="F55" s="1207"/>
      <c r="G55" s="1205"/>
      <c r="H55" s="1206"/>
      <c r="I55" s="1258"/>
      <c r="J55" s="1209"/>
    </row>
    <row r="56" spans="1:10" ht="12.75" customHeight="1" hidden="1" thickBot="1">
      <c r="A56" s="1743"/>
      <c r="B56" s="1760"/>
      <c r="C56" s="1210"/>
      <c r="D56" s="1749"/>
      <c r="E56" s="1750"/>
      <c r="F56" s="1213"/>
      <c r="G56" s="1749"/>
      <c r="H56" s="1750"/>
      <c r="I56" s="1214"/>
      <c r="J56" s="1202"/>
    </row>
    <row r="57" spans="1:10" ht="15.75" hidden="1" thickBot="1">
      <c r="A57" s="1743"/>
      <c r="B57" s="1760"/>
      <c r="C57" s="1188"/>
      <c r="D57" s="1189"/>
      <c r="E57" s="1190"/>
      <c r="F57" s="1191"/>
      <c r="G57" s="1189"/>
      <c r="H57" s="1190"/>
      <c r="I57" s="1192"/>
      <c r="J57" s="1193"/>
    </row>
    <row r="58" spans="1:10" ht="15.75" hidden="1" thickBot="1">
      <c r="A58" s="1743"/>
      <c r="B58" s="1760"/>
      <c r="C58" s="1188"/>
      <c r="D58" s="1189"/>
      <c r="E58" s="1190"/>
      <c r="F58" s="1191"/>
      <c r="G58" s="1189"/>
      <c r="H58" s="1190"/>
      <c r="I58" s="1192"/>
      <c r="J58" s="1193"/>
    </row>
    <row r="59" spans="1:10" ht="15.75" hidden="1" thickBot="1">
      <c r="A59" s="1743"/>
      <c r="B59" s="1760"/>
      <c r="C59" s="1188"/>
      <c r="D59" s="1189"/>
      <c r="E59" s="1190"/>
      <c r="F59" s="1191"/>
      <c r="G59" s="1189"/>
      <c r="H59" s="1190"/>
      <c r="I59" s="1216"/>
      <c r="J59" s="1217"/>
    </row>
    <row r="60" spans="1:10" ht="13.5" customHeight="1" hidden="1" thickBot="1">
      <c r="A60" s="1743"/>
      <c r="B60" s="1760"/>
      <c r="C60" s="1188"/>
      <c r="D60" s="1189"/>
      <c r="E60" s="1190"/>
      <c r="F60" s="1240"/>
      <c r="G60" s="1189"/>
      <c r="H60" s="1190"/>
      <c r="I60" s="1203"/>
      <c r="J60" s="1193"/>
    </row>
    <row r="61" spans="1:10" ht="15.75" hidden="1" thickBot="1">
      <c r="A61" s="1743"/>
      <c r="B61" s="1760"/>
      <c r="C61" s="1188"/>
      <c r="D61" s="1189"/>
      <c r="E61" s="1190"/>
      <c r="F61" s="1219"/>
      <c r="G61" s="1220"/>
      <c r="H61" s="1190"/>
      <c r="I61" s="1221"/>
      <c r="J61" s="1202"/>
    </row>
    <row r="62" spans="1:10" ht="15.75" hidden="1" thickBot="1">
      <c r="A62" s="1743"/>
      <c r="B62" s="1760"/>
      <c r="C62" s="1188"/>
      <c r="D62" s="1189"/>
      <c r="E62" s="1190"/>
      <c r="F62" s="1191"/>
      <c r="G62" s="1220"/>
      <c r="H62" s="1190"/>
      <c r="I62" s="1203"/>
      <c r="J62" s="1202"/>
    </row>
    <row r="63" spans="1:10" ht="15.75" hidden="1" thickBot="1">
      <c r="A63" s="1743"/>
      <c r="B63" s="1760"/>
      <c r="C63" s="1204"/>
      <c r="D63" s="1205"/>
      <c r="E63" s="1206"/>
      <c r="F63" s="1207"/>
      <c r="G63" s="1224"/>
      <c r="H63" s="1224"/>
      <c r="I63" s="1225"/>
      <c r="J63" s="1209"/>
    </row>
    <row r="64" spans="1:10" ht="1.5" customHeight="1" hidden="1" thickBot="1">
      <c r="A64" s="1743"/>
      <c r="B64" s="1760"/>
      <c r="C64" s="1226"/>
      <c r="D64" s="1751"/>
      <c r="E64" s="1752"/>
      <c r="F64" s="1213"/>
      <c r="G64" s="1753"/>
      <c r="H64" s="1750"/>
      <c r="I64" s="1214"/>
      <c r="J64" s="1202"/>
    </row>
    <row r="65" spans="1:10" ht="15.75" hidden="1" thickBot="1">
      <c r="A65" s="1743"/>
      <c r="B65" s="1760"/>
      <c r="C65" s="1188"/>
      <c r="D65" s="1189"/>
      <c r="E65" s="1190"/>
      <c r="F65" s="1191"/>
      <c r="G65" s="1189"/>
      <c r="H65" s="1190"/>
      <c r="I65" s="1192"/>
      <c r="J65" s="1202"/>
    </row>
    <row r="66" spans="1:10" ht="15.75" hidden="1" thickBot="1">
      <c r="A66" s="1743"/>
      <c r="B66" s="1760"/>
      <c r="C66" s="1188"/>
      <c r="D66" s="1189"/>
      <c r="E66" s="1190"/>
      <c r="F66" s="1191"/>
      <c r="G66" s="1189"/>
      <c r="H66" s="1190"/>
      <c r="I66" s="1203"/>
      <c r="J66" s="1202"/>
    </row>
    <row r="67" spans="1:10" ht="15.75" hidden="1" thickBot="1">
      <c r="A67" s="1743"/>
      <c r="B67" s="1760"/>
      <c r="C67" s="1542"/>
      <c r="D67" s="1189"/>
      <c r="E67" s="1190"/>
      <c r="F67" s="1191"/>
      <c r="G67" s="1189"/>
      <c r="H67" s="1229"/>
      <c r="I67" s="1203"/>
      <c r="J67" s="1202"/>
    </row>
    <row r="68" spans="1:10" ht="15.75" hidden="1" thickBot="1">
      <c r="A68" s="1743"/>
      <c r="B68" s="1760"/>
      <c r="C68" s="1204"/>
      <c r="D68" s="1205"/>
      <c r="E68" s="1206"/>
      <c r="F68" s="1230"/>
      <c r="G68" s="1205"/>
      <c r="H68" s="1224"/>
      <c r="I68" s="1225"/>
      <c r="J68" s="1259"/>
    </row>
    <row r="69" spans="1:10" ht="15.75" hidden="1" thickBot="1">
      <c r="A69" s="1743"/>
      <c r="B69" s="1760"/>
      <c r="C69" s="1226"/>
      <c r="D69" s="1751"/>
      <c r="E69" s="1752"/>
      <c r="F69" s="1213"/>
      <c r="G69" s="1753"/>
      <c r="H69" s="1750"/>
      <c r="I69" s="1214"/>
      <c r="J69" s="1260"/>
    </row>
    <row r="70" spans="1:10" ht="15.75" hidden="1" thickBot="1">
      <c r="A70" s="1743"/>
      <c r="B70" s="1760"/>
      <c r="C70" s="1188"/>
      <c r="D70" s="1189"/>
      <c r="E70" s="1190"/>
      <c r="F70" s="1191"/>
      <c r="G70" s="1189"/>
      <c r="H70" s="1190"/>
      <c r="I70" s="1192"/>
      <c r="J70" s="1202"/>
    </row>
    <row r="71" spans="1:10" ht="15.75" hidden="1" thickBot="1">
      <c r="A71" s="1743"/>
      <c r="B71" s="1760"/>
      <c r="C71" s="1188"/>
      <c r="D71" s="1189"/>
      <c r="E71" s="1190"/>
      <c r="F71" s="1191"/>
      <c r="G71" s="1189"/>
      <c r="H71" s="1190"/>
      <c r="I71" s="1203"/>
      <c r="J71" s="1202"/>
    </row>
    <row r="72" spans="1:10" ht="15.75" hidden="1" thickBot="1">
      <c r="A72" s="1743"/>
      <c r="B72" s="1760"/>
      <c r="C72" s="1542"/>
      <c r="D72" s="1189"/>
      <c r="E72" s="1190"/>
      <c r="F72" s="1191"/>
      <c r="G72" s="1189"/>
      <c r="H72" s="1229"/>
      <c r="I72" s="1203"/>
      <c r="J72" s="1202"/>
    </row>
    <row r="73" spans="1:10" ht="15.75" hidden="1" thickBot="1">
      <c r="A73" s="1743"/>
      <c r="B73" s="1760"/>
      <c r="C73" s="1204"/>
      <c r="D73" s="1205"/>
      <c r="E73" s="1206"/>
      <c r="F73" s="1230"/>
      <c r="G73" s="1205"/>
      <c r="H73" s="1261"/>
      <c r="I73" s="1225"/>
      <c r="J73" s="1259"/>
    </row>
    <row r="74" spans="1:10" ht="9" customHeight="1" hidden="1" thickBot="1">
      <c r="A74" s="1743"/>
      <c r="B74" s="1760"/>
      <c r="C74" s="1226"/>
      <c r="D74" s="1751"/>
      <c r="E74" s="1752"/>
      <c r="F74" s="1213"/>
      <c r="G74" s="1751"/>
      <c r="H74" s="1754"/>
      <c r="I74" s="1214"/>
      <c r="J74" s="1202"/>
    </row>
    <row r="75" spans="1:10" ht="15.75" hidden="1" thickBot="1">
      <c r="A75" s="1743"/>
      <c r="B75" s="1760"/>
      <c r="C75" s="1231"/>
      <c r="D75" s="1228"/>
      <c r="E75" s="1212"/>
      <c r="F75" s="1213"/>
      <c r="G75" s="1228"/>
      <c r="H75" s="1232"/>
      <c r="I75" s="1233"/>
      <c r="J75" s="1202"/>
    </row>
    <row r="76" spans="1:10" ht="15.75" hidden="1" thickBot="1">
      <c r="A76" s="1743"/>
      <c r="B76" s="1760"/>
      <c r="C76" s="1188"/>
      <c r="D76" s="1189"/>
      <c r="E76" s="1190"/>
      <c r="F76" s="1191"/>
      <c r="G76" s="1189"/>
      <c r="H76" s="1229"/>
      <c r="I76" s="1192"/>
      <c r="J76" s="1202"/>
    </row>
    <row r="77" spans="1:10" ht="15.75" hidden="1" thickBot="1">
      <c r="A77" s="1743"/>
      <c r="B77" s="1760"/>
      <c r="C77" s="1188"/>
      <c r="D77" s="1189"/>
      <c r="E77" s="1190"/>
      <c r="F77" s="1191"/>
      <c r="G77" s="1189"/>
      <c r="H77" s="1229"/>
      <c r="I77" s="1221"/>
      <c r="J77" s="1202"/>
    </row>
    <row r="78" spans="1:10" ht="15.75" hidden="1" thickBot="1">
      <c r="A78" s="1743"/>
      <c r="B78" s="1760"/>
      <c r="C78" s="1195"/>
      <c r="D78" s="1189"/>
      <c r="E78" s="1190"/>
      <c r="F78" s="1191"/>
      <c r="G78" s="1189"/>
      <c r="H78" s="1229"/>
      <c r="I78" s="1203"/>
      <c r="J78" s="1202"/>
    </row>
    <row r="79" spans="1:10" ht="15.75" hidden="1" thickBot="1">
      <c r="A79" s="1743"/>
      <c r="B79" s="1760"/>
      <c r="C79" s="1195"/>
      <c r="D79" s="1189"/>
      <c r="E79" s="1190"/>
      <c r="F79" s="1191"/>
      <c r="G79" s="1189"/>
      <c r="H79" s="1229"/>
      <c r="I79" s="1203"/>
      <c r="J79" s="1202"/>
    </row>
    <row r="80" spans="1:10" ht="15.75" hidden="1" thickBot="1">
      <c r="A80" s="1743"/>
      <c r="B80" s="1760"/>
      <c r="C80" s="1542"/>
      <c r="D80" s="1189"/>
      <c r="E80" s="1190"/>
      <c r="F80" s="1191"/>
      <c r="G80" s="1189"/>
      <c r="H80" s="1229"/>
      <c r="I80" s="1203"/>
      <c r="J80" s="1202"/>
    </row>
    <row r="81" spans="1:10" ht="15.75" hidden="1" thickBot="1">
      <c r="A81" s="1743"/>
      <c r="B81" s="1760"/>
      <c r="C81" s="1204"/>
      <c r="D81" s="1205"/>
      <c r="E81" s="1206"/>
      <c r="F81" s="1207"/>
      <c r="G81" s="1205"/>
      <c r="H81" s="1234"/>
      <c r="I81" s="1225"/>
      <c r="J81" s="1209"/>
    </row>
    <row r="82" spans="1:10" ht="1.5" customHeight="1" hidden="1" thickBot="1">
      <c r="A82" s="1743"/>
      <c r="B82" s="1760"/>
      <c r="C82" s="1226"/>
      <c r="D82" s="1751"/>
      <c r="E82" s="1752"/>
      <c r="F82" s="1213"/>
      <c r="G82" s="1755"/>
      <c r="H82" s="1749"/>
      <c r="I82" s="1236"/>
      <c r="J82" s="1262"/>
    </row>
    <row r="83" spans="1:10" ht="15.75" hidden="1" thickBot="1">
      <c r="A83" s="1743"/>
      <c r="B83" s="1760"/>
      <c r="C83" s="1188"/>
      <c r="D83" s="1189"/>
      <c r="E83" s="1190"/>
      <c r="F83" s="1191"/>
      <c r="G83" s="1189"/>
      <c r="H83" s="1229"/>
      <c r="I83" s="1242"/>
      <c r="J83" s="1202"/>
    </row>
    <row r="84" spans="1:10" ht="15.75" hidden="1" thickBot="1">
      <c r="A84" s="1743"/>
      <c r="B84" s="1760"/>
      <c r="C84" s="1542"/>
      <c r="D84" s="1189"/>
      <c r="E84" s="1190"/>
      <c r="F84" s="1191"/>
      <c r="G84" s="1189"/>
      <c r="H84" s="1229"/>
      <c r="I84" s="1242"/>
      <c r="J84" s="1202"/>
    </row>
    <row r="85" spans="1:10" ht="15.75" hidden="1" thickBot="1">
      <c r="A85" s="1743"/>
      <c r="B85" s="1760"/>
      <c r="C85" s="1542"/>
      <c r="D85" s="1199"/>
      <c r="E85" s="1190"/>
      <c r="F85" s="1191"/>
      <c r="G85" s="1189"/>
      <c r="H85" s="1229"/>
      <c r="I85" s="1192"/>
      <c r="J85" s="1202"/>
    </row>
    <row r="86" spans="1:10" ht="15.75" hidden="1" thickBot="1">
      <c r="A86" s="1743"/>
      <c r="B86" s="1760"/>
      <c r="C86" s="1542"/>
      <c r="D86" s="1199"/>
      <c r="E86" s="1190"/>
      <c r="F86" s="1191"/>
      <c r="G86" s="1189"/>
      <c r="H86" s="1229"/>
      <c r="I86" s="1192"/>
      <c r="J86" s="1202"/>
    </row>
    <row r="87" spans="1:10" ht="15.75" hidden="1" thickBot="1">
      <c r="A87" s="1743"/>
      <c r="B87" s="1760"/>
      <c r="C87" s="1204"/>
      <c r="D87" s="1205"/>
      <c r="E87" s="1224"/>
      <c r="F87" s="1244"/>
      <c r="G87" s="1205"/>
      <c r="H87" s="1245"/>
      <c r="I87" s="1258"/>
      <c r="J87" s="1259"/>
    </row>
    <row r="88" spans="1:10" s="1187" customFormat="1" ht="13.5" hidden="1" thickBot="1">
      <c r="A88" s="1743"/>
      <c r="B88" s="1761"/>
      <c r="C88" s="1762"/>
      <c r="D88" s="1763"/>
      <c r="E88" s="1764"/>
      <c r="F88" s="1263"/>
      <c r="G88" s="1264"/>
      <c r="H88" s="1265"/>
      <c r="I88" s="1266"/>
      <c r="J88" s="1267"/>
    </row>
    <row r="89" spans="1:10" ht="15.75" hidden="1" thickBot="1">
      <c r="A89" s="1743"/>
      <c r="B89" s="1765"/>
      <c r="C89" s="1181"/>
      <c r="D89" s="1747"/>
      <c r="E89" s="1748"/>
      <c r="F89" s="1184"/>
      <c r="G89" s="1747"/>
      <c r="H89" s="1748"/>
      <c r="I89" s="1185"/>
      <c r="J89" s="1268"/>
    </row>
    <row r="90" spans="1:10" ht="15.75" hidden="1" thickBot="1">
      <c r="A90" s="1743"/>
      <c r="B90" s="1765"/>
      <c r="C90" s="1181"/>
      <c r="D90" s="1182"/>
      <c r="E90" s="1183"/>
      <c r="F90" s="1184"/>
      <c r="G90" s="1182"/>
      <c r="H90" s="1269"/>
      <c r="I90" s="1270"/>
      <c r="J90" s="1268"/>
    </row>
    <row r="91" spans="1:10" ht="15.75" hidden="1" thickBot="1">
      <c r="A91" s="1743"/>
      <c r="B91" s="1765"/>
      <c r="C91" s="1188"/>
      <c r="D91" s="1189"/>
      <c r="E91" s="1190"/>
      <c r="F91" s="1191"/>
      <c r="G91" s="1189"/>
      <c r="H91" s="1190"/>
      <c r="I91" s="1192"/>
      <c r="J91" s="1202"/>
    </row>
    <row r="92" spans="1:10" ht="15.75" hidden="1" thickBot="1">
      <c r="A92" s="1743"/>
      <c r="B92" s="1765"/>
      <c r="C92" s="1188"/>
      <c r="D92" s="1194"/>
      <c r="E92" s="1190"/>
      <c r="F92" s="1191"/>
      <c r="G92" s="1189"/>
      <c r="H92" s="1271"/>
      <c r="I92" s="1221"/>
      <c r="J92" s="1202"/>
    </row>
    <row r="93" spans="1:10" ht="15.75" hidden="1" thickBot="1">
      <c r="A93" s="1743"/>
      <c r="B93" s="1765"/>
      <c r="C93" s="1195"/>
      <c r="D93" s="1189"/>
      <c r="E93" s="1190"/>
      <c r="F93" s="1191"/>
      <c r="G93" s="1189"/>
      <c r="H93" s="1190"/>
      <c r="I93" s="1200"/>
      <c r="J93" s="1202"/>
    </row>
    <row r="94" spans="1:10" ht="15.75" hidden="1" thickBot="1">
      <c r="A94" s="1743"/>
      <c r="B94" s="1765"/>
      <c r="C94" s="1195"/>
      <c r="D94" s="1189"/>
      <c r="E94" s="1190"/>
      <c r="F94" s="1191"/>
      <c r="G94" s="1189"/>
      <c r="H94" s="1272"/>
      <c r="I94" s="1200"/>
      <c r="J94" s="1202"/>
    </row>
    <row r="95" spans="1:10" ht="15.75" hidden="1" thickBot="1">
      <c r="A95" s="1743"/>
      <c r="B95" s="1765"/>
      <c r="C95" s="1542"/>
      <c r="D95" s="1199"/>
      <c r="E95" s="1190"/>
      <c r="F95" s="1191"/>
      <c r="I95" s="1201"/>
      <c r="J95" s="1202"/>
    </row>
    <row r="96" spans="1:10" ht="15.75" hidden="1" thickBot="1">
      <c r="A96" s="1743"/>
      <c r="B96" s="1765"/>
      <c r="C96" s="1542"/>
      <c r="D96" s="1189"/>
      <c r="E96" s="1190"/>
      <c r="F96" s="1273"/>
      <c r="G96" s="1189"/>
      <c r="H96" s="1190"/>
      <c r="I96" s="1203"/>
      <c r="J96" s="1202"/>
    </row>
    <row r="97" spans="1:10" ht="15.75" hidden="1" thickBot="1">
      <c r="A97" s="1743"/>
      <c r="B97" s="1765"/>
      <c r="C97" s="1204"/>
      <c r="D97" s="1205"/>
      <c r="E97" s="1274"/>
      <c r="F97" s="1275"/>
      <c r="G97" s="1205"/>
      <c r="H97" s="1206"/>
      <c r="I97" s="1258"/>
      <c r="J97" s="1209"/>
    </row>
    <row r="98" spans="1:10" ht="9.75" customHeight="1" hidden="1" thickBot="1">
      <c r="A98" s="1743"/>
      <c r="B98" s="1765"/>
      <c r="C98" s="1210"/>
      <c r="D98" s="1753"/>
      <c r="E98" s="1750"/>
      <c r="F98" s="1213"/>
      <c r="G98" s="1753"/>
      <c r="H98" s="1750"/>
      <c r="I98" s="1214"/>
      <c r="J98" s="1202"/>
    </row>
    <row r="99" spans="1:10" ht="15.75" hidden="1" thickBot="1">
      <c r="A99" s="1743"/>
      <c r="B99" s="1765"/>
      <c r="C99" s="1188"/>
      <c r="D99" s="1189"/>
      <c r="E99" s="1190"/>
      <c r="F99" s="1191"/>
      <c r="G99" s="1189"/>
      <c r="H99" s="1190"/>
      <c r="I99" s="1192"/>
      <c r="J99" s="1202"/>
    </row>
    <row r="100" spans="1:10" ht="15.75" hidden="1" thickBot="1">
      <c r="A100" s="1743"/>
      <c r="B100" s="1765"/>
      <c r="C100" s="1188"/>
      <c r="D100" s="1189"/>
      <c r="E100" s="1190"/>
      <c r="F100" s="1191"/>
      <c r="G100" s="1189"/>
      <c r="H100" s="1190"/>
      <c r="I100" s="1203"/>
      <c r="J100" s="1202"/>
    </row>
    <row r="101" spans="1:10" ht="15.75" hidden="1" thickBot="1">
      <c r="A101" s="1743"/>
      <c r="B101" s="1765"/>
      <c r="C101" s="1542"/>
      <c r="D101" s="1189"/>
      <c r="E101" s="1190"/>
      <c r="F101" s="1191"/>
      <c r="G101" s="1189"/>
      <c r="H101" s="1229"/>
      <c r="I101" s="1203"/>
      <c r="J101" s="1202"/>
    </row>
    <row r="102" spans="1:10" ht="15.75" hidden="1" thickBot="1">
      <c r="A102" s="1743"/>
      <c r="B102" s="1765"/>
      <c r="C102" s="1204"/>
      <c r="D102" s="1205"/>
      <c r="E102" s="1206"/>
      <c r="F102" s="1230"/>
      <c r="G102" s="1205"/>
      <c r="H102" s="1224"/>
      <c r="I102" s="1225"/>
      <c r="J102" s="1259"/>
    </row>
    <row r="103" spans="1:10" ht="15" customHeight="1" hidden="1" thickBot="1">
      <c r="A103" s="1743"/>
      <c r="B103" s="1765"/>
      <c r="C103" s="1226"/>
      <c r="D103" s="1751"/>
      <c r="E103" s="1752"/>
      <c r="F103" s="1213"/>
      <c r="G103" s="1751"/>
      <c r="H103" s="1754"/>
      <c r="I103" s="1214"/>
      <c r="J103" s="1202"/>
    </row>
    <row r="104" spans="1:10" ht="15.75" hidden="1" thickBot="1">
      <c r="A104" s="1743"/>
      <c r="B104" s="1765"/>
      <c r="C104" s="1188"/>
      <c r="D104" s="1189"/>
      <c r="E104" s="1190"/>
      <c r="F104" s="1191"/>
      <c r="G104" s="1189"/>
      <c r="H104" s="1229"/>
      <c r="I104" s="1192"/>
      <c r="J104" s="1202"/>
    </row>
    <row r="105" spans="1:10" ht="15.75" hidden="1" thickBot="1">
      <c r="A105" s="1743"/>
      <c r="B105" s="1765"/>
      <c r="C105" s="1188"/>
      <c r="D105" s="1189"/>
      <c r="E105" s="1190"/>
      <c r="F105" s="1191"/>
      <c r="G105" s="1189"/>
      <c r="H105" s="1229"/>
      <c r="I105" s="1203"/>
      <c r="J105" s="1202"/>
    </row>
    <row r="106" spans="1:10" ht="15.75" hidden="1" thickBot="1">
      <c r="A106" s="1743"/>
      <c r="B106" s="1765"/>
      <c r="C106" s="1542"/>
      <c r="D106" s="1189"/>
      <c r="E106" s="1190"/>
      <c r="F106" s="1191"/>
      <c r="G106" s="1189"/>
      <c r="H106" s="1229"/>
      <c r="I106" s="1203"/>
      <c r="J106" s="1202"/>
    </row>
    <row r="107" spans="1:10" ht="15.75" hidden="1" thickBot="1">
      <c r="A107" s="1743"/>
      <c r="B107" s="1765"/>
      <c r="C107" s="1204"/>
      <c r="D107" s="1205"/>
      <c r="E107" s="1206"/>
      <c r="F107" s="1230"/>
      <c r="G107" s="1205"/>
      <c r="H107" s="1234"/>
      <c r="I107" s="1225"/>
      <c r="J107" s="1259"/>
    </row>
    <row r="108" spans="1:10" ht="15.75" hidden="1" thickBot="1">
      <c r="A108" s="1743"/>
      <c r="B108" s="1765"/>
      <c r="C108" s="1226"/>
      <c r="D108" s="1751"/>
      <c r="E108" s="1752"/>
      <c r="F108" s="1213"/>
      <c r="G108" s="1755"/>
      <c r="H108" s="1749"/>
      <c r="I108" s="1236"/>
      <c r="J108" s="1262"/>
    </row>
    <row r="109" spans="1:10" ht="15.75" hidden="1" thickBot="1">
      <c r="A109" s="1743"/>
      <c r="B109" s="1765"/>
      <c r="C109" s="1188"/>
      <c r="D109" s="1189"/>
      <c r="E109" s="1190"/>
      <c r="F109" s="1191"/>
      <c r="G109" s="1189"/>
      <c r="H109" s="1229"/>
      <c r="I109" s="1242"/>
      <c r="J109" s="1193"/>
    </row>
    <row r="110" spans="1:10" ht="15.75" hidden="1" thickBot="1">
      <c r="A110" s="1743"/>
      <c r="B110" s="1765"/>
      <c r="C110" s="1542"/>
      <c r="D110" s="1189"/>
      <c r="E110" s="1190"/>
      <c r="F110" s="1191"/>
      <c r="G110" s="1189"/>
      <c r="H110" s="1229"/>
      <c r="I110" s="1242"/>
      <c r="J110" s="1202"/>
    </row>
    <row r="111" spans="1:10" ht="15.75" hidden="1" thickBot="1">
      <c r="A111" s="1743"/>
      <c r="B111" s="1765"/>
      <c r="C111" s="1542"/>
      <c r="D111" s="1199"/>
      <c r="E111" s="1190"/>
      <c r="F111" s="1191"/>
      <c r="G111" s="1189"/>
      <c r="H111" s="1229"/>
      <c r="I111" s="1192"/>
      <c r="J111" s="1202"/>
    </row>
    <row r="112" spans="1:10" ht="15.75" hidden="1" thickBot="1">
      <c r="A112" s="1743"/>
      <c r="B112" s="1765"/>
      <c r="C112" s="1542"/>
      <c r="D112" s="1199"/>
      <c r="E112" s="1190"/>
      <c r="F112" s="1191"/>
      <c r="G112" s="1189"/>
      <c r="H112" s="1229"/>
      <c r="I112" s="1192"/>
      <c r="J112" s="1202"/>
    </row>
    <row r="113" spans="1:10" ht="15.75" hidden="1" thickBot="1">
      <c r="A113" s="1743"/>
      <c r="B113" s="1765"/>
      <c r="C113" s="1542"/>
      <c r="D113" s="1199"/>
      <c r="E113" s="1196"/>
      <c r="F113" s="1276"/>
      <c r="G113" s="1199"/>
      <c r="H113" s="1271"/>
      <c r="I113" s="1201"/>
      <c r="J113" s="1202"/>
    </row>
    <row r="114" spans="1:77" s="1187" customFormat="1" ht="13.5" hidden="1" thickBot="1">
      <c r="A114" s="1743"/>
      <c r="B114" s="1277"/>
      <c r="C114" s="1766"/>
      <c r="D114" s="1757"/>
      <c r="E114" s="1758"/>
      <c r="F114" s="1250"/>
      <c r="G114" s="1278"/>
      <c r="H114" s="1248"/>
      <c r="I114" s="1249"/>
      <c r="J114" s="1250"/>
      <c r="K114" s="1279"/>
      <c r="L114" s="1279"/>
      <c r="M114" s="1279"/>
      <c r="N114" s="1279"/>
      <c r="O114" s="1279"/>
      <c r="P114" s="1279"/>
      <c r="Q114" s="1279"/>
      <c r="R114" s="1279"/>
      <c r="S114" s="1279"/>
      <c r="T114" s="1279"/>
      <c r="U114" s="1279"/>
      <c r="V114" s="1279"/>
      <c r="W114" s="1279"/>
      <c r="X114" s="1279"/>
      <c r="Y114" s="1279"/>
      <c r="Z114" s="1279"/>
      <c r="AA114" s="1279"/>
      <c r="AB114" s="1279"/>
      <c r="AC114" s="1279"/>
      <c r="AD114" s="1279"/>
      <c r="AE114" s="1279"/>
      <c r="AF114" s="1279"/>
      <c r="AG114" s="1279"/>
      <c r="AH114" s="1279"/>
      <c r="AI114" s="1279"/>
      <c r="AJ114" s="1279"/>
      <c r="AK114" s="1279"/>
      <c r="AL114" s="1279"/>
      <c r="AM114" s="1279"/>
      <c r="AN114" s="1279"/>
      <c r="AO114" s="1279"/>
      <c r="AP114" s="1279"/>
      <c r="AQ114" s="1279"/>
      <c r="AR114" s="1279"/>
      <c r="AS114" s="1279"/>
      <c r="AT114" s="1279"/>
      <c r="AU114" s="1279"/>
      <c r="AV114" s="1279"/>
      <c r="AW114" s="1279"/>
      <c r="AX114" s="1279"/>
      <c r="AY114" s="1279"/>
      <c r="AZ114" s="1279"/>
      <c r="BA114" s="1279"/>
      <c r="BB114" s="1279"/>
      <c r="BC114" s="1279"/>
      <c r="BD114" s="1279"/>
      <c r="BE114" s="1279"/>
      <c r="BF114" s="1279"/>
      <c r="BG114" s="1279"/>
      <c r="BH114" s="1279"/>
      <c r="BI114" s="1279"/>
      <c r="BJ114" s="1279"/>
      <c r="BK114" s="1279"/>
      <c r="BL114" s="1279"/>
      <c r="BM114" s="1279"/>
      <c r="BN114" s="1279"/>
      <c r="BO114" s="1279"/>
      <c r="BP114" s="1279"/>
      <c r="BQ114" s="1279"/>
      <c r="BR114" s="1279"/>
      <c r="BS114" s="1279"/>
      <c r="BT114" s="1279"/>
      <c r="BU114" s="1279"/>
      <c r="BV114" s="1279"/>
      <c r="BW114" s="1279"/>
      <c r="BX114" s="1279"/>
      <c r="BY114" s="1279"/>
    </row>
    <row r="115" spans="1:77" s="1280" customFormat="1" ht="13.5" hidden="1" thickBot="1">
      <c r="A115" s="1743"/>
      <c r="B115" s="1767"/>
      <c r="C115" s="1181"/>
      <c r="D115" s="1747"/>
      <c r="E115" s="1748"/>
      <c r="F115" s="1181"/>
      <c r="G115" s="1747"/>
      <c r="H115" s="1748"/>
      <c r="I115" s="1252"/>
      <c r="J115" s="1193"/>
      <c r="K115" s="1279"/>
      <c r="L115" s="1279"/>
      <c r="M115" s="1279"/>
      <c r="N115" s="1279"/>
      <c r="O115" s="1279"/>
      <c r="P115" s="1279"/>
      <c r="Q115" s="1279"/>
      <c r="R115" s="1279"/>
      <c r="S115" s="1279"/>
      <c r="T115" s="1279"/>
      <c r="U115" s="1279"/>
      <c r="V115" s="1279"/>
      <c r="W115" s="1279"/>
      <c r="X115" s="1279"/>
      <c r="Y115" s="1279"/>
      <c r="Z115" s="1279"/>
      <c r="AA115" s="1279"/>
      <c r="AB115" s="1279"/>
      <c r="AC115" s="1279"/>
      <c r="AD115" s="1279"/>
      <c r="AE115" s="1279"/>
      <c r="AF115" s="1279"/>
      <c r="AG115" s="1279"/>
      <c r="AH115" s="1279"/>
      <c r="AI115" s="1279"/>
      <c r="AJ115" s="1279"/>
      <c r="AK115" s="1279"/>
      <c r="AL115" s="1279"/>
      <c r="AM115" s="1279"/>
      <c r="AN115" s="1279"/>
      <c r="AO115" s="1279"/>
      <c r="AP115" s="1279"/>
      <c r="AQ115" s="1279"/>
      <c r="AR115" s="1279"/>
      <c r="AS115" s="1279"/>
      <c r="AT115" s="1279"/>
      <c r="AU115" s="1279"/>
      <c r="AV115" s="1279"/>
      <c r="AW115" s="1279"/>
      <c r="AX115" s="1279"/>
      <c r="AY115" s="1279"/>
      <c r="AZ115" s="1279"/>
      <c r="BA115" s="1279"/>
      <c r="BB115" s="1279"/>
      <c r="BC115" s="1279"/>
      <c r="BD115" s="1279"/>
      <c r="BE115" s="1279"/>
      <c r="BF115" s="1279"/>
      <c r="BG115" s="1279"/>
      <c r="BH115" s="1279"/>
      <c r="BI115" s="1279"/>
      <c r="BJ115" s="1279"/>
      <c r="BK115" s="1279"/>
      <c r="BL115" s="1279"/>
      <c r="BM115" s="1279"/>
      <c r="BN115" s="1279"/>
      <c r="BO115" s="1279"/>
      <c r="BP115" s="1279"/>
      <c r="BQ115" s="1279"/>
      <c r="BR115" s="1279"/>
      <c r="BS115" s="1279"/>
      <c r="BT115" s="1279"/>
      <c r="BU115" s="1279"/>
      <c r="BV115" s="1279"/>
      <c r="BW115" s="1279"/>
      <c r="BX115" s="1279"/>
      <c r="BY115" s="1279"/>
    </row>
    <row r="116" spans="1:77" s="1280" customFormat="1" ht="13.5" hidden="1" thickBot="1">
      <c r="A116" s="1743"/>
      <c r="B116" s="1768"/>
      <c r="C116" s="1181"/>
      <c r="D116" s="1182"/>
      <c r="E116" s="1183"/>
      <c r="F116" s="1181"/>
      <c r="G116" s="1254"/>
      <c r="H116" s="1255"/>
      <c r="I116" s="1252"/>
      <c r="J116" s="1193"/>
      <c r="K116" s="1279"/>
      <c r="L116" s="1279"/>
      <c r="M116" s="1279"/>
      <c r="N116" s="1279"/>
      <c r="O116" s="1279"/>
      <c r="P116" s="1279"/>
      <c r="Q116" s="1279"/>
      <c r="R116" s="1279"/>
      <c r="S116" s="1279"/>
      <c r="T116" s="1279"/>
      <c r="U116" s="1279"/>
      <c r="V116" s="1279"/>
      <c r="W116" s="1279"/>
      <c r="X116" s="1279"/>
      <c r="Y116" s="1279"/>
      <c r="Z116" s="1279"/>
      <c r="AA116" s="1279"/>
      <c r="AB116" s="1279"/>
      <c r="AC116" s="1279"/>
      <c r="AD116" s="1279"/>
      <c r="AE116" s="1279"/>
      <c r="AF116" s="1279"/>
      <c r="AG116" s="1279"/>
      <c r="AH116" s="1279"/>
      <c r="AI116" s="1279"/>
      <c r="AJ116" s="1279"/>
      <c r="AK116" s="1279"/>
      <c r="AL116" s="1279"/>
      <c r="AM116" s="1279"/>
      <c r="AN116" s="1279"/>
      <c r="AO116" s="1279"/>
      <c r="AP116" s="1279"/>
      <c r="AQ116" s="1279"/>
      <c r="AR116" s="1279"/>
      <c r="AS116" s="1279"/>
      <c r="AT116" s="1279"/>
      <c r="AU116" s="1279"/>
      <c r="AV116" s="1279"/>
      <c r="AW116" s="1279"/>
      <c r="AX116" s="1279"/>
      <c r="AY116" s="1279"/>
      <c r="AZ116" s="1279"/>
      <c r="BA116" s="1279"/>
      <c r="BB116" s="1279"/>
      <c r="BC116" s="1279"/>
      <c r="BD116" s="1279"/>
      <c r="BE116" s="1279"/>
      <c r="BF116" s="1279"/>
      <c r="BG116" s="1279"/>
      <c r="BH116" s="1279"/>
      <c r="BI116" s="1279"/>
      <c r="BJ116" s="1279"/>
      <c r="BK116" s="1279"/>
      <c r="BL116" s="1279"/>
      <c r="BM116" s="1279"/>
      <c r="BN116" s="1279"/>
      <c r="BO116" s="1279"/>
      <c r="BP116" s="1279"/>
      <c r="BQ116" s="1279"/>
      <c r="BR116" s="1279"/>
      <c r="BS116" s="1279"/>
      <c r="BT116" s="1279"/>
      <c r="BU116" s="1279"/>
      <c r="BV116" s="1279"/>
      <c r="BW116" s="1279"/>
      <c r="BX116" s="1279"/>
      <c r="BY116" s="1279"/>
    </row>
    <row r="117" spans="1:77" s="1280" customFormat="1" ht="15.75" hidden="1" thickBot="1">
      <c r="A117" s="1743"/>
      <c r="B117" s="1769"/>
      <c r="C117" s="1188"/>
      <c r="D117" s="1189"/>
      <c r="E117" s="1190"/>
      <c r="F117" s="1191"/>
      <c r="G117" s="1199"/>
      <c r="H117" s="1197"/>
      <c r="I117" s="1192"/>
      <c r="J117" s="1193"/>
      <c r="K117" s="1279"/>
      <c r="L117" s="1279"/>
      <c r="M117" s="1279"/>
      <c r="N117" s="1279"/>
      <c r="O117" s="1279"/>
      <c r="P117" s="1279"/>
      <c r="Q117" s="1279"/>
      <c r="R117" s="1279"/>
      <c r="S117" s="1279"/>
      <c r="T117" s="1279"/>
      <c r="U117" s="1279"/>
      <c r="V117" s="1279"/>
      <c r="W117" s="1279"/>
      <c r="X117" s="1279"/>
      <c r="Y117" s="1279"/>
      <c r="Z117" s="1279"/>
      <c r="AA117" s="1279"/>
      <c r="AB117" s="1279"/>
      <c r="AC117" s="1279"/>
      <c r="AD117" s="1279"/>
      <c r="AE117" s="1279"/>
      <c r="AF117" s="1279"/>
      <c r="AG117" s="1279"/>
      <c r="AH117" s="1279"/>
      <c r="AI117" s="1279"/>
      <c r="AJ117" s="1279"/>
      <c r="AK117" s="1279"/>
      <c r="AL117" s="1279"/>
      <c r="AM117" s="1279"/>
      <c r="AN117" s="1279"/>
      <c r="AO117" s="1279"/>
      <c r="AP117" s="1279"/>
      <c r="AQ117" s="1279"/>
      <c r="AR117" s="1279"/>
      <c r="AS117" s="1279"/>
      <c r="AT117" s="1279"/>
      <c r="AU117" s="1279"/>
      <c r="AV117" s="1279"/>
      <c r="AW117" s="1279"/>
      <c r="AX117" s="1279"/>
      <c r="AY117" s="1279"/>
      <c r="AZ117" s="1279"/>
      <c r="BA117" s="1279"/>
      <c r="BB117" s="1279"/>
      <c r="BC117" s="1279"/>
      <c r="BD117" s="1279"/>
      <c r="BE117" s="1279"/>
      <c r="BF117" s="1279"/>
      <c r="BG117" s="1279"/>
      <c r="BH117" s="1279"/>
      <c r="BI117" s="1279"/>
      <c r="BJ117" s="1279"/>
      <c r="BK117" s="1279"/>
      <c r="BL117" s="1279"/>
      <c r="BM117" s="1279"/>
      <c r="BN117" s="1279"/>
      <c r="BO117" s="1279"/>
      <c r="BP117" s="1279"/>
      <c r="BQ117" s="1279"/>
      <c r="BR117" s="1279"/>
      <c r="BS117" s="1279"/>
      <c r="BT117" s="1279"/>
      <c r="BU117" s="1279"/>
      <c r="BV117" s="1279"/>
      <c r="BW117" s="1279"/>
      <c r="BX117" s="1279"/>
      <c r="BY117" s="1279"/>
    </row>
    <row r="118" spans="1:77" s="1280" customFormat="1" ht="11.25" customHeight="1" hidden="1" thickBot="1">
      <c r="A118" s="1743"/>
      <c r="B118" s="1769"/>
      <c r="C118" s="1188"/>
      <c r="D118" s="1189"/>
      <c r="E118" s="1190"/>
      <c r="F118" s="1191"/>
      <c r="G118" s="1189"/>
      <c r="H118" s="1190"/>
      <c r="I118" s="1221"/>
      <c r="J118" s="1193"/>
      <c r="K118" s="1279"/>
      <c r="L118" s="1279"/>
      <c r="M118" s="1279"/>
      <c r="N118" s="1279"/>
      <c r="O118" s="1279"/>
      <c r="P118" s="1279"/>
      <c r="Q118" s="1279"/>
      <c r="R118" s="1279"/>
      <c r="S118" s="1279"/>
      <c r="T118" s="1279"/>
      <c r="U118" s="1279"/>
      <c r="V118" s="1279"/>
      <c r="W118" s="1279"/>
      <c r="X118" s="1279"/>
      <c r="Y118" s="1279"/>
      <c r="Z118" s="1279"/>
      <c r="AA118" s="1279"/>
      <c r="AB118" s="1279"/>
      <c r="AC118" s="1279"/>
      <c r="AD118" s="1279"/>
      <c r="AE118" s="1279"/>
      <c r="AF118" s="1279"/>
      <c r="AG118" s="1279"/>
      <c r="AH118" s="1279"/>
      <c r="AI118" s="1279"/>
      <c r="AJ118" s="1279"/>
      <c r="AK118" s="1279"/>
      <c r="AL118" s="1279"/>
      <c r="AM118" s="1279"/>
      <c r="AN118" s="1279"/>
      <c r="AO118" s="1279"/>
      <c r="AP118" s="1279"/>
      <c r="AQ118" s="1279"/>
      <c r="AR118" s="1279"/>
      <c r="AS118" s="1279"/>
      <c r="AT118" s="1279"/>
      <c r="AU118" s="1279"/>
      <c r="AV118" s="1279"/>
      <c r="AW118" s="1279"/>
      <c r="AX118" s="1279"/>
      <c r="AY118" s="1279"/>
      <c r="AZ118" s="1279"/>
      <c r="BA118" s="1279"/>
      <c r="BB118" s="1279"/>
      <c r="BC118" s="1279"/>
      <c r="BD118" s="1279"/>
      <c r="BE118" s="1279"/>
      <c r="BF118" s="1279"/>
      <c r="BG118" s="1279"/>
      <c r="BH118" s="1279"/>
      <c r="BI118" s="1279"/>
      <c r="BJ118" s="1279"/>
      <c r="BK118" s="1279"/>
      <c r="BL118" s="1279"/>
      <c r="BM118" s="1279"/>
      <c r="BN118" s="1279"/>
      <c r="BO118" s="1279"/>
      <c r="BP118" s="1279"/>
      <c r="BQ118" s="1279"/>
      <c r="BR118" s="1279"/>
      <c r="BS118" s="1279"/>
      <c r="BT118" s="1279"/>
      <c r="BU118" s="1279"/>
      <c r="BV118" s="1279"/>
      <c r="BW118" s="1279"/>
      <c r="BX118" s="1279"/>
      <c r="BY118" s="1279"/>
    </row>
    <row r="119" spans="1:77" s="1280" customFormat="1" ht="15.75" hidden="1" thickBot="1">
      <c r="A119" s="1743"/>
      <c r="B119" s="1769"/>
      <c r="C119" s="1542"/>
      <c r="D119" s="1199"/>
      <c r="E119" s="1197"/>
      <c r="F119" s="1198"/>
      <c r="G119"/>
      <c r="H119"/>
      <c r="I119" s="1201"/>
      <c r="J119" s="1202"/>
      <c r="K119" s="1279"/>
      <c r="L119" s="1279"/>
      <c r="M119" s="1279"/>
      <c r="N119" s="1279"/>
      <c r="O119" s="1279"/>
      <c r="P119" s="1279"/>
      <c r="Q119" s="1279"/>
      <c r="R119" s="1279"/>
      <c r="S119" s="1279"/>
      <c r="T119" s="1279"/>
      <c r="U119" s="1279"/>
      <c r="V119" s="1279"/>
      <c r="W119" s="1279"/>
      <c r="X119" s="1279"/>
      <c r="Y119" s="1279"/>
      <c r="Z119" s="1279"/>
      <c r="AA119" s="1279"/>
      <c r="AB119" s="1279"/>
      <c r="AC119" s="1279"/>
      <c r="AD119" s="1279"/>
      <c r="AE119" s="1279"/>
      <c r="AF119" s="1279"/>
      <c r="AG119" s="1279"/>
      <c r="AH119" s="1279"/>
      <c r="AI119" s="1279"/>
      <c r="AJ119" s="1279"/>
      <c r="AK119" s="1279"/>
      <c r="AL119" s="1279"/>
      <c r="AM119" s="1279"/>
      <c r="AN119" s="1279"/>
      <c r="AO119" s="1279"/>
      <c r="AP119" s="1279"/>
      <c r="AQ119" s="1279"/>
      <c r="AR119" s="1279"/>
      <c r="AS119" s="1279"/>
      <c r="AT119" s="1279"/>
      <c r="AU119" s="1279"/>
      <c r="AV119" s="1279"/>
      <c r="AW119" s="1279"/>
      <c r="AX119" s="1279"/>
      <c r="AY119" s="1279"/>
      <c r="AZ119" s="1279"/>
      <c r="BA119" s="1279"/>
      <c r="BB119" s="1279"/>
      <c r="BC119" s="1279"/>
      <c r="BD119" s="1279"/>
      <c r="BE119" s="1279"/>
      <c r="BF119" s="1279"/>
      <c r="BG119" s="1279"/>
      <c r="BH119" s="1279"/>
      <c r="BI119" s="1279"/>
      <c r="BJ119" s="1279"/>
      <c r="BK119" s="1279"/>
      <c r="BL119" s="1279"/>
      <c r="BM119" s="1279"/>
      <c r="BN119" s="1279"/>
      <c r="BO119" s="1279"/>
      <c r="BP119" s="1279"/>
      <c r="BQ119" s="1279"/>
      <c r="BR119" s="1279"/>
      <c r="BS119" s="1279"/>
      <c r="BT119" s="1279"/>
      <c r="BU119" s="1279"/>
      <c r="BV119" s="1279"/>
      <c r="BW119" s="1279"/>
      <c r="BX119" s="1279"/>
      <c r="BY119" s="1279"/>
    </row>
    <row r="120" spans="1:77" s="1280" customFormat="1" ht="15.75" hidden="1" thickBot="1">
      <c r="A120" s="1743"/>
      <c r="B120" s="1769"/>
      <c r="C120" s="1542"/>
      <c r="D120" s="1189"/>
      <c r="E120" s="1190"/>
      <c r="F120" s="1191"/>
      <c r="G120" s="1189"/>
      <c r="H120" s="1190"/>
      <c r="I120" s="1203"/>
      <c r="J120" s="1202"/>
      <c r="K120" s="1279"/>
      <c r="L120" s="1279"/>
      <c r="M120" s="1279"/>
      <c r="N120" s="1279"/>
      <c r="O120" s="1279"/>
      <c r="P120" s="1279"/>
      <c r="Q120" s="1279"/>
      <c r="R120" s="1279"/>
      <c r="S120" s="1279"/>
      <c r="T120" s="1279"/>
      <c r="U120" s="1279"/>
      <c r="V120" s="1279"/>
      <c r="W120" s="1279"/>
      <c r="X120" s="1279"/>
      <c r="Y120" s="1279"/>
      <c r="Z120" s="1279"/>
      <c r="AA120" s="1279"/>
      <c r="AB120" s="1279"/>
      <c r="AC120" s="1279"/>
      <c r="AD120" s="1279"/>
      <c r="AE120" s="1279"/>
      <c r="AF120" s="1279"/>
      <c r="AG120" s="1279"/>
      <c r="AH120" s="1279"/>
      <c r="AI120" s="1279"/>
      <c r="AJ120" s="1279"/>
      <c r="AK120" s="1279"/>
      <c r="AL120" s="1279"/>
      <c r="AM120" s="1279"/>
      <c r="AN120" s="1279"/>
      <c r="AO120" s="1279"/>
      <c r="AP120" s="1279"/>
      <c r="AQ120" s="1279"/>
      <c r="AR120" s="1279"/>
      <c r="AS120" s="1279"/>
      <c r="AT120" s="1279"/>
      <c r="AU120" s="1279"/>
      <c r="AV120" s="1279"/>
      <c r="AW120" s="1279"/>
      <c r="AX120" s="1279"/>
      <c r="AY120" s="1279"/>
      <c r="AZ120" s="1279"/>
      <c r="BA120" s="1279"/>
      <c r="BB120" s="1279"/>
      <c r="BC120" s="1279"/>
      <c r="BD120" s="1279"/>
      <c r="BE120" s="1279"/>
      <c r="BF120" s="1279"/>
      <c r="BG120" s="1279"/>
      <c r="BH120" s="1279"/>
      <c r="BI120" s="1279"/>
      <c r="BJ120" s="1279"/>
      <c r="BK120" s="1279"/>
      <c r="BL120" s="1279"/>
      <c r="BM120" s="1279"/>
      <c r="BN120" s="1279"/>
      <c r="BO120" s="1279"/>
      <c r="BP120" s="1279"/>
      <c r="BQ120" s="1279"/>
      <c r="BR120" s="1279"/>
      <c r="BS120" s="1279"/>
      <c r="BT120" s="1279"/>
      <c r="BU120" s="1279"/>
      <c r="BV120" s="1279"/>
      <c r="BW120" s="1279"/>
      <c r="BX120" s="1279"/>
      <c r="BY120" s="1279"/>
    </row>
    <row r="121" spans="1:77" s="1280" customFormat="1" ht="15.75" hidden="1" thickBot="1">
      <c r="A121" s="1743"/>
      <c r="B121" s="1769"/>
      <c r="C121" s="1204"/>
      <c r="D121" s="1205"/>
      <c r="E121" s="1206"/>
      <c r="F121" s="1207"/>
      <c r="G121" s="1205"/>
      <c r="H121" s="1206"/>
      <c r="I121" s="1258"/>
      <c r="J121" s="1209"/>
      <c r="K121" s="1279"/>
      <c r="L121" s="1279"/>
      <c r="M121" s="1279"/>
      <c r="N121" s="1279"/>
      <c r="O121" s="1279"/>
      <c r="P121" s="1279"/>
      <c r="Q121" s="1279"/>
      <c r="R121" s="1279"/>
      <c r="S121" s="1279"/>
      <c r="T121" s="1279"/>
      <c r="U121" s="1279"/>
      <c r="V121" s="1279"/>
      <c r="W121" s="1279"/>
      <c r="X121" s="1279"/>
      <c r="Y121" s="1279"/>
      <c r="Z121" s="1279"/>
      <c r="AA121" s="1279"/>
      <c r="AB121" s="1279"/>
      <c r="AC121" s="1279"/>
      <c r="AD121" s="1279"/>
      <c r="AE121" s="1279"/>
      <c r="AF121" s="1279"/>
      <c r="AG121" s="1279"/>
      <c r="AH121" s="1279"/>
      <c r="AI121" s="1279"/>
      <c r="AJ121" s="1279"/>
      <c r="AK121" s="1279"/>
      <c r="AL121" s="1279"/>
      <c r="AM121" s="1279"/>
      <c r="AN121" s="1279"/>
      <c r="AO121" s="1279"/>
      <c r="AP121" s="1279"/>
      <c r="AQ121" s="1279"/>
      <c r="AR121" s="1279"/>
      <c r="AS121" s="1279"/>
      <c r="AT121" s="1279"/>
      <c r="AU121" s="1279"/>
      <c r="AV121" s="1279"/>
      <c r="AW121" s="1279"/>
      <c r="AX121" s="1279"/>
      <c r="AY121" s="1279"/>
      <c r="AZ121" s="1279"/>
      <c r="BA121" s="1279"/>
      <c r="BB121" s="1279"/>
      <c r="BC121" s="1279"/>
      <c r="BD121" s="1279"/>
      <c r="BE121" s="1279"/>
      <c r="BF121" s="1279"/>
      <c r="BG121" s="1279"/>
      <c r="BH121" s="1279"/>
      <c r="BI121" s="1279"/>
      <c r="BJ121" s="1279"/>
      <c r="BK121" s="1279"/>
      <c r="BL121" s="1279"/>
      <c r="BM121" s="1279"/>
      <c r="BN121" s="1279"/>
      <c r="BO121" s="1279"/>
      <c r="BP121" s="1279"/>
      <c r="BQ121" s="1279"/>
      <c r="BR121" s="1279"/>
      <c r="BS121" s="1279"/>
      <c r="BT121" s="1279"/>
      <c r="BU121" s="1279"/>
      <c r="BV121" s="1279"/>
      <c r="BW121" s="1279"/>
      <c r="BX121" s="1279"/>
      <c r="BY121" s="1279"/>
    </row>
    <row r="122" spans="1:77" s="1280" customFormat="1" ht="13.5" hidden="1" thickBot="1">
      <c r="A122" s="1743"/>
      <c r="B122" s="1769"/>
      <c r="C122" s="1210"/>
      <c r="D122" s="1749"/>
      <c r="E122" s="1750"/>
      <c r="F122" s="1213"/>
      <c r="G122" s="1749"/>
      <c r="H122" s="1750"/>
      <c r="I122" s="1214"/>
      <c r="J122" s="1202"/>
      <c r="K122" s="1279"/>
      <c r="L122" s="1279"/>
      <c r="M122" s="1279"/>
      <c r="N122" s="1279"/>
      <c r="O122" s="1279"/>
      <c r="P122" s="1279"/>
      <c r="Q122" s="1279"/>
      <c r="R122" s="1279"/>
      <c r="S122" s="1279"/>
      <c r="T122" s="1279"/>
      <c r="U122" s="1279"/>
      <c r="V122" s="1279"/>
      <c r="W122" s="1279"/>
      <c r="X122" s="1279"/>
      <c r="Y122" s="1279"/>
      <c r="Z122" s="1279"/>
      <c r="AA122" s="1279"/>
      <c r="AB122" s="1279"/>
      <c r="AC122" s="1279"/>
      <c r="AD122" s="1279"/>
      <c r="AE122" s="1279"/>
      <c r="AF122" s="1279"/>
      <c r="AG122" s="1279"/>
      <c r="AH122" s="1279"/>
      <c r="AI122" s="1279"/>
      <c r="AJ122" s="1279"/>
      <c r="AK122" s="1279"/>
      <c r="AL122" s="1279"/>
      <c r="AM122" s="1279"/>
      <c r="AN122" s="1279"/>
      <c r="AO122" s="1279"/>
      <c r="AP122" s="1279"/>
      <c r="AQ122" s="1279"/>
      <c r="AR122" s="1279"/>
      <c r="AS122" s="1279"/>
      <c r="AT122" s="1279"/>
      <c r="AU122" s="1279"/>
      <c r="AV122" s="1279"/>
      <c r="AW122" s="1279"/>
      <c r="AX122" s="1279"/>
      <c r="AY122" s="1279"/>
      <c r="AZ122" s="1279"/>
      <c r="BA122" s="1279"/>
      <c r="BB122" s="1279"/>
      <c r="BC122" s="1279"/>
      <c r="BD122" s="1279"/>
      <c r="BE122" s="1279"/>
      <c r="BF122" s="1279"/>
      <c r="BG122" s="1279"/>
      <c r="BH122" s="1279"/>
      <c r="BI122" s="1279"/>
      <c r="BJ122" s="1279"/>
      <c r="BK122" s="1279"/>
      <c r="BL122" s="1279"/>
      <c r="BM122" s="1279"/>
      <c r="BN122" s="1279"/>
      <c r="BO122" s="1279"/>
      <c r="BP122" s="1279"/>
      <c r="BQ122" s="1279"/>
      <c r="BR122" s="1279"/>
      <c r="BS122" s="1279"/>
      <c r="BT122" s="1279"/>
      <c r="BU122" s="1279"/>
      <c r="BV122" s="1279"/>
      <c r="BW122" s="1279"/>
      <c r="BX122" s="1279"/>
      <c r="BY122" s="1279"/>
    </row>
    <row r="123" spans="1:77" s="1280" customFormat="1" ht="15.75" hidden="1" thickBot="1">
      <c r="A123" s="1743"/>
      <c r="B123" s="1769"/>
      <c r="C123" s="1188"/>
      <c r="D123" s="1189"/>
      <c r="E123" s="1190"/>
      <c r="F123" s="1191"/>
      <c r="G123" s="1189"/>
      <c r="H123" s="1190"/>
      <c r="I123" s="1192"/>
      <c r="J123" s="1193"/>
      <c r="K123" s="1279"/>
      <c r="L123" s="1279"/>
      <c r="M123" s="1279"/>
      <c r="N123" s="1279"/>
      <c r="O123" s="1279"/>
      <c r="P123" s="1279"/>
      <c r="Q123" s="1279"/>
      <c r="R123" s="1279"/>
      <c r="S123" s="1279"/>
      <c r="T123" s="1279"/>
      <c r="U123" s="1279"/>
      <c r="V123" s="1279"/>
      <c r="W123" s="1279"/>
      <c r="X123" s="1279"/>
      <c r="Y123" s="1279"/>
      <c r="Z123" s="1279"/>
      <c r="AA123" s="1279"/>
      <c r="AB123" s="1279"/>
      <c r="AC123" s="1279"/>
      <c r="AD123" s="1279"/>
      <c r="AE123" s="1279"/>
      <c r="AF123" s="1279"/>
      <c r="AG123" s="1279"/>
      <c r="AH123" s="1279"/>
      <c r="AI123" s="1279"/>
      <c r="AJ123" s="1279"/>
      <c r="AK123" s="1279"/>
      <c r="AL123" s="1279"/>
      <c r="AM123" s="1279"/>
      <c r="AN123" s="1279"/>
      <c r="AO123" s="1279"/>
      <c r="AP123" s="1279"/>
      <c r="AQ123" s="1279"/>
      <c r="AR123" s="1279"/>
      <c r="AS123" s="1279"/>
      <c r="AT123" s="1279"/>
      <c r="AU123" s="1279"/>
      <c r="AV123" s="1279"/>
      <c r="AW123" s="1279"/>
      <c r="AX123" s="1279"/>
      <c r="AY123" s="1279"/>
      <c r="AZ123" s="1279"/>
      <c r="BA123" s="1279"/>
      <c r="BB123" s="1279"/>
      <c r="BC123" s="1279"/>
      <c r="BD123" s="1279"/>
      <c r="BE123" s="1279"/>
      <c r="BF123" s="1279"/>
      <c r="BG123" s="1279"/>
      <c r="BH123" s="1279"/>
      <c r="BI123" s="1279"/>
      <c r="BJ123" s="1279"/>
      <c r="BK123" s="1279"/>
      <c r="BL123" s="1279"/>
      <c r="BM123" s="1279"/>
      <c r="BN123" s="1279"/>
      <c r="BO123" s="1279"/>
      <c r="BP123" s="1279"/>
      <c r="BQ123" s="1279"/>
      <c r="BR123" s="1279"/>
      <c r="BS123" s="1279"/>
      <c r="BT123" s="1279"/>
      <c r="BU123" s="1279"/>
      <c r="BV123" s="1279"/>
      <c r="BW123" s="1279"/>
      <c r="BX123" s="1279"/>
      <c r="BY123" s="1279"/>
    </row>
    <row r="124" spans="1:77" s="1280" customFormat="1" ht="15.75" hidden="1" thickBot="1">
      <c r="A124" s="1743"/>
      <c r="B124" s="1769"/>
      <c r="C124" s="1188"/>
      <c r="D124" s="1189"/>
      <c r="E124" s="1190"/>
      <c r="F124" s="1191"/>
      <c r="G124" s="1189"/>
      <c r="H124" s="1190"/>
      <c r="I124" s="1192"/>
      <c r="J124" s="1193"/>
      <c r="K124" s="1279"/>
      <c r="L124" s="1279"/>
      <c r="M124" s="1279"/>
      <c r="N124" s="1279"/>
      <c r="O124" s="1279"/>
      <c r="P124" s="1279"/>
      <c r="Q124" s="1279"/>
      <c r="R124" s="1279"/>
      <c r="S124" s="1279"/>
      <c r="T124" s="1279"/>
      <c r="U124" s="1279"/>
      <c r="V124" s="1279"/>
      <c r="W124" s="1279"/>
      <c r="X124" s="1279"/>
      <c r="Y124" s="1279"/>
      <c r="Z124" s="1279"/>
      <c r="AA124" s="1279"/>
      <c r="AB124" s="1279"/>
      <c r="AC124" s="1279"/>
      <c r="AD124" s="1279"/>
      <c r="AE124" s="1279"/>
      <c r="AF124" s="1279"/>
      <c r="AG124" s="1279"/>
      <c r="AH124" s="1279"/>
      <c r="AI124" s="1279"/>
      <c r="AJ124" s="1279"/>
      <c r="AK124" s="1279"/>
      <c r="AL124" s="1279"/>
      <c r="AM124" s="1279"/>
      <c r="AN124" s="1279"/>
      <c r="AO124" s="1279"/>
      <c r="AP124" s="1279"/>
      <c r="AQ124" s="1279"/>
      <c r="AR124" s="1279"/>
      <c r="AS124" s="1279"/>
      <c r="AT124" s="1279"/>
      <c r="AU124" s="1279"/>
      <c r="AV124" s="1279"/>
      <c r="AW124" s="1279"/>
      <c r="AX124" s="1279"/>
      <c r="AY124" s="1279"/>
      <c r="AZ124" s="1279"/>
      <c r="BA124" s="1279"/>
      <c r="BB124" s="1279"/>
      <c r="BC124" s="1279"/>
      <c r="BD124" s="1279"/>
      <c r="BE124" s="1279"/>
      <c r="BF124" s="1279"/>
      <c r="BG124" s="1279"/>
      <c r="BH124" s="1279"/>
      <c r="BI124" s="1279"/>
      <c r="BJ124" s="1279"/>
      <c r="BK124" s="1279"/>
      <c r="BL124" s="1279"/>
      <c r="BM124" s="1279"/>
      <c r="BN124" s="1279"/>
      <c r="BO124" s="1279"/>
      <c r="BP124" s="1279"/>
      <c r="BQ124" s="1279"/>
      <c r="BR124" s="1279"/>
      <c r="BS124" s="1279"/>
      <c r="BT124" s="1279"/>
      <c r="BU124" s="1279"/>
      <c r="BV124" s="1279"/>
      <c r="BW124" s="1279"/>
      <c r="BX124" s="1279"/>
      <c r="BY124" s="1279"/>
    </row>
    <row r="125" spans="1:77" s="1280" customFormat="1" ht="15.75" hidden="1" thickBot="1">
      <c r="A125" s="1743"/>
      <c r="B125" s="1769"/>
      <c r="C125" s="1188"/>
      <c r="D125" s="1189"/>
      <c r="E125" s="1190"/>
      <c r="F125" s="1191"/>
      <c r="G125" s="1189"/>
      <c r="H125" s="1190"/>
      <c r="I125" s="1216"/>
      <c r="J125" s="1217"/>
      <c r="K125" s="1279"/>
      <c r="L125" s="1279"/>
      <c r="M125" s="1279"/>
      <c r="N125" s="1279"/>
      <c r="O125" s="1279"/>
      <c r="P125" s="1279"/>
      <c r="Q125" s="1279"/>
      <c r="R125" s="1279"/>
      <c r="S125" s="1279"/>
      <c r="T125" s="1279"/>
      <c r="U125" s="1279"/>
      <c r="V125" s="1279"/>
      <c r="W125" s="1279"/>
      <c r="X125" s="1279"/>
      <c r="Y125" s="1279"/>
      <c r="Z125" s="1279"/>
      <c r="AA125" s="1279"/>
      <c r="AB125" s="1279"/>
      <c r="AC125" s="1279"/>
      <c r="AD125" s="1279"/>
      <c r="AE125" s="1279"/>
      <c r="AF125" s="1279"/>
      <c r="AG125" s="1279"/>
      <c r="AH125" s="1279"/>
      <c r="AI125" s="1279"/>
      <c r="AJ125" s="1279"/>
      <c r="AK125" s="1279"/>
      <c r="AL125" s="1279"/>
      <c r="AM125" s="1279"/>
      <c r="AN125" s="1279"/>
      <c r="AO125" s="1279"/>
      <c r="AP125" s="1279"/>
      <c r="AQ125" s="1279"/>
      <c r="AR125" s="1279"/>
      <c r="AS125" s="1279"/>
      <c r="AT125" s="1279"/>
      <c r="AU125" s="1279"/>
      <c r="AV125" s="1279"/>
      <c r="AW125" s="1279"/>
      <c r="AX125" s="1279"/>
      <c r="AY125" s="1279"/>
      <c r="AZ125" s="1279"/>
      <c r="BA125" s="1279"/>
      <c r="BB125" s="1279"/>
      <c r="BC125" s="1279"/>
      <c r="BD125" s="1279"/>
      <c r="BE125" s="1279"/>
      <c r="BF125" s="1279"/>
      <c r="BG125" s="1279"/>
      <c r="BH125" s="1279"/>
      <c r="BI125" s="1279"/>
      <c r="BJ125" s="1279"/>
      <c r="BK125" s="1279"/>
      <c r="BL125" s="1279"/>
      <c r="BM125" s="1279"/>
      <c r="BN125" s="1279"/>
      <c r="BO125" s="1279"/>
      <c r="BP125" s="1279"/>
      <c r="BQ125" s="1279"/>
      <c r="BR125" s="1279"/>
      <c r="BS125" s="1279"/>
      <c r="BT125" s="1279"/>
      <c r="BU125" s="1279"/>
      <c r="BV125" s="1279"/>
      <c r="BW125" s="1279"/>
      <c r="BX125" s="1279"/>
      <c r="BY125" s="1279"/>
    </row>
    <row r="126" spans="1:77" s="1280" customFormat="1" ht="15.75" hidden="1" thickBot="1">
      <c r="A126" s="1743"/>
      <c r="B126" s="1769"/>
      <c r="C126" s="1188"/>
      <c r="D126" s="1189"/>
      <c r="E126" s="1190"/>
      <c r="F126" s="1240"/>
      <c r="G126" s="1189"/>
      <c r="H126" s="1190"/>
      <c r="I126" s="1203"/>
      <c r="J126" s="1193"/>
      <c r="K126" s="1279"/>
      <c r="L126" s="1279"/>
      <c r="M126" s="1279"/>
      <c r="N126" s="1279"/>
      <c r="O126" s="1279"/>
      <c r="P126" s="1279"/>
      <c r="Q126" s="1279"/>
      <c r="R126" s="1279"/>
      <c r="S126" s="1279"/>
      <c r="T126" s="1279"/>
      <c r="U126" s="1279"/>
      <c r="V126" s="1279"/>
      <c r="W126" s="1279"/>
      <c r="X126" s="1279"/>
      <c r="Y126" s="1279"/>
      <c r="Z126" s="1279"/>
      <c r="AA126" s="1279"/>
      <c r="AB126" s="1279"/>
      <c r="AC126" s="1279"/>
      <c r="AD126" s="1279"/>
      <c r="AE126" s="1279"/>
      <c r="AF126" s="1279"/>
      <c r="AG126" s="1279"/>
      <c r="AH126" s="1279"/>
      <c r="AI126" s="1279"/>
      <c r="AJ126" s="1279"/>
      <c r="AK126" s="1279"/>
      <c r="AL126" s="1279"/>
      <c r="AM126" s="1279"/>
      <c r="AN126" s="1279"/>
      <c r="AO126" s="1279"/>
      <c r="AP126" s="1279"/>
      <c r="AQ126" s="1279"/>
      <c r="AR126" s="1279"/>
      <c r="AS126" s="1279"/>
      <c r="AT126" s="1279"/>
      <c r="AU126" s="1279"/>
      <c r="AV126" s="1279"/>
      <c r="AW126" s="1279"/>
      <c r="AX126" s="1279"/>
      <c r="AY126" s="1279"/>
      <c r="AZ126" s="1279"/>
      <c r="BA126" s="1279"/>
      <c r="BB126" s="1279"/>
      <c r="BC126" s="1279"/>
      <c r="BD126" s="1279"/>
      <c r="BE126" s="1279"/>
      <c r="BF126" s="1279"/>
      <c r="BG126" s="1279"/>
      <c r="BH126" s="1279"/>
      <c r="BI126" s="1279"/>
      <c r="BJ126" s="1279"/>
      <c r="BK126" s="1279"/>
      <c r="BL126" s="1279"/>
      <c r="BM126" s="1279"/>
      <c r="BN126" s="1279"/>
      <c r="BO126" s="1279"/>
      <c r="BP126" s="1279"/>
      <c r="BQ126" s="1279"/>
      <c r="BR126" s="1279"/>
      <c r="BS126" s="1279"/>
      <c r="BT126" s="1279"/>
      <c r="BU126" s="1279"/>
      <c r="BV126" s="1279"/>
      <c r="BW126" s="1279"/>
      <c r="BX126" s="1279"/>
      <c r="BY126" s="1279"/>
    </row>
    <row r="127" spans="1:77" s="1280" customFormat="1" ht="15.75" hidden="1" thickBot="1">
      <c r="A127" s="1743"/>
      <c r="B127" s="1769"/>
      <c r="C127" s="1188"/>
      <c r="D127" s="1189"/>
      <c r="E127" s="1190"/>
      <c r="F127" s="1219"/>
      <c r="G127" s="1220"/>
      <c r="H127" s="1190"/>
      <c r="I127" s="1221"/>
      <c r="J127" s="1202"/>
      <c r="K127" s="1279"/>
      <c r="L127" s="1279"/>
      <c r="M127" s="1279"/>
      <c r="N127" s="1279"/>
      <c r="O127" s="1279"/>
      <c r="P127" s="1279"/>
      <c r="Q127" s="1279"/>
      <c r="R127" s="1279"/>
      <c r="S127" s="1279"/>
      <c r="T127" s="1279"/>
      <c r="U127" s="1279"/>
      <c r="V127" s="1279"/>
      <c r="W127" s="1279"/>
      <c r="X127" s="1279"/>
      <c r="Y127" s="1279"/>
      <c r="Z127" s="1279"/>
      <c r="AA127" s="1279"/>
      <c r="AB127" s="1279"/>
      <c r="AC127" s="1279"/>
      <c r="AD127" s="1279"/>
      <c r="AE127" s="1279"/>
      <c r="AF127" s="1279"/>
      <c r="AG127" s="1279"/>
      <c r="AH127" s="1279"/>
      <c r="AI127" s="1279"/>
      <c r="AJ127" s="1279"/>
      <c r="AK127" s="1279"/>
      <c r="AL127" s="1279"/>
      <c r="AM127" s="1279"/>
      <c r="AN127" s="1279"/>
      <c r="AO127" s="1279"/>
      <c r="AP127" s="1279"/>
      <c r="AQ127" s="1279"/>
      <c r="AR127" s="1279"/>
      <c r="AS127" s="1279"/>
      <c r="AT127" s="1279"/>
      <c r="AU127" s="1279"/>
      <c r="AV127" s="1279"/>
      <c r="AW127" s="1279"/>
      <c r="AX127" s="1279"/>
      <c r="AY127" s="1279"/>
      <c r="AZ127" s="1279"/>
      <c r="BA127" s="1279"/>
      <c r="BB127" s="1279"/>
      <c r="BC127" s="1279"/>
      <c r="BD127" s="1279"/>
      <c r="BE127" s="1279"/>
      <c r="BF127" s="1279"/>
      <c r="BG127" s="1279"/>
      <c r="BH127" s="1279"/>
      <c r="BI127" s="1279"/>
      <c r="BJ127" s="1279"/>
      <c r="BK127" s="1279"/>
      <c r="BL127" s="1279"/>
      <c r="BM127" s="1279"/>
      <c r="BN127" s="1279"/>
      <c r="BO127" s="1279"/>
      <c r="BP127" s="1279"/>
      <c r="BQ127" s="1279"/>
      <c r="BR127" s="1279"/>
      <c r="BS127" s="1279"/>
      <c r="BT127" s="1279"/>
      <c r="BU127" s="1279"/>
      <c r="BV127" s="1279"/>
      <c r="BW127" s="1279"/>
      <c r="BX127" s="1279"/>
      <c r="BY127" s="1279"/>
    </row>
    <row r="128" spans="1:77" s="1280" customFormat="1" ht="15.75" hidden="1" thickBot="1">
      <c r="A128" s="1743"/>
      <c r="B128" s="1769"/>
      <c r="C128" s="1188"/>
      <c r="D128" s="1189"/>
      <c r="E128" s="1190"/>
      <c r="F128" s="1191"/>
      <c r="G128" s="1220"/>
      <c r="H128" s="1190"/>
      <c r="I128" s="1203"/>
      <c r="J128" s="1202"/>
      <c r="K128" s="1279"/>
      <c r="L128" s="1279"/>
      <c r="M128" s="1279"/>
      <c r="N128" s="1279"/>
      <c r="O128" s="1279"/>
      <c r="P128" s="1279"/>
      <c r="Q128" s="1279"/>
      <c r="R128" s="1279"/>
      <c r="S128" s="1279"/>
      <c r="T128" s="1279"/>
      <c r="U128" s="1279"/>
      <c r="V128" s="1279"/>
      <c r="W128" s="1279"/>
      <c r="X128" s="1279"/>
      <c r="Y128" s="1279"/>
      <c r="Z128" s="1279"/>
      <c r="AA128" s="1279"/>
      <c r="AB128" s="1279"/>
      <c r="AC128" s="1279"/>
      <c r="AD128" s="1279"/>
      <c r="AE128" s="1279"/>
      <c r="AF128" s="1279"/>
      <c r="AG128" s="1279"/>
      <c r="AH128" s="1279"/>
      <c r="AI128" s="1279"/>
      <c r="AJ128" s="1279"/>
      <c r="AK128" s="1279"/>
      <c r="AL128" s="1279"/>
      <c r="AM128" s="1279"/>
      <c r="AN128" s="1279"/>
      <c r="AO128" s="1279"/>
      <c r="AP128" s="1279"/>
      <c r="AQ128" s="1279"/>
      <c r="AR128" s="1279"/>
      <c r="AS128" s="1279"/>
      <c r="AT128" s="1279"/>
      <c r="AU128" s="1279"/>
      <c r="AV128" s="1279"/>
      <c r="AW128" s="1279"/>
      <c r="AX128" s="1279"/>
      <c r="AY128" s="1279"/>
      <c r="AZ128" s="1279"/>
      <c r="BA128" s="1279"/>
      <c r="BB128" s="1279"/>
      <c r="BC128" s="1279"/>
      <c r="BD128" s="1279"/>
      <c r="BE128" s="1279"/>
      <c r="BF128" s="1279"/>
      <c r="BG128" s="1279"/>
      <c r="BH128" s="1279"/>
      <c r="BI128" s="1279"/>
      <c r="BJ128" s="1279"/>
      <c r="BK128" s="1279"/>
      <c r="BL128" s="1279"/>
      <c r="BM128" s="1279"/>
      <c r="BN128" s="1279"/>
      <c r="BO128" s="1279"/>
      <c r="BP128" s="1279"/>
      <c r="BQ128" s="1279"/>
      <c r="BR128" s="1279"/>
      <c r="BS128" s="1279"/>
      <c r="BT128" s="1279"/>
      <c r="BU128" s="1279"/>
      <c r="BV128" s="1279"/>
      <c r="BW128" s="1279"/>
      <c r="BX128" s="1279"/>
      <c r="BY128" s="1279"/>
    </row>
    <row r="129" spans="1:77" s="1280" customFormat="1" ht="15.75" hidden="1" thickBot="1">
      <c r="A129" s="1743"/>
      <c r="B129" s="1769"/>
      <c r="C129" s="1204"/>
      <c r="D129" s="1205"/>
      <c r="E129" s="1206"/>
      <c r="F129" s="1207"/>
      <c r="G129" s="1224"/>
      <c r="H129" s="1224"/>
      <c r="I129" s="1225"/>
      <c r="J129" s="1209"/>
      <c r="K129" s="1279"/>
      <c r="L129" s="1279"/>
      <c r="M129" s="1279"/>
      <c r="N129" s="1279"/>
      <c r="O129" s="1279"/>
      <c r="P129" s="1279"/>
      <c r="Q129" s="1279"/>
      <c r="R129" s="1279"/>
      <c r="S129" s="1279"/>
      <c r="T129" s="1279"/>
      <c r="U129" s="1279"/>
      <c r="V129" s="1279"/>
      <c r="W129" s="1279"/>
      <c r="X129" s="1279"/>
      <c r="Y129" s="1279"/>
      <c r="Z129" s="1279"/>
      <c r="AA129" s="1279"/>
      <c r="AB129" s="1279"/>
      <c r="AC129" s="1279"/>
      <c r="AD129" s="1279"/>
      <c r="AE129" s="1279"/>
      <c r="AF129" s="1279"/>
      <c r="AG129" s="1279"/>
      <c r="AH129" s="1279"/>
      <c r="AI129" s="1279"/>
      <c r="AJ129" s="1279"/>
      <c r="AK129" s="1279"/>
      <c r="AL129" s="1279"/>
      <c r="AM129" s="1279"/>
      <c r="AN129" s="1279"/>
      <c r="AO129" s="1279"/>
      <c r="AP129" s="1279"/>
      <c r="AQ129" s="1279"/>
      <c r="AR129" s="1279"/>
      <c r="AS129" s="1279"/>
      <c r="AT129" s="1279"/>
      <c r="AU129" s="1279"/>
      <c r="AV129" s="1279"/>
      <c r="AW129" s="1279"/>
      <c r="AX129" s="1279"/>
      <c r="AY129" s="1279"/>
      <c r="AZ129" s="1279"/>
      <c r="BA129" s="1279"/>
      <c r="BB129" s="1279"/>
      <c r="BC129" s="1279"/>
      <c r="BD129" s="1279"/>
      <c r="BE129" s="1279"/>
      <c r="BF129" s="1279"/>
      <c r="BG129" s="1279"/>
      <c r="BH129" s="1279"/>
      <c r="BI129" s="1279"/>
      <c r="BJ129" s="1279"/>
      <c r="BK129" s="1279"/>
      <c r="BL129" s="1279"/>
      <c r="BM129" s="1279"/>
      <c r="BN129" s="1279"/>
      <c r="BO129" s="1279"/>
      <c r="BP129" s="1279"/>
      <c r="BQ129" s="1279"/>
      <c r="BR129" s="1279"/>
      <c r="BS129" s="1279"/>
      <c r="BT129" s="1279"/>
      <c r="BU129" s="1279"/>
      <c r="BV129" s="1279"/>
      <c r="BW129" s="1279"/>
      <c r="BX129" s="1279"/>
      <c r="BY129" s="1279"/>
    </row>
    <row r="130" spans="1:77" s="1280" customFormat="1" ht="3" customHeight="1" hidden="1" thickBot="1">
      <c r="A130" s="1743"/>
      <c r="B130" s="1769"/>
      <c r="C130" s="1226"/>
      <c r="D130" s="1751"/>
      <c r="E130" s="1752"/>
      <c r="F130" s="1213"/>
      <c r="G130" s="1753"/>
      <c r="H130" s="1750"/>
      <c r="I130" s="1214"/>
      <c r="J130" s="1202"/>
      <c r="K130" s="1279"/>
      <c r="L130" s="1279"/>
      <c r="M130" s="1279"/>
      <c r="N130" s="1279"/>
      <c r="O130" s="1279"/>
      <c r="P130" s="1279"/>
      <c r="Q130" s="1279"/>
      <c r="R130" s="1279"/>
      <c r="S130" s="1279"/>
      <c r="T130" s="1279"/>
      <c r="U130" s="1279"/>
      <c r="V130" s="1279"/>
      <c r="W130" s="1279"/>
      <c r="X130" s="1279"/>
      <c r="Y130" s="1279"/>
      <c r="Z130" s="1279"/>
      <c r="AA130" s="1279"/>
      <c r="AB130" s="1279"/>
      <c r="AC130" s="1279"/>
      <c r="AD130" s="1279"/>
      <c r="AE130" s="1279"/>
      <c r="AF130" s="1279"/>
      <c r="AG130" s="1279"/>
      <c r="AH130" s="1279"/>
      <c r="AI130" s="1279"/>
      <c r="AJ130" s="1279"/>
      <c r="AK130" s="1279"/>
      <c r="AL130" s="1279"/>
      <c r="AM130" s="1279"/>
      <c r="AN130" s="1279"/>
      <c r="AO130" s="1279"/>
      <c r="AP130" s="1279"/>
      <c r="AQ130" s="1279"/>
      <c r="AR130" s="1279"/>
      <c r="AS130" s="1279"/>
      <c r="AT130" s="1279"/>
      <c r="AU130" s="1279"/>
      <c r="AV130" s="1279"/>
      <c r="AW130" s="1279"/>
      <c r="AX130" s="1279"/>
      <c r="AY130" s="1279"/>
      <c r="AZ130" s="1279"/>
      <c r="BA130" s="1279"/>
      <c r="BB130" s="1279"/>
      <c r="BC130" s="1279"/>
      <c r="BD130" s="1279"/>
      <c r="BE130" s="1279"/>
      <c r="BF130" s="1279"/>
      <c r="BG130" s="1279"/>
      <c r="BH130" s="1279"/>
      <c r="BI130" s="1279"/>
      <c r="BJ130" s="1279"/>
      <c r="BK130" s="1279"/>
      <c r="BL130" s="1279"/>
      <c r="BM130" s="1279"/>
      <c r="BN130" s="1279"/>
      <c r="BO130" s="1279"/>
      <c r="BP130" s="1279"/>
      <c r="BQ130" s="1279"/>
      <c r="BR130" s="1279"/>
      <c r="BS130" s="1279"/>
      <c r="BT130" s="1279"/>
      <c r="BU130" s="1279"/>
      <c r="BV130" s="1279"/>
      <c r="BW130" s="1279"/>
      <c r="BX130" s="1279"/>
      <c r="BY130" s="1279"/>
    </row>
    <row r="131" spans="1:77" s="1280" customFormat="1" ht="15.75" hidden="1" thickBot="1">
      <c r="A131" s="1743"/>
      <c r="B131" s="1769"/>
      <c r="C131" s="1188"/>
      <c r="D131" s="1189"/>
      <c r="E131" s="1190"/>
      <c r="F131" s="1191"/>
      <c r="G131" s="1189"/>
      <c r="H131" s="1190"/>
      <c r="I131" s="1192"/>
      <c r="J131" s="1202"/>
      <c r="K131" s="1279"/>
      <c r="L131" s="1279"/>
      <c r="M131" s="1279"/>
      <c r="N131" s="1279"/>
      <c r="O131" s="1279"/>
      <c r="P131" s="1279"/>
      <c r="Q131" s="1279"/>
      <c r="R131" s="1279"/>
      <c r="S131" s="1279"/>
      <c r="T131" s="1279"/>
      <c r="U131" s="1279"/>
      <c r="V131" s="1279"/>
      <c r="W131" s="1279"/>
      <c r="X131" s="1279"/>
      <c r="Y131" s="1279"/>
      <c r="Z131" s="1279"/>
      <c r="AA131" s="1279"/>
      <c r="AB131" s="1279"/>
      <c r="AC131" s="1279"/>
      <c r="AD131" s="1279"/>
      <c r="AE131" s="1279"/>
      <c r="AF131" s="1279"/>
      <c r="AG131" s="1279"/>
      <c r="AH131" s="1279"/>
      <c r="AI131" s="1279"/>
      <c r="AJ131" s="1279"/>
      <c r="AK131" s="1279"/>
      <c r="AL131" s="1279"/>
      <c r="AM131" s="1279"/>
      <c r="AN131" s="1279"/>
      <c r="AO131" s="1279"/>
      <c r="AP131" s="1279"/>
      <c r="AQ131" s="1279"/>
      <c r="AR131" s="1279"/>
      <c r="AS131" s="1279"/>
      <c r="AT131" s="1279"/>
      <c r="AU131" s="1279"/>
      <c r="AV131" s="1279"/>
      <c r="AW131" s="1279"/>
      <c r="AX131" s="1279"/>
      <c r="AY131" s="1279"/>
      <c r="AZ131" s="1279"/>
      <c r="BA131" s="1279"/>
      <c r="BB131" s="1279"/>
      <c r="BC131" s="1279"/>
      <c r="BD131" s="1279"/>
      <c r="BE131" s="1279"/>
      <c r="BF131" s="1279"/>
      <c r="BG131" s="1279"/>
      <c r="BH131" s="1279"/>
      <c r="BI131" s="1279"/>
      <c r="BJ131" s="1279"/>
      <c r="BK131" s="1279"/>
      <c r="BL131" s="1279"/>
      <c r="BM131" s="1279"/>
      <c r="BN131" s="1279"/>
      <c r="BO131" s="1279"/>
      <c r="BP131" s="1279"/>
      <c r="BQ131" s="1279"/>
      <c r="BR131" s="1279"/>
      <c r="BS131" s="1279"/>
      <c r="BT131" s="1279"/>
      <c r="BU131" s="1279"/>
      <c r="BV131" s="1279"/>
      <c r="BW131" s="1279"/>
      <c r="BX131" s="1279"/>
      <c r="BY131" s="1279"/>
    </row>
    <row r="132" spans="1:77" s="1280" customFormat="1" ht="15.75" hidden="1" thickBot="1">
      <c r="A132" s="1743"/>
      <c r="B132" s="1769"/>
      <c r="C132" s="1188"/>
      <c r="D132" s="1189"/>
      <c r="E132" s="1190"/>
      <c r="F132" s="1191"/>
      <c r="G132" s="1189"/>
      <c r="H132" s="1190"/>
      <c r="I132" s="1203"/>
      <c r="J132" s="1202"/>
      <c r="K132" s="1279"/>
      <c r="L132" s="1279"/>
      <c r="M132" s="1279"/>
      <c r="N132" s="1279"/>
      <c r="O132" s="1279"/>
      <c r="P132" s="1279"/>
      <c r="Q132" s="1279"/>
      <c r="R132" s="1279"/>
      <c r="S132" s="1279"/>
      <c r="T132" s="1279"/>
      <c r="U132" s="1279"/>
      <c r="V132" s="1279"/>
      <c r="W132" s="1279"/>
      <c r="X132" s="1279"/>
      <c r="Y132" s="1279"/>
      <c r="Z132" s="1279"/>
      <c r="AA132" s="1279"/>
      <c r="AB132" s="1279"/>
      <c r="AC132" s="1279"/>
      <c r="AD132" s="1279"/>
      <c r="AE132" s="1279"/>
      <c r="AF132" s="1279"/>
      <c r="AG132" s="1279"/>
      <c r="AH132" s="1279"/>
      <c r="AI132" s="1279"/>
      <c r="AJ132" s="1279"/>
      <c r="AK132" s="1279"/>
      <c r="AL132" s="1279"/>
      <c r="AM132" s="1279"/>
      <c r="AN132" s="1279"/>
      <c r="AO132" s="1279"/>
      <c r="AP132" s="1279"/>
      <c r="AQ132" s="1279"/>
      <c r="AR132" s="1279"/>
      <c r="AS132" s="1279"/>
      <c r="AT132" s="1279"/>
      <c r="AU132" s="1279"/>
      <c r="AV132" s="1279"/>
      <c r="AW132" s="1279"/>
      <c r="AX132" s="1279"/>
      <c r="AY132" s="1279"/>
      <c r="AZ132" s="1279"/>
      <c r="BA132" s="1279"/>
      <c r="BB132" s="1279"/>
      <c r="BC132" s="1279"/>
      <c r="BD132" s="1279"/>
      <c r="BE132" s="1279"/>
      <c r="BF132" s="1279"/>
      <c r="BG132" s="1279"/>
      <c r="BH132" s="1279"/>
      <c r="BI132" s="1279"/>
      <c r="BJ132" s="1279"/>
      <c r="BK132" s="1279"/>
      <c r="BL132" s="1279"/>
      <c r="BM132" s="1279"/>
      <c r="BN132" s="1279"/>
      <c r="BO132" s="1279"/>
      <c r="BP132" s="1279"/>
      <c r="BQ132" s="1279"/>
      <c r="BR132" s="1279"/>
      <c r="BS132" s="1279"/>
      <c r="BT132" s="1279"/>
      <c r="BU132" s="1279"/>
      <c r="BV132" s="1279"/>
      <c r="BW132" s="1279"/>
      <c r="BX132" s="1279"/>
      <c r="BY132" s="1279"/>
    </row>
    <row r="133" spans="1:77" s="1280" customFormat="1" ht="15.75" hidden="1" thickBot="1">
      <c r="A133" s="1743"/>
      <c r="B133" s="1769"/>
      <c r="C133" s="1542"/>
      <c r="D133" s="1189"/>
      <c r="E133" s="1190"/>
      <c r="F133" s="1191"/>
      <c r="G133" s="1189"/>
      <c r="H133" s="1229"/>
      <c r="I133" s="1203"/>
      <c r="J133" s="1202"/>
      <c r="K133" s="1279"/>
      <c r="L133" s="1279"/>
      <c r="M133" s="1279"/>
      <c r="N133" s="1279"/>
      <c r="O133" s="1279"/>
      <c r="P133" s="1279"/>
      <c r="Q133" s="1279"/>
      <c r="R133" s="1279"/>
      <c r="S133" s="1279"/>
      <c r="T133" s="1279"/>
      <c r="U133" s="1279"/>
      <c r="V133" s="1279"/>
      <c r="W133" s="1279"/>
      <c r="X133" s="1279"/>
      <c r="Y133" s="1279"/>
      <c r="Z133" s="1279"/>
      <c r="AA133" s="1279"/>
      <c r="AB133" s="1279"/>
      <c r="AC133" s="1279"/>
      <c r="AD133" s="1279"/>
      <c r="AE133" s="1279"/>
      <c r="AF133" s="1279"/>
      <c r="AG133" s="1279"/>
      <c r="AH133" s="1279"/>
      <c r="AI133" s="1279"/>
      <c r="AJ133" s="1279"/>
      <c r="AK133" s="1279"/>
      <c r="AL133" s="1279"/>
      <c r="AM133" s="1279"/>
      <c r="AN133" s="1279"/>
      <c r="AO133" s="1279"/>
      <c r="AP133" s="1279"/>
      <c r="AQ133" s="1279"/>
      <c r="AR133" s="1279"/>
      <c r="AS133" s="1279"/>
      <c r="AT133" s="1279"/>
      <c r="AU133" s="1279"/>
      <c r="AV133" s="1279"/>
      <c r="AW133" s="1279"/>
      <c r="AX133" s="1279"/>
      <c r="AY133" s="1279"/>
      <c r="AZ133" s="1279"/>
      <c r="BA133" s="1279"/>
      <c r="BB133" s="1279"/>
      <c r="BC133" s="1279"/>
      <c r="BD133" s="1279"/>
      <c r="BE133" s="1279"/>
      <c r="BF133" s="1279"/>
      <c r="BG133" s="1279"/>
      <c r="BH133" s="1279"/>
      <c r="BI133" s="1279"/>
      <c r="BJ133" s="1279"/>
      <c r="BK133" s="1279"/>
      <c r="BL133" s="1279"/>
      <c r="BM133" s="1279"/>
      <c r="BN133" s="1279"/>
      <c r="BO133" s="1279"/>
      <c r="BP133" s="1279"/>
      <c r="BQ133" s="1279"/>
      <c r="BR133" s="1279"/>
      <c r="BS133" s="1279"/>
      <c r="BT133" s="1279"/>
      <c r="BU133" s="1279"/>
      <c r="BV133" s="1279"/>
      <c r="BW133" s="1279"/>
      <c r="BX133" s="1279"/>
      <c r="BY133" s="1279"/>
    </row>
    <row r="134" spans="1:77" s="1280" customFormat="1" ht="15.75" hidden="1" thickBot="1">
      <c r="A134" s="1743"/>
      <c r="B134" s="1769"/>
      <c r="C134" s="1204"/>
      <c r="D134" s="1205"/>
      <c r="E134" s="1206"/>
      <c r="F134" s="1230"/>
      <c r="G134" s="1205"/>
      <c r="H134" s="1224"/>
      <c r="I134" s="1225"/>
      <c r="J134" s="1259"/>
      <c r="K134" s="1279"/>
      <c r="L134" s="1279"/>
      <c r="M134" s="1279"/>
      <c r="N134" s="1279"/>
      <c r="O134" s="1279"/>
      <c r="P134" s="1279"/>
      <c r="Q134" s="1279"/>
      <c r="R134" s="1279"/>
      <c r="S134" s="1279"/>
      <c r="T134" s="1279"/>
      <c r="U134" s="1279"/>
      <c r="V134" s="1279"/>
      <c r="W134" s="1279"/>
      <c r="X134" s="1279"/>
      <c r="Y134" s="1279"/>
      <c r="Z134" s="1279"/>
      <c r="AA134" s="1279"/>
      <c r="AB134" s="1279"/>
      <c r="AC134" s="1279"/>
      <c r="AD134" s="1279"/>
      <c r="AE134" s="1279"/>
      <c r="AF134" s="1279"/>
      <c r="AG134" s="1279"/>
      <c r="AH134" s="1279"/>
      <c r="AI134" s="1279"/>
      <c r="AJ134" s="1279"/>
      <c r="AK134" s="1279"/>
      <c r="AL134" s="1279"/>
      <c r="AM134" s="1279"/>
      <c r="AN134" s="1279"/>
      <c r="AO134" s="1279"/>
      <c r="AP134" s="1279"/>
      <c r="AQ134" s="1279"/>
      <c r="AR134" s="1279"/>
      <c r="AS134" s="1279"/>
      <c r="AT134" s="1279"/>
      <c r="AU134" s="1279"/>
      <c r="AV134" s="1279"/>
      <c r="AW134" s="1279"/>
      <c r="AX134" s="1279"/>
      <c r="AY134" s="1279"/>
      <c r="AZ134" s="1279"/>
      <c r="BA134" s="1279"/>
      <c r="BB134" s="1279"/>
      <c r="BC134" s="1279"/>
      <c r="BD134" s="1279"/>
      <c r="BE134" s="1279"/>
      <c r="BF134" s="1279"/>
      <c r="BG134" s="1279"/>
      <c r="BH134" s="1279"/>
      <c r="BI134" s="1279"/>
      <c r="BJ134" s="1279"/>
      <c r="BK134" s="1279"/>
      <c r="BL134" s="1279"/>
      <c r="BM134" s="1279"/>
      <c r="BN134" s="1279"/>
      <c r="BO134" s="1279"/>
      <c r="BP134" s="1279"/>
      <c r="BQ134" s="1279"/>
      <c r="BR134" s="1279"/>
      <c r="BS134" s="1279"/>
      <c r="BT134" s="1279"/>
      <c r="BU134" s="1279"/>
      <c r="BV134" s="1279"/>
      <c r="BW134" s="1279"/>
      <c r="BX134" s="1279"/>
      <c r="BY134" s="1279"/>
    </row>
    <row r="135" spans="1:77" s="1280" customFormat="1" ht="13.5" hidden="1" thickBot="1">
      <c r="A135" s="1743"/>
      <c r="B135" s="1769"/>
      <c r="C135" s="1226"/>
      <c r="D135" s="1751"/>
      <c r="E135" s="1752"/>
      <c r="F135" s="1213"/>
      <c r="G135" s="1751"/>
      <c r="H135" s="1754"/>
      <c r="I135" s="1214"/>
      <c r="J135" s="1202"/>
      <c r="K135" s="1279"/>
      <c r="L135" s="1279"/>
      <c r="M135" s="1279"/>
      <c r="N135" s="1279"/>
      <c r="O135" s="1279"/>
      <c r="P135" s="1279"/>
      <c r="Q135" s="1279"/>
      <c r="R135" s="1279"/>
      <c r="S135" s="1279"/>
      <c r="T135" s="1279"/>
      <c r="U135" s="1279"/>
      <c r="V135" s="1279"/>
      <c r="W135" s="1279"/>
      <c r="X135" s="1279"/>
      <c r="Y135" s="1279"/>
      <c r="Z135" s="1279"/>
      <c r="AA135" s="1279"/>
      <c r="AB135" s="1279"/>
      <c r="AC135" s="1279"/>
      <c r="AD135" s="1279"/>
      <c r="AE135" s="1279"/>
      <c r="AF135" s="1279"/>
      <c r="AG135" s="1279"/>
      <c r="AH135" s="1279"/>
      <c r="AI135" s="1279"/>
      <c r="AJ135" s="1279"/>
      <c r="AK135" s="1279"/>
      <c r="AL135" s="1279"/>
      <c r="AM135" s="1279"/>
      <c r="AN135" s="1279"/>
      <c r="AO135" s="1279"/>
      <c r="AP135" s="1279"/>
      <c r="AQ135" s="1279"/>
      <c r="AR135" s="1279"/>
      <c r="AS135" s="1279"/>
      <c r="AT135" s="1279"/>
      <c r="AU135" s="1279"/>
      <c r="AV135" s="1279"/>
      <c r="AW135" s="1279"/>
      <c r="AX135" s="1279"/>
      <c r="AY135" s="1279"/>
      <c r="AZ135" s="1279"/>
      <c r="BA135" s="1279"/>
      <c r="BB135" s="1279"/>
      <c r="BC135" s="1279"/>
      <c r="BD135" s="1279"/>
      <c r="BE135" s="1279"/>
      <c r="BF135" s="1279"/>
      <c r="BG135" s="1279"/>
      <c r="BH135" s="1279"/>
      <c r="BI135" s="1279"/>
      <c r="BJ135" s="1279"/>
      <c r="BK135" s="1279"/>
      <c r="BL135" s="1279"/>
      <c r="BM135" s="1279"/>
      <c r="BN135" s="1279"/>
      <c r="BO135" s="1279"/>
      <c r="BP135" s="1279"/>
      <c r="BQ135" s="1279"/>
      <c r="BR135" s="1279"/>
      <c r="BS135" s="1279"/>
      <c r="BT135" s="1279"/>
      <c r="BU135" s="1279"/>
      <c r="BV135" s="1279"/>
      <c r="BW135" s="1279"/>
      <c r="BX135" s="1279"/>
      <c r="BY135" s="1279"/>
    </row>
    <row r="136" spans="1:77" s="1280" customFormat="1" ht="0.75" customHeight="1" hidden="1" thickBot="1">
      <c r="A136" s="1743"/>
      <c r="B136" s="1769"/>
      <c r="C136" s="1231"/>
      <c r="D136" s="1228"/>
      <c r="E136" s="1212"/>
      <c r="F136" s="1213"/>
      <c r="G136" s="1228"/>
      <c r="H136" s="1232"/>
      <c r="I136" s="1233"/>
      <c r="J136" s="1202"/>
      <c r="K136" s="1279"/>
      <c r="L136" s="1279"/>
      <c r="M136" s="1279"/>
      <c r="N136" s="1279"/>
      <c r="O136" s="1279"/>
      <c r="P136" s="1279"/>
      <c r="Q136" s="1279"/>
      <c r="R136" s="1279"/>
      <c r="S136" s="1279"/>
      <c r="T136" s="1279"/>
      <c r="U136" s="1279"/>
      <c r="V136" s="1279"/>
      <c r="W136" s="1279"/>
      <c r="X136" s="1279"/>
      <c r="Y136" s="1279"/>
      <c r="Z136" s="1279"/>
      <c r="AA136" s="1279"/>
      <c r="AB136" s="1279"/>
      <c r="AC136" s="1279"/>
      <c r="AD136" s="1279"/>
      <c r="AE136" s="1279"/>
      <c r="AF136" s="1279"/>
      <c r="AG136" s="1279"/>
      <c r="AH136" s="1279"/>
      <c r="AI136" s="1279"/>
      <c r="AJ136" s="1279"/>
      <c r="AK136" s="1279"/>
      <c r="AL136" s="1279"/>
      <c r="AM136" s="1279"/>
      <c r="AN136" s="1279"/>
      <c r="AO136" s="1279"/>
      <c r="AP136" s="1279"/>
      <c r="AQ136" s="1279"/>
      <c r="AR136" s="1279"/>
      <c r="AS136" s="1279"/>
      <c r="AT136" s="1279"/>
      <c r="AU136" s="1279"/>
      <c r="AV136" s="1279"/>
      <c r="AW136" s="1279"/>
      <c r="AX136" s="1279"/>
      <c r="AY136" s="1279"/>
      <c r="AZ136" s="1279"/>
      <c r="BA136" s="1279"/>
      <c r="BB136" s="1279"/>
      <c r="BC136" s="1279"/>
      <c r="BD136" s="1279"/>
      <c r="BE136" s="1279"/>
      <c r="BF136" s="1279"/>
      <c r="BG136" s="1279"/>
      <c r="BH136" s="1279"/>
      <c r="BI136" s="1279"/>
      <c r="BJ136" s="1279"/>
      <c r="BK136" s="1279"/>
      <c r="BL136" s="1279"/>
      <c r="BM136" s="1279"/>
      <c r="BN136" s="1279"/>
      <c r="BO136" s="1279"/>
      <c r="BP136" s="1279"/>
      <c r="BQ136" s="1279"/>
      <c r="BR136" s="1279"/>
      <c r="BS136" s="1279"/>
      <c r="BT136" s="1279"/>
      <c r="BU136" s="1279"/>
      <c r="BV136" s="1279"/>
      <c r="BW136" s="1279"/>
      <c r="BX136" s="1279"/>
      <c r="BY136" s="1279"/>
    </row>
    <row r="137" spans="1:77" s="1280" customFormat="1" ht="15.75" hidden="1" thickBot="1">
      <c r="A137" s="1743"/>
      <c r="B137" s="1769"/>
      <c r="C137" s="1188"/>
      <c r="D137" s="1189"/>
      <c r="E137" s="1190"/>
      <c r="F137" s="1191"/>
      <c r="G137" s="1189"/>
      <c r="H137" s="1229"/>
      <c r="I137" s="1192"/>
      <c r="J137" s="1202"/>
      <c r="K137" s="1279"/>
      <c r="L137" s="1279"/>
      <c r="M137" s="1279"/>
      <c r="N137" s="1279"/>
      <c r="O137" s="1279"/>
      <c r="P137" s="1279"/>
      <c r="Q137" s="1279"/>
      <c r="R137" s="1279"/>
      <c r="S137" s="1279"/>
      <c r="T137" s="1279"/>
      <c r="U137" s="1279"/>
      <c r="V137" s="1279"/>
      <c r="W137" s="1279"/>
      <c r="X137" s="1279"/>
      <c r="Y137" s="1279"/>
      <c r="Z137" s="1279"/>
      <c r="AA137" s="1279"/>
      <c r="AB137" s="1279"/>
      <c r="AC137" s="1279"/>
      <c r="AD137" s="1279"/>
      <c r="AE137" s="1279"/>
      <c r="AF137" s="1279"/>
      <c r="AG137" s="1279"/>
      <c r="AH137" s="1279"/>
      <c r="AI137" s="1279"/>
      <c r="AJ137" s="1279"/>
      <c r="AK137" s="1279"/>
      <c r="AL137" s="1279"/>
      <c r="AM137" s="1279"/>
      <c r="AN137" s="1279"/>
      <c r="AO137" s="1279"/>
      <c r="AP137" s="1279"/>
      <c r="AQ137" s="1279"/>
      <c r="AR137" s="1279"/>
      <c r="AS137" s="1279"/>
      <c r="AT137" s="1279"/>
      <c r="AU137" s="1279"/>
      <c r="AV137" s="1279"/>
      <c r="AW137" s="1279"/>
      <c r="AX137" s="1279"/>
      <c r="AY137" s="1279"/>
      <c r="AZ137" s="1279"/>
      <c r="BA137" s="1279"/>
      <c r="BB137" s="1279"/>
      <c r="BC137" s="1279"/>
      <c r="BD137" s="1279"/>
      <c r="BE137" s="1279"/>
      <c r="BF137" s="1279"/>
      <c r="BG137" s="1279"/>
      <c r="BH137" s="1279"/>
      <c r="BI137" s="1279"/>
      <c r="BJ137" s="1279"/>
      <c r="BK137" s="1279"/>
      <c r="BL137" s="1279"/>
      <c r="BM137" s="1279"/>
      <c r="BN137" s="1279"/>
      <c r="BO137" s="1279"/>
      <c r="BP137" s="1279"/>
      <c r="BQ137" s="1279"/>
      <c r="BR137" s="1279"/>
      <c r="BS137" s="1279"/>
      <c r="BT137" s="1279"/>
      <c r="BU137" s="1279"/>
      <c r="BV137" s="1279"/>
      <c r="BW137" s="1279"/>
      <c r="BX137" s="1279"/>
      <c r="BY137" s="1279"/>
    </row>
    <row r="138" spans="1:77" s="1280" customFormat="1" ht="15.75" hidden="1" thickBot="1">
      <c r="A138" s="1743"/>
      <c r="B138" s="1769"/>
      <c r="C138" s="1188"/>
      <c r="D138" s="1189"/>
      <c r="E138" s="1190"/>
      <c r="F138" s="1191"/>
      <c r="G138" s="1189"/>
      <c r="H138" s="1229"/>
      <c r="I138" s="1221"/>
      <c r="J138" s="1202"/>
      <c r="K138" s="1279"/>
      <c r="L138" s="1279"/>
      <c r="M138" s="1279"/>
      <c r="N138" s="1279"/>
      <c r="O138" s="1279"/>
      <c r="P138" s="1279"/>
      <c r="Q138" s="1279"/>
      <c r="R138" s="1279"/>
      <c r="S138" s="1279"/>
      <c r="T138" s="1279"/>
      <c r="U138" s="1279"/>
      <c r="V138" s="1279"/>
      <c r="W138" s="1279"/>
      <c r="X138" s="1279"/>
      <c r="Y138" s="1279"/>
      <c r="Z138" s="1279"/>
      <c r="AA138" s="1279"/>
      <c r="AB138" s="1279"/>
      <c r="AC138" s="1279"/>
      <c r="AD138" s="1279"/>
      <c r="AE138" s="1279"/>
      <c r="AF138" s="1279"/>
      <c r="AG138" s="1279"/>
      <c r="AH138" s="1279"/>
      <c r="AI138" s="1279"/>
      <c r="AJ138" s="1279"/>
      <c r="AK138" s="1279"/>
      <c r="AL138" s="1279"/>
      <c r="AM138" s="1279"/>
      <c r="AN138" s="1279"/>
      <c r="AO138" s="1279"/>
      <c r="AP138" s="1279"/>
      <c r="AQ138" s="1279"/>
      <c r="AR138" s="1279"/>
      <c r="AS138" s="1279"/>
      <c r="AT138" s="1279"/>
      <c r="AU138" s="1279"/>
      <c r="AV138" s="1279"/>
      <c r="AW138" s="1279"/>
      <c r="AX138" s="1279"/>
      <c r="AY138" s="1279"/>
      <c r="AZ138" s="1279"/>
      <c r="BA138" s="1279"/>
      <c r="BB138" s="1279"/>
      <c r="BC138" s="1279"/>
      <c r="BD138" s="1279"/>
      <c r="BE138" s="1279"/>
      <c r="BF138" s="1279"/>
      <c r="BG138" s="1279"/>
      <c r="BH138" s="1279"/>
      <c r="BI138" s="1279"/>
      <c r="BJ138" s="1279"/>
      <c r="BK138" s="1279"/>
      <c r="BL138" s="1279"/>
      <c r="BM138" s="1279"/>
      <c r="BN138" s="1279"/>
      <c r="BO138" s="1279"/>
      <c r="BP138" s="1279"/>
      <c r="BQ138" s="1279"/>
      <c r="BR138" s="1279"/>
      <c r="BS138" s="1279"/>
      <c r="BT138" s="1279"/>
      <c r="BU138" s="1279"/>
      <c r="BV138" s="1279"/>
      <c r="BW138" s="1279"/>
      <c r="BX138" s="1279"/>
      <c r="BY138" s="1279"/>
    </row>
    <row r="139" spans="1:77" s="1280" customFormat="1" ht="15.75" hidden="1" thickBot="1">
      <c r="A139" s="1743"/>
      <c r="B139" s="1769"/>
      <c r="C139" s="1195"/>
      <c r="D139" s="1189"/>
      <c r="E139" s="1190"/>
      <c r="F139" s="1191"/>
      <c r="G139" s="1189"/>
      <c r="H139" s="1229"/>
      <c r="I139" s="1203"/>
      <c r="J139" s="1202"/>
      <c r="K139" s="1279"/>
      <c r="L139" s="1279"/>
      <c r="M139" s="1279"/>
      <c r="N139" s="1279"/>
      <c r="O139" s="1279"/>
      <c r="P139" s="1279"/>
      <c r="Q139" s="1279"/>
      <c r="R139" s="1279"/>
      <c r="S139" s="1279"/>
      <c r="T139" s="1279"/>
      <c r="U139" s="1279"/>
      <c r="V139" s="1279"/>
      <c r="W139" s="1279"/>
      <c r="X139" s="1279"/>
      <c r="Y139" s="1279"/>
      <c r="Z139" s="1279"/>
      <c r="AA139" s="1279"/>
      <c r="AB139" s="1279"/>
      <c r="AC139" s="1279"/>
      <c r="AD139" s="1279"/>
      <c r="AE139" s="1279"/>
      <c r="AF139" s="1279"/>
      <c r="AG139" s="1279"/>
      <c r="AH139" s="1279"/>
      <c r="AI139" s="1279"/>
      <c r="AJ139" s="1279"/>
      <c r="AK139" s="1279"/>
      <c r="AL139" s="1279"/>
      <c r="AM139" s="1279"/>
      <c r="AN139" s="1279"/>
      <c r="AO139" s="1279"/>
      <c r="AP139" s="1279"/>
      <c r="AQ139" s="1279"/>
      <c r="AR139" s="1279"/>
      <c r="AS139" s="1279"/>
      <c r="AT139" s="1279"/>
      <c r="AU139" s="1279"/>
      <c r="AV139" s="1279"/>
      <c r="AW139" s="1279"/>
      <c r="AX139" s="1279"/>
      <c r="AY139" s="1279"/>
      <c r="AZ139" s="1279"/>
      <c r="BA139" s="1279"/>
      <c r="BB139" s="1279"/>
      <c r="BC139" s="1279"/>
      <c r="BD139" s="1279"/>
      <c r="BE139" s="1279"/>
      <c r="BF139" s="1279"/>
      <c r="BG139" s="1279"/>
      <c r="BH139" s="1279"/>
      <c r="BI139" s="1279"/>
      <c r="BJ139" s="1279"/>
      <c r="BK139" s="1279"/>
      <c r="BL139" s="1279"/>
      <c r="BM139" s="1279"/>
      <c r="BN139" s="1279"/>
      <c r="BO139" s="1279"/>
      <c r="BP139" s="1279"/>
      <c r="BQ139" s="1279"/>
      <c r="BR139" s="1279"/>
      <c r="BS139" s="1279"/>
      <c r="BT139" s="1279"/>
      <c r="BU139" s="1279"/>
      <c r="BV139" s="1279"/>
      <c r="BW139" s="1279"/>
      <c r="BX139" s="1279"/>
      <c r="BY139" s="1279"/>
    </row>
    <row r="140" spans="1:77" s="1280" customFormat="1" ht="15.75" hidden="1" thickBot="1">
      <c r="A140" s="1743"/>
      <c r="B140" s="1769"/>
      <c r="C140" s="1195"/>
      <c r="D140" s="1189"/>
      <c r="E140" s="1190"/>
      <c r="F140" s="1191"/>
      <c r="G140" s="1189"/>
      <c r="H140" s="1229"/>
      <c r="I140" s="1203"/>
      <c r="J140" s="1202"/>
      <c r="K140" s="1279"/>
      <c r="L140" s="1279"/>
      <c r="M140" s="1279"/>
      <c r="N140" s="1279"/>
      <c r="O140" s="1279"/>
      <c r="P140" s="1279"/>
      <c r="Q140" s="1279"/>
      <c r="R140" s="1279"/>
      <c r="S140" s="1279"/>
      <c r="T140" s="1279"/>
      <c r="U140" s="1279"/>
      <c r="V140" s="1279"/>
      <c r="W140" s="1279"/>
      <c r="X140" s="1279"/>
      <c r="Y140" s="1279"/>
      <c r="Z140" s="1279"/>
      <c r="AA140" s="1279"/>
      <c r="AB140" s="1279"/>
      <c r="AC140" s="1279"/>
      <c r="AD140" s="1279"/>
      <c r="AE140" s="1279"/>
      <c r="AF140" s="1279"/>
      <c r="AG140" s="1279"/>
      <c r="AH140" s="1279"/>
      <c r="AI140" s="1279"/>
      <c r="AJ140" s="1279"/>
      <c r="AK140" s="1279"/>
      <c r="AL140" s="1279"/>
      <c r="AM140" s="1279"/>
      <c r="AN140" s="1279"/>
      <c r="AO140" s="1279"/>
      <c r="AP140" s="1279"/>
      <c r="AQ140" s="1279"/>
      <c r="AR140" s="1279"/>
      <c r="AS140" s="1279"/>
      <c r="AT140" s="1279"/>
      <c r="AU140" s="1279"/>
      <c r="AV140" s="1279"/>
      <c r="AW140" s="1279"/>
      <c r="AX140" s="1279"/>
      <c r="AY140" s="1279"/>
      <c r="AZ140" s="1279"/>
      <c r="BA140" s="1279"/>
      <c r="BB140" s="1279"/>
      <c r="BC140" s="1279"/>
      <c r="BD140" s="1279"/>
      <c r="BE140" s="1279"/>
      <c r="BF140" s="1279"/>
      <c r="BG140" s="1279"/>
      <c r="BH140" s="1279"/>
      <c r="BI140" s="1279"/>
      <c r="BJ140" s="1279"/>
      <c r="BK140" s="1279"/>
      <c r="BL140" s="1279"/>
      <c r="BM140" s="1279"/>
      <c r="BN140" s="1279"/>
      <c r="BO140" s="1279"/>
      <c r="BP140" s="1279"/>
      <c r="BQ140" s="1279"/>
      <c r="BR140" s="1279"/>
      <c r="BS140" s="1279"/>
      <c r="BT140" s="1279"/>
      <c r="BU140" s="1279"/>
      <c r="BV140" s="1279"/>
      <c r="BW140" s="1279"/>
      <c r="BX140" s="1279"/>
      <c r="BY140" s="1279"/>
    </row>
    <row r="141" spans="1:77" s="1280" customFormat="1" ht="15.75" hidden="1" thickBot="1">
      <c r="A141" s="1743"/>
      <c r="B141" s="1769"/>
      <c r="C141" s="1542"/>
      <c r="D141" s="1189"/>
      <c r="E141" s="1190"/>
      <c r="F141" s="1191"/>
      <c r="G141" s="1189"/>
      <c r="H141" s="1229"/>
      <c r="I141" s="1203"/>
      <c r="J141" s="1202"/>
      <c r="K141" s="1279"/>
      <c r="L141" s="1279"/>
      <c r="M141" s="1279"/>
      <c r="N141" s="1279"/>
      <c r="O141" s="1279"/>
      <c r="P141" s="1279"/>
      <c r="Q141" s="1279"/>
      <c r="R141" s="1279"/>
      <c r="S141" s="1279"/>
      <c r="T141" s="1279"/>
      <c r="U141" s="1279"/>
      <c r="V141" s="1279"/>
      <c r="W141" s="1279"/>
      <c r="X141" s="1279"/>
      <c r="Y141" s="1279"/>
      <c r="Z141" s="1279"/>
      <c r="AA141" s="1279"/>
      <c r="AB141" s="1279"/>
      <c r="AC141" s="1279"/>
      <c r="AD141" s="1279"/>
      <c r="AE141" s="1279"/>
      <c r="AF141" s="1279"/>
      <c r="AG141" s="1279"/>
      <c r="AH141" s="1279"/>
      <c r="AI141" s="1279"/>
      <c r="AJ141" s="1279"/>
      <c r="AK141" s="1279"/>
      <c r="AL141" s="1279"/>
      <c r="AM141" s="1279"/>
      <c r="AN141" s="1279"/>
      <c r="AO141" s="1279"/>
      <c r="AP141" s="1279"/>
      <c r="AQ141" s="1279"/>
      <c r="AR141" s="1279"/>
      <c r="AS141" s="1279"/>
      <c r="AT141" s="1279"/>
      <c r="AU141" s="1279"/>
      <c r="AV141" s="1279"/>
      <c r="AW141" s="1279"/>
      <c r="AX141" s="1279"/>
      <c r="AY141" s="1279"/>
      <c r="AZ141" s="1279"/>
      <c r="BA141" s="1279"/>
      <c r="BB141" s="1279"/>
      <c r="BC141" s="1279"/>
      <c r="BD141" s="1279"/>
      <c r="BE141" s="1279"/>
      <c r="BF141" s="1279"/>
      <c r="BG141" s="1279"/>
      <c r="BH141" s="1279"/>
      <c r="BI141" s="1279"/>
      <c r="BJ141" s="1279"/>
      <c r="BK141" s="1279"/>
      <c r="BL141" s="1279"/>
      <c r="BM141" s="1279"/>
      <c r="BN141" s="1279"/>
      <c r="BO141" s="1279"/>
      <c r="BP141" s="1279"/>
      <c r="BQ141" s="1279"/>
      <c r="BR141" s="1279"/>
      <c r="BS141" s="1279"/>
      <c r="BT141" s="1279"/>
      <c r="BU141" s="1279"/>
      <c r="BV141" s="1279"/>
      <c r="BW141" s="1279"/>
      <c r="BX141" s="1279"/>
      <c r="BY141" s="1279"/>
    </row>
    <row r="142" spans="1:77" s="1280" customFormat="1" ht="15.75" hidden="1" thickBot="1">
      <c r="A142" s="1743"/>
      <c r="B142" s="1769"/>
      <c r="C142" s="1204"/>
      <c r="D142" s="1205"/>
      <c r="E142" s="1206"/>
      <c r="F142" s="1207"/>
      <c r="G142" s="1205"/>
      <c r="H142" s="1234"/>
      <c r="I142" s="1225"/>
      <c r="J142" s="1209"/>
      <c r="K142" s="1279"/>
      <c r="L142" s="1279"/>
      <c r="M142" s="1279"/>
      <c r="N142" s="1279"/>
      <c r="O142" s="1279"/>
      <c r="P142" s="1279"/>
      <c r="Q142" s="1279"/>
      <c r="R142" s="1279"/>
      <c r="S142" s="1279"/>
      <c r="T142" s="1279"/>
      <c r="U142" s="1279"/>
      <c r="V142" s="1279"/>
      <c r="W142" s="1279"/>
      <c r="X142" s="1279"/>
      <c r="Y142" s="1279"/>
      <c r="Z142" s="1279"/>
      <c r="AA142" s="1279"/>
      <c r="AB142" s="1279"/>
      <c r="AC142" s="1279"/>
      <c r="AD142" s="1279"/>
      <c r="AE142" s="1279"/>
      <c r="AF142" s="1279"/>
      <c r="AG142" s="1279"/>
      <c r="AH142" s="1279"/>
      <c r="AI142" s="1279"/>
      <c r="AJ142" s="1279"/>
      <c r="AK142" s="1279"/>
      <c r="AL142" s="1279"/>
      <c r="AM142" s="1279"/>
      <c r="AN142" s="1279"/>
      <c r="AO142" s="1279"/>
      <c r="AP142" s="1279"/>
      <c r="AQ142" s="1279"/>
      <c r="AR142" s="1279"/>
      <c r="AS142" s="1279"/>
      <c r="AT142" s="1279"/>
      <c r="AU142" s="1279"/>
      <c r="AV142" s="1279"/>
      <c r="AW142" s="1279"/>
      <c r="AX142" s="1279"/>
      <c r="AY142" s="1279"/>
      <c r="AZ142" s="1279"/>
      <c r="BA142" s="1279"/>
      <c r="BB142" s="1279"/>
      <c r="BC142" s="1279"/>
      <c r="BD142" s="1279"/>
      <c r="BE142" s="1279"/>
      <c r="BF142" s="1279"/>
      <c r="BG142" s="1279"/>
      <c r="BH142" s="1279"/>
      <c r="BI142" s="1279"/>
      <c r="BJ142" s="1279"/>
      <c r="BK142" s="1279"/>
      <c r="BL142" s="1279"/>
      <c r="BM142" s="1279"/>
      <c r="BN142" s="1279"/>
      <c r="BO142" s="1279"/>
      <c r="BP142" s="1279"/>
      <c r="BQ142" s="1279"/>
      <c r="BR142" s="1279"/>
      <c r="BS142" s="1279"/>
      <c r="BT142" s="1279"/>
      <c r="BU142" s="1279"/>
      <c r="BV142" s="1279"/>
      <c r="BW142" s="1279"/>
      <c r="BX142" s="1279"/>
      <c r="BY142" s="1279"/>
    </row>
    <row r="143" spans="1:77" s="1280" customFormat="1" ht="0.75" customHeight="1" hidden="1" thickBot="1">
      <c r="A143" s="1743"/>
      <c r="B143" s="1769"/>
      <c r="C143" s="1226"/>
      <c r="D143" s="1751"/>
      <c r="E143" s="1752"/>
      <c r="F143" s="1213"/>
      <c r="G143" s="1755"/>
      <c r="H143" s="1749"/>
      <c r="I143" s="1236"/>
      <c r="J143" s="1262"/>
      <c r="K143" s="1279"/>
      <c r="L143" s="1279"/>
      <c r="M143" s="1279"/>
      <c r="N143" s="1279"/>
      <c r="O143" s="1279"/>
      <c r="P143" s="1279"/>
      <c r="Q143" s="1279"/>
      <c r="R143" s="1279"/>
      <c r="S143" s="1279"/>
      <c r="T143" s="1279"/>
      <c r="U143" s="1279"/>
      <c r="V143" s="1279"/>
      <c r="W143" s="1279"/>
      <c r="X143" s="1279"/>
      <c r="Y143" s="1279"/>
      <c r="Z143" s="1279"/>
      <c r="AA143" s="1279"/>
      <c r="AB143" s="1279"/>
      <c r="AC143" s="1279"/>
      <c r="AD143" s="1279"/>
      <c r="AE143" s="1279"/>
      <c r="AF143" s="1279"/>
      <c r="AG143" s="1279"/>
      <c r="AH143" s="1279"/>
      <c r="AI143" s="1279"/>
      <c r="AJ143" s="1279"/>
      <c r="AK143" s="1279"/>
      <c r="AL143" s="1279"/>
      <c r="AM143" s="1279"/>
      <c r="AN143" s="1279"/>
      <c r="AO143" s="1279"/>
      <c r="AP143" s="1279"/>
      <c r="AQ143" s="1279"/>
      <c r="AR143" s="1279"/>
      <c r="AS143" s="1279"/>
      <c r="AT143" s="1279"/>
      <c r="AU143" s="1279"/>
      <c r="AV143" s="1279"/>
      <c r="AW143" s="1279"/>
      <c r="AX143" s="1279"/>
      <c r="AY143" s="1279"/>
      <c r="AZ143" s="1279"/>
      <c r="BA143" s="1279"/>
      <c r="BB143" s="1279"/>
      <c r="BC143" s="1279"/>
      <c r="BD143" s="1279"/>
      <c r="BE143" s="1279"/>
      <c r="BF143" s="1279"/>
      <c r="BG143" s="1279"/>
      <c r="BH143" s="1279"/>
      <c r="BI143" s="1279"/>
      <c r="BJ143" s="1279"/>
      <c r="BK143" s="1279"/>
      <c r="BL143" s="1279"/>
      <c r="BM143" s="1279"/>
      <c r="BN143" s="1279"/>
      <c r="BO143" s="1279"/>
      <c r="BP143" s="1279"/>
      <c r="BQ143" s="1279"/>
      <c r="BR143" s="1279"/>
      <c r="BS143" s="1279"/>
      <c r="BT143" s="1279"/>
      <c r="BU143" s="1279"/>
      <c r="BV143" s="1279"/>
      <c r="BW143" s="1279"/>
      <c r="BX143" s="1279"/>
      <c r="BY143" s="1279"/>
    </row>
    <row r="144" spans="1:77" s="1280" customFormat="1" ht="15.75" hidden="1" thickBot="1">
      <c r="A144" s="1743"/>
      <c r="B144" s="1769"/>
      <c r="C144" s="1188"/>
      <c r="D144" s="1189"/>
      <c r="E144" s="1190"/>
      <c r="F144" s="1191"/>
      <c r="G144" s="1189"/>
      <c r="H144" s="1229"/>
      <c r="I144" s="1242"/>
      <c r="J144" s="1202"/>
      <c r="K144" s="1279"/>
      <c r="L144" s="1279"/>
      <c r="M144" s="1279"/>
      <c r="N144" s="1279"/>
      <c r="O144" s="1279"/>
      <c r="P144" s="1279"/>
      <c r="Q144" s="1279"/>
      <c r="R144" s="1279"/>
      <c r="S144" s="1279"/>
      <c r="T144" s="1279"/>
      <c r="U144" s="1279"/>
      <c r="V144" s="1279"/>
      <c r="W144" s="1279"/>
      <c r="X144" s="1279"/>
      <c r="Y144" s="1279"/>
      <c r="Z144" s="1279"/>
      <c r="AA144" s="1279"/>
      <c r="AB144" s="1279"/>
      <c r="AC144" s="1279"/>
      <c r="AD144" s="1279"/>
      <c r="AE144" s="1279"/>
      <c r="AF144" s="1279"/>
      <c r="AG144" s="1279"/>
      <c r="AH144" s="1279"/>
      <c r="AI144" s="1279"/>
      <c r="AJ144" s="1279"/>
      <c r="AK144" s="1279"/>
      <c r="AL144" s="1279"/>
      <c r="AM144" s="1279"/>
      <c r="AN144" s="1279"/>
      <c r="AO144" s="1279"/>
      <c r="AP144" s="1279"/>
      <c r="AQ144" s="1279"/>
      <c r="AR144" s="1279"/>
      <c r="AS144" s="1279"/>
      <c r="AT144" s="1279"/>
      <c r="AU144" s="1279"/>
      <c r="AV144" s="1279"/>
      <c r="AW144" s="1279"/>
      <c r="AX144" s="1279"/>
      <c r="AY144" s="1279"/>
      <c r="AZ144" s="1279"/>
      <c r="BA144" s="1279"/>
      <c r="BB144" s="1279"/>
      <c r="BC144" s="1279"/>
      <c r="BD144" s="1279"/>
      <c r="BE144" s="1279"/>
      <c r="BF144" s="1279"/>
      <c r="BG144" s="1279"/>
      <c r="BH144" s="1279"/>
      <c r="BI144" s="1279"/>
      <c r="BJ144" s="1279"/>
      <c r="BK144" s="1279"/>
      <c r="BL144" s="1279"/>
      <c r="BM144" s="1279"/>
      <c r="BN144" s="1279"/>
      <c r="BO144" s="1279"/>
      <c r="BP144" s="1279"/>
      <c r="BQ144" s="1279"/>
      <c r="BR144" s="1279"/>
      <c r="BS144" s="1279"/>
      <c r="BT144" s="1279"/>
      <c r="BU144" s="1279"/>
      <c r="BV144" s="1279"/>
      <c r="BW144" s="1279"/>
      <c r="BX144" s="1279"/>
      <c r="BY144" s="1279"/>
    </row>
    <row r="145" spans="1:77" s="1280" customFormat="1" ht="15.75" hidden="1" thickBot="1">
      <c r="A145" s="1743"/>
      <c r="B145" s="1769"/>
      <c r="C145" s="1542"/>
      <c r="D145" s="1189"/>
      <c r="E145" s="1190"/>
      <c r="F145" s="1191"/>
      <c r="G145" s="1189"/>
      <c r="H145" s="1229"/>
      <c r="I145" s="1242"/>
      <c r="J145" s="1202"/>
      <c r="K145" s="1279"/>
      <c r="L145" s="1279"/>
      <c r="M145" s="1279"/>
      <c r="N145" s="1279"/>
      <c r="O145" s="1279"/>
      <c r="P145" s="1279"/>
      <c r="Q145" s="1279"/>
      <c r="R145" s="1279"/>
      <c r="S145" s="1279"/>
      <c r="T145" s="1279"/>
      <c r="U145" s="1279"/>
      <c r="V145" s="1279"/>
      <c r="W145" s="1279"/>
      <c r="X145" s="1279"/>
      <c r="Y145" s="1279"/>
      <c r="Z145" s="1279"/>
      <c r="AA145" s="1279"/>
      <c r="AB145" s="1279"/>
      <c r="AC145" s="1279"/>
      <c r="AD145" s="1279"/>
      <c r="AE145" s="1279"/>
      <c r="AF145" s="1279"/>
      <c r="AG145" s="1279"/>
      <c r="AH145" s="1279"/>
      <c r="AI145" s="1279"/>
      <c r="AJ145" s="1279"/>
      <c r="AK145" s="1279"/>
      <c r="AL145" s="1279"/>
      <c r="AM145" s="1279"/>
      <c r="AN145" s="1279"/>
      <c r="AO145" s="1279"/>
      <c r="AP145" s="1279"/>
      <c r="AQ145" s="1279"/>
      <c r="AR145" s="1279"/>
      <c r="AS145" s="1279"/>
      <c r="AT145" s="1279"/>
      <c r="AU145" s="1279"/>
      <c r="AV145" s="1279"/>
      <c r="AW145" s="1279"/>
      <c r="AX145" s="1279"/>
      <c r="AY145" s="1279"/>
      <c r="AZ145" s="1279"/>
      <c r="BA145" s="1279"/>
      <c r="BB145" s="1279"/>
      <c r="BC145" s="1279"/>
      <c r="BD145" s="1279"/>
      <c r="BE145" s="1279"/>
      <c r="BF145" s="1279"/>
      <c r="BG145" s="1279"/>
      <c r="BH145" s="1279"/>
      <c r="BI145" s="1279"/>
      <c r="BJ145" s="1279"/>
      <c r="BK145" s="1279"/>
      <c r="BL145" s="1279"/>
      <c r="BM145" s="1279"/>
      <c r="BN145" s="1279"/>
      <c r="BO145" s="1279"/>
      <c r="BP145" s="1279"/>
      <c r="BQ145" s="1279"/>
      <c r="BR145" s="1279"/>
      <c r="BS145" s="1279"/>
      <c r="BT145" s="1279"/>
      <c r="BU145" s="1279"/>
      <c r="BV145" s="1279"/>
      <c r="BW145" s="1279"/>
      <c r="BX145" s="1279"/>
      <c r="BY145" s="1279"/>
    </row>
    <row r="146" spans="1:77" s="1280" customFormat="1" ht="15.75" hidden="1" thickBot="1">
      <c r="A146" s="1743"/>
      <c r="B146" s="1769"/>
      <c r="C146" s="1542"/>
      <c r="D146" s="1199"/>
      <c r="E146" s="1190"/>
      <c r="F146" s="1191"/>
      <c r="G146" s="1189"/>
      <c r="H146" s="1229"/>
      <c r="I146" s="1192"/>
      <c r="J146" s="1202"/>
      <c r="K146" s="1279"/>
      <c r="L146" s="1279"/>
      <c r="M146" s="1279"/>
      <c r="N146" s="1279"/>
      <c r="O146" s="1279"/>
      <c r="P146" s="1279"/>
      <c r="Q146" s="1279"/>
      <c r="R146" s="1279"/>
      <c r="S146" s="1279"/>
      <c r="T146" s="1279"/>
      <c r="U146" s="1279"/>
      <c r="V146" s="1279"/>
      <c r="W146" s="1279"/>
      <c r="X146" s="1279"/>
      <c r="Y146" s="1279"/>
      <c r="Z146" s="1279"/>
      <c r="AA146" s="1279"/>
      <c r="AB146" s="1279"/>
      <c r="AC146" s="1279"/>
      <c r="AD146" s="1279"/>
      <c r="AE146" s="1279"/>
      <c r="AF146" s="1279"/>
      <c r="AG146" s="1279"/>
      <c r="AH146" s="1279"/>
      <c r="AI146" s="1279"/>
      <c r="AJ146" s="1279"/>
      <c r="AK146" s="1279"/>
      <c r="AL146" s="1279"/>
      <c r="AM146" s="1279"/>
      <c r="AN146" s="1279"/>
      <c r="AO146" s="1279"/>
      <c r="AP146" s="1279"/>
      <c r="AQ146" s="1279"/>
      <c r="AR146" s="1279"/>
      <c r="AS146" s="1279"/>
      <c r="AT146" s="1279"/>
      <c r="AU146" s="1279"/>
      <c r="AV146" s="1279"/>
      <c r="AW146" s="1279"/>
      <c r="AX146" s="1279"/>
      <c r="AY146" s="1279"/>
      <c r="AZ146" s="1279"/>
      <c r="BA146" s="1279"/>
      <c r="BB146" s="1279"/>
      <c r="BC146" s="1279"/>
      <c r="BD146" s="1279"/>
      <c r="BE146" s="1279"/>
      <c r="BF146" s="1279"/>
      <c r="BG146" s="1279"/>
      <c r="BH146" s="1279"/>
      <c r="BI146" s="1279"/>
      <c r="BJ146" s="1279"/>
      <c r="BK146" s="1279"/>
      <c r="BL146" s="1279"/>
      <c r="BM146" s="1279"/>
      <c r="BN146" s="1279"/>
      <c r="BO146" s="1279"/>
      <c r="BP146" s="1279"/>
      <c r="BQ146" s="1279"/>
      <c r="BR146" s="1279"/>
      <c r="BS146" s="1279"/>
      <c r="BT146" s="1279"/>
      <c r="BU146" s="1279"/>
      <c r="BV146" s="1279"/>
      <c r="BW146" s="1279"/>
      <c r="BX146" s="1279"/>
      <c r="BY146" s="1279"/>
    </row>
    <row r="147" spans="1:77" s="1280" customFormat="1" ht="15.75" hidden="1" thickBot="1">
      <c r="A147" s="1743"/>
      <c r="B147" s="1769"/>
      <c r="C147" s="1542"/>
      <c r="D147" s="1199"/>
      <c r="E147" s="1190"/>
      <c r="F147" s="1191"/>
      <c r="G147" s="1189"/>
      <c r="H147" s="1229"/>
      <c r="I147" s="1192"/>
      <c r="J147" s="1202"/>
      <c r="K147" s="1279"/>
      <c r="L147" s="1279"/>
      <c r="M147" s="1279"/>
      <c r="N147" s="1279"/>
      <c r="O147" s="1279"/>
      <c r="P147" s="1279"/>
      <c r="Q147" s="1279"/>
      <c r="R147" s="1279"/>
      <c r="S147" s="1279"/>
      <c r="T147" s="1279"/>
      <c r="U147" s="1279"/>
      <c r="V147" s="1279"/>
      <c r="W147" s="1279"/>
      <c r="X147" s="1279"/>
      <c r="Y147" s="1279"/>
      <c r="Z147" s="1279"/>
      <c r="AA147" s="1279"/>
      <c r="AB147" s="1279"/>
      <c r="AC147" s="1279"/>
      <c r="AD147" s="1279"/>
      <c r="AE147" s="1279"/>
      <c r="AF147" s="1279"/>
      <c r="AG147" s="1279"/>
      <c r="AH147" s="1279"/>
      <c r="AI147" s="1279"/>
      <c r="AJ147" s="1279"/>
      <c r="AK147" s="1279"/>
      <c r="AL147" s="1279"/>
      <c r="AM147" s="1279"/>
      <c r="AN147" s="1279"/>
      <c r="AO147" s="1279"/>
      <c r="AP147" s="1279"/>
      <c r="AQ147" s="1279"/>
      <c r="AR147" s="1279"/>
      <c r="AS147" s="1279"/>
      <c r="AT147" s="1279"/>
      <c r="AU147" s="1279"/>
      <c r="AV147" s="1279"/>
      <c r="AW147" s="1279"/>
      <c r="AX147" s="1279"/>
      <c r="AY147" s="1279"/>
      <c r="AZ147" s="1279"/>
      <c r="BA147" s="1279"/>
      <c r="BB147" s="1279"/>
      <c r="BC147" s="1279"/>
      <c r="BD147" s="1279"/>
      <c r="BE147" s="1279"/>
      <c r="BF147" s="1279"/>
      <c r="BG147" s="1279"/>
      <c r="BH147" s="1279"/>
      <c r="BI147" s="1279"/>
      <c r="BJ147" s="1279"/>
      <c r="BK147" s="1279"/>
      <c r="BL147" s="1279"/>
      <c r="BM147" s="1279"/>
      <c r="BN147" s="1279"/>
      <c r="BO147" s="1279"/>
      <c r="BP147" s="1279"/>
      <c r="BQ147" s="1279"/>
      <c r="BR147" s="1279"/>
      <c r="BS147" s="1279"/>
      <c r="BT147" s="1279"/>
      <c r="BU147" s="1279"/>
      <c r="BV147" s="1279"/>
      <c r="BW147" s="1279"/>
      <c r="BX147" s="1279"/>
      <c r="BY147" s="1279"/>
    </row>
    <row r="148" spans="1:77" s="1280" customFormat="1" ht="15.75" hidden="1" thickBot="1">
      <c r="A148" s="1743"/>
      <c r="B148" s="1769"/>
      <c r="C148" s="1542"/>
      <c r="D148" s="1199"/>
      <c r="E148" s="1196"/>
      <c r="F148" s="1276"/>
      <c r="G148" s="1199"/>
      <c r="H148" s="1271"/>
      <c r="I148" s="1201"/>
      <c r="J148" s="1202"/>
      <c r="K148" s="1279"/>
      <c r="L148" s="1279"/>
      <c r="M148" s="1279"/>
      <c r="N148" s="1279"/>
      <c r="O148" s="1279"/>
      <c r="P148" s="1279"/>
      <c r="Q148" s="1279"/>
      <c r="R148" s="1279"/>
      <c r="S148" s="1279"/>
      <c r="T148" s="1279"/>
      <c r="U148" s="1279"/>
      <c r="V148" s="1279"/>
      <c r="W148" s="1279"/>
      <c r="X148" s="1279"/>
      <c r="Y148" s="1279"/>
      <c r="Z148" s="1279"/>
      <c r="AA148" s="1279"/>
      <c r="AB148" s="1279"/>
      <c r="AC148" s="1279"/>
      <c r="AD148" s="1279"/>
      <c r="AE148" s="1279"/>
      <c r="AF148" s="1279"/>
      <c r="AG148" s="1279"/>
      <c r="AH148" s="1279"/>
      <c r="AI148" s="1279"/>
      <c r="AJ148" s="1279"/>
      <c r="AK148" s="1279"/>
      <c r="AL148" s="1279"/>
      <c r="AM148" s="1279"/>
      <c r="AN148" s="1279"/>
      <c r="AO148" s="1279"/>
      <c r="AP148" s="1279"/>
      <c r="AQ148" s="1279"/>
      <c r="AR148" s="1279"/>
      <c r="AS148" s="1279"/>
      <c r="AT148" s="1279"/>
      <c r="AU148" s="1279"/>
      <c r="AV148" s="1279"/>
      <c r="AW148" s="1279"/>
      <c r="AX148" s="1279"/>
      <c r="AY148" s="1279"/>
      <c r="AZ148" s="1279"/>
      <c r="BA148" s="1279"/>
      <c r="BB148" s="1279"/>
      <c r="BC148" s="1279"/>
      <c r="BD148" s="1279"/>
      <c r="BE148" s="1279"/>
      <c r="BF148" s="1279"/>
      <c r="BG148" s="1279"/>
      <c r="BH148" s="1279"/>
      <c r="BI148" s="1279"/>
      <c r="BJ148" s="1279"/>
      <c r="BK148" s="1279"/>
      <c r="BL148" s="1279"/>
      <c r="BM148" s="1279"/>
      <c r="BN148" s="1279"/>
      <c r="BO148" s="1279"/>
      <c r="BP148" s="1279"/>
      <c r="BQ148" s="1279"/>
      <c r="BR148" s="1279"/>
      <c r="BS148" s="1279"/>
      <c r="BT148" s="1279"/>
      <c r="BU148" s="1279"/>
      <c r="BV148" s="1279"/>
      <c r="BW148" s="1279"/>
      <c r="BX148" s="1279"/>
      <c r="BY148" s="1279"/>
    </row>
    <row r="149" spans="1:77" s="1280" customFormat="1" ht="15.75" hidden="1" thickBot="1">
      <c r="A149" s="1743"/>
      <c r="B149" s="1770"/>
      <c r="C149" s="1762"/>
      <c r="D149" s="1771"/>
      <c r="E149" s="1772"/>
      <c r="F149" s="1281"/>
      <c r="G149" s="1282"/>
      <c r="H149" s="1283"/>
      <c r="I149" s="1249"/>
      <c r="J149" s="1250"/>
      <c r="K149" s="1279"/>
      <c r="L149" s="1279"/>
      <c r="M149" s="1279"/>
      <c r="N149" s="1279"/>
      <c r="O149" s="1279"/>
      <c r="P149" s="1279"/>
      <c r="Q149" s="1279"/>
      <c r="R149" s="1279"/>
      <c r="S149" s="1279"/>
      <c r="T149" s="1279"/>
      <c r="U149" s="1279"/>
      <c r="V149" s="1279"/>
      <c r="W149" s="1279"/>
      <c r="X149" s="1279"/>
      <c r="Y149" s="1279"/>
      <c r="Z149" s="1279"/>
      <c r="AA149" s="1279"/>
      <c r="AB149" s="1279"/>
      <c r="AC149" s="1279"/>
      <c r="AD149" s="1279"/>
      <c r="AE149" s="1279"/>
      <c r="AF149" s="1279"/>
      <c r="AG149" s="1279"/>
      <c r="AH149" s="1279"/>
      <c r="AI149" s="1279"/>
      <c r="AJ149" s="1279"/>
      <c r="AK149" s="1279"/>
      <c r="AL149" s="1279"/>
      <c r="AM149" s="1279"/>
      <c r="AN149" s="1279"/>
      <c r="AO149" s="1279"/>
      <c r="AP149" s="1279"/>
      <c r="AQ149" s="1279"/>
      <c r="AR149" s="1279"/>
      <c r="AS149" s="1279"/>
      <c r="AT149" s="1279"/>
      <c r="AU149" s="1279"/>
      <c r="AV149" s="1279"/>
      <c r="AW149" s="1279"/>
      <c r="AX149" s="1279"/>
      <c r="AY149" s="1279"/>
      <c r="AZ149" s="1279"/>
      <c r="BA149" s="1279"/>
      <c r="BB149" s="1279"/>
      <c r="BC149" s="1279"/>
      <c r="BD149" s="1279"/>
      <c r="BE149" s="1279"/>
      <c r="BF149" s="1279"/>
      <c r="BG149" s="1279"/>
      <c r="BH149" s="1279"/>
      <c r="BI149" s="1279"/>
      <c r="BJ149" s="1279"/>
      <c r="BK149" s="1279"/>
      <c r="BL149" s="1279"/>
      <c r="BM149" s="1279"/>
      <c r="BN149" s="1279"/>
      <c r="BO149" s="1279"/>
      <c r="BP149" s="1279"/>
      <c r="BQ149" s="1279"/>
      <c r="BR149" s="1279"/>
      <c r="BS149" s="1279"/>
      <c r="BT149" s="1279"/>
      <c r="BU149" s="1279"/>
      <c r="BV149" s="1279"/>
      <c r="BW149" s="1279"/>
      <c r="BX149" s="1279"/>
      <c r="BY149" s="1279"/>
    </row>
    <row r="150" spans="1:77" s="1280" customFormat="1" ht="12" customHeight="1" hidden="1" thickBot="1">
      <c r="A150" s="1743"/>
      <c r="B150" s="1767"/>
      <c r="C150" s="1284"/>
      <c r="D150" s="1773"/>
      <c r="E150" s="1750"/>
      <c r="F150" s="1284"/>
      <c r="G150" s="1773"/>
      <c r="H150" s="1750"/>
      <c r="I150" s="1252"/>
      <c r="J150" s="1193"/>
      <c r="K150" s="1279"/>
      <c r="L150" s="1279"/>
      <c r="M150" s="1279"/>
      <c r="N150" s="1279"/>
      <c r="O150" s="1279"/>
      <c r="P150" s="1279"/>
      <c r="Q150" s="1279"/>
      <c r="R150" s="1279"/>
      <c r="S150" s="1279"/>
      <c r="T150" s="1279"/>
      <c r="U150" s="1279"/>
      <c r="V150" s="1279"/>
      <c r="W150" s="1279"/>
      <c r="X150" s="1279"/>
      <c r="Y150" s="1279"/>
      <c r="Z150" s="1279"/>
      <c r="AA150" s="1279"/>
      <c r="AB150" s="1279"/>
      <c r="AC150" s="1279"/>
      <c r="AD150" s="1279"/>
      <c r="AE150" s="1279"/>
      <c r="AF150" s="1279"/>
      <c r="AG150" s="1279"/>
      <c r="AH150" s="1279"/>
      <c r="AI150" s="1279"/>
      <c r="AJ150" s="1279"/>
      <c r="AK150" s="1279"/>
      <c r="AL150" s="1279"/>
      <c r="AM150" s="1279"/>
      <c r="AN150" s="1279"/>
      <c r="AO150" s="1279"/>
      <c r="AP150" s="1279"/>
      <c r="AQ150" s="1279"/>
      <c r="AR150" s="1279"/>
      <c r="AS150" s="1279"/>
      <c r="AT150" s="1279"/>
      <c r="AU150" s="1279"/>
      <c r="AV150" s="1279"/>
      <c r="AW150" s="1279"/>
      <c r="AX150" s="1279"/>
      <c r="AY150" s="1279"/>
      <c r="AZ150" s="1279"/>
      <c r="BA150" s="1279"/>
      <c r="BB150" s="1279"/>
      <c r="BC150" s="1279"/>
      <c r="BD150" s="1279"/>
      <c r="BE150" s="1279"/>
      <c r="BF150" s="1279"/>
      <c r="BG150" s="1279"/>
      <c r="BH150" s="1279"/>
      <c r="BI150" s="1279"/>
      <c r="BJ150" s="1279"/>
      <c r="BK150" s="1279"/>
      <c r="BL150" s="1279"/>
      <c r="BM150" s="1279"/>
      <c r="BN150" s="1279"/>
      <c r="BO150" s="1279"/>
      <c r="BP150" s="1279"/>
      <c r="BQ150" s="1279"/>
      <c r="BR150" s="1279"/>
      <c r="BS150" s="1279"/>
      <c r="BT150" s="1279"/>
      <c r="BU150" s="1279"/>
      <c r="BV150" s="1279"/>
      <c r="BW150" s="1279"/>
      <c r="BX150" s="1279"/>
      <c r="BY150" s="1279"/>
    </row>
    <row r="151" spans="1:77" s="1280" customFormat="1" ht="13.5" hidden="1" thickBot="1">
      <c r="A151" s="1743"/>
      <c r="B151" s="1768"/>
      <c r="C151" s="1284"/>
      <c r="D151" s="1285"/>
      <c r="E151" s="1212"/>
      <c r="F151" s="1284"/>
      <c r="G151" s="1286"/>
      <c r="H151" s="1287"/>
      <c r="I151" s="1252"/>
      <c r="J151" s="1193"/>
      <c r="K151" s="1279"/>
      <c r="L151" s="1279"/>
      <c r="M151" s="1279"/>
      <c r="N151" s="1279"/>
      <c r="O151" s="1279"/>
      <c r="P151" s="1279"/>
      <c r="Q151" s="1279"/>
      <c r="R151" s="1279"/>
      <c r="S151" s="1279"/>
      <c r="T151" s="1279"/>
      <c r="U151" s="1279"/>
      <c r="V151" s="1279"/>
      <c r="W151" s="1279"/>
      <c r="X151" s="1279"/>
      <c r="Y151" s="1279"/>
      <c r="Z151" s="1279"/>
      <c r="AA151" s="1279"/>
      <c r="AB151" s="1279"/>
      <c r="AC151" s="1279"/>
      <c r="AD151" s="1279"/>
      <c r="AE151" s="1279"/>
      <c r="AF151" s="1279"/>
      <c r="AG151" s="1279"/>
      <c r="AH151" s="1279"/>
      <c r="AI151" s="1279"/>
      <c r="AJ151" s="1279"/>
      <c r="AK151" s="1279"/>
      <c r="AL151" s="1279"/>
      <c r="AM151" s="1279"/>
      <c r="AN151" s="1279"/>
      <c r="AO151" s="1279"/>
      <c r="AP151" s="1279"/>
      <c r="AQ151" s="1279"/>
      <c r="AR151" s="1279"/>
      <c r="AS151" s="1279"/>
      <c r="AT151" s="1279"/>
      <c r="AU151" s="1279"/>
      <c r="AV151" s="1279"/>
      <c r="AW151" s="1279"/>
      <c r="AX151" s="1279"/>
      <c r="AY151" s="1279"/>
      <c r="AZ151" s="1279"/>
      <c r="BA151" s="1279"/>
      <c r="BB151" s="1279"/>
      <c r="BC151" s="1279"/>
      <c r="BD151" s="1279"/>
      <c r="BE151" s="1279"/>
      <c r="BF151" s="1279"/>
      <c r="BG151" s="1279"/>
      <c r="BH151" s="1279"/>
      <c r="BI151" s="1279"/>
      <c r="BJ151" s="1279"/>
      <c r="BK151" s="1279"/>
      <c r="BL151" s="1279"/>
      <c r="BM151" s="1279"/>
      <c r="BN151" s="1279"/>
      <c r="BO151" s="1279"/>
      <c r="BP151" s="1279"/>
      <c r="BQ151" s="1279"/>
      <c r="BR151" s="1279"/>
      <c r="BS151" s="1279"/>
      <c r="BT151" s="1279"/>
      <c r="BU151" s="1279"/>
      <c r="BV151" s="1279"/>
      <c r="BW151" s="1279"/>
      <c r="BX151" s="1279"/>
      <c r="BY151" s="1279"/>
    </row>
    <row r="152" spans="1:77" s="1280" customFormat="1" ht="15.75" hidden="1" thickBot="1">
      <c r="A152" s="1743"/>
      <c r="B152" s="1769"/>
      <c r="C152" s="1188"/>
      <c r="D152" s="1189"/>
      <c r="E152" s="1190"/>
      <c r="F152" s="1191"/>
      <c r="G152" s="1199"/>
      <c r="H152" s="1197"/>
      <c r="I152" s="1192"/>
      <c r="J152" s="1193"/>
      <c r="K152" s="1279"/>
      <c r="L152" s="1279"/>
      <c r="M152" s="1279"/>
      <c r="N152" s="1279"/>
      <c r="O152" s="1279"/>
      <c r="P152" s="1279"/>
      <c r="Q152" s="1279"/>
      <c r="R152" s="1279"/>
      <c r="S152" s="1279"/>
      <c r="T152" s="1279"/>
      <c r="U152" s="1279"/>
      <c r="V152" s="1279"/>
      <c r="W152" s="1279"/>
      <c r="X152" s="1279"/>
      <c r="Y152" s="1279"/>
      <c r="Z152" s="1279"/>
      <c r="AA152" s="1279"/>
      <c r="AB152" s="1279"/>
      <c r="AC152" s="1279"/>
      <c r="AD152" s="1279"/>
      <c r="AE152" s="1279"/>
      <c r="AF152" s="1279"/>
      <c r="AG152" s="1279"/>
      <c r="AH152" s="1279"/>
      <c r="AI152" s="1279"/>
      <c r="AJ152" s="1279"/>
      <c r="AK152" s="1279"/>
      <c r="AL152" s="1279"/>
      <c r="AM152" s="1279"/>
      <c r="AN152" s="1279"/>
      <c r="AO152" s="1279"/>
      <c r="AP152" s="1279"/>
      <c r="AQ152" s="1279"/>
      <c r="AR152" s="1279"/>
      <c r="AS152" s="1279"/>
      <c r="AT152" s="1279"/>
      <c r="AU152" s="1279"/>
      <c r="AV152" s="1279"/>
      <c r="AW152" s="1279"/>
      <c r="AX152" s="1279"/>
      <c r="AY152" s="1279"/>
      <c r="AZ152" s="1279"/>
      <c r="BA152" s="1279"/>
      <c r="BB152" s="1279"/>
      <c r="BC152" s="1279"/>
      <c r="BD152" s="1279"/>
      <c r="BE152" s="1279"/>
      <c r="BF152" s="1279"/>
      <c r="BG152" s="1279"/>
      <c r="BH152" s="1279"/>
      <c r="BI152" s="1279"/>
      <c r="BJ152" s="1279"/>
      <c r="BK152" s="1279"/>
      <c r="BL152" s="1279"/>
      <c r="BM152" s="1279"/>
      <c r="BN152" s="1279"/>
      <c r="BO152" s="1279"/>
      <c r="BP152" s="1279"/>
      <c r="BQ152" s="1279"/>
      <c r="BR152" s="1279"/>
      <c r="BS152" s="1279"/>
      <c r="BT152" s="1279"/>
      <c r="BU152" s="1279"/>
      <c r="BV152" s="1279"/>
      <c r="BW152" s="1279"/>
      <c r="BX152" s="1279"/>
      <c r="BY152" s="1279"/>
    </row>
    <row r="153" spans="1:77" s="1280" customFormat="1" ht="15.75" hidden="1" thickBot="1">
      <c r="A153" s="1743"/>
      <c r="B153" s="1769"/>
      <c r="C153" s="1188"/>
      <c r="D153" s="1189"/>
      <c r="E153" s="1190"/>
      <c r="F153" s="1191"/>
      <c r="G153" s="1189"/>
      <c r="H153" s="1190"/>
      <c r="I153" s="1221"/>
      <c r="J153" s="1193"/>
      <c r="K153" s="1279"/>
      <c r="L153" s="1279"/>
      <c r="M153" s="1279"/>
      <c r="N153" s="1279"/>
      <c r="O153" s="1279"/>
      <c r="P153" s="1279"/>
      <c r="Q153" s="1279"/>
      <c r="R153" s="1279"/>
      <c r="S153" s="1279"/>
      <c r="T153" s="1279"/>
      <c r="U153" s="1279"/>
      <c r="V153" s="1279"/>
      <c r="W153" s="1279"/>
      <c r="X153" s="1279"/>
      <c r="Y153" s="1279"/>
      <c r="Z153" s="1279"/>
      <c r="AA153" s="1279"/>
      <c r="AB153" s="1279"/>
      <c r="AC153" s="1279"/>
      <c r="AD153" s="1279"/>
      <c r="AE153" s="1279"/>
      <c r="AF153" s="1279"/>
      <c r="AG153" s="1279"/>
      <c r="AH153" s="1279"/>
      <c r="AI153" s="1279"/>
      <c r="AJ153" s="1279"/>
      <c r="AK153" s="1279"/>
      <c r="AL153" s="1279"/>
      <c r="AM153" s="1279"/>
      <c r="AN153" s="1279"/>
      <c r="AO153" s="1279"/>
      <c r="AP153" s="1279"/>
      <c r="AQ153" s="1279"/>
      <c r="AR153" s="1279"/>
      <c r="AS153" s="1279"/>
      <c r="AT153" s="1279"/>
      <c r="AU153" s="1279"/>
      <c r="AV153" s="1279"/>
      <c r="AW153" s="1279"/>
      <c r="AX153" s="1279"/>
      <c r="AY153" s="1279"/>
      <c r="AZ153" s="1279"/>
      <c r="BA153" s="1279"/>
      <c r="BB153" s="1279"/>
      <c r="BC153" s="1279"/>
      <c r="BD153" s="1279"/>
      <c r="BE153" s="1279"/>
      <c r="BF153" s="1279"/>
      <c r="BG153" s="1279"/>
      <c r="BH153" s="1279"/>
      <c r="BI153" s="1279"/>
      <c r="BJ153" s="1279"/>
      <c r="BK153" s="1279"/>
      <c r="BL153" s="1279"/>
      <c r="BM153" s="1279"/>
      <c r="BN153" s="1279"/>
      <c r="BO153" s="1279"/>
      <c r="BP153" s="1279"/>
      <c r="BQ153" s="1279"/>
      <c r="BR153" s="1279"/>
      <c r="BS153" s="1279"/>
      <c r="BT153" s="1279"/>
      <c r="BU153" s="1279"/>
      <c r="BV153" s="1279"/>
      <c r="BW153" s="1279"/>
      <c r="BX153" s="1279"/>
      <c r="BY153" s="1279"/>
    </row>
    <row r="154" spans="1:77" s="1280" customFormat="1" ht="12" customHeight="1" hidden="1" thickBot="1">
      <c r="A154" s="1743"/>
      <c r="B154" s="1769"/>
      <c r="C154" s="1195"/>
      <c r="D154" s="1199"/>
      <c r="E154" s="1197"/>
      <c r="F154" s="1198"/>
      <c r="G154" s="1189"/>
      <c r="H154" s="1190"/>
      <c r="I154" s="1200"/>
      <c r="J154" s="1193"/>
      <c r="K154" s="1279"/>
      <c r="L154" s="1279"/>
      <c r="M154" s="1279"/>
      <c r="N154" s="1279"/>
      <c r="O154" s="1279"/>
      <c r="P154" s="1279"/>
      <c r="Q154" s="1279"/>
      <c r="R154" s="1279"/>
      <c r="S154" s="1279"/>
      <c r="T154" s="1279"/>
      <c r="U154" s="1279"/>
      <c r="V154" s="1279"/>
      <c r="W154" s="1279"/>
      <c r="X154" s="1279"/>
      <c r="Y154" s="1279"/>
      <c r="Z154" s="1279"/>
      <c r="AA154" s="1279"/>
      <c r="AB154" s="1279"/>
      <c r="AC154" s="1279"/>
      <c r="AD154" s="1279"/>
      <c r="AE154" s="1279"/>
      <c r="AF154" s="1279"/>
      <c r="AG154" s="1279"/>
      <c r="AH154" s="1279"/>
      <c r="AI154" s="1279"/>
      <c r="AJ154" s="1279"/>
      <c r="AK154" s="1279"/>
      <c r="AL154" s="1279"/>
      <c r="AM154" s="1279"/>
      <c r="AN154" s="1279"/>
      <c r="AO154" s="1279"/>
      <c r="AP154" s="1279"/>
      <c r="AQ154" s="1279"/>
      <c r="AR154" s="1279"/>
      <c r="AS154" s="1279"/>
      <c r="AT154" s="1279"/>
      <c r="AU154" s="1279"/>
      <c r="AV154" s="1279"/>
      <c r="AW154" s="1279"/>
      <c r="AX154" s="1279"/>
      <c r="AY154" s="1279"/>
      <c r="AZ154" s="1279"/>
      <c r="BA154" s="1279"/>
      <c r="BB154" s="1279"/>
      <c r="BC154" s="1279"/>
      <c r="BD154" s="1279"/>
      <c r="BE154" s="1279"/>
      <c r="BF154" s="1279"/>
      <c r="BG154" s="1279"/>
      <c r="BH154" s="1279"/>
      <c r="BI154" s="1279"/>
      <c r="BJ154" s="1279"/>
      <c r="BK154" s="1279"/>
      <c r="BL154" s="1279"/>
      <c r="BM154" s="1279"/>
      <c r="BN154" s="1279"/>
      <c r="BO154" s="1279"/>
      <c r="BP154" s="1279"/>
      <c r="BQ154" s="1279"/>
      <c r="BR154" s="1279"/>
      <c r="BS154" s="1279"/>
      <c r="BT154" s="1279"/>
      <c r="BU154" s="1279"/>
      <c r="BV154" s="1279"/>
      <c r="BW154" s="1279"/>
      <c r="BX154" s="1279"/>
      <c r="BY154" s="1279"/>
    </row>
    <row r="155" spans="1:77" s="1280" customFormat="1" ht="15.75" hidden="1" thickBot="1">
      <c r="A155" s="1743"/>
      <c r="B155" s="1769"/>
      <c r="C155" s="1195"/>
      <c r="D155" s="1199"/>
      <c r="E155" s="1197"/>
      <c r="F155" s="1198"/>
      <c r="G155" s="1189"/>
      <c r="H155" s="1190"/>
      <c r="I155" s="1200"/>
      <c r="J155" s="1193"/>
      <c r="K155" s="1279"/>
      <c r="L155" s="1279"/>
      <c r="M155" s="1279"/>
      <c r="N155" s="1279"/>
      <c r="O155" s="1279"/>
      <c r="P155" s="1279"/>
      <c r="Q155" s="1279"/>
      <c r="R155" s="1279"/>
      <c r="S155" s="1279"/>
      <c r="T155" s="1279"/>
      <c r="U155" s="1279"/>
      <c r="V155" s="1279"/>
      <c r="W155" s="1279"/>
      <c r="X155" s="1279"/>
      <c r="Y155" s="1279"/>
      <c r="Z155" s="1279"/>
      <c r="AA155" s="1279"/>
      <c r="AB155" s="1279"/>
      <c r="AC155" s="1279"/>
      <c r="AD155" s="1279"/>
      <c r="AE155" s="1279"/>
      <c r="AF155" s="1279"/>
      <c r="AG155" s="1279"/>
      <c r="AH155" s="1279"/>
      <c r="AI155" s="1279"/>
      <c r="AJ155" s="1279"/>
      <c r="AK155" s="1279"/>
      <c r="AL155" s="1279"/>
      <c r="AM155" s="1279"/>
      <c r="AN155" s="1279"/>
      <c r="AO155" s="1279"/>
      <c r="AP155" s="1279"/>
      <c r="AQ155" s="1279"/>
      <c r="AR155" s="1279"/>
      <c r="AS155" s="1279"/>
      <c r="AT155" s="1279"/>
      <c r="AU155" s="1279"/>
      <c r="AV155" s="1279"/>
      <c r="AW155" s="1279"/>
      <c r="AX155" s="1279"/>
      <c r="AY155" s="1279"/>
      <c r="AZ155" s="1279"/>
      <c r="BA155" s="1279"/>
      <c r="BB155" s="1279"/>
      <c r="BC155" s="1279"/>
      <c r="BD155" s="1279"/>
      <c r="BE155" s="1279"/>
      <c r="BF155" s="1279"/>
      <c r="BG155" s="1279"/>
      <c r="BH155" s="1279"/>
      <c r="BI155" s="1279"/>
      <c r="BJ155" s="1279"/>
      <c r="BK155" s="1279"/>
      <c r="BL155" s="1279"/>
      <c r="BM155" s="1279"/>
      <c r="BN155" s="1279"/>
      <c r="BO155" s="1279"/>
      <c r="BP155" s="1279"/>
      <c r="BQ155" s="1279"/>
      <c r="BR155" s="1279"/>
      <c r="BS155" s="1279"/>
      <c r="BT155" s="1279"/>
      <c r="BU155" s="1279"/>
      <c r="BV155" s="1279"/>
      <c r="BW155" s="1279"/>
      <c r="BX155" s="1279"/>
      <c r="BY155" s="1279"/>
    </row>
    <row r="156" spans="1:77" s="1280" customFormat="1" ht="15.75" hidden="1" thickBot="1">
      <c r="A156" s="1743"/>
      <c r="B156" s="1769"/>
      <c r="C156" s="1542"/>
      <c r="D156" s="1199"/>
      <c r="E156" s="1197"/>
      <c r="F156" s="1198"/>
      <c r="G156" s="1194"/>
      <c r="H156" s="1194"/>
      <c r="I156" s="1201"/>
      <c r="J156" s="1202"/>
      <c r="K156" s="1279"/>
      <c r="L156" s="1279"/>
      <c r="M156" s="1279"/>
      <c r="N156" s="1279"/>
      <c r="O156" s="1279"/>
      <c r="P156" s="1279"/>
      <c r="Q156" s="1279"/>
      <c r="R156" s="1279"/>
      <c r="S156" s="1279"/>
      <c r="T156" s="1279"/>
      <c r="U156" s="1279"/>
      <c r="V156" s="1279"/>
      <c r="W156" s="1279"/>
      <c r="X156" s="1279"/>
      <c r="Y156" s="1279"/>
      <c r="Z156" s="1279"/>
      <c r="AA156" s="1279"/>
      <c r="AB156" s="1279"/>
      <c r="AC156" s="1279"/>
      <c r="AD156" s="1279"/>
      <c r="AE156" s="1279"/>
      <c r="AF156" s="1279"/>
      <c r="AG156" s="1279"/>
      <c r="AH156" s="1279"/>
      <c r="AI156" s="1279"/>
      <c r="AJ156" s="1279"/>
      <c r="AK156" s="1279"/>
      <c r="AL156" s="1279"/>
      <c r="AM156" s="1279"/>
      <c r="AN156" s="1279"/>
      <c r="AO156" s="1279"/>
      <c r="AP156" s="1279"/>
      <c r="AQ156" s="1279"/>
      <c r="AR156" s="1279"/>
      <c r="AS156" s="1279"/>
      <c r="AT156" s="1279"/>
      <c r="AU156" s="1279"/>
      <c r="AV156" s="1279"/>
      <c r="AW156" s="1279"/>
      <c r="AX156" s="1279"/>
      <c r="AY156" s="1279"/>
      <c r="AZ156" s="1279"/>
      <c r="BA156" s="1279"/>
      <c r="BB156" s="1279"/>
      <c r="BC156" s="1279"/>
      <c r="BD156" s="1279"/>
      <c r="BE156" s="1279"/>
      <c r="BF156" s="1279"/>
      <c r="BG156" s="1279"/>
      <c r="BH156" s="1279"/>
      <c r="BI156" s="1279"/>
      <c r="BJ156" s="1279"/>
      <c r="BK156" s="1279"/>
      <c r="BL156" s="1279"/>
      <c r="BM156" s="1279"/>
      <c r="BN156" s="1279"/>
      <c r="BO156" s="1279"/>
      <c r="BP156" s="1279"/>
      <c r="BQ156" s="1279"/>
      <c r="BR156" s="1279"/>
      <c r="BS156" s="1279"/>
      <c r="BT156" s="1279"/>
      <c r="BU156" s="1279"/>
      <c r="BV156" s="1279"/>
      <c r="BW156" s="1279"/>
      <c r="BX156" s="1279"/>
      <c r="BY156" s="1279"/>
    </row>
    <row r="157" spans="1:77" s="1280" customFormat="1" ht="15.75" hidden="1" thickBot="1">
      <c r="A157" s="1743"/>
      <c r="B157" s="1769"/>
      <c r="C157" s="1542"/>
      <c r="D157" s="1189"/>
      <c r="E157" s="1190"/>
      <c r="F157" s="1191"/>
      <c r="G157" s="1189"/>
      <c r="H157" s="1190"/>
      <c r="I157" s="1203"/>
      <c r="J157" s="1202"/>
      <c r="K157" s="1279"/>
      <c r="L157" s="1279"/>
      <c r="M157" s="1279"/>
      <c r="N157" s="1279"/>
      <c r="O157" s="1279"/>
      <c r="P157" s="1279"/>
      <c r="Q157" s="1279"/>
      <c r="R157" s="1279"/>
      <c r="S157" s="1279"/>
      <c r="T157" s="1279"/>
      <c r="U157" s="1279"/>
      <c r="V157" s="1279"/>
      <c r="W157" s="1279"/>
      <c r="X157" s="1279"/>
      <c r="Y157" s="1279"/>
      <c r="Z157" s="1279"/>
      <c r="AA157" s="1279"/>
      <c r="AB157" s="1279"/>
      <c r="AC157" s="1279"/>
      <c r="AD157" s="1279"/>
      <c r="AE157" s="1279"/>
      <c r="AF157" s="1279"/>
      <c r="AG157" s="1279"/>
      <c r="AH157" s="1279"/>
      <c r="AI157" s="1279"/>
      <c r="AJ157" s="1279"/>
      <c r="AK157" s="1279"/>
      <c r="AL157" s="1279"/>
      <c r="AM157" s="1279"/>
      <c r="AN157" s="1279"/>
      <c r="AO157" s="1279"/>
      <c r="AP157" s="1279"/>
      <c r="AQ157" s="1279"/>
      <c r="AR157" s="1279"/>
      <c r="AS157" s="1279"/>
      <c r="AT157" s="1279"/>
      <c r="AU157" s="1279"/>
      <c r="AV157" s="1279"/>
      <c r="AW157" s="1279"/>
      <c r="AX157" s="1279"/>
      <c r="AY157" s="1279"/>
      <c r="AZ157" s="1279"/>
      <c r="BA157" s="1279"/>
      <c r="BB157" s="1279"/>
      <c r="BC157" s="1279"/>
      <c r="BD157" s="1279"/>
      <c r="BE157" s="1279"/>
      <c r="BF157" s="1279"/>
      <c r="BG157" s="1279"/>
      <c r="BH157" s="1279"/>
      <c r="BI157" s="1279"/>
      <c r="BJ157" s="1279"/>
      <c r="BK157" s="1279"/>
      <c r="BL157" s="1279"/>
      <c r="BM157" s="1279"/>
      <c r="BN157" s="1279"/>
      <c r="BO157" s="1279"/>
      <c r="BP157" s="1279"/>
      <c r="BQ157" s="1279"/>
      <c r="BR157" s="1279"/>
      <c r="BS157" s="1279"/>
      <c r="BT157" s="1279"/>
      <c r="BU157" s="1279"/>
      <c r="BV157" s="1279"/>
      <c r="BW157" s="1279"/>
      <c r="BX157" s="1279"/>
      <c r="BY157" s="1279"/>
    </row>
    <row r="158" spans="1:77" s="1280" customFormat="1" ht="15.75" hidden="1" thickBot="1">
      <c r="A158" s="1743"/>
      <c r="B158" s="1769"/>
      <c r="C158" s="1204"/>
      <c r="D158" s="1205"/>
      <c r="E158" s="1206"/>
      <c r="F158" s="1207"/>
      <c r="G158" s="1205"/>
      <c r="H158" s="1206"/>
      <c r="I158" s="1258"/>
      <c r="J158" s="1209"/>
      <c r="K158" s="1279"/>
      <c r="L158" s="1279"/>
      <c r="M158" s="1279"/>
      <c r="N158" s="1279"/>
      <c r="O158" s="1279"/>
      <c r="P158" s="1279"/>
      <c r="Q158" s="1279"/>
      <c r="R158" s="1279"/>
      <c r="S158" s="1279"/>
      <c r="T158" s="1279"/>
      <c r="U158" s="1279"/>
      <c r="V158" s="1279"/>
      <c r="W158" s="1279"/>
      <c r="X158" s="1279"/>
      <c r="Y158" s="1279"/>
      <c r="Z158" s="1279"/>
      <c r="AA158" s="1279"/>
      <c r="AB158" s="1279"/>
      <c r="AC158" s="1279"/>
      <c r="AD158" s="1279"/>
      <c r="AE158" s="1279"/>
      <c r="AF158" s="1279"/>
      <c r="AG158" s="1279"/>
      <c r="AH158" s="1279"/>
      <c r="AI158" s="1279"/>
      <c r="AJ158" s="1279"/>
      <c r="AK158" s="1279"/>
      <c r="AL158" s="1279"/>
      <c r="AM158" s="1279"/>
      <c r="AN158" s="1279"/>
      <c r="AO158" s="1279"/>
      <c r="AP158" s="1279"/>
      <c r="AQ158" s="1279"/>
      <c r="AR158" s="1279"/>
      <c r="AS158" s="1279"/>
      <c r="AT158" s="1279"/>
      <c r="AU158" s="1279"/>
      <c r="AV158" s="1279"/>
      <c r="AW158" s="1279"/>
      <c r="AX158" s="1279"/>
      <c r="AY158" s="1279"/>
      <c r="AZ158" s="1279"/>
      <c r="BA158" s="1279"/>
      <c r="BB158" s="1279"/>
      <c r="BC158" s="1279"/>
      <c r="BD158" s="1279"/>
      <c r="BE158" s="1279"/>
      <c r="BF158" s="1279"/>
      <c r="BG158" s="1279"/>
      <c r="BH158" s="1279"/>
      <c r="BI158" s="1279"/>
      <c r="BJ158" s="1279"/>
      <c r="BK158" s="1279"/>
      <c r="BL158" s="1279"/>
      <c r="BM158" s="1279"/>
      <c r="BN158" s="1279"/>
      <c r="BO158" s="1279"/>
      <c r="BP158" s="1279"/>
      <c r="BQ158" s="1279"/>
      <c r="BR158" s="1279"/>
      <c r="BS158" s="1279"/>
      <c r="BT158" s="1279"/>
      <c r="BU158" s="1279"/>
      <c r="BV158" s="1279"/>
      <c r="BW158" s="1279"/>
      <c r="BX158" s="1279"/>
      <c r="BY158" s="1279"/>
    </row>
    <row r="159" spans="1:77" s="1280" customFormat="1" ht="13.5" hidden="1" thickBot="1">
      <c r="A159" s="1743"/>
      <c r="B159" s="1769"/>
      <c r="C159" s="1210"/>
      <c r="D159" s="1749"/>
      <c r="E159" s="1750"/>
      <c r="F159" s="1213"/>
      <c r="G159" s="1749"/>
      <c r="H159" s="1750"/>
      <c r="I159" s="1214"/>
      <c r="J159" s="1202"/>
      <c r="K159" s="1279"/>
      <c r="L159" s="1279"/>
      <c r="M159" s="1279"/>
      <c r="N159" s="1279"/>
      <c r="O159" s="1279"/>
      <c r="P159" s="1279"/>
      <c r="Q159" s="1279"/>
      <c r="R159" s="1279"/>
      <c r="S159" s="1279"/>
      <c r="T159" s="1279"/>
      <c r="U159" s="1279"/>
      <c r="V159" s="1279"/>
      <c r="W159" s="1279"/>
      <c r="X159" s="1279"/>
      <c r="Y159" s="1279"/>
      <c r="Z159" s="1279"/>
      <c r="AA159" s="1279"/>
      <c r="AB159" s="1279"/>
      <c r="AC159" s="1279"/>
      <c r="AD159" s="1279"/>
      <c r="AE159" s="1279"/>
      <c r="AF159" s="1279"/>
      <c r="AG159" s="1279"/>
      <c r="AH159" s="1279"/>
      <c r="AI159" s="1279"/>
      <c r="AJ159" s="1279"/>
      <c r="AK159" s="1279"/>
      <c r="AL159" s="1279"/>
      <c r="AM159" s="1279"/>
      <c r="AN159" s="1279"/>
      <c r="AO159" s="1279"/>
      <c r="AP159" s="1279"/>
      <c r="AQ159" s="1279"/>
      <c r="AR159" s="1279"/>
      <c r="AS159" s="1279"/>
      <c r="AT159" s="1279"/>
      <c r="AU159" s="1279"/>
      <c r="AV159" s="1279"/>
      <c r="AW159" s="1279"/>
      <c r="AX159" s="1279"/>
      <c r="AY159" s="1279"/>
      <c r="AZ159" s="1279"/>
      <c r="BA159" s="1279"/>
      <c r="BB159" s="1279"/>
      <c r="BC159" s="1279"/>
      <c r="BD159" s="1279"/>
      <c r="BE159" s="1279"/>
      <c r="BF159" s="1279"/>
      <c r="BG159" s="1279"/>
      <c r="BH159" s="1279"/>
      <c r="BI159" s="1279"/>
      <c r="BJ159" s="1279"/>
      <c r="BK159" s="1279"/>
      <c r="BL159" s="1279"/>
      <c r="BM159" s="1279"/>
      <c r="BN159" s="1279"/>
      <c r="BO159" s="1279"/>
      <c r="BP159" s="1279"/>
      <c r="BQ159" s="1279"/>
      <c r="BR159" s="1279"/>
      <c r="BS159" s="1279"/>
      <c r="BT159" s="1279"/>
      <c r="BU159" s="1279"/>
      <c r="BV159" s="1279"/>
      <c r="BW159" s="1279"/>
      <c r="BX159" s="1279"/>
      <c r="BY159" s="1279"/>
    </row>
    <row r="160" spans="1:77" s="1280" customFormat="1" ht="15.75" hidden="1" thickBot="1">
      <c r="A160" s="1743"/>
      <c r="B160" s="1769"/>
      <c r="C160" s="1188"/>
      <c r="D160" s="1189"/>
      <c r="E160" s="1190"/>
      <c r="F160" s="1191"/>
      <c r="G160" s="1189"/>
      <c r="H160" s="1190"/>
      <c r="I160" s="1192"/>
      <c r="J160" s="1193"/>
      <c r="K160" s="1279"/>
      <c r="L160" s="1279"/>
      <c r="M160" s="1279"/>
      <c r="N160" s="1279"/>
      <c r="O160" s="1279"/>
      <c r="P160" s="1279"/>
      <c r="Q160" s="1279"/>
      <c r="R160" s="1279"/>
      <c r="S160" s="1279"/>
      <c r="T160" s="1279"/>
      <c r="U160" s="1279"/>
      <c r="V160" s="1279"/>
      <c r="W160" s="1279"/>
      <c r="X160" s="1279"/>
      <c r="Y160" s="1279"/>
      <c r="Z160" s="1279"/>
      <c r="AA160" s="1279"/>
      <c r="AB160" s="1279"/>
      <c r="AC160" s="1279"/>
      <c r="AD160" s="1279"/>
      <c r="AE160" s="1279"/>
      <c r="AF160" s="1279"/>
      <c r="AG160" s="1279"/>
      <c r="AH160" s="1279"/>
      <c r="AI160" s="1279"/>
      <c r="AJ160" s="1279"/>
      <c r="AK160" s="1279"/>
      <c r="AL160" s="1279"/>
      <c r="AM160" s="1279"/>
      <c r="AN160" s="1279"/>
      <c r="AO160" s="1279"/>
      <c r="AP160" s="1279"/>
      <c r="AQ160" s="1279"/>
      <c r="AR160" s="1279"/>
      <c r="AS160" s="1279"/>
      <c r="AT160" s="1279"/>
      <c r="AU160" s="1279"/>
      <c r="AV160" s="1279"/>
      <c r="AW160" s="1279"/>
      <c r="AX160" s="1279"/>
      <c r="AY160" s="1279"/>
      <c r="AZ160" s="1279"/>
      <c r="BA160" s="1279"/>
      <c r="BB160" s="1279"/>
      <c r="BC160" s="1279"/>
      <c r="BD160" s="1279"/>
      <c r="BE160" s="1279"/>
      <c r="BF160" s="1279"/>
      <c r="BG160" s="1279"/>
      <c r="BH160" s="1279"/>
      <c r="BI160" s="1279"/>
      <c r="BJ160" s="1279"/>
      <c r="BK160" s="1279"/>
      <c r="BL160" s="1279"/>
      <c r="BM160" s="1279"/>
      <c r="BN160" s="1279"/>
      <c r="BO160" s="1279"/>
      <c r="BP160" s="1279"/>
      <c r="BQ160" s="1279"/>
      <c r="BR160" s="1279"/>
      <c r="BS160" s="1279"/>
      <c r="BT160" s="1279"/>
      <c r="BU160" s="1279"/>
      <c r="BV160" s="1279"/>
      <c r="BW160" s="1279"/>
      <c r="BX160" s="1279"/>
      <c r="BY160" s="1279"/>
    </row>
    <row r="161" spans="1:77" s="1280" customFormat="1" ht="15.75" hidden="1" thickBot="1">
      <c r="A161" s="1743"/>
      <c r="B161" s="1769"/>
      <c r="C161" s="1188"/>
      <c r="D161" s="1189"/>
      <c r="E161" s="1190"/>
      <c r="F161" s="1191"/>
      <c r="G161" s="1189"/>
      <c r="H161" s="1190"/>
      <c r="I161" s="1192"/>
      <c r="J161" s="1193"/>
      <c r="K161" s="1279"/>
      <c r="L161" s="1279"/>
      <c r="M161" s="1279"/>
      <c r="N161" s="1279"/>
      <c r="O161" s="1279"/>
      <c r="P161" s="1279"/>
      <c r="Q161" s="1279"/>
      <c r="R161" s="1279"/>
      <c r="S161" s="1279"/>
      <c r="T161" s="1279"/>
      <c r="U161" s="1279"/>
      <c r="V161" s="1279"/>
      <c r="W161" s="1279"/>
      <c r="X161" s="1279"/>
      <c r="Y161" s="1279"/>
      <c r="Z161" s="1279"/>
      <c r="AA161" s="1279"/>
      <c r="AB161" s="1279"/>
      <c r="AC161" s="1279"/>
      <c r="AD161" s="1279"/>
      <c r="AE161" s="1279"/>
      <c r="AF161" s="1279"/>
      <c r="AG161" s="1279"/>
      <c r="AH161" s="1279"/>
      <c r="AI161" s="1279"/>
      <c r="AJ161" s="1279"/>
      <c r="AK161" s="1279"/>
      <c r="AL161" s="1279"/>
      <c r="AM161" s="1279"/>
      <c r="AN161" s="1279"/>
      <c r="AO161" s="1279"/>
      <c r="AP161" s="1279"/>
      <c r="AQ161" s="1279"/>
      <c r="AR161" s="1279"/>
      <c r="AS161" s="1279"/>
      <c r="AT161" s="1279"/>
      <c r="AU161" s="1279"/>
      <c r="AV161" s="1279"/>
      <c r="AW161" s="1279"/>
      <c r="AX161" s="1279"/>
      <c r="AY161" s="1279"/>
      <c r="AZ161" s="1279"/>
      <c r="BA161" s="1279"/>
      <c r="BB161" s="1279"/>
      <c r="BC161" s="1279"/>
      <c r="BD161" s="1279"/>
      <c r="BE161" s="1279"/>
      <c r="BF161" s="1279"/>
      <c r="BG161" s="1279"/>
      <c r="BH161" s="1279"/>
      <c r="BI161" s="1279"/>
      <c r="BJ161" s="1279"/>
      <c r="BK161" s="1279"/>
      <c r="BL161" s="1279"/>
      <c r="BM161" s="1279"/>
      <c r="BN161" s="1279"/>
      <c r="BO161" s="1279"/>
      <c r="BP161" s="1279"/>
      <c r="BQ161" s="1279"/>
      <c r="BR161" s="1279"/>
      <c r="BS161" s="1279"/>
      <c r="BT161" s="1279"/>
      <c r="BU161" s="1279"/>
      <c r="BV161" s="1279"/>
      <c r="BW161" s="1279"/>
      <c r="BX161" s="1279"/>
      <c r="BY161" s="1279"/>
    </row>
    <row r="162" spans="1:77" s="1280" customFormat="1" ht="15.75" hidden="1" thickBot="1">
      <c r="A162" s="1743"/>
      <c r="B162" s="1769"/>
      <c r="C162" s="1188"/>
      <c r="D162" s="1189"/>
      <c r="E162" s="1190"/>
      <c r="F162" s="1191"/>
      <c r="G162" s="1189"/>
      <c r="H162" s="1190"/>
      <c r="I162" s="1216"/>
      <c r="J162" s="1217"/>
      <c r="K162" s="1279"/>
      <c r="L162" s="1279"/>
      <c r="M162" s="1279"/>
      <c r="N162" s="1279"/>
      <c r="O162" s="1279"/>
      <c r="P162" s="1279"/>
      <c r="Q162" s="1279"/>
      <c r="R162" s="1279"/>
      <c r="S162" s="1279"/>
      <c r="T162" s="1279"/>
      <c r="U162" s="1279"/>
      <c r="V162" s="1279"/>
      <c r="W162" s="1279"/>
      <c r="X162" s="1279"/>
      <c r="Y162" s="1279"/>
      <c r="Z162" s="1279"/>
      <c r="AA162" s="1279"/>
      <c r="AB162" s="1279"/>
      <c r="AC162" s="1279"/>
      <c r="AD162" s="1279"/>
      <c r="AE162" s="1279"/>
      <c r="AF162" s="1279"/>
      <c r="AG162" s="1279"/>
      <c r="AH162" s="1279"/>
      <c r="AI162" s="1279"/>
      <c r="AJ162" s="1279"/>
      <c r="AK162" s="1279"/>
      <c r="AL162" s="1279"/>
      <c r="AM162" s="1279"/>
      <c r="AN162" s="1279"/>
      <c r="AO162" s="1279"/>
      <c r="AP162" s="1279"/>
      <c r="AQ162" s="1279"/>
      <c r="AR162" s="1279"/>
      <c r="AS162" s="1279"/>
      <c r="AT162" s="1279"/>
      <c r="AU162" s="1279"/>
      <c r="AV162" s="1279"/>
      <c r="AW162" s="1279"/>
      <c r="AX162" s="1279"/>
      <c r="AY162" s="1279"/>
      <c r="AZ162" s="1279"/>
      <c r="BA162" s="1279"/>
      <c r="BB162" s="1279"/>
      <c r="BC162" s="1279"/>
      <c r="BD162" s="1279"/>
      <c r="BE162" s="1279"/>
      <c r="BF162" s="1279"/>
      <c r="BG162" s="1279"/>
      <c r="BH162" s="1279"/>
      <c r="BI162" s="1279"/>
      <c r="BJ162" s="1279"/>
      <c r="BK162" s="1279"/>
      <c r="BL162" s="1279"/>
      <c r="BM162" s="1279"/>
      <c r="BN162" s="1279"/>
      <c r="BO162" s="1279"/>
      <c r="BP162" s="1279"/>
      <c r="BQ162" s="1279"/>
      <c r="BR162" s="1279"/>
      <c r="BS162" s="1279"/>
      <c r="BT162" s="1279"/>
      <c r="BU162" s="1279"/>
      <c r="BV162" s="1279"/>
      <c r="BW162" s="1279"/>
      <c r="BX162" s="1279"/>
      <c r="BY162" s="1279"/>
    </row>
    <row r="163" spans="1:77" s="1194" customFormat="1" ht="15.75" hidden="1" thickBot="1">
      <c r="A163" s="1743"/>
      <c r="B163" s="1769"/>
      <c r="C163" s="1188"/>
      <c r="D163" s="1189"/>
      <c r="E163" s="1190"/>
      <c r="F163" s="1240"/>
      <c r="G163" s="1189"/>
      <c r="H163" s="1190"/>
      <c r="I163" s="1203"/>
      <c r="J163" s="1193"/>
      <c r="K163" s="886"/>
      <c r="L163" s="886"/>
      <c r="M163" s="886"/>
      <c r="N163" s="886"/>
      <c r="O163" s="886"/>
      <c r="P163" s="886"/>
      <c r="Q163" s="886"/>
      <c r="R163" s="886"/>
      <c r="S163" s="886"/>
      <c r="T163" s="886"/>
      <c r="U163" s="886"/>
      <c r="V163" s="886"/>
      <c r="W163" s="886"/>
      <c r="X163" s="886"/>
      <c r="Y163" s="886"/>
      <c r="Z163" s="886"/>
      <c r="AA163" s="886"/>
      <c r="AB163" s="886"/>
      <c r="AC163" s="886"/>
      <c r="AD163" s="886"/>
      <c r="AE163" s="886"/>
      <c r="AF163" s="886"/>
      <c r="AG163" s="886"/>
      <c r="AH163" s="886"/>
      <c r="AI163" s="886"/>
      <c r="AJ163" s="886"/>
      <c r="AK163" s="886"/>
      <c r="AL163" s="886"/>
      <c r="AM163" s="886"/>
      <c r="AN163" s="886"/>
      <c r="AO163" s="886"/>
      <c r="AP163" s="886"/>
      <c r="AQ163" s="886"/>
      <c r="AR163" s="886"/>
      <c r="AS163" s="886"/>
      <c r="AT163" s="886"/>
      <c r="AU163" s="886"/>
      <c r="AV163" s="886"/>
      <c r="AW163" s="886"/>
      <c r="AX163" s="886"/>
      <c r="AY163" s="886"/>
      <c r="AZ163" s="886"/>
      <c r="BA163" s="886"/>
      <c r="BB163" s="886"/>
      <c r="BC163" s="886"/>
      <c r="BD163" s="886"/>
      <c r="BE163" s="886"/>
      <c r="BF163" s="886"/>
      <c r="BG163" s="886"/>
      <c r="BH163" s="886"/>
      <c r="BI163" s="886"/>
      <c r="BJ163" s="886"/>
      <c r="BK163" s="886"/>
      <c r="BL163" s="886"/>
      <c r="BM163" s="886"/>
      <c r="BN163" s="886"/>
      <c r="BO163" s="886"/>
      <c r="BP163" s="886"/>
      <c r="BQ163" s="886"/>
      <c r="BR163" s="886"/>
      <c r="BS163" s="886"/>
      <c r="BT163" s="886"/>
      <c r="BU163" s="886"/>
      <c r="BV163" s="886"/>
      <c r="BW163" s="886"/>
      <c r="BX163" s="886"/>
      <c r="BY163" s="886"/>
    </row>
    <row r="164" spans="1:77" s="1194" customFormat="1" ht="15.75" hidden="1" thickBot="1">
      <c r="A164" s="1743"/>
      <c r="B164" s="1769"/>
      <c r="C164" s="1188"/>
      <c r="D164" s="1189"/>
      <c r="E164" s="1190"/>
      <c r="F164" s="1219"/>
      <c r="G164" s="1220"/>
      <c r="H164" s="1190"/>
      <c r="I164" s="1221"/>
      <c r="J164" s="1202"/>
      <c r="K164" s="886"/>
      <c r="L164" s="886"/>
      <c r="M164" s="886"/>
      <c r="N164" s="886"/>
      <c r="O164" s="886"/>
      <c r="P164" s="886"/>
      <c r="Q164" s="886"/>
      <c r="R164" s="886"/>
      <c r="S164" s="886"/>
      <c r="T164" s="886"/>
      <c r="U164" s="886"/>
      <c r="V164" s="886"/>
      <c r="W164" s="886"/>
      <c r="X164" s="886"/>
      <c r="Y164" s="886"/>
      <c r="Z164" s="886"/>
      <c r="AA164" s="886"/>
      <c r="AB164" s="886"/>
      <c r="AC164" s="886"/>
      <c r="AD164" s="886"/>
      <c r="AE164" s="886"/>
      <c r="AF164" s="886"/>
      <c r="AG164" s="886"/>
      <c r="AH164" s="886"/>
      <c r="AI164" s="886"/>
      <c r="AJ164" s="886"/>
      <c r="AK164" s="886"/>
      <c r="AL164" s="886"/>
      <c r="AM164" s="886"/>
      <c r="AN164" s="886"/>
      <c r="AO164" s="886"/>
      <c r="AP164" s="886"/>
      <c r="AQ164" s="886"/>
      <c r="AR164" s="886"/>
      <c r="AS164" s="886"/>
      <c r="AT164" s="886"/>
      <c r="AU164" s="886"/>
      <c r="AV164" s="886"/>
      <c r="AW164" s="886"/>
      <c r="AX164" s="886"/>
      <c r="AY164" s="886"/>
      <c r="AZ164" s="886"/>
      <c r="BA164" s="886"/>
      <c r="BB164" s="886"/>
      <c r="BC164" s="886"/>
      <c r="BD164" s="886"/>
      <c r="BE164" s="886"/>
      <c r="BF164" s="886"/>
      <c r="BG164" s="886"/>
      <c r="BH164" s="886"/>
      <c r="BI164" s="886"/>
      <c r="BJ164" s="886"/>
      <c r="BK164" s="886"/>
      <c r="BL164" s="886"/>
      <c r="BM164" s="886"/>
      <c r="BN164" s="886"/>
      <c r="BO164" s="886"/>
      <c r="BP164" s="886"/>
      <c r="BQ164" s="886"/>
      <c r="BR164" s="886"/>
      <c r="BS164" s="886"/>
      <c r="BT164" s="886"/>
      <c r="BU164" s="886"/>
      <c r="BV164" s="886"/>
      <c r="BW164" s="886"/>
      <c r="BX164" s="886"/>
      <c r="BY164" s="886"/>
    </row>
    <row r="165" spans="1:77" s="1194" customFormat="1" ht="15.75" hidden="1" thickBot="1">
      <c r="A165" s="1743"/>
      <c r="B165" s="1769"/>
      <c r="C165" s="1188"/>
      <c r="D165" s="1189"/>
      <c r="E165" s="1190"/>
      <c r="F165" s="1191"/>
      <c r="G165" s="1220"/>
      <c r="H165" s="1190"/>
      <c r="I165" s="1203"/>
      <c r="J165" s="1202"/>
      <c r="K165" s="886"/>
      <c r="L165" s="886"/>
      <c r="M165" s="886"/>
      <c r="N165" s="886"/>
      <c r="O165" s="886"/>
      <c r="P165" s="886"/>
      <c r="Q165" s="886"/>
      <c r="R165" s="886"/>
      <c r="S165" s="886"/>
      <c r="T165" s="886"/>
      <c r="U165" s="886"/>
      <c r="V165" s="886"/>
      <c r="W165" s="886"/>
      <c r="X165" s="886"/>
      <c r="Y165" s="886"/>
      <c r="Z165" s="886"/>
      <c r="AA165" s="886"/>
      <c r="AB165" s="886"/>
      <c r="AC165" s="886"/>
      <c r="AD165" s="886"/>
      <c r="AE165" s="886"/>
      <c r="AF165" s="886"/>
      <c r="AG165" s="886"/>
      <c r="AH165" s="886"/>
      <c r="AI165" s="886"/>
      <c r="AJ165" s="886"/>
      <c r="AK165" s="886"/>
      <c r="AL165" s="886"/>
      <c r="AM165" s="886"/>
      <c r="AN165" s="886"/>
      <c r="AO165" s="886"/>
      <c r="AP165" s="886"/>
      <c r="AQ165" s="886"/>
      <c r="AR165" s="886"/>
      <c r="AS165" s="886"/>
      <c r="AT165" s="886"/>
      <c r="AU165" s="886"/>
      <c r="AV165" s="886"/>
      <c r="AW165" s="886"/>
      <c r="AX165" s="886"/>
      <c r="AY165" s="886"/>
      <c r="AZ165" s="886"/>
      <c r="BA165" s="886"/>
      <c r="BB165" s="886"/>
      <c r="BC165" s="886"/>
      <c r="BD165" s="886"/>
      <c r="BE165" s="886"/>
      <c r="BF165" s="886"/>
      <c r="BG165" s="886"/>
      <c r="BH165" s="886"/>
      <c r="BI165" s="886"/>
      <c r="BJ165" s="886"/>
      <c r="BK165" s="886"/>
      <c r="BL165" s="886"/>
      <c r="BM165" s="886"/>
      <c r="BN165" s="886"/>
      <c r="BO165" s="886"/>
      <c r="BP165" s="886"/>
      <c r="BQ165" s="886"/>
      <c r="BR165" s="886"/>
      <c r="BS165" s="886"/>
      <c r="BT165" s="886"/>
      <c r="BU165" s="886"/>
      <c r="BV165" s="886"/>
      <c r="BW165" s="886"/>
      <c r="BX165" s="886"/>
      <c r="BY165" s="886"/>
    </row>
    <row r="166" spans="1:77" s="1194" customFormat="1" ht="15.75" hidden="1" thickBot="1">
      <c r="A166" s="1743"/>
      <c r="B166" s="1769"/>
      <c r="C166" s="1204"/>
      <c r="D166" s="1205"/>
      <c r="E166" s="1206"/>
      <c r="F166" s="1207"/>
      <c r="G166" s="1224"/>
      <c r="H166" s="1224"/>
      <c r="I166" s="1225"/>
      <c r="J166" s="1209"/>
      <c r="K166" s="886"/>
      <c r="L166" s="886"/>
      <c r="M166" s="886"/>
      <c r="N166" s="886"/>
      <c r="O166" s="886"/>
      <c r="P166" s="886"/>
      <c r="Q166" s="886"/>
      <c r="R166" s="886"/>
      <c r="S166" s="886"/>
      <c r="T166" s="886"/>
      <c r="U166" s="886"/>
      <c r="V166" s="886"/>
      <c r="W166" s="886"/>
      <c r="X166" s="886"/>
      <c r="Y166" s="886"/>
      <c r="Z166" s="886"/>
      <c r="AA166" s="886"/>
      <c r="AB166" s="886"/>
      <c r="AC166" s="886"/>
      <c r="AD166" s="886"/>
      <c r="AE166" s="886"/>
      <c r="AF166" s="886"/>
      <c r="AG166" s="886"/>
      <c r="AH166" s="886"/>
      <c r="AI166" s="886"/>
      <c r="AJ166" s="886"/>
      <c r="AK166" s="886"/>
      <c r="AL166" s="886"/>
      <c r="AM166" s="886"/>
      <c r="AN166" s="886"/>
      <c r="AO166" s="886"/>
      <c r="AP166" s="886"/>
      <c r="AQ166" s="886"/>
      <c r="AR166" s="886"/>
      <c r="AS166" s="886"/>
      <c r="AT166" s="886"/>
      <c r="AU166" s="886"/>
      <c r="AV166" s="886"/>
      <c r="AW166" s="886"/>
      <c r="AX166" s="886"/>
      <c r="AY166" s="886"/>
      <c r="AZ166" s="886"/>
      <c r="BA166" s="886"/>
      <c r="BB166" s="886"/>
      <c r="BC166" s="886"/>
      <c r="BD166" s="886"/>
      <c r="BE166" s="886"/>
      <c r="BF166" s="886"/>
      <c r="BG166" s="886"/>
      <c r="BH166" s="886"/>
      <c r="BI166" s="886"/>
      <c r="BJ166" s="886"/>
      <c r="BK166" s="886"/>
      <c r="BL166" s="886"/>
      <c r="BM166" s="886"/>
      <c r="BN166" s="886"/>
      <c r="BO166" s="886"/>
      <c r="BP166" s="886"/>
      <c r="BQ166" s="886"/>
      <c r="BR166" s="886"/>
      <c r="BS166" s="886"/>
      <c r="BT166" s="886"/>
      <c r="BU166" s="886"/>
      <c r="BV166" s="886"/>
      <c r="BW166" s="886"/>
      <c r="BX166" s="886"/>
      <c r="BY166" s="886"/>
    </row>
    <row r="167" spans="1:77" s="1194" customFormat="1" ht="15.75" hidden="1" thickBot="1">
      <c r="A167" s="1743"/>
      <c r="B167" s="1769"/>
      <c r="C167" s="1226"/>
      <c r="D167" s="1751"/>
      <c r="E167" s="1752"/>
      <c r="F167" s="1213"/>
      <c r="G167" s="1751"/>
      <c r="H167" s="1754"/>
      <c r="I167" s="1214"/>
      <c r="J167" s="1202"/>
      <c r="K167" s="886"/>
      <c r="L167" s="886"/>
      <c r="M167" s="886"/>
      <c r="N167" s="886"/>
      <c r="O167" s="886"/>
      <c r="P167" s="886"/>
      <c r="Q167" s="886"/>
      <c r="R167" s="886"/>
      <c r="S167" s="886"/>
      <c r="T167" s="886"/>
      <c r="U167" s="886"/>
      <c r="V167" s="886"/>
      <c r="W167" s="886"/>
      <c r="X167" s="886"/>
      <c r="Y167" s="886"/>
      <c r="Z167" s="886"/>
      <c r="AA167" s="886"/>
      <c r="AB167" s="886"/>
      <c r="AC167" s="886"/>
      <c r="AD167" s="886"/>
      <c r="AE167" s="886"/>
      <c r="AF167" s="886"/>
      <c r="AG167" s="886"/>
      <c r="AH167" s="886"/>
      <c r="AI167" s="886"/>
      <c r="AJ167" s="886"/>
      <c r="AK167" s="886"/>
      <c r="AL167" s="886"/>
      <c r="AM167" s="886"/>
      <c r="AN167" s="886"/>
      <c r="AO167" s="886"/>
      <c r="AP167" s="886"/>
      <c r="AQ167" s="886"/>
      <c r="AR167" s="886"/>
      <c r="AS167" s="886"/>
      <c r="AT167" s="886"/>
      <c r="AU167" s="886"/>
      <c r="AV167" s="886"/>
      <c r="AW167" s="886"/>
      <c r="AX167" s="886"/>
      <c r="AY167" s="886"/>
      <c r="AZ167" s="886"/>
      <c r="BA167" s="886"/>
      <c r="BB167" s="886"/>
      <c r="BC167" s="886"/>
      <c r="BD167" s="886"/>
      <c r="BE167" s="886"/>
      <c r="BF167" s="886"/>
      <c r="BG167" s="886"/>
      <c r="BH167" s="886"/>
      <c r="BI167" s="886"/>
      <c r="BJ167" s="886"/>
      <c r="BK167" s="886"/>
      <c r="BL167" s="886"/>
      <c r="BM167" s="886"/>
      <c r="BN167" s="886"/>
      <c r="BO167" s="886"/>
      <c r="BP167" s="886"/>
      <c r="BQ167" s="886"/>
      <c r="BR167" s="886"/>
      <c r="BS167" s="886"/>
      <c r="BT167" s="886"/>
      <c r="BU167" s="886"/>
      <c r="BV167" s="886"/>
      <c r="BW167" s="886"/>
      <c r="BX167" s="886"/>
      <c r="BY167" s="886"/>
    </row>
    <row r="168" spans="1:77" s="1194" customFormat="1" ht="0.75" customHeight="1" hidden="1" thickBot="1">
      <c r="A168" s="1743"/>
      <c r="B168" s="1769"/>
      <c r="C168" s="1231"/>
      <c r="D168" s="1228"/>
      <c r="E168" s="1212"/>
      <c r="F168" s="1213"/>
      <c r="G168" s="1228"/>
      <c r="H168" s="1232"/>
      <c r="I168" s="1214"/>
      <c r="J168" s="1202"/>
      <c r="K168" s="886"/>
      <c r="L168" s="886"/>
      <c r="M168" s="886"/>
      <c r="N168" s="886"/>
      <c r="O168" s="886"/>
      <c r="P168" s="886"/>
      <c r="Q168" s="886"/>
      <c r="R168" s="886"/>
      <c r="S168" s="886"/>
      <c r="T168" s="886"/>
      <c r="U168" s="886"/>
      <c r="V168" s="886"/>
      <c r="W168" s="886"/>
      <c r="X168" s="886"/>
      <c r="Y168" s="886"/>
      <c r="Z168" s="886"/>
      <c r="AA168" s="886"/>
      <c r="AB168" s="886"/>
      <c r="AC168" s="886"/>
      <c r="AD168" s="886"/>
      <c r="AE168" s="886"/>
      <c r="AF168" s="886"/>
      <c r="AG168" s="886"/>
      <c r="AH168" s="886"/>
      <c r="AI168" s="886"/>
      <c r="AJ168" s="886"/>
      <c r="AK168" s="886"/>
      <c r="AL168" s="886"/>
      <c r="AM168" s="886"/>
      <c r="AN168" s="886"/>
      <c r="AO168" s="886"/>
      <c r="AP168" s="886"/>
      <c r="AQ168" s="886"/>
      <c r="AR168" s="886"/>
      <c r="AS168" s="886"/>
      <c r="AT168" s="886"/>
      <c r="AU168" s="886"/>
      <c r="AV168" s="886"/>
      <c r="AW168" s="886"/>
      <c r="AX168" s="886"/>
      <c r="AY168" s="886"/>
      <c r="AZ168" s="886"/>
      <c r="BA168" s="886"/>
      <c r="BB168" s="886"/>
      <c r="BC168" s="886"/>
      <c r="BD168" s="886"/>
      <c r="BE168" s="886"/>
      <c r="BF168" s="886"/>
      <c r="BG168" s="886"/>
      <c r="BH168" s="886"/>
      <c r="BI168" s="886"/>
      <c r="BJ168" s="886"/>
      <c r="BK168" s="886"/>
      <c r="BL168" s="886"/>
      <c r="BM168" s="886"/>
      <c r="BN168" s="886"/>
      <c r="BO168" s="886"/>
      <c r="BP168" s="886"/>
      <c r="BQ168" s="886"/>
      <c r="BR168" s="886"/>
      <c r="BS168" s="886"/>
      <c r="BT168" s="886"/>
      <c r="BU168" s="886"/>
      <c r="BV168" s="886"/>
      <c r="BW168" s="886"/>
      <c r="BX168" s="886"/>
      <c r="BY168" s="886"/>
    </row>
    <row r="169" spans="1:77" s="1194" customFormat="1" ht="15.75" hidden="1" thickBot="1">
      <c r="A169" s="1743"/>
      <c r="B169" s="1769"/>
      <c r="C169" s="1188"/>
      <c r="D169" s="1189"/>
      <c r="E169" s="1190"/>
      <c r="F169" s="1191"/>
      <c r="G169" s="1189"/>
      <c r="H169" s="1229"/>
      <c r="I169" s="1192"/>
      <c r="J169" s="1202"/>
      <c r="K169" s="886"/>
      <c r="L169" s="886"/>
      <c r="M169" s="886"/>
      <c r="N169" s="886"/>
      <c r="O169" s="886"/>
      <c r="P169" s="886"/>
      <c r="Q169" s="886"/>
      <c r="R169" s="886"/>
      <c r="S169" s="886"/>
      <c r="T169" s="886"/>
      <c r="U169" s="886"/>
      <c r="V169" s="886"/>
      <c r="W169" s="886"/>
      <c r="X169" s="886"/>
      <c r="Y169" s="886"/>
      <c r="Z169" s="886"/>
      <c r="AA169" s="886"/>
      <c r="AB169" s="886"/>
      <c r="AC169" s="886"/>
      <c r="AD169" s="886"/>
      <c r="AE169" s="886"/>
      <c r="AF169" s="886"/>
      <c r="AG169" s="886"/>
      <c r="AH169" s="886"/>
      <c r="AI169" s="886"/>
      <c r="AJ169" s="886"/>
      <c r="AK169" s="886"/>
      <c r="AL169" s="886"/>
      <c r="AM169" s="886"/>
      <c r="AN169" s="886"/>
      <c r="AO169" s="886"/>
      <c r="AP169" s="886"/>
      <c r="AQ169" s="886"/>
      <c r="AR169" s="886"/>
      <c r="AS169" s="886"/>
      <c r="AT169" s="886"/>
      <c r="AU169" s="886"/>
      <c r="AV169" s="886"/>
      <c r="AW169" s="886"/>
      <c r="AX169" s="886"/>
      <c r="AY169" s="886"/>
      <c r="AZ169" s="886"/>
      <c r="BA169" s="886"/>
      <c r="BB169" s="886"/>
      <c r="BC169" s="886"/>
      <c r="BD169" s="886"/>
      <c r="BE169" s="886"/>
      <c r="BF169" s="886"/>
      <c r="BG169" s="886"/>
      <c r="BH169" s="886"/>
      <c r="BI169" s="886"/>
      <c r="BJ169" s="886"/>
      <c r="BK169" s="886"/>
      <c r="BL169" s="886"/>
      <c r="BM169" s="886"/>
      <c r="BN169" s="886"/>
      <c r="BO169" s="886"/>
      <c r="BP169" s="886"/>
      <c r="BQ169" s="886"/>
      <c r="BR169" s="886"/>
      <c r="BS169" s="886"/>
      <c r="BT169" s="886"/>
      <c r="BU169" s="886"/>
      <c r="BV169" s="886"/>
      <c r="BW169" s="886"/>
      <c r="BX169" s="886"/>
      <c r="BY169" s="886"/>
    </row>
    <row r="170" spans="1:77" s="1194" customFormat="1" ht="15.75" hidden="1" thickBot="1">
      <c r="A170" s="1743"/>
      <c r="B170" s="1769"/>
      <c r="C170" s="1188"/>
      <c r="D170" s="1189"/>
      <c r="E170" s="1190"/>
      <c r="F170" s="1191"/>
      <c r="G170" s="1189"/>
      <c r="H170" s="1229"/>
      <c r="I170" s="1221"/>
      <c r="J170" s="1202"/>
      <c r="K170" s="886"/>
      <c r="L170" s="886"/>
      <c r="M170" s="886"/>
      <c r="N170" s="886"/>
      <c r="O170" s="886"/>
      <c r="P170" s="886"/>
      <c r="Q170" s="886"/>
      <c r="R170" s="886"/>
      <c r="S170" s="886"/>
      <c r="T170" s="886"/>
      <c r="U170" s="886"/>
      <c r="V170" s="886"/>
      <c r="W170" s="886"/>
      <c r="X170" s="886"/>
      <c r="Y170" s="886"/>
      <c r="Z170" s="886"/>
      <c r="AA170" s="886"/>
      <c r="AB170" s="886"/>
      <c r="AC170" s="886"/>
      <c r="AD170" s="886"/>
      <c r="AE170" s="886"/>
      <c r="AF170" s="886"/>
      <c r="AG170" s="886"/>
      <c r="AH170" s="886"/>
      <c r="AI170" s="886"/>
      <c r="AJ170" s="886"/>
      <c r="AK170" s="886"/>
      <c r="AL170" s="886"/>
      <c r="AM170" s="886"/>
      <c r="AN170" s="886"/>
      <c r="AO170" s="886"/>
      <c r="AP170" s="886"/>
      <c r="AQ170" s="886"/>
      <c r="AR170" s="886"/>
      <c r="AS170" s="886"/>
      <c r="AT170" s="886"/>
      <c r="AU170" s="886"/>
      <c r="AV170" s="886"/>
      <c r="AW170" s="886"/>
      <c r="AX170" s="886"/>
      <c r="AY170" s="886"/>
      <c r="AZ170" s="886"/>
      <c r="BA170" s="886"/>
      <c r="BB170" s="886"/>
      <c r="BC170" s="886"/>
      <c r="BD170" s="886"/>
      <c r="BE170" s="886"/>
      <c r="BF170" s="886"/>
      <c r="BG170" s="886"/>
      <c r="BH170" s="886"/>
      <c r="BI170" s="886"/>
      <c r="BJ170" s="886"/>
      <c r="BK170" s="886"/>
      <c r="BL170" s="886"/>
      <c r="BM170" s="886"/>
      <c r="BN170" s="886"/>
      <c r="BO170" s="886"/>
      <c r="BP170" s="886"/>
      <c r="BQ170" s="886"/>
      <c r="BR170" s="886"/>
      <c r="BS170" s="886"/>
      <c r="BT170" s="886"/>
      <c r="BU170" s="886"/>
      <c r="BV170" s="886"/>
      <c r="BW170" s="886"/>
      <c r="BX170" s="886"/>
      <c r="BY170" s="886"/>
    </row>
    <row r="171" spans="1:77" s="1194" customFormat="1" ht="15.75" hidden="1" thickBot="1">
      <c r="A171" s="1743"/>
      <c r="B171" s="1769"/>
      <c r="C171" s="1195"/>
      <c r="D171" s="1189"/>
      <c r="E171" s="1190"/>
      <c r="F171" s="1191"/>
      <c r="G171" s="1189"/>
      <c r="H171" s="1229"/>
      <c r="I171" s="1203"/>
      <c r="J171" s="1202"/>
      <c r="K171" s="886"/>
      <c r="L171" s="886"/>
      <c r="M171" s="886"/>
      <c r="N171" s="886"/>
      <c r="O171" s="886"/>
      <c r="P171" s="886"/>
      <c r="Q171" s="886"/>
      <c r="R171" s="886"/>
      <c r="S171" s="886"/>
      <c r="T171" s="886"/>
      <c r="U171" s="886"/>
      <c r="V171" s="886"/>
      <c r="W171" s="886"/>
      <c r="X171" s="886"/>
      <c r="Y171" s="886"/>
      <c r="Z171" s="886"/>
      <c r="AA171" s="886"/>
      <c r="AB171" s="886"/>
      <c r="AC171" s="886"/>
      <c r="AD171" s="886"/>
      <c r="AE171" s="886"/>
      <c r="AF171" s="886"/>
      <c r="AG171" s="886"/>
      <c r="AH171" s="886"/>
      <c r="AI171" s="886"/>
      <c r="AJ171" s="886"/>
      <c r="AK171" s="886"/>
      <c r="AL171" s="886"/>
      <c r="AM171" s="886"/>
      <c r="AN171" s="886"/>
      <c r="AO171" s="886"/>
      <c r="AP171" s="886"/>
      <c r="AQ171" s="886"/>
      <c r="AR171" s="886"/>
      <c r="AS171" s="886"/>
      <c r="AT171" s="886"/>
      <c r="AU171" s="886"/>
      <c r="AV171" s="886"/>
      <c r="AW171" s="886"/>
      <c r="AX171" s="886"/>
      <c r="AY171" s="886"/>
      <c r="AZ171" s="886"/>
      <c r="BA171" s="886"/>
      <c r="BB171" s="886"/>
      <c r="BC171" s="886"/>
      <c r="BD171" s="886"/>
      <c r="BE171" s="886"/>
      <c r="BF171" s="886"/>
      <c r="BG171" s="886"/>
      <c r="BH171" s="886"/>
      <c r="BI171" s="886"/>
      <c r="BJ171" s="886"/>
      <c r="BK171" s="886"/>
      <c r="BL171" s="886"/>
      <c r="BM171" s="886"/>
      <c r="BN171" s="886"/>
      <c r="BO171" s="886"/>
      <c r="BP171" s="886"/>
      <c r="BQ171" s="886"/>
      <c r="BR171" s="886"/>
      <c r="BS171" s="886"/>
      <c r="BT171" s="886"/>
      <c r="BU171" s="886"/>
      <c r="BV171" s="886"/>
      <c r="BW171" s="886"/>
      <c r="BX171" s="886"/>
      <c r="BY171" s="886"/>
    </row>
    <row r="172" spans="1:77" s="1194" customFormat="1" ht="15.75" hidden="1" thickBot="1">
      <c r="A172" s="1743"/>
      <c r="B172" s="1769"/>
      <c r="C172" s="1195"/>
      <c r="D172" s="1189"/>
      <c r="E172" s="1190"/>
      <c r="F172" s="1191"/>
      <c r="G172" s="1189"/>
      <c r="H172" s="1229"/>
      <c r="I172" s="1203"/>
      <c r="J172" s="1202"/>
      <c r="K172" s="886"/>
      <c r="L172" s="886"/>
      <c r="M172" s="886"/>
      <c r="N172" s="886"/>
      <c r="O172" s="886"/>
      <c r="P172" s="886"/>
      <c r="Q172" s="886"/>
      <c r="R172" s="886"/>
      <c r="S172" s="886"/>
      <c r="T172" s="886"/>
      <c r="U172" s="886"/>
      <c r="V172" s="886"/>
      <c r="W172" s="886"/>
      <c r="X172" s="886"/>
      <c r="Y172" s="886"/>
      <c r="Z172" s="886"/>
      <c r="AA172" s="886"/>
      <c r="AB172" s="886"/>
      <c r="AC172" s="886"/>
      <c r="AD172" s="886"/>
      <c r="AE172" s="886"/>
      <c r="AF172" s="886"/>
      <c r="AG172" s="886"/>
      <c r="AH172" s="886"/>
      <c r="AI172" s="886"/>
      <c r="AJ172" s="886"/>
      <c r="AK172" s="886"/>
      <c r="AL172" s="886"/>
      <c r="AM172" s="886"/>
      <c r="AN172" s="886"/>
      <c r="AO172" s="886"/>
      <c r="AP172" s="886"/>
      <c r="AQ172" s="886"/>
      <c r="AR172" s="886"/>
      <c r="AS172" s="886"/>
      <c r="AT172" s="886"/>
      <c r="AU172" s="886"/>
      <c r="AV172" s="886"/>
      <c r="AW172" s="886"/>
      <c r="AX172" s="886"/>
      <c r="AY172" s="886"/>
      <c r="AZ172" s="886"/>
      <c r="BA172" s="886"/>
      <c r="BB172" s="886"/>
      <c r="BC172" s="886"/>
      <c r="BD172" s="886"/>
      <c r="BE172" s="886"/>
      <c r="BF172" s="886"/>
      <c r="BG172" s="886"/>
      <c r="BH172" s="886"/>
      <c r="BI172" s="886"/>
      <c r="BJ172" s="886"/>
      <c r="BK172" s="886"/>
      <c r="BL172" s="886"/>
      <c r="BM172" s="886"/>
      <c r="BN172" s="886"/>
      <c r="BO172" s="886"/>
      <c r="BP172" s="886"/>
      <c r="BQ172" s="886"/>
      <c r="BR172" s="886"/>
      <c r="BS172" s="886"/>
      <c r="BT172" s="886"/>
      <c r="BU172" s="886"/>
      <c r="BV172" s="886"/>
      <c r="BW172" s="886"/>
      <c r="BX172" s="886"/>
      <c r="BY172" s="886"/>
    </row>
    <row r="173" spans="1:77" s="1194" customFormat="1" ht="15.75" hidden="1" thickBot="1">
      <c r="A173" s="1743"/>
      <c r="B173" s="1769"/>
      <c r="C173" s="1542"/>
      <c r="D173" s="1189"/>
      <c r="E173" s="1190"/>
      <c r="F173" s="1191"/>
      <c r="G173" s="1189"/>
      <c r="H173" s="1229"/>
      <c r="I173" s="1203"/>
      <c r="J173" s="1202"/>
      <c r="K173" s="886"/>
      <c r="L173" s="886"/>
      <c r="M173" s="886"/>
      <c r="N173" s="886"/>
      <c r="O173" s="886"/>
      <c r="P173" s="886"/>
      <c r="Q173" s="886"/>
      <c r="R173" s="886"/>
      <c r="S173" s="886"/>
      <c r="T173" s="886"/>
      <c r="U173" s="886"/>
      <c r="V173" s="886"/>
      <c r="W173" s="886"/>
      <c r="X173" s="886"/>
      <c r="Y173" s="886"/>
      <c r="Z173" s="886"/>
      <c r="AA173" s="886"/>
      <c r="AB173" s="886"/>
      <c r="AC173" s="886"/>
      <c r="AD173" s="886"/>
      <c r="AE173" s="886"/>
      <c r="AF173" s="886"/>
      <c r="AG173" s="886"/>
      <c r="AH173" s="886"/>
      <c r="AI173" s="886"/>
      <c r="AJ173" s="886"/>
      <c r="AK173" s="886"/>
      <c r="AL173" s="886"/>
      <c r="AM173" s="886"/>
      <c r="AN173" s="886"/>
      <c r="AO173" s="886"/>
      <c r="AP173" s="886"/>
      <c r="AQ173" s="886"/>
      <c r="AR173" s="886"/>
      <c r="AS173" s="886"/>
      <c r="AT173" s="886"/>
      <c r="AU173" s="886"/>
      <c r="AV173" s="886"/>
      <c r="AW173" s="886"/>
      <c r="AX173" s="886"/>
      <c r="AY173" s="886"/>
      <c r="AZ173" s="886"/>
      <c r="BA173" s="886"/>
      <c r="BB173" s="886"/>
      <c r="BC173" s="886"/>
      <c r="BD173" s="886"/>
      <c r="BE173" s="886"/>
      <c r="BF173" s="886"/>
      <c r="BG173" s="886"/>
      <c r="BH173" s="886"/>
      <c r="BI173" s="886"/>
      <c r="BJ173" s="886"/>
      <c r="BK173" s="886"/>
      <c r="BL173" s="886"/>
      <c r="BM173" s="886"/>
      <c r="BN173" s="886"/>
      <c r="BO173" s="886"/>
      <c r="BP173" s="886"/>
      <c r="BQ173" s="886"/>
      <c r="BR173" s="886"/>
      <c r="BS173" s="886"/>
      <c r="BT173" s="886"/>
      <c r="BU173" s="886"/>
      <c r="BV173" s="886"/>
      <c r="BW173" s="886"/>
      <c r="BX173" s="886"/>
      <c r="BY173" s="886"/>
    </row>
    <row r="174" spans="1:77" s="1194" customFormat="1" ht="15.75" hidden="1" thickBot="1">
      <c r="A174" s="1743"/>
      <c r="B174" s="1769"/>
      <c r="C174" s="1204"/>
      <c r="D174" s="1205"/>
      <c r="E174" s="1206"/>
      <c r="F174" s="1207"/>
      <c r="G174" s="1205"/>
      <c r="H174" s="1234"/>
      <c r="I174" s="1225"/>
      <c r="J174" s="1209"/>
      <c r="K174" s="886"/>
      <c r="L174" s="886"/>
      <c r="M174" s="886"/>
      <c r="N174" s="886"/>
      <c r="O174" s="886"/>
      <c r="P174" s="886"/>
      <c r="Q174" s="886"/>
      <c r="R174" s="886"/>
      <c r="S174" s="886"/>
      <c r="T174" s="886"/>
      <c r="U174" s="886"/>
      <c r="V174" s="886"/>
      <c r="W174" s="886"/>
      <c r="X174" s="886"/>
      <c r="Y174" s="886"/>
      <c r="Z174" s="886"/>
      <c r="AA174" s="886"/>
      <c r="AB174" s="886"/>
      <c r="AC174" s="886"/>
      <c r="AD174" s="886"/>
      <c r="AE174" s="886"/>
      <c r="AF174" s="886"/>
      <c r="AG174" s="886"/>
      <c r="AH174" s="886"/>
      <c r="AI174" s="886"/>
      <c r="AJ174" s="886"/>
      <c r="AK174" s="886"/>
      <c r="AL174" s="886"/>
      <c r="AM174" s="886"/>
      <c r="AN174" s="886"/>
      <c r="AO174" s="886"/>
      <c r="AP174" s="886"/>
      <c r="AQ174" s="886"/>
      <c r="AR174" s="886"/>
      <c r="AS174" s="886"/>
      <c r="AT174" s="886"/>
      <c r="AU174" s="886"/>
      <c r="AV174" s="886"/>
      <c r="AW174" s="886"/>
      <c r="AX174" s="886"/>
      <c r="AY174" s="886"/>
      <c r="AZ174" s="886"/>
      <c r="BA174" s="886"/>
      <c r="BB174" s="886"/>
      <c r="BC174" s="886"/>
      <c r="BD174" s="886"/>
      <c r="BE174" s="886"/>
      <c r="BF174" s="886"/>
      <c r="BG174" s="886"/>
      <c r="BH174" s="886"/>
      <c r="BI174" s="886"/>
      <c r="BJ174" s="886"/>
      <c r="BK174" s="886"/>
      <c r="BL174" s="886"/>
      <c r="BM174" s="886"/>
      <c r="BN174" s="886"/>
      <c r="BO174" s="886"/>
      <c r="BP174" s="886"/>
      <c r="BQ174" s="886"/>
      <c r="BR174" s="886"/>
      <c r="BS174" s="886"/>
      <c r="BT174" s="886"/>
      <c r="BU174" s="886"/>
      <c r="BV174" s="886"/>
      <c r="BW174" s="886"/>
      <c r="BX174" s="886"/>
      <c r="BY174" s="886"/>
    </row>
    <row r="175" spans="1:77" s="1194" customFormat="1" ht="3.75" customHeight="1" hidden="1" thickBot="1">
      <c r="A175" s="1743"/>
      <c r="B175" s="1769"/>
      <c r="C175" s="1226"/>
      <c r="D175" s="1751"/>
      <c r="E175" s="1752"/>
      <c r="F175" s="1213"/>
      <c r="G175" s="1755"/>
      <c r="H175" s="1749"/>
      <c r="I175" s="1236"/>
      <c r="J175" s="1262"/>
      <c r="K175" s="886"/>
      <c r="L175" s="886"/>
      <c r="M175" s="886"/>
      <c r="N175" s="886"/>
      <c r="O175" s="886"/>
      <c r="P175" s="886"/>
      <c r="Q175" s="886"/>
      <c r="R175" s="886"/>
      <c r="S175" s="886"/>
      <c r="T175" s="886"/>
      <c r="U175" s="886"/>
      <c r="V175" s="886"/>
      <c r="W175" s="886"/>
      <c r="X175" s="886"/>
      <c r="Y175" s="886"/>
      <c r="Z175" s="886"/>
      <c r="AA175" s="886"/>
      <c r="AB175" s="886"/>
      <c r="AC175" s="886"/>
      <c r="AD175" s="886"/>
      <c r="AE175" s="886"/>
      <c r="AF175" s="886"/>
      <c r="AG175" s="886"/>
      <c r="AH175" s="886"/>
      <c r="AI175" s="886"/>
      <c r="AJ175" s="886"/>
      <c r="AK175" s="886"/>
      <c r="AL175" s="886"/>
      <c r="AM175" s="886"/>
      <c r="AN175" s="886"/>
      <c r="AO175" s="886"/>
      <c r="AP175" s="886"/>
      <c r="AQ175" s="886"/>
      <c r="AR175" s="886"/>
      <c r="AS175" s="886"/>
      <c r="AT175" s="886"/>
      <c r="AU175" s="886"/>
      <c r="AV175" s="886"/>
      <c r="AW175" s="886"/>
      <c r="AX175" s="886"/>
      <c r="AY175" s="886"/>
      <c r="AZ175" s="886"/>
      <c r="BA175" s="886"/>
      <c r="BB175" s="886"/>
      <c r="BC175" s="886"/>
      <c r="BD175" s="886"/>
      <c r="BE175" s="886"/>
      <c r="BF175" s="886"/>
      <c r="BG175" s="886"/>
      <c r="BH175" s="886"/>
      <c r="BI175" s="886"/>
      <c r="BJ175" s="886"/>
      <c r="BK175" s="886"/>
      <c r="BL175" s="886"/>
      <c r="BM175" s="886"/>
      <c r="BN175" s="886"/>
      <c r="BO175" s="886"/>
      <c r="BP175" s="886"/>
      <c r="BQ175" s="886"/>
      <c r="BR175" s="886"/>
      <c r="BS175" s="886"/>
      <c r="BT175" s="886"/>
      <c r="BU175" s="886"/>
      <c r="BV175" s="886"/>
      <c r="BW175" s="886"/>
      <c r="BX175" s="886"/>
      <c r="BY175" s="886"/>
    </row>
    <row r="176" spans="1:77" s="1194" customFormat="1" ht="15.75" hidden="1" thickBot="1">
      <c r="A176" s="1743"/>
      <c r="B176" s="1769"/>
      <c r="C176" s="1188"/>
      <c r="D176" s="1189"/>
      <c r="E176" s="1190"/>
      <c r="F176" s="1191"/>
      <c r="G176" s="1189"/>
      <c r="H176" s="1229"/>
      <c r="I176" s="1242"/>
      <c r="J176" s="1202"/>
      <c r="K176" s="886"/>
      <c r="L176" s="886"/>
      <c r="M176" s="886"/>
      <c r="N176" s="886"/>
      <c r="O176" s="886"/>
      <c r="P176" s="886"/>
      <c r="Q176" s="886"/>
      <c r="R176" s="886"/>
      <c r="S176" s="886"/>
      <c r="T176" s="886"/>
      <c r="U176" s="886"/>
      <c r="V176" s="886"/>
      <c r="W176" s="886"/>
      <c r="X176" s="886"/>
      <c r="Y176" s="886"/>
      <c r="Z176" s="886"/>
      <c r="AA176" s="886"/>
      <c r="AB176" s="886"/>
      <c r="AC176" s="886"/>
      <c r="AD176" s="886"/>
      <c r="AE176" s="886"/>
      <c r="AF176" s="886"/>
      <c r="AG176" s="886"/>
      <c r="AH176" s="886"/>
      <c r="AI176" s="886"/>
      <c r="AJ176" s="886"/>
      <c r="AK176" s="886"/>
      <c r="AL176" s="886"/>
      <c r="AM176" s="886"/>
      <c r="AN176" s="886"/>
      <c r="AO176" s="886"/>
      <c r="AP176" s="886"/>
      <c r="AQ176" s="886"/>
      <c r="AR176" s="886"/>
      <c r="AS176" s="886"/>
      <c r="AT176" s="886"/>
      <c r="AU176" s="886"/>
      <c r="AV176" s="886"/>
      <c r="AW176" s="886"/>
      <c r="AX176" s="886"/>
      <c r="AY176" s="886"/>
      <c r="AZ176" s="886"/>
      <c r="BA176" s="886"/>
      <c r="BB176" s="886"/>
      <c r="BC176" s="886"/>
      <c r="BD176" s="886"/>
      <c r="BE176" s="886"/>
      <c r="BF176" s="886"/>
      <c r="BG176" s="886"/>
      <c r="BH176" s="886"/>
      <c r="BI176" s="886"/>
      <c r="BJ176" s="886"/>
      <c r="BK176" s="886"/>
      <c r="BL176" s="886"/>
      <c r="BM176" s="886"/>
      <c r="BN176" s="886"/>
      <c r="BO176" s="886"/>
      <c r="BP176" s="886"/>
      <c r="BQ176" s="886"/>
      <c r="BR176" s="886"/>
      <c r="BS176" s="886"/>
      <c r="BT176" s="886"/>
      <c r="BU176" s="886"/>
      <c r="BV176" s="886"/>
      <c r="BW176" s="886"/>
      <c r="BX176" s="886"/>
      <c r="BY176" s="886"/>
    </row>
    <row r="177" spans="1:77" s="1194" customFormat="1" ht="15.75" hidden="1" thickBot="1">
      <c r="A177" s="1743"/>
      <c r="B177" s="1769"/>
      <c r="C177" s="1542"/>
      <c r="D177" s="1189"/>
      <c r="E177" s="1190"/>
      <c r="F177" s="1191"/>
      <c r="G177" s="1189"/>
      <c r="H177" s="1229"/>
      <c r="I177" s="1242"/>
      <c r="J177" s="1202"/>
      <c r="K177" s="886"/>
      <c r="L177" s="886"/>
      <c r="M177" s="886"/>
      <c r="N177" s="886"/>
      <c r="O177" s="886"/>
      <c r="P177" s="886"/>
      <c r="Q177" s="886"/>
      <c r="R177" s="886"/>
      <c r="S177" s="886"/>
      <c r="T177" s="886"/>
      <c r="U177" s="886"/>
      <c r="V177" s="886"/>
      <c r="W177" s="886"/>
      <c r="X177" s="886"/>
      <c r="Y177" s="886"/>
      <c r="Z177" s="886"/>
      <c r="AA177" s="886"/>
      <c r="AB177" s="886"/>
      <c r="AC177" s="886"/>
      <c r="AD177" s="886"/>
      <c r="AE177" s="886"/>
      <c r="AF177" s="886"/>
      <c r="AG177" s="886"/>
      <c r="AH177" s="886"/>
      <c r="AI177" s="886"/>
      <c r="AJ177" s="886"/>
      <c r="AK177" s="886"/>
      <c r="AL177" s="886"/>
      <c r="AM177" s="886"/>
      <c r="AN177" s="886"/>
      <c r="AO177" s="886"/>
      <c r="AP177" s="886"/>
      <c r="AQ177" s="886"/>
      <c r="AR177" s="886"/>
      <c r="AS177" s="886"/>
      <c r="AT177" s="886"/>
      <c r="AU177" s="886"/>
      <c r="AV177" s="886"/>
      <c r="AW177" s="886"/>
      <c r="AX177" s="886"/>
      <c r="AY177" s="886"/>
      <c r="AZ177" s="886"/>
      <c r="BA177" s="886"/>
      <c r="BB177" s="886"/>
      <c r="BC177" s="886"/>
      <c r="BD177" s="886"/>
      <c r="BE177" s="886"/>
      <c r="BF177" s="886"/>
      <c r="BG177" s="886"/>
      <c r="BH177" s="886"/>
      <c r="BI177" s="886"/>
      <c r="BJ177" s="886"/>
      <c r="BK177" s="886"/>
      <c r="BL177" s="886"/>
      <c r="BM177" s="886"/>
      <c r="BN177" s="886"/>
      <c r="BO177" s="886"/>
      <c r="BP177" s="886"/>
      <c r="BQ177" s="886"/>
      <c r="BR177" s="886"/>
      <c r="BS177" s="886"/>
      <c r="BT177" s="886"/>
      <c r="BU177" s="886"/>
      <c r="BV177" s="886"/>
      <c r="BW177" s="886"/>
      <c r="BX177" s="886"/>
      <c r="BY177" s="886"/>
    </row>
    <row r="178" spans="1:77" s="1194" customFormat="1" ht="15.75" hidden="1" thickBot="1">
      <c r="A178" s="1743"/>
      <c r="B178" s="1769"/>
      <c r="C178" s="1542"/>
      <c r="D178" s="1199"/>
      <c r="E178" s="1190"/>
      <c r="F178" s="1191"/>
      <c r="G178" s="1189"/>
      <c r="H178" s="1229"/>
      <c r="I178" s="1192"/>
      <c r="J178" s="1202"/>
      <c r="K178" s="886"/>
      <c r="L178" s="886"/>
      <c r="M178" s="886"/>
      <c r="N178" s="886"/>
      <c r="O178" s="886"/>
      <c r="P178" s="886"/>
      <c r="Q178" s="886"/>
      <c r="R178" s="886"/>
      <c r="S178" s="886"/>
      <c r="T178" s="886"/>
      <c r="U178" s="886"/>
      <c r="V178" s="886"/>
      <c r="W178" s="886"/>
      <c r="X178" s="886"/>
      <c r="Y178" s="886"/>
      <c r="Z178" s="886"/>
      <c r="AA178" s="886"/>
      <c r="AB178" s="886"/>
      <c r="AC178" s="886"/>
      <c r="AD178" s="886"/>
      <c r="AE178" s="886"/>
      <c r="AF178" s="886"/>
      <c r="AG178" s="886"/>
      <c r="AH178" s="886"/>
      <c r="AI178" s="886"/>
      <c r="AJ178" s="886"/>
      <c r="AK178" s="886"/>
      <c r="AL178" s="886"/>
      <c r="AM178" s="886"/>
      <c r="AN178" s="886"/>
      <c r="AO178" s="886"/>
      <c r="AP178" s="886"/>
      <c r="AQ178" s="886"/>
      <c r="AR178" s="886"/>
      <c r="AS178" s="886"/>
      <c r="AT178" s="886"/>
      <c r="AU178" s="886"/>
      <c r="AV178" s="886"/>
      <c r="AW178" s="886"/>
      <c r="AX178" s="886"/>
      <c r="AY178" s="886"/>
      <c r="AZ178" s="886"/>
      <c r="BA178" s="886"/>
      <c r="BB178" s="886"/>
      <c r="BC178" s="886"/>
      <c r="BD178" s="886"/>
      <c r="BE178" s="886"/>
      <c r="BF178" s="886"/>
      <c r="BG178" s="886"/>
      <c r="BH178" s="886"/>
      <c r="BI178" s="886"/>
      <c r="BJ178" s="886"/>
      <c r="BK178" s="886"/>
      <c r="BL178" s="886"/>
      <c r="BM178" s="886"/>
      <c r="BN178" s="886"/>
      <c r="BO178" s="886"/>
      <c r="BP178" s="886"/>
      <c r="BQ178" s="886"/>
      <c r="BR178" s="886"/>
      <c r="BS178" s="886"/>
      <c r="BT178" s="886"/>
      <c r="BU178" s="886"/>
      <c r="BV178" s="886"/>
      <c r="BW178" s="886"/>
      <c r="BX178" s="886"/>
      <c r="BY178" s="886"/>
    </row>
    <row r="179" spans="1:77" s="1194" customFormat="1" ht="15.75" hidden="1" thickBot="1">
      <c r="A179" s="1743"/>
      <c r="B179" s="1769"/>
      <c r="C179" s="1542"/>
      <c r="D179" s="1199"/>
      <c r="E179" s="1190"/>
      <c r="F179" s="1191"/>
      <c r="G179" s="1189"/>
      <c r="H179" s="1229"/>
      <c r="I179" s="1192"/>
      <c r="J179" s="1202"/>
      <c r="K179" s="886"/>
      <c r="L179" s="886"/>
      <c r="M179" s="886"/>
      <c r="N179" s="886"/>
      <c r="O179" s="886"/>
      <c r="P179" s="886"/>
      <c r="Q179" s="886"/>
      <c r="R179" s="886"/>
      <c r="S179" s="886"/>
      <c r="T179" s="886"/>
      <c r="U179" s="886"/>
      <c r="V179" s="886"/>
      <c r="W179" s="886"/>
      <c r="X179" s="886"/>
      <c r="Y179" s="886"/>
      <c r="Z179" s="886"/>
      <c r="AA179" s="886"/>
      <c r="AB179" s="886"/>
      <c r="AC179" s="886"/>
      <c r="AD179" s="886"/>
      <c r="AE179" s="886"/>
      <c r="AF179" s="886"/>
      <c r="AG179" s="886"/>
      <c r="AH179" s="886"/>
      <c r="AI179" s="886"/>
      <c r="AJ179" s="886"/>
      <c r="AK179" s="886"/>
      <c r="AL179" s="886"/>
      <c r="AM179" s="886"/>
      <c r="AN179" s="886"/>
      <c r="AO179" s="886"/>
      <c r="AP179" s="886"/>
      <c r="AQ179" s="886"/>
      <c r="AR179" s="886"/>
      <c r="AS179" s="886"/>
      <c r="AT179" s="886"/>
      <c r="AU179" s="886"/>
      <c r="AV179" s="886"/>
      <c r="AW179" s="886"/>
      <c r="AX179" s="886"/>
      <c r="AY179" s="886"/>
      <c r="AZ179" s="886"/>
      <c r="BA179" s="886"/>
      <c r="BB179" s="886"/>
      <c r="BC179" s="886"/>
      <c r="BD179" s="886"/>
      <c r="BE179" s="886"/>
      <c r="BF179" s="886"/>
      <c r="BG179" s="886"/>
      <c r="BH179" s="886"/>
      <c r="BI179" s="886"/>
      <c r="BJ179" s="886"/>
      <c r="BK179" s="886"/>
      <c r="BL179" s="886"/>
      <c r="BM179" s="886"/>
      <c r="BN179" s="886"/>
      <c r="BO179" s="886"/>
      <c r="BP179" s="886"/>
      <c r="BQ179" s="886"/>
      <c r="BR179" s="886"/>
      <c r="BS179" s="886"/>
      <c r="BT179" s="886"/>
      <c r="BU179" s="886"/>
      <c r="BV179" s="886"/>
      <c r="BW179" s="886"/>
      <c r="BX179" s="886"/>
      <c r="BY179" s="886"/>
    </row>
    <row r="180" spans="1:77" s="1194" customFormat="1" ht="15.75" hidden="1" thickBot="1">
      <c r="A180" s="1743"/>
      <c r="B180" s="1769"/>
      <c r="C180" s="1204"/>
      <c r="D180" s="1199"/>
      <c r="E180" s="1196"/>
      <c r="F180" s="1276"/>
      <c r="G180" s="1199"/>
      <c r="H180" s="1271"/>
      <c r="I180" s="1201"/>
      <c r="J180" s="1202"/>
      <c r="K180" s="886"/>
      <c r="L180" s="886"/>
      <c r="M180" s="886"/>
      <c r="N180" s="886"/>
      <c r="O180" s="886"/>
      <c r="P180" s="886"/>
      <c r="Q180" s="886"/>
      <c r="R180" s="886"/>
      <c r="S180" s="886"/>
      <c r="T180" s="886"/>
      <c r="U180" s="886"/>
      <c r="V180" s="886"/>
      <c r="W180" s="886"/>
      <c r="X180" s="886"/>
      <c r="Y180" s="886"/>
      <c r="Z180" s="886"/>
      <c r="AA180" s="886"/>
      <c r="AB180" s="886"/>
      <c r="AC180" s="886"/>
      <c r="AD180" s="886"/>
      <c r="AE180" s="886"/>
      <c r="AF180" s="886"/>
      <c r="AG180" s="886"/>
      <c r="AH180" s="886"/>
      <c r="AI180" s="886"/>
      <c r="AJ180" s="886"/>
      <c r="AK180" s="886"/>
      <c r="AL180" s="886"/>
      <c r="AM180" s="886"/>
      <c r="AN180" s="886"/>
      <c r="AO180" s="886"/>
      <c r="AP180" s="886"/>
      <c r="AQ180" s="886"/>
      <c r="AR180" s="886"/>
      <c r="AS180" s="886"/>
      <c r="AT180" s="886"/>
      <c r="AU180" s="886"/>
      <c r="AV180" s="886"/>
      <c r="AW180" s="886"/>
      <c r="AX180" s="886"/>
      <c r="AY180" s="886"/>
      <c r="AZ180" s="886"/>
      <c r="BA180" s="886"/>
      <c r="BB180" s="886"/>
      <c r="BC180" s="886"/>
      <c r="BD180" s="886"/>
      <c r="BE180" s="886"/>
      <c r="BF180" s="886"/>
      <c r="BG180" s="886"/>
      <c r="BH180" s="886"/>
      <c r="BI180" s="886"/>
      <c r="BJ180" s="886"/>
      <c r="BK180" s="886"/>
      <c r="BL180" s="886"/>
      <c r="BM180" s="886"/>
      <c r="BN180" s="886"/>
      <c r="BO180" s="886"/>
      <c r="BP180" s="886"/>
      <c r="BQ180" s="886"/>
      <c r="BR180" s="886"/>
      <c r="BS180" s="886"/>
      <c r="BT180" s="886"/>
      <c r="BU180" s="886"/>
      <c r="BV180" s="886"/>
      <c r="BW180" s="886"/>
      <c r="BX180" s="886"/>
      <c r="BY180" s="886"/>
    </row>
    <row r="181" spans="1:77" s="1280" customFormat="1" ht="13.5" hidden="1" thickBot="1">
      <c r="A181" s="1743"/>
      <c r="B181" s="1770"/>
      <c r="C181" s="1756"/>
      <c r="D181" s="1757"/>
      <c r="E181" s="1758"/>
      <c r="F181" s="1250"/>
      <c r="G181" s="1288"/>
      <c r="H181" s="1288"/>
      <c r="I181" s="1289"/>
      <c r="J181" s="1250"/>
      <c r="K181" s="1279"/>
      <c r="L181" s="1279"/>
      <c r="M181" s="1279"/>
      <c r="N181" s="1279"/>
      <c r="O181" s="1279"/>
      <c r="P181" s="1279"/>
      <c r="Q181" s="1279"/>
      <c r="R181" s="1279"/>
      <c r="S181" s="1279"/>
      <c r="T181" s="1279"/>
      <c r="U181" s="1279"/>
      <c r="V181" s="1279"/>
      <c r="W181" s="1279"/>
      <c r="X181" s="1279"/>
      <c r="Y181" s="1279"/>
      <c r="Z181" s="1279"/>
      <c r="AA181" s="1279"/>
      <c r="AB181" s="1279"/>
      <c r="AC181" s="1279"/>
      <c r="AD181" s="1279"/>
      <c r="AE181" s="1279"/>
      <c r="AF181" s="1279"/>
      <c r="AG181" s="1279"/>
      <c r="AH181" s="1279"/>
      <c r="AI181" s="1279"/>
      <c r="AJ181" s="1279"/>
      <c r="AK181" s="1279"/>
      <c r="AL181" s="1279"/>
      <c r="AM181" s="1279"/>
      <c r="AN181" s="1279"/>
      <c r="AO181" s="1279"/>
      <c r="AP181" s="1279"/>
      <c r="AQ181" s="1279"/>
      <c r="AR181" s="1279"/>
      <c r="AS181" s="1279"/>
      <c r="AT181" s="1279"/>
      <c r="AU181" s="1279"/>
      <c r="AV181" s="1279"/>
      <c r="AW181" s="1279"/>
      <c r="AX181" s="1279"/>
      <c r="AY181" s="1279"/>
      <c r="AZ181" s="1279"/>
      <c r="BA181" s="1279"/>
      <c r="BB181" s="1279"/>
      <c r="BC181" s="1279"/>
      <c r="BD181" s="1279"/>
      <c r="BE181" s="1279"/>
      <c r="BF181" s="1279"/>
      <c r="BG181" s="1279"/>
      <c r="BH181" s="1279"/>
      <c r="BI181" s="1279"/>
      <c r="BJ181" s="1279"/>
      <c r="BK181" s="1279"/>
      <c r="BL181" s="1279"/>
      <c r="BM181" s="1279"/>
      <c r="BN181" s="1279"/>
      <c r="BO181" s="1279"/>
      <c r="BP181" s="1279"/>
      <c r="BQ181" s="1279"/>
      <c r="BR181" s="1279"/>
      <c r="BS181" s="1279"/>
      <c r="BT181" s="1279"/>
      <c r="BU181" s="1279"/>
      <c r="BV181" s="1279"/>
      <c r="BW181" s="1279"/>
      <c r="BX181" s="1279"/>
      <c r="BY181" s="1279"/>
    </row>
    <row r="182" spans="1:77" s="1280" customFormat="1" ht="13.5" hidden="1" thickBot="1">
      <c r="A182" s="1743"/>
      <c r="B182" s="1767"/>
      <c r="C182" s="1181"/>
      <c r="D182" s="1747"/>
      <c r="E182" s="1748"/>
      <c r="F182" s="1222"/>
      <c r="G182" s="1747"/>
      <c r="H182" s="1748"/>
      <c r="J182" s="1202"/>
      <c r="K182" s="1279"/>
      <c r="L182" s="1279"/>
      <c r="M182" s="1279"/>
      <c r="N182" s="1279"/>
      <c r="O182" s="1279"/>
      <c r="P182" s="1279"/>
      <c r="Q182" s="1279"/>
      <c r="R182" s="1279"/>
      <c r="S182" s="1279"/>
      <c r="T182" s="1279"/>
      <c r="U182" s="1279"/>
      <c r="V182" s="1279"/>
      <c r="W182" s="1279"/>
      <c r="X182" s="1279"/>
      <c r="Y182" s="1279"/>
      <c r="Z182" s="1279"/>
      <c r="AA182" s="1279"/>
      <c r="AB182" s="1279"/>
      <c r="AC182" s="1279"/>
      <c r="AD182" s="1279"/>
      <c r="AE182" s="1279"/>
      <c r="AF182" s="1279"/>
      <c r="AG182" s="1279"/>
      <c r="AH182" s="1279"/>
      <c r="AI182" s="1279"/>
      <c r="AJ182" s="1279"/>
      <c r="AK182" s="1279"/>
      <c r="AL182" s="1279"/>
      <c r="AM182" s="1279"/>
      <c r="AN182" s="1279"/>
      <c r="AO182" s="1279"/>
      <c r="AP182" s="1279"/>
      <c r="AQ182" s="1279"/>
      <c r="AR182" s="1279"/>
      <c r="AS182" s="1279"/>
      <c r="AT182" s="1279"/>
      <c r="AU182" s="1279"/>
      <c r="AV182" s="1279"/>
      <c r="AW182" s="1279"/>
      <c r="AX182" s="1279"/>
      <c r="AY182" s="1279"/>
      <c r="AZ182" s="1279"/>
      <c r="BA182" s="1279"/>
      <c r="BB182" s="1279"/>
      <c r="BC182" s="1279"/>
      <c r="BD182" s="1279"/>
      <c r="BE182" s="1279"/>
      <c r="BF182" s="1279"/>
      <c r="BG182" s="1279"/>
      <c r="BH182" s="1279"/>
      <c r="BI182" s="1279"/>
      <c r="BJ182" s="1279"/>
      <c r="BK182" s="1279"/>
      <c r="BL182" s="1279"/>
      <c r="BM182" s="1279"/>
      <c r="BN182" s="1279"/>
      <c r="BO182" s="1279"/>
      <c r="BP182" s="1279"/>
      <c r="BQ182" s="1279"/>
      <c r="BR182" s="1279"/>
      <c r="BS182" s="1279"/>
      <c r="BT182" s="1279"/>
      <c r="BU182" s="1279"/>
      <c r="BV182" s="1279"/>
      <c r="BW182" s="1279"/>
      <c r="BX182" s="1279"/>
      <c r="BY182" s="1279"/>
    </row>
    <row r="183" spans="1:77" s="1280" customFormat="1" ht="13.5" hidden="1" thickBot="1">
      <c r="A183" s="1743"/>
      <c r="B183" s="1768"/>
      <c r="C183" s="1181"/>
      <c r="D183" s="1182"/>
      <c r="E183" s="1183"/>
      <c r="F183" s="1222"/>
      <c r="G183" s="1254"/>
      <c r="H183" s="1255"/>
      <c r="I183" s="1290"/>
      <c r="J183" s="1202"/>
      <c r="K183" s="1279"/>
      <c r="L183" s="1279"/>
      <c r="M183" s="1279"/>
      <c r="N183" s="1279"/>
      <c r="O183" s="1279"/>
      <c r="P183" s="1279"/>
      <c r="Q183" s="1279"/>
      <c r="R183" s="1279"/>
      <c r="S183" s="1279"/>
      <c r="T183" s="1279"/>
      <c r="U183" s="1279"/>
      <c r="V183" s="1279"/>
      <c r="W183" s="1279"/>
      <c r="X183" s="1279"/>
      <c r="Y183" s="1279"/>
      <c r="Z183" s="1279"/>
      <c r="AA183" s="1279"/>
      <c r="AB183" s="1279"/>
      <c r="AC183" s="1279"/>
      <c r="AD183" s="1279"/>
      <c r="AE183" s="1279"/>
      <c r="AF183" s="1279"/>
      <c r="AG183" s="1279"/>
      <c r="AH183" s="1279"/>
      <c r="AI183" s="1279"/>
      <c r="AJ183" s="1279"/>
      <c r="AK183" s="1279"/>
      <c r="AL183" s="1279"/>
      <c r="AM183" s="1279"/>
      <c r="AN183" s="1279"/>
      <c r="AO183" s="1279"/>
      <c r="AP183" s="1279"/>
      <c r="AQ183" s="1279"/>
      <c r="AR183" s="1279"/>
      <c r="AS183" s="1279"/>
      <c r="AT183" s="1279"/>
      <c r="AU183" s="1279"/>
      <c r="AV183" s="1279"/>
      <c r="AW183" s="1279"/>
      <c r="AX183" s="1279"/>
      <c r="AY183" s="1279"/>
      <c r="AZ183" s="1279"/>
      <c r="BA183" s="1279"/>
      <c r="BB183" s="1279"/>
      <c r="BC183" s="1279"/>
      <c r="BD183" s="1279"/>
      <c r="BE183" s="1279"/>
      <c r="BF183" s="1279"/>
      <c r="BG183" s="1279"/>
      <c r="BH183" s="1279"/>
      <c r="BI183" s="1279"/>
      <c r="BJ183" s="1279"/>
      <c r="BK183" s="1279"/>
      <c r="BL183" s="1279"/>
      <c r="BM183" s="1279"/>
      <c r="BN183" s="1279"/>
      <c r="BO183" s="1279"/>
      <c r="BP183" s="1279"/>
      <c r="BQ183" s="1279"/>
      <c r="BR183" s="1279"/>
      <c r="BS183" s="1279"/>
      <c r="BT183" s="1279"/>
      <c r="BU183" s="1279"/>
      <c r="BV183" s="1279"/>
      <c r="BW183" s="1279"/>
      <c r="BX183" s="1279"/>
      <c r="BY183" s="1279"/>
    </row>
    <row r="184" spans="1:77" s="1280" customFormat="1" ht="15.75" hidden="1" thickBot="1">
      <c r="A184" s="1743"/>
      <c r="B184" s="1774"/>
      <c r="C184" s="1188"/>
      <c r="D184" s="1189"/>
      <c r="E184" s="1190"/>
      <c r="F184" s="1191"/>
      <c r="G184" s="1199"/>
      <c r="H184" s="1197"/>
      <c r="I184" s="1273"/>
      <c r="J184" s="1193"/>
      <c r="K184" s="1279"/>
      <c r="L184" s="1279"/>
      <c r="M184" s="1279"/>
      <c r="N184" s="1279"/>
      <c r="O184" s="1279"/>
      <c r="P184" s="1279"/>
      <c r="Q184" s="1279"/>
      <c r="R184" s="1279"/>
      <c r="S184" s="1279"/>
      <c r="T184" s="1279"/>
      <c r="U184" s="1279"/>
      <c r="V184" s="1279"/>
      <c r="W184" s="1279"/>
      <c r="X184" s="1279"/>
      <c r="Y184" s="1279"/>
      <c r="Z184" s="1279"/>
      <c r="AA184" s="1279"/>
      <c r="AB184" s="1279"/>
      <c r="AC184" s="1279"/>
      <c r="AD184" s="1279"/>
      <c r="AE184" s="1279"/>
      <c r="AF184" s="1279"/>
      <c r="AG184" s="1279"/>
      <c r="AH184" s="1279"/>
      <c r="AI184" s="1279"/>
      <c r="AJ184" s="1279"/>
      <c r="AK184" s="1279"/>
      <c r="AL184" s="1279"/>
      <c r="AM184" s="1279"/>
      <c r="AN184" s="1279"/>
      <c r="AO184" s="1279"/>
      <c r="AP184" s="1279"/>
      <c r="AQ184" s="1279"/>
      <c r="AR184" s="1279"/>
      <c r="AS184" s="1279"/>
      <c r="AT184" s="1279"/>
      <c r="AU184" s="1279"/>
      <c r="AV184" s="1279"/>
      <c r="AW184" s="1279"/>
      <c r="AX184" s="1279"/>
      <c r="AY184" s="1279"/>
      <c r="AZ184" s="1279"/>
      <c r="BA184" s="1279"/>
      <c r="BB184" s="1279"/>
      <c r="BC184" s="1279"/>
      <c r="BD184" s="1279"/>
      <c r="BE184" s="1279"/>
      <c r="BF184" s="1279"/>
      <c r="BG184" s="1279"/>
      <c r="BH184" s="1279"/>
      <c r="BI184" s="1279"/>
      <c r="BJ184" s="1279"/>
      <c r="BK184" s="1279"/>
      <c r="BL184" s="1279"/>
      <c r="BM184" s="1279"/>
      <c r="BN184" s="1279"/>
      <c r="BO184" s="1279"/>
      <c r="BP184" s="1279"/>
      <c r="BQ184" s="1279"/>
      <c r="BR184" s="1279"/>
      <c r="BS184" s="1279"/>
      <c r="BT184" s="1279"/>
      <c r="BU184" s="1279"/>
      <c r="BV184" s="1279"/>
      <c r="BW184" s="1279"/>
      <c r="BX184" s="1279"/>
      <c r="BY184" s="1279"/>
    </row>
    <row r="185" spans="1:77" s="1280" customFormat="1" ht="9.75" customHeight="1" hidden="1" thickBot="1">
      <c r="A185" s="1743"/>
      <c r="B185" s="1774"/>
      <c r="C185" s="1188"/>
      <c r="D185" s="1194"/>
      <c r="E185" s="1190"/>
      <c r="F185" s="1191"/>
      <c r="G185" s="1189"/>
      <c r="H185" s="1190"/>
      <c r="I185" s="1291"/>
      <c r="J185" s="1193"/>
      <c r="K185" s="1279"/>
      <c r="L185" s="1279"/>
      <c r="M185" s="1279"/>
      <c r="N185" s="1279"/>
      <c r="O185" s="1279"/>
      <c r="P185" s="1279"/>
      <c r="Q185" s="1279"/>
      <c r="R185" s="1279"/>
      <c r="S185" s="1279"/>
      <c r="T185" s="1279"/>
      <c r="U185" s="1279"/>
      <c r="V185" s="1279"/>
      <c r="W185" s="1279"/>
      <c r="X185" s="1279"/>
      <c r="Y185" s="1279"/>
      <c r="Z185" s="1279"/>
      <c r="AA185" s="1279"/>
      <c r="AB185" s="1279"/>
      <c r="AC185" s="1279"/>
      <c r="AD185" s="1279"/>
      <c r="AE185" s="1279"/>
      <c r="AF185" s="1279"/>
      <c r="AG185" s="1279"/>
      <c r="AH185" s="1279"/>
      <c r="AI185" s="1279"/>
      <c r="AJ185" s="1279"/>
      <c r="AK185" s="1279"/>
      <c r="AL185" s="1279"/>
      <c r="AM185" s="1279"/>
      <c r="AN185" s="1279"/>
      <c r="AO185" s="1279"/>
      <c r="AP185" s="1279"/>
      <c r="AQ185" s="1279"/>
      <c r="AR185" s="1279"/>
      <c r="AS185" s="1279"/>
      <c r="AT185" s="1279"/>
      <c r="AU185" s="1279"/>
      <c r="AV185" s="1279"/>
      <c r="AW185" s="1279"/>
      <c r="AX185" s="1279"/>
      <c r="AY185" s="1279"/>
      <c r="AZ185" s="1279"/>
      <c r="BA185" s="1279"/>
      <c r="BB185" s="1279"/>
      <c r="BC185" s="1279"/>
      <c r="BD185" s="1279"/>
      <c r="BE185" s="1279"/>
      <c r="BF185" s="1279"/>
      <c r="BG185" s="1279"/>
      <c r="BH185" s="1279"/>
      <c r="BI185" s="1279"/>
      <c r="BJ185" s="1279"/>
      <c r="BK185" s="1279"/>
      <c r="BL185" s="1279"/>
      <c r="BM185" s="1279"/>
      <c r="BN185" s="1279"/>
      <c r="BO185" s="1279"/>
      <c r="BP185" s="1279"/>
      <c r="BQ185" s="1279"/>
      <c r="BR185" s="1279"/>
      <c r="BS185" s="1279"/>
      <c r="BT185" s="1279"/>
      <c r="BU185" s="1279"/>
      <c r="BV185" s="1279"/>
      <c r="BW185" s="1279"/>
      <c r="BX185" s="1279"/>
      <c r="BY185" s="1279"/>
    </row>
    <row r="186" spans="1:77" s="1280" customFormat="1" ht="15.75" hidden="1" thickBot="1">
      <c r="A186" s="1743"/>
      <c r="B186" s="1774"/>
      <c r="C186" s="1195"/>
      <c r="D186" s="1189"/>
      <c r="E186" s="1190"/>
      <c r="F186" s="1191"/>
      <c r="G186"/>
      <c r="H186"/>
      <c r="J186" s="1217"/>
      <c r="K186" s="1279"/>
      <c r="L186" s="1279"/>
      <c r="M186" s="1279"/>
      <c r="N186" s="1279"/>
      <c r="O186" s="1279"/>
      <c r="P186" s="1279"/>
      <c r="Q186" s="1279"/>
      <c r="R186" s="1279"/>
      <c r="S186" s="1279"/>
      <c r="T186" s="1279"/>
      <c r="U186" s="1279"/>
      <c r="V186" s="1279"/>
      <c r="W186" s="1279"/>
      <c r="X186" s="1279"/>
      <c r="Y186" s="1279"/>
      <c r="Z186" s="1279"/>
      <c r="AA186" s="1279"/>
      <c r="AB186" s="1279"/>
      <c r="AC186" s="1279"/>
      <c r="AD186" s="1279"/>
      <c r="AE186" s="1279"/>
      <c r="AF186" s="1279"/>
      <c r="AG186" s="1279"/>
      <c r="AH186" s="1279"/>
      <c r="AI186" s="1279"/>
      <c r="AJ186" s="1279"/>
      <c r="AK186" s="1279"/>
      <c r="AL186" s="1279"/>
      <c r="AM186" s="1279"/>
      <c r="AN186" s="1279"/>
      <c r="AO186" s="1279"/>
      <c r="AP186" s="1279"/>
      <c r="AQ186" s="1279"/>
      <c r="AR186" s="1279"/>
      <c r="AS186" s="1279"/>
      <c r="AT186" s="1279"/>
      <c r="AU186" s="1279"/>
      <c r="AV186" s="1279"/>
      <c r="AW186" s="1279"/>
      <c r="AX186" s="1279"/>
      <c r="AY186" s="1279"/>
      <c r="AZ186" s="1279"/>
      <c r="BA186" s="1279"/>
      <c r="BB186" s="1279"/>
      <c r="BC186" s="1279"/>
      <c r="BD186" s="1279"/>
      <c r="BE186" s="1279"/>
      <c r="BF186" s="1279"/>
      <c r="BG186" s="1279"/>
      <c r="BH186" s="1279"/>
      <c r="BI186" s="1279"/>
      <c r="BJ186" s="1279"/>
      <c r="BK186" s="1279"/>
      <c r="BL186" s="1279"/>
      <c r="BM186" s="1279"/>
      <c r="BN186" s="1279"/>
      <c r="BO186" s="1279"/>
      <c r="BP186" s="1279"/>
      <c r="BQ186" s="1279"/>
      <c r="BR186" s="1279"/>
      <c r="BS186" s="1279"/>
      <c r="BT186" s="1279"/>
      <c r="BU186" s="1279"/>
      <c r="BV186" s="1279"/>
      <c r="BW186" s="1279"/>
      <c r="BX186" s="1279"/>
      <c r="BY186" s="1279"/>
    </row>
    <row r="187" spans="1:77" s="1194" customFormat="1" ht="15.75" hidden="1" thickBot="1">
      <c r="A187" s="1743"/>
      <c r="B187" s="1774"/>
      <c r="C187" s="1195"/>
      <c r="D187" s="1189"/>
      <c r="E187" s="1190"/>
      <c r="F187" s="1240"/>
      <c r="G187" s="1189"/>
      <c r="H187" s="1190"/>
      <c r="J187" s="1193"/>
      <c r="K187" s="886"/>
      <c r="L187" s="886"/>
      <c r="M187" s="886"/>
      <c r="N187" s="886"/>
      <c r="O187" s="886"/>
      <c r="P187" s="886"/>
      <c r="Q187" s="886"/>
      <c r="R187" s="886"/>
      <c r="S187" s="886"/>
      <c r="T187" s="886"/>
      <c r="U187" s="886"/>
      <c r="V187" s="886"/>
      <c r="W187" s="886"/>
      <c r="X187" s="886"/>
      <c r="Y187" s="886"/>
      <c r="Z187" s="886"/>
      <c r="AA187" s="886"/>
      <c r="AB187" s="886"/>
      <c r="AC187" s="886"/>
      <c r="AD187" s="886"/>
      <c r="AE187" s="886"/>
      <c r="AF187" s="886"/>
      <c r="AG187" s="886"/>
      <c r="AH187" s="886"/>
      <c r="AI187" s="886"/>
      <c r="AJ187" s="886"/>
      <c r="AK187" s="886"/>
      <c r="AL187" s="886"/>
      <c r="AM187" s="886"/>
      <c r="AN187" s="886"/>
      <c r="AO187" s="886"/>
      <c r="AP187" s="886"/>
      <c r="AQ187" s="886"/>
      <c r="AR187" s="886"/>
      <c r="AS187" s="886"/>
      <c r="AT187" s="886"/>
      <c r="AU187" s="886"/>
      <c r="AV187" s="886"/>
      <c r="AW187" s="886"/>
      <c r="AX187" s="886"/>
      <c r="AY187" s="886"/>
      <c r="AZ187" s="886"/>
      <c r="BA187" s="886"/>
      <c r="BB187" s="886"/>
      <c r="BC187" s="886"/>
      <c r="BD187" s="886"/>
      <c r="BE187" s="886"/>
      <c r="BF187" s="886"/>
      <c r="BG187" s="886"/>
      <c r="BH187" s="886"/>
      <c r="BI187" s="886"/>
      <c r="BJ187" s="886"/>
      <c r="BK187" s="886"/>
      <c r="BL187" s="886"/>
      <c r="BM187" s="886"/>
      <c r="BN187" s="886"/>
      <c r="BO187" s="886"/>
      <c r="BP187" s="886"/>
      <c r="BQ187" s="886"/>
      <c r="BR187" s="886"/>
      <c r="BS187" s="886"/>
      <c r="BT187" s="886"/>
      <c r="BU187" s="886"/>
      <c r="BV187" s="886"/>
      <c r="BW187" s="886"/>
      <c r="BX187" s="886"/>
      <c r="BY187" s="886"/>
    </row>
    <row r="188" spans="1:77" s="1194" customFormat="1" ht="15.75" hidden="1" thickBot="1">
      <c r="A188" s="1743"/>
      <c r="B188" s="1774"/>
      <c r="C188" s="1542"/>
      <c r="D188" s="1199"/>
      <c r="E188" s="1190"/>
      <c r="F188" s="1292"/>
      <c r="G188" s="1189"/>
      <c r="H188" s="1190"/>
      <c r="J188" s="1202"/>
      <c r="K188" s="886"/>
      <c r="L188" s="886"/>
      <c r="M188" s="886"/>
      <c r="N188" s="886"/>
      <c r="O188" s="886"/>
      <c r="P188" s="886"/>
      <c r="Q188" s="886"/>
      <c r="R188" s="886"/>
      <c r="S188" s="886"/>
      <c r="T188" s="886"/>
      <c r="U188" s="886"/>
      <c r="V188" s="886"/>
      <c r="W188" s="886"/>
      <c r="X188" s="886"/>
      <c r="Y188" s="886"/>
      <c r="Z188" s="886"/>
      <c r="AA188" s="886"/>
      <c r="AB188" s="886"/>
      <c r="AC188" s="886"/>
      <c r="AD188" s="886"/>
      <c r="AE188" s="886"/>
      <c r="AF188" s="886"/>
      <c r="AG188" s="886"/>
      <c r="AH188" s="886"/>
      <c r="AI188" s="886"/>
      <c r="AJ188" s="886"/>
      <c r="AK188" s="886"/>
      <c r="AL188" s="886"/>
      <c r="AM188" s="886"/>
      <c r="AN188" s="886"/>
      <c r="AO188" s="886"/>
      <c r="AP188" s="886"/>
      <c r="AQ188" s="886"/>
      <c r="AR188" s="886"/>
      <c r="AS188" s="886"/>
      <c r="AT188" s="886"/>
      <c r="AU188" s="886"/>
      <c r="AV188" s="886"/>
      <c r="AW188" s="886"/>
      <c r="AX188" s="886"/>
      <c r="AY188" s="886"/>
      <c r="AZ188" s="886"/>
      <c r="BA188" s="886"/>
      <c r="BB188" s="886"/>
      <c r="BC188" s="886"/>
      <c r="BD188" s="886"/>
      <c r="BE188" s="886"/>
      <c r="BF188" s="886"/>
      <c r="BG188" s="886"/>
      <c r="BH188" s="886"/>
      <c r="BI188" s="886"/>
      <c r="BJ188" s="886"/>
      <c r="BK188" s="886"/>
      <c r="BL188" s="886"/>
      <c r="BM188" s="886"/>
      <c r="BN188" s="886"/>
      <c r="BO188" s="886"/>
      <c r="BP188" s="886"/>
      <c r="BQ188" s="886"/>
      <c r="BR188" s="886"/>
      <c r="BS188" s="886"/>
      <c r="BT188" s="886"/>
      <c r="BU188" s="886"/>
      <c r="BV188" s="886"/>
      <c r="BW188" s="886"/>
      <c r="BX188" s="886"/>
      <c r="BY188" s="886"/>
    </row>
    <row r="189" spans="1:77" s="1194" customFormat="1" ht="15.75" hidden="1" thickBot="1">
      <c r="A189" s="1743"/>
      <c r="B189" s="1774"/>
      <c r="C189" s="1542"/>
      <c r="D189" s="1189"/>
      <c r="E189" s="1190"/>
      <c r="F189" s="1191"/>
      <c r="G189" s="1293"/>
      <c r="H189" s="1293"/>
      <c r="I189" s="1233"/>
      <c r="J189" s="1202"/>
      <c r="K189" s="886"/>
      <c r="L189" s="886"/>
      <c r="M189" s="886"/>
      <c r="N189" s="886"/>
      <c r="O189" s="886"/>
      <c r="P189" s="886"/>
      <c r="Q189" s="886"/>
      <c r="R189" s="886"/>
      <c r="S189" s="886"/>
      <c r="T189" s="886"/>
      <c r="U189" s="886"/>
      <c r="V189" s="886"/>
      <c r="W189" s="886"/>
      <c r="X189" s="886"/>
      <c r="Y189" s="886"/>
      <c r="Z189" s="886"/>
      <c r="AA189" s="886"/>
      <c r="AB189" s="886"/>
      <c r="AC189" s="886"/>
      <c r="AD189" s="886"/>
      <c r="AE189" s="886"/>
      <c r="AF189" s="886"/>
      <c r="AG189" s="886"/>
      <c r="AH189" s="886"/>
      <c r="AI189" s="886"/>
      <c r="AJ189" s="886"/>
      <c r="AK189" s="886"/>
      <c r="AL189" s="886"/>
      <c r="AM189" s="886"/>
      <c r="AN189" s="886"/>
      <c r="AO189" s="886"/>
      <c r="AP189" s="886"/>
      <c r="AQ189" s="886"/>
      <c r="AR189" s="886"/>
      <c r="AS189" s="886"/>
      <c r="AT189" s="886"/>
      <c r="AU189" s="886"/>
      <c r="AV189" s="886"/>
      <c r="AW189" s="886"/>
      <c r="AX189" s="886"/>
      <c r="AY189" s="886"/>
      <c r="AZ189" s="886"/>
      <c r="BA189" s="886"/>
      <c r="BB189" s="886"/>
      <c r="BC189" s="886"/>
      <c r="BD189" s="886"/>
      <c r="BE189" s="886"/>
      <c r="BF189" s="886"/>
      <c r="BG189" s="886"/>
      <c r="BH189" s="886"/>
      <c r="BI189" s="886"/>
      <c r="BJ189" s="886"/>
      <c r="BK189" s="886"/>
      <c r="BL189" s="886"/>
      <c r="BM189" s="886"/>
      <c r="BN189" s="886"/>
      <c r="BO189" s="886"/>
      <c r="BP189" s="886"/>
      <c r="BQ189" s="886"/>
      <c r="BR189" s="886"/>
      <c r="BS189" s="886"/>
      <c r="BT189" s="886"/>
      <c r="BU189" s="886"/>
      <c r="BV189" s="886"/>
      <c r="BW189" s="886"/>
      <c r="BX189" s="886"/>
      <c r="BY189" s="886"/>
    </row>
    <row r="190" spans="1:77" s="1194" customFormat="1" ht="15.75" hidden="1" thickBot="1">
      <c r="A190" s="1743"/>
      <c r="B190" s="1774"/>
      <c r="C190" s="1204"/>
      <c r="D190" s="1205"/>
      <c r="E190" s="1274"/>
      <c r="F190" s="1294"/>
      <c r="G190" s="1224"/>
      <c r="H190" s="1224"/>
      <c r="I190" s="1225"/>
      <c r="J190" s="1209"/>
      <c r="K190" s="886"/>
      <c r="L190" s="886"/>
      <c r="M190" s="886"/>
      <c r="N190" s="886"/>
      <c r="O190" s="886"/>
      <c r="P190" s="886"/>
      <c r="Q190" s="886"/>
      <c r="R190" s="886"/>
      <c r="S190" s="886"/>
      <c r="T190" s="886"/>
      <c r="U190" s="886"/>
      <c r="V190" s="886"/>
      <c r="W190" s="886"/>
      <c r="X190" s="886"/>
      <c r="Y190" s="886"/>
      <c r="Z190" s="886"/>
      <c r="AA190" s="886"/>
      <c r="AB190" s="886"/>
      <c r="AC190" s="886"/>
      <c r="AD190" s="886"/>
      <c r="AE190" s="886"/>
      <c r="AF190" s="886"/>
      <c r="AG190" s="886"/>
      <c r="AH190" s="886"/>
      <c r="AI190" s="886"/>
      <c r="AJ190" s="886"/>
      <c r="AK190" s="886"/>
      <c r="AL190" s="886"/>
      <c r="AM190" s="886"/>
      <c r="AN190" s="886"/>
      <c r="AO190" s="886"/>
      <c r="AP190" s="886"/>
      <c r="AQ190" s="886"/>
      <c r="AR190" s="886"/>
      <c r="AS190" s="886"/>
      <c r="AT190" s="886"/>
      <c r="AU190" s="886"/>
      <c r="AV190" s="886"/>
      <c r="AW190" s="886"/>
      <c r="AX190" s="886"/>
      <c r="AY190" s="886"/>
      <c r="AZ190" s="886"/>
      <c r="BA190" s="886"/>
      <c r="BB190" s="886"/>
      <c r="BC190" s="886"/>
      <c r="BD190" s="886"/>
      <c r="BE190" s="886"/>
      <c r="BF190" s="886"/>
      <c r="BG190" s="886"/>
      <c r="BH190" s="886"/>
      <c r="BI190" s="886"/>
      <c r="BJ190" s="886"/>
      <c r="BK190" s="886"/>
      <c r="BL190" s="886"/>
      <c r="BM190" s="886"/>
      <c r="BN190" s="886"/>
      <c r="BO190" s="886"/>
      <c r="BP190" s="886"/>
      <c r="BQ190" s="886"/>
      <c r="BR190" s="886"/>
      <c r="BS190" s="886"/>
      <c r="BT190" s="886"/>
      <c r="BU190" s="886"/>
      <c r="BV190" s="886"/>
      <c r="BW190" s="886"/>
      <c r="BX190" s="886"/>
      <c r="BY190" s="886"/>
    </row>
    <row r="191" spans="1:77" s="1194" customFormat="1" ht="6" customHeight="1" hidden="1" thickBot="1">
      <c r="A191" s="1743"/>
      <c r="B191" s="1775"/>
      <c r="C191" s="1226"/>
      <c r="D191" s="1751"/>
      <c r="E191" s="1752"/>
      <c r="F191" s="1295"/>
      <c r="G191" s="1751"/>
      <c r="H191" s="1754"/>
      <c r="I191" s="1296"/>
      <c r="J191" s="1224"/>
      <c r="K191" s="886"/>
      <c r="L191" s="886"/>
      <c r="M191" s="886"/>
      <c r="N191" s="886"/>
      <c r="O191" s="886"/>
      <c r="P191" s="886"/>
      <c r="Q191" s="886"/>
      <c r="R191" s="886"/>
      <c r="S191" s="886"/>
      <c r="T191" s="886"/>
      <c r="U191" s="886"/>
      <c r="V191" s="886"/>
      <c r="W191" s="886"/>
      <c r="X191" s="886"/>
      <c r="Y191" s="886"/>
      <c r="Z191" s="886"/>
      <c r="AA191" s="886"/>
      <c r="AB191" s="886"/>
      <c r="AC191" s="886"/>
      <c r="AD191" s="886"/>
      <c r="AE191" s="886"/>
      <c r="AF191" s="886"/>
      <c r="AG191" s="886"/>
      <c r="AH191" s="886"/>
      <c r="AI191" s="886"/>
      <c r="AJ191" s="886"/>
      <c r="AK191" s="886"/>
      <c r="AL191" s="886"/>
      <c r="AM191" s="886"/>
      <c r="AN191" s="886"/>
      <c r="AO191" s="886"/>
      <c r="AP191" s="886"/>
      <c r="AQ191" s="886"/>
      <c r="AR191" s="886"/>
      <c r="AS191" s="886"/>
      <c r="AT191" s="886"/>
      <c r="AU191" s="886"/>
      <c r="AV191" s="886"/>
      <c r="AW191" s="886"/>
      <c r="AX191" s="886"/>
      <c r="AY191" s="886"/>
      <c r="AZ191" s="886"/>
      <c r="BA191" s="886"/>
      <c r="BB191" s="886"/>
      <c r="BC191" s="886"/>
      <c r="BD191" s="886"/>
      <c r="BE191" s="886"/>
      <c r="BF191" s="886"/>
      <c r="BG191" s="886"/>
      <c r="BH191" s="886"/>
      <c r="BI191" s="886"/>
      <c r="BJ191" s="886"/>
      <c r="BK191" s="886"/>
      <c r="BL191" s="886"/>
      <c r="BM191" s="886"/>
      <c r="BN191" s="886"/>
      <c r="BO191" s="886"/>
      <c r="BP191" s="886"/>
      <c r="BQ191" s="886"/>
      <c r="BR191" s="886"/>
      <c r="BS191" s="886"/>
      <c r="BT191" s="886"/>
      <c r="BU191" s="886"/>
      <c r="BV191" s="886"/>
      <c r="BW191" s="886"/>
      <c r="BX191" s="886"/>
      <c r="BY191" s="886"/>
    </row>
    <row r="192" spans="1:10" ht="12.75" customHeight="1" hidden="1" thickBot="1">
      <c r="A192" s="1743"/>
      <c r="B192" s="1767"/>
      <c r="C192" s="1188"/>
      <c r="D192" s="1189"/>
      <c r="E192" s="1190"/>
      <c r="G192" s="1189"/>
      <c r="H192" s="1229"/>
      <c r="I192" s="1214"/>
      <c r="J192" s="1202"/>
    </row>
    <row r="193" spans="1:10" ht="15.75" hidden="1" thickBot="1">
      <c r="A193" s="1743"/>
      <c r="B193" s="1768"/>
      <c r="C193" s="1188"/>
      <c r="D193" s="1189"/>
      <c r="E193" s="1190"/>
      <c r="F193" s="1191"/>
      <c r="G193" s="1189"/>
      <c r="H193" s="1229"/>
      <c r="I193" s="1216"/>
      <c r="J193" s="1193"/>
    </row>
    <row r="194" spans="1:10" ht="15.75" hidden="1" thickBot="1">
      <c r="A194" s="1743"/>
      <c r="B194" s="1768"/>
      <c r="C194" s="1542"/>
      <c r="D194" s="1189"/>
      <c r="E194" s="1190"/>
      <c r="F194" s="1191"/>
      <c r="G194" s="1189"/>
      <c r="H194" s="1229"/>
      <c r="I194" s="1203"/>
      <c r="J194" s="1193"/>
    </row>
    <row r="195" spans="1:10" ht="15.75" hidden="1" thickBot="1">
      <c r="A195" s="1743"/>
      <c r="B195" s="1768"/>
      <c r="C195" s="1204"/>
      <c r="D195" s="1205"/>
      <c r="E195" s="1206"/>
      <c r="F195" s="1191"/>
      <c r="G195" s="1205"/>
      <c r="H195" s="1234"/>
      <c r="I195" s="1298"/>
      <c r="J195" s="1217"/>
    </row>
    <row r="196" spans="1:10" ht="13.5" customHeight="1" hidden="1" thickBot="1">
      <c r="A196" s="1743"/>
      <c r="B196" s="1768"/>
      <c r="C196" s="1226"/>
      <c r="D196" s="1751"/>
      <c r="E196" s="1752"/>
      <c r="F196" s="1240"/>
      <c r="G196" s="1755"/>
      <c r="H196" s="1749"/>
      <c r="I196" s="1298"/>
      <c r="J196" s="1193"/>
    </row>
    <row r="197" spans="1:10" ht="15.75" hidden="1" thickBot="1">
      <c r="A197" s="1743"/>
      <c r="B197" s="1768"/>
      <c r="C197" s="1188"/>
      <c r="D197" s="1189"/>
      <c r="E197" s="1190"/>
      <c r="F197" s="1219"/>
      <c r="G197" s="1189"/>
      <c r="H197" s="1229"/>
      <c r="I197" s="1298"/>
      <c r="J197" s="1202"/>
    </row>
    <row r="198" spans="1:10" ht="15.75" hidden="1" thickBot="1">
      <c r="A198" s="1743"/>
      <c r="B198" s="1768"/>
      <c r="C198" s="1542"/>
      <c r="D198" s="1189"/>
      <c r="E198" s="1190"/>
      <c r="F198" s="1191"/>
      <c r="G198" s="1189"/>
      <c r="H198" s="1229"/>
      <c r="I198" s="1191"/>
      <c r="J198" s="1202"/>
    </row>
    <row r="199" spans="1:10" ht="15.75" hidden="1" thickBot="1">
      <c r="A199" s="1743"/>
      <c r="B199" s="1768"/>
      <c r="C199" s="1542"/>
      <c r="D199" s="1199"/>
      <c r="E199" s="1190"/>
      <c r="F199" s="1191"/>
      <c r="G199" s="1189"/>
      <c r="H199" s="1229"/>
      <c r="I199" s="1273"/>
      <c r="J199" s="1262"/>
    </row>
    <row r="200" spans="1:10" ht="15.75" hidden="1" thickBot="1">
      <c r="A200" s="1743"/>
      <c r="B200" s="1768"/>
      <c r="C200" s="1542"/>
      <c r="D200" s="1199"/>
      <c r="E200" s="1190"/>
      <c r="F200" s="1191"/>
      <c r="G200" s="1189"/>
      <c r="H200" s="1229"/>
      <c r="I200" s="1299"/>
      <c r="J200" s="1202"/>
    </row>
    <row r="201" spans="1:10" ht="15.75" hidden="1" thickBot="1">
      <c r="A201" s="1743"/>
      <c r="B201" s="1768"/>
      <c r="C201" s="1542"/>
      <c r="D201" s="1199"/>
      <c r="E201" s="1196"/>
      <c r="F201" s="1198"/>
      <c r="G201" s="1199"/>
      <c r="H201" s="1271"/>
      <c r="I201" s="1299"/>
      <c r="J201" s="1202"/>
    </row>
    <row r="202" spans="1:10" ht="15.75" hidden="1" thickBot="1">
      <c r="A202" s="1743"/>
      <c r="B202" s="1793"/>
      <c r="C202" s="1776"/>
      <c r="D202" s="1757"/>
      <c r="E202" s="1757"/>
      <c r="F202" s="1300"/>
      <c r="G202" s="1541"/>
      <c r="H202" s="1301"/>
      <c r="I202" s="1302"/>
      <c r="J202" s="1303"/>
    </row>
    <row r="203" spans="1:10" ht="15.75" hidden="1" thickBot="1">
      <c r="A203" s="1743"/>
      <c r="B203" s="1768"/>
      <c r="C203" s="1210"/>
      <c r="D203" s="1753"/>
      <c r="E203" s="1777"/>
      <c r="F203" s="1213"/>
      <c r="G203" s="1753"/>
      <c r="H203" s="1778"/>
      <c r="I203" s="1237"/>
      <c r="J203" s="1202"/>
    </row>
    <row r="204" spans="1:10" ht="15.75" hidden="1" thickBot="1">
      <c r="A204" s="1743"/>
      <c r="B204" s="1768"/>
      <c r="C204" s="1188"/>
      <c r="D204" s="1189"/>
      <c r="E204" s="1190"/>
      <c r="F204" s="1191"/>
      <c r="G204" s="1189"/>
      <c r="H204" s="1229"/>
      <c r="I204" s="1290"/>
      <c r="J204" s="1202"/>
    </row>
    <row r="205" spans="1:10" ht="15.75" hidden="1" thickBot="1">
      <c r="A205" s="1743"/>
      <c r="B205" s="1768"/>
      <c r="C205" s="1188"/>
      <c r="D205" s="1189"/>
      <c r="E205" s="1190"/>
      <c r="F205" s="1191"/>
      <c r="G205" s="1189"/>
      <c r="H205" s="1229"/>
      <c r="I205" s="1290"/>
      <c r="J205" s="1202"/>
    </row>
    <row r="206" spans="1:10" ht="15.75" hidden="1" thickBot="1">
      <c r="A206" s="1743"/>
      <c r="B206" s="1768"/>
      <c r="C206" s="1188"/>
      <c r="D206" s="1189"/>
      <c r="E206" s="1190"/>
      <c r="F206" s="1191"/>
      <c r="G206" s="1189"/>
      <c r="H206" s="1229"/>
      <c r="I206" s="1305"/>
      <c r="J206" s="1202"/>
    </row>
    <row r="207" spans="1:10" ht="15.75" hidden="1" thickBot="1">
      <c r="A207" s="1743"/>
      <c r="B207" s="1768"/>
      <c r="C207" s="1188"/>
      <c r="D207" s="1189"/>
      <c r="E207" s="1190"/>
      <c r="F207" s="1191"/>
      <c r="G207" s="1189"/>
      <c r="H207" s="1229"/>
      <c r="I207" s="1203"/>
      <c r="J207" s="1202"/>
    </row>
    <row r="208" spans="1:10" ht="15.75" hidden="1" thickBot="1">
      <c r="A208" s="1743"/>
      <c r="B208" s="1768"/>
      <c r="C208" s="1188"/>
      <c r="D208" s="1189"/>
      <c r="E208" s="1190"/>
      <c r="F208" s="1191"/>
      <c r="G208" s="1189"/>
      <c r="H208" s="1229"/>
      <c r="I208" s="1291"/>
      <c r="J208" s="1202"/>
    </row>
    <row r="209" spans="1:10" ht="15.75" hidden="1" thickBot="1">
      <c r="A209" s="1743"/>
      <c r="B209" s="1768"/>
      <c r="C209" s="1542"/>
      <c r="D209" s="1189"/>
      <c r="E209" s="1190"/>
      <c r="F209" s="1191"/>
      <c r="G209" s="1194"/>
      <c r="H209" s="1194"/>
      <c r="I209" s="1298"/>
      <c r="J209" s="1202"/>
    </row>
    <row r="210" spans="1:10" ht="15.75" hidden="1" thickBot="1">
      <c r="A210" s="1743"/>
      <c r="B210" s="1768"/>
      <c r="C210" s="1204"/>
      <c r="D210" s="1205"/>
      <c r="E210" s="1206"/>
      <c r="F210" s="1207"/>
      <c r="G210" s="1224"/>
      <c r="H210" s="1224"/>
      <c r="I210" s="1244"/>
      <c r="J210" s="1209"/>
    </row>
    <row r="211" spans="1:10" ht="0.75" customHeight="1" hidden="1" thickBot="1">
      <c r="A211" s="1743"/>
      <c r="B211" s="1768"/>
      <c r="C211" s="1226"/>
      <c r="D211" s="1751"/>
      <c r="E211" s="1752"/>
      <c r="F211" s="1213"/>
      <c r="G211" s="1753"/>
      <c r="H211" s="1750"/>
      <c r="I211" s="1214"/>
      <c r="J211" s="1202"/>
    </row>
    <row r="212" spans="1:10" ht="15.75" hidden="1" thickBot="1">
      <c r="A212" s="1743"/>
      <c r="B212" s="1768"/>
      <c r="C212" s="1188"/>
      <c r="D212" s="1189"/>
      <c r="E212" s="1190"/>
      <c r="F212" s="1191"/>
      <c r="G212" s="1189"/>
      <c r="H212" s="1190"/>
      <c r="I212" s="1192"/>
      <c r="J212" s="1202"/>
    </row>
    <row r="213" spans="1:10" ht="15.75" hidden="1" thickBot="1">
      <c r="A213" s="1743"/>
      <c r="B213" s="1768"/>
      <c r="C213" s="1188"/>
      <c r="D213" s="1189"/>
      <c r="E213" s="1190"/>
      <c r="F213" s="1191"/>
      <c r="G213" s="1189"/>
      <c r="H213" s="1190"/>
      <c r="I213" s="1203"/>
      <c r="J213" s="1202"/>
    </row>
    <row r="214" spans="1:10" ht="15.75" hidden="1" thickBot="1">
      <c r="A214" s="1743"/>
      <c r="B214" s="1768"/>
      <c r="C214" s="1542"/>
      <c r="D214" s="1189"/>
      <c r="E214" s="1190"/>
      <c r="F214" s="1191"/>
      <c r="G214" s="1189"/>
      <c r="H214" s="1229"/>
      <c r="I214" s="1203"/>
      <c r="J214" s="1202"/>
    </row>
    <row r="215" spans="1:10" ht="15.75" hidden="1" thickBot="1">
      <c r="A215" s="1743"/>
      <c r="B215" s="1768"/>
      <c r="C215" s="1204"/>
      <c r="D215" s="1205"/>
      <c r="E215" s="1206"/>
      <c r="F215" s="1230"/>
      <c r="G215" s="1205"/>
      <c r="H215" s="1261"/>
      <c r="I215" s="1225"/>
      <c r="J215" s="1259"/>
    </row>
    <row r="216" spans="1:10" ht="14.25" customHeight="1" thickBot="1">
      <c r="A216" s="1743"/>
      <c r="B216" s="1768"/>
      <c r="C216" s="1226"/>
      <c r="D216" s="1751"/>
      <c r="E216" s="1752"/>
      <c r="F216" s="1213"/>
      <c r="G216" s="1751"/>
      <c r="H216" s="1752"/>
      <c r="I216" s="1214"/>
      <c r="J216" s="1202"/>
    </row>
    <row r="217" spans="1:10" ht="15.75" hidden="1" thickBot="1">
      <c r="A217" s="1743"/>
      <c r="B217" s="1768"/>
      <c r="C217" s="1188"/>
      <c r="D217" s="1189"/>
      <c r="E217" s="1190"/>
      <c r="F217" s="1191"/>
      <c r="G217" s="1189"/>
      <c r="H217" s="1229"/>
      <c r="I217" s="1203"/>
      <c r="J217" s="1202"/>
    </row>
    <row r="218" spans="1:10" ht="15.75" hidden="1" thickBot="1">
      <c r="A218" s="1743"/>
      <c r="B218" s="1768"/>
      <c r="C218" s="1188"/>
      <c r="D218" s="1189"/>
      <c r="E218" s="1190"/>
      <c r="F218" s="1191"/>
      <c r="G218" s="1189"/>
      <c r="H218" s="1229"/>
      <c r="I218" s="1221"/>
      <c r="J218" s="1202"/>
    </row>
    <row r="219" spans="1:10" ht="15.75" hidden="1" thickBot="1">
      <c r="A219" s="1743"/>
      <c r="B219" s="1768"/>
      <c r="C219" s="1195"/>
      <c r="D219" s="1189"/>
      <c r="E219" s="1190"/>
      <c r="F219" s="1191"/>
      <c r="G219" s="1189"/>
      <c r="H219" s="1229"/>
      <c r="I219" s="1221"/>
      <c r="J219" s="1202"/>
    </row>
    <row r="220" spans="1:10" ht="15.75" hidden="1" thickBot="1">
      <c r="A220" s="1743"/>
      <c r="B220" s="1768"/>
      <c r="C220" s="1195"/>
      <c r="D220" s="1189"/>
      <c r="E220" s="1190"/>
      <c r="F220" s="1191"/>
      <c r="G220" s="1189"/>
      <c r="H220" s="1229"/>
      <c r="I220" s="1221"/>
      <c r="J220" s="1202"/>
    </row>
    <row r="221" spans="1:10" ht="15.75" hidden="1" thickBot="1">
      <c r="A221" s="1743"/>
      <c r="B221" s="1768"/>
      <c r="C221" s="1542"/>
      <c r="D221" s="1189"/>
      <c r="E221" s="1190"/>
      <c r="F221" s="1191"/>
      <c r="G221" s="1189"/>
      <c r="H221" s="1229"/>
      <c r="I221" s="1203"/>
      <c r="J221" s="1202"/>
    </row>
    <row r="222" spans="1:10" ht="15" customHeight="1" hidden="1" thickBot="1">
      <c r="A222" s="1743"/>
      <c r="B222" s="1768"/>
      <c r="C222" s="1204"/>
      <c r="D222" s="1205"/>
      <c r="E222" s="1206"/>
      <c r="F222" s="1306"/>
      <c r="G222" s="1205"/>
      <c r="H222" s="1234"/>
      <c r="I222" s="1225"/>
      <c r="J222" s="1209"/>
    </row>
    <row r="223" spans="1:10" ht="1.5" customHeight="1" hidden="1" thickBot="1">
      <c r="A223" s="1743"/>
      <c r="B223" s="1768"/>
      <c r="C223" s="1226"/>
      <c r="D223" s="1751"/>
      <c r="E223" s="1752"/>
      <c r="F223" s="1307"/>
      <c r="G223" s="1755"/>
      <c r="H223" s="1749"/>
      <c r="I223" s="1236"/>
      <c r="J223" s="1262"/>
    </row>
    <row r="224" spans="1:10" ht="15.75" hidden="1" thickBot="1">
      <c r="A224" s="1743"/>
      <c r="B224" s="1768"/>
      <c r="C224" s="1188"/>
      <c r="D224" s="1189"/>
      <c r="E224" s="1190"/>
      <c r="F224" s="1290"/>
      <c r="G224" s="1189"/>
      <c r="H224" s="1229"/>
      <c r="I224" s="1308"/>
      <c r="J224" s="1202"/>
    </row>
    <row r="225" spans="1:10" ht="15.75" hidden="1" thickBot="1">
      <c r="A225" s="1743"/>
      <c r="B225" s="1768"/>
      <c r="C225" s="1542"/>
      <c r="D225" s="1189"/>
      <c r="E225" s="1190"/>
      <c r="F225" s="1290"/>
      <c r="G225" s="1189"/>
      <c r="H225" s="1229"/>
      <c r="I225" s="1309"/>
      <c r="J225" s="1202"/>
    </row>
    <row r="226" spans="1:10" ht="15.75" hidden="1" thickBot="1">
      <c r="A226" s="1743"/>
      <c r="B226" s="1768"/>
      <c r="C226" s="1542"/>
      <c r="D226" s="1199"/>
      <c r="E226" s="1190"/>
      <c r="F226" s="1290"/>
      <c r="G226" s="1189"/>
      <c r="H226" s="1229"/>
      <c r="I226" s="1192"/>
      <c r="J226" s="1202"/>
    </row>
    <row r="227" spans="1:10" ht="15.75" hidden="1" thickBot="1">
      <c r="A227" s="1743"/>
      <c r="B227" s="1768"/>
      <c r="C227" s="1542"/>
      <c r="D227" s="1199"/>
      <c r="E227" s="1190"/>
      <c r="F227" s="1191"/>
      <c r="G227" s="1189"/>
      <c r="H227" s="1229"/>
      <c r="I227" s="1192"/>
      <c r="J227" s="1202"/>
    </row>
    <row r="228" spans="1:10" ht="15.75" hidden="1" thickBot="1">
      <c r="A228" s="1743"/>
      <c r="B228" s="1768"/>
      <c r="C228" s="1204"/>
      <c r="D228" s="1205"/>
      <c r="E228" s="1224"/>
      <c r="F228" s="1244"/>
      <c r="G228" s="1205"/>
      <c r="H228" s="1245"/>
      <c r="I228" s="1258"/>
      <c r="J228" s="1259"/>
    </row>
    <row r="229" spans="1:10" ht="15.75" hidden="1" thickBot="1">
      <c r="A229" s="1743"/>
      <c r="B229" s="1768"/>
      <c r="C229" s="1310"/>
      <c r="D229" s="1779"/>
      <c r="E229" s="1752"/>
      <c r="F229" s="1311"/>
      <c r="G229" s="1779"/>
      <c r="H229" s="1752"/>
      <c r="I229" s="1262"/>
      <c r="J229" s="1312"/>
    </row>
    <row r="230" spans="1:10" ht="15.75" hidden="1" thickBot="1">
      <c r="A230" s="1743"/>
      <c r="B230" s="1768"/>
      <c r="C230" s="1210"/>
      <c r="D230" s="1313"/>
      <c r="E230" s="1239"/>
      <c r="F230" s="1314"/>
      <c r="G230" s="1189"/>
      <c r="H230" s="1232"/>
      <c r="I230" s="1305"/>
      <c r="J230" s="1262"/>
    </row>
    <row r="231" spans="1:10" ht="15.75" hidden="1" thickBot="1">
      <c r="A231" s="1743"/>
      <c r="B231" s="1768"/>
      <c r="C231" s="1210"/>
      <c r="D231" s="1313"/>
      <c r="E231" s="1239"/>
      <c r="F231" s="1314"/>
      <c r="G231" s="1189"/>
      <c r="H231" s="1232"/>
      <c r="I231" s="1305"/>
      <c r="J231" s="1262"/>
    </row>
    <row r="232" spans="1:10" ht="15.75" hidden="1" thickBot="1">
      <c r="A232" s="1743"/>
      <c r="B232" s="1768"/>
      <c r="C232" s="1543"/>
      <c r="D232" s="1189"/>
      <c r="E232" s="1190"/>
      <c r="F232" s="1191"/>
      <c r="G232" s="1189"/>
      <c r="H232" s="1229"/>
      <c r="I232" s="1308"/>
      <c r="J232" s="1262"/>
    </row>
    <row r="233" spans="1:10" ht="15.75" hidden="1" thickBot="1">
      <c r="A233" s="1743"/>
      <c r="B233" s="1768"/>
      <c r="C233" s="1543"/>
      <c r="D233" s="1189"/>
      <c r="E233" s="1197"/>
      <c r="F233" s="1198"/>
      <c r="G233" s="1199"/>
      <c r="H233" s="1271"/>
      <c r="I233" s="1315"/>
      <c r="J233" s="1202"/>
    </row>
    <row r="234" spans="1:10" ht="15.75" hidden="1" thickBot="1">
      <c r="A234" s="1743"/>
      <c r="B234" s="1768"/>
      <c r="C234" s="1316"/>
      <c r="D234" s="1189"/>
      <c r="E234" s="1197"/>
      <c r="F234" s="1198"/>
      <c r="G234" s="1199"/>
      <c r="H234" s="1271"/>
      <c r="I234" s="1317"/>
      <c r="J234" s="1198"/>
    </row>
    <row r="235" spans="1:10" ht="15.75" hidden="1" thickBot="1">
      <c r="A235" s="1743"/>
      <c r="B235" s="1793"/>
      <c r="C235" s="1204"/>
      <c r="D235" s="1318"/>
      <c r="E235" s="1206"/>
      <c r="F235" s="1207"/>
      <c r="G235" s="1205"/>
      <c r="H235" s="1245"/>
      <c r="I235" s="1319"/>
      <c r="J235" s="1320"/>
    </row>
    <row r="236" spans="1:10" ht="15.75" hidden="1" thickBot="1">
      <c r="A236" s="1743"/>
      <c r="B236" s="1768"/>
      <c r="C236" s="1321"/>
      <c r="D236" s="1780"/>
      <c r="E236" s="1781"/>
      <c r="F236" s="1262"/>
      <c r="G236" s="1779"/>
      <c r="H236" s="1782"/>
      <c r="I236" s="1252"/>
      <c r="J236" s="1262"/>
    </row>
    <row r="237" spans="1:10" ht="15.75" hidden="1" thickBot="1">
      <c r="A237" s="1743"/>
      <c r="B237" s="1768"/>
      <c r="C237" s="1322"/>
      <c r="D237" s="1323"/>
      <c r="E237" s="1324"/>
      <c r="F237" s="1198"/>
      <c r="G237" s="1199"/>
      <c r="H237" s="1271"/>
      <c r="I237" s="1200"/>
      <c r="J237" s="1202"/>
    </row>
    <row r="238" spans="1:10" ht="15.75" hidden="1" thickBot="1">
      <c r="A238" s="1743"/>
      <c r="B238" s="1768"/>
      <c r="C238" s="1322"/>
      <c r="D238" s="1323"/>
      <c r="E238" s="1324"/>
      <c r="F238" s="1198"/>
      <c r="G238" s="1199"/>
      <c r="H238" s="1271"/>
      <c r="I238" s="1200"/>
      <c r="J238" s="1202"/>
    </row>
    <row r="239" spans="1:10" ht="15.75" hidden="1" thickBot="1">
      <c r="A239" s="1743"/>
      <c r="B239" s="1768"/>
      <c r="C239" s="1322"/>
      <c r="D239" s="1323"/>
      <c r="E239" s="1324"/>
      <c r="F239" s="1198"/>
      <c r="G239" s="1199"/>
      <c r="H239" s="1271"/>
      <c r="I239" s="1201"/>
      <c r="J239" s="1202"/>
    </row>
    <row r="240" spans="1:10" ht="15.75" hidden="1" thickBot="1">
      <c r="A240" s="1743"/>
      <c r="B240" s="1768"/>
      <c r="C240" s="1322"/>
      <c r="D240" s="1323"/>
      <c r="E240" s="1324"/>
      <c r="F240" s="1198"/>
      <c r="G240" s="1199"/>
      <c r="H240" s="1271"/>
      <c r="I240" s="1201"/>
      <c r="J240" s="1202"/>
    </row>
    <row r="241" spans="1:10" ht="15.75" hidden="1" thickBot="1">
      <c r="A241" s="1743"/>
      <c r="B241" s="1768"/>
      <c r="C241" s="1542"/>
      <c r="D241" s="1199"/>
      <c r="E241" s="1196"/>
      <c r="F241" s="1325"/>
      <c r="G241" s="1199"/>
      <c r="H241" s="1271"/>
      <c r="I241" s="1326"/>
      <c r="J241" s="1222"/>
    </row>
    <row r="242" spans="1:10" s="1187" customFormat="1" ht="13.5" hidden="1" thickBot="1">
      <c r="A242" s="1743"/>
      <c r="B242" s="1786"/>
      <c r="C242" s="1783"/>
      <c r="D242" s="1784"/>
      <c r="E242" s="1785"/>
      <c r="F242" s="1207"/>
      <c r="G242" s="1264"/>
      <c r="H242" s="1265"/>
      <c r="I242" s="1266"/>
      <c r="J242" s="1263"/>
    </row>
    <row r="243" spans="1:10" ht="12.75" customHeight="1">
      <c r="A243" s="1743"/>
      <c r="B243" s="1767" t="s">
        <v>649</v>
      </c>
      <c r="C243" s="1210" t="s">
        <v>5</v>
      </c>
      <c r="D243" s="1787" t="s">
        <v>650</v>
      </c>
      <c r="E243" s="1752"/>
      <c r="G243" s="1749" t="s">
        <v>650</v>
      </c>
      <c r="H243" s="1750"/>
      <c r="I243" s="1214"/>
      <c r="J243" s="1202"/>
    </row>
    <row r="244" spans="1:10" ht="15">
      <c r="A244" s="1743"/>
      <c r="B244" s="1768"/>
      <c r="C244" s="1188"/>
      <c r="D244" s="1189" t="s">
        <v>5</v>
      </c>
      <c r="E244" s="1190" t="s">
        <v>201</v>
      </c>
      <c r="F244" s="1191">
        <v>17720</v>
      </c>
      <c r="G244" s="1189" t="s">
        <v>5</v>
      </c>
      <c r="H244" s="1190" t="s">
        <v>481</v>
      </c>
      <c r="I244" s="1216">
        <v>1500</v>
      </c>
      <c r="J244" s="1193"/>
    </row>
    <row r="245" spans="1:10" ht="15">
      <c r="A245" s="1743"/>
      <c r="B245" s="1768"/>
      <c r="C245" s="1188"/>
      <c r="D245" s="1189" t="s">
        <v>8</v>
      </c>
      <c r="E245" s="1190" t="s">
        <v>642</v>
      </c>
      <c r="F245" s="1191">
        <v>4436</v>
      </c>
      <c r="G245" s="1189" t="s">
        <v>8</v>
      </c>
      <c r="H245" s="1190" t="s">
        <v>648</v>
      </c>
      <c r="I245" s="1327"/>
      <c r="J245" s="1193"/>
    </row>
    <row r="246" spans="1:10" ht="15">
      <c r="A246" s="1743"/>
      <c r="B246" s="1768"/>
      <c r="C246" s="1188"/>
      <c r="D246" s="1189" t="s">
        <v>10</v>
      </c>
      <c r="E246" s="1190" t="s">
        <v>202</v>
      </c>
      <c r="F246" s="1191">
        <v>6138</v>
      </c>
      <c r="G246" s="1189" t="s">
        <v>16</v>
      </c>
      <c r="H246" s="1190" t="s">
        <v>643</v>
      </c>
      <c r="I246" s="1216">
        <v>26794</v>
      </c>
      <c r="J246" s="1217"/>
    </row>
    <row r="247" spans="1:10" ht="13.5" customHeight="1">
      <c r="A247" s="1743"/>
      <c r="B247" s="1768"/>
      <c r="C247" s="1188"/>
      <c r="D247" s="1189" t="s">
        <v>12</v>
      </c>
      <c r="E247" s="1190" t="s">
        <v>182</v>
      </c>
      <c r="F247" s="1240"/>
      <c r="G247" s="1189"/>
      <c r="H247" s="1190" t="s">
        <v>645</v>
      </c>
      <c r="I247" s="1203">
        <f>I244+I246</f>
        <v>28294</v>
      </c>
      <c r="J247" s="1193"/>
    </row>
    <row r="248" spans="1:10" ht="15">
      <c r="A248" s="1743"/>
      <c r="B248" s="1768"/>
      <c r="C248" s="1188"/>
      <c r="D248" s="1189"/>
      <c r="E248" s="1190" t="s">
        <v>471</v>
      </c>
      <c r="F248" s="1219">
        <f>SUM(F244:F247)</f>
        <v>28294</v>
      </c>
      <c r="G248" s="1220"/>
      <c r="H248" s="1190" t="s">
        <v>644</v>
      </c>
      <c r="I248" s="1221">
        <f>SUM(I247)</f>
        <v>28294</v>
      </c>
      <c r="J248" s="1202"/>
    </row>
    <row r="249" spans="1:10" ht="15">
      <c r="A249" s="1743"/>
      <c r="B249" s="1768"/>
      <c r="C249" s="1188"/>
      <c r="D249" s="1189"/>
      <c r="E249" s="1190" t="s">
        <v>475</v>
      </c>
      <c r="F249" s="1328">
        <f>SUM(F248)</f>
        <v>28294</v>
      </c>
      <c r="G249" s="1220"/>
      <c r="H249" s="1190"/>
      <c r="I249" s="1201"/>
      <c r="J249" s="1202"/>
    </row>
    <row r="250" spans="1:10" ht="15" customHeight="1" thickBot="1">
      <c r="A250" s="1743"/>
      <c r="B250" s="1768"/>
      <c r="C250" s="1204"/>
      <c r="D250" s="1199"/>
      <c r="E250" s="1268"/>
      <c r="F250" s="1292"/>
      <c r="G250" s="1329"/>
      <c r="H250" s="1197"/>
      <c r="I250" s="1201"/>
      <c r="J250" s="1222">
        <v>16</v>
      </c>
    </row>
    <row r="251" spans="1:10" ht="1.5" customHeight="1" hidden="1" thickBot="1">
      <c r="A251" s="1743"/>
      <c r="B251" s="1768"/>
      <c r="C251" s="1330"/>
      <c r="D251" s="1331"/>
      <c r="E251" s="1227"/>
      <c r="F251" s="1312"/>
      <c r="G251" s="1788"/>
      <c r="H251" s="1789"/>
      <c r="I251" s="1312"/>
      <c r="J251" s="1332"/>
    </row>
    <row r="252" spans="1:10" ht="15.75" hidden="1" thickBot="1">
      <c r="A252" s="1743"/>
      <c r="B252" s="1768"/>
      <c r="C252" s="1330"/>
      <c r="D252" s="1333"/>
      <c r="E252" s="1239"/>
      <c r="F252" s="1202"/>
      <c r="G252" s="1334"/>
      <c r="H252" s="1335"/>
      <c r="I252" s="1191"/>
      <c r="J252" s="1202"/>
    </row>
    <row r="253" spans="1:10" ht="15.75" hidden="1" thickBot="1">
      <c r="A253" s="1743"/>
      <c r="B253" s="1768"/>
      <c r="C253" s="1330"/>
      <c r="D253" s="1333"/>
      <c r="E253" s="1239"/>
      <c r="F253" s="1202"/>
      <c r="G253" s="1334"/>
      <c r="H253" s="1335"/>
      <c r="I253" s="1191"/>
      <c r="J253" s="1202"/>
    </row>
    <row r="254" spans="1:10" ht="15.75" hidden="1" thickBot="1">
      <c r="A254" s="1743"/>
      <c r="B254" s="1768"/>
      <c r="C254" s="1316"/>
      <c r="D254" s="1189"/>
      <c r="E254" s="1190"/>
      <c r="F254" s="1240"/>
      <c r="G254" s="1790"/>
      <c r="H254" s="1791"/>
      <c r="I254" s="1243"/>
      <c r="J254" s="1202"/>
    </row>
    <row r="255" spans="1:10" ht="15.75" hidden="1" thickBot="1">
      <c r="A255" s="1743"/>
      <c r="B255" s="1768"/>
      <c r="C255" s="1316"/>
      <c r="D255" s="1189"/>
      <c r="E255" s="1190"/>
      <c r="F255" s="1240"/>
      <c r="G255" s="1336"/>
      <c r="H255" s="1337"/>
      <c r="I255" s="1237"/>
      <c r="J255" s="1202"/>
    </row>
    <row r="256" spans="1:10" ht="15.75" hidden="1" thickBot="1">
      <c r="A256" s="1743"/>
      <c r="B256" s="1768"/>
      <c r="C256" s="1316"/>
      <c r="D256" s="1189"/>
      <c r="E256" s="1190"/>
      <c r="F256" s="1191"/>
      <c r="G256" s="1189"/>
      <c r="H256" s="1229"/>
      <c r="I256" s="1290">
        <v>1500</v>
      </c>
      <c r="J256" s="1202"/>
    </row>
    <row r="257" spans="1:10" ht="15.75" hidden="1" thickBot="1">
      <c r="A257" s="1743"/>
      <c r="B257" s="1768"/>
      <c r="C257" s="1316"/>
      <c r="D257" s="1194"/>
      <c r="E257" s="1190"/>
      <c r="F257" s="1243"/>
      <c r="G257" s="1189"/>
      <c r="H257" s="1229"/>
      <c r="I257" s="1290"/>
      <c r="J257" s="1202"/>
    </row>
    <row r="258" spans="1:10" ht="15.75" hidden="1" thickBot="1">
      <c r="A258" s="1743"/>
      <c r="B258" s="1768"/>
      <c r="C258" s="1316"/>
      <c r="D258" s="1189"/>
      <c r="E258" s="1190"/>
      <c r="F258" s="1191"/>
      <c r="G258" s="1189"/>
      <c r="H258" s="1229"/>
      <c r="I258" s="1305">
        <v>10641</v>
      </c>
      <c r="J258" s="1202"/>
    </row>
    <row r="259" spans="1:10" ht="15.75" hidden="1" thickBot="1">
      <c r="A259" s="1743"/>
      <c r="B259" s="1768"/>
      <c r="C259" s="1316"/>
      <c r="D259" s="1189"/>
      <c r="E259" s="1190"/>
      <c r="F259" s="1191"/>
      <c r="G259" s="1189"/>
      <c r="H259" s="1229"/>
      <c r="I259" s="1203">
        <f>SUM(I256:I258)</f>
        <v>12141</v>
      </c>
      <c r="J259" s="1202"/>
    </row>
    <row r="260" spans="1:10" ht="15.75" hidden="1" thickBot="1">
      <c r="A260" s="1743"/>
      <c r="B260" s="1768"/>
      <c r="F260" s="1198"/>
      <c r="G260" s="1199"/>
      <c r="H260" s="1271"/>
      <c r="I260" s="1325">
        <f>SUM(I259)</f>
        <v>12141</v>
      </c>
      <c r="J260" s="1222">
        <v>3</v>
      </c>
    </row>
    <row r="261" spans="1:10" ht="15.75" thickBot="1">
      <c r="A261" s="1743"/>
      <c r="B261" s="1786"/>
      <c r="C261" s="1792" t="s">
        <v>651</v>
      </c>
      <c r="D261" s="1757"/>
      <c r="E261" s="1758"/>
      <c r="F261" s="1340">
        <f>SUM(F249+F257)</f>
        <v>28294</v>
      </c>
      <c r="G261" s="1341"/>
      <c r="H261" s="1283" t="s">
        <v>428</v>
      </c>
      <c r="I261" s="1302">
        <f>SUM(I248)</f>
        <v>28294</v>
      </c>
      <c r="J261" s="1250">
        <f>SUM(J250)</f>
        <v>16</v>
      </c>
    </row>
    <row r="262" spans="1:10" ht="12.75" customHeight="1" hidden="1" thickBot="1">
      <c r="A262" s="1743"/>
      <c r="B262" s="1767"/>
      <c r="C262" s="1342"/>
      <c r="D262" s="1749"/>
      <c r="E262" s="1750"/>
      <c r="G262" s="1749"/>
      <c r="H262" s="1750"/>
      <c r="I262" s="1214"/>
      <c r="J262" s="1202"/>
    </row>
    <row r="263" spans="1:10" ht="5.25" customHeight="1" hidden="1" thickBot="1">
      <c r="A263" s="1743"/>
      <c r="B263" s="1768"/>
      <c r="C263" s="1188"/>
      <c r="D263" s="1189"/>
      <c r="E263" s="1190"/>
      <c r="F263" s="1191"/>
      <c r="G263" s="1189"/>
      <c r="H263" s="1190"/>
      <c r="I263" s="1216"/>
      <c r="J263" s="1193"/>
    </row>
    <row r="264" spans="1:10" ht="15.75" hidden="1" thickBot="1">
      <c r="A264" s="1743"/>
      <c r="B264" s="1768"/>
      <c r="C264" s="1188"/>
      <c r="D264" s="1189"/>
      <c r="E264" s="1190"/>
      <c r="F264" s="1191"/>
      <c r="G264" s="1189"/>
      <c r="H264" s="1190"/>
      <c r="I264" s="1327"/>
      <c r="J264" s="1193"/>
    </row>
    <row r="265" spans="1:10" ht="15.75" hidden="1" thickBot="1">
      <c r="A265" s="1743"/>
      <c r="B265" s="1768"/>
      <c r="C265" s="1188"/>
      <c r="D265" s="1189"/>
      <c r="E265" s="1190"/>
      <c r="F265" s="1191"/>
      <c r="G265" s="1189"/>
      <c r="H265" s="1190"/>
      <c r="I265" s="1216"/>
      <c r="J265" s="1217"/>
    </row>
    <row r="266" spans="1:10" ht="13.5" customHeight="1" hidden="1" thickBot="1">
      <c r="A266" s="1743"/>
      <c r="B266" s="1768"/>
      <c r="C266" s="1188"/>
      <c r="D266" s="1189"/>
      <c r="E266" s="1190"/>
      <c r="F266" s="1240"/>
      <c r="G266" s="1220"/>
      <c r="H266" s="1190"/>
      <c r="I266" s="1203"/>
      <c r="J266" s="1193"/>
    </row>
    <row r="267" spans="1:10" ht="15.75" hidden="1" thickBot="1">
      <c r="A267" s="1743"/>
      <c r="B267" s="1768"/>
      <c r="C267" s="1188"/>
      <c r="D267" s="1189"/>
      <c r="E267" s="1190"/>
      <c r="F267" s="1191"/>
      <c r="G267" s="1220"/>
      <c r="H267" s="1190"/>
      <c r="I267" s="1203"/>
      <c r="J267" s="1202"/>
    </row>
    <row r="268" spans="1:10" ht="15.75" hidden="1" thickBot="1">
      <c r="A268" s="1743"/>
      <c r="B268" s="1768"/>
      <c r="C268" s="1204"/>
      <c r="D268" s="1205"/>
      <c r="E268" s="1206"/>
      <c r="F268" s="1230"/>
      <c r="G268" s="1224"/>
      <c r="H268" s="1224"/>
      <c r="I268" s="1244"/>
      <c r="J268" s="1259"/>
    </row>
    <row r="269" spans="1:10" ht="15.75" hidden="1" thickBot="1">
      <c r="A269" s="1743"/>
      <c r="B269" s="1768"/>
      <c r="C269" s="1226"/>
      <c r="D269" s="1751"/>
      <c r="E269" s="1752"/>
      <c r="F269" s="1213"/>
      <c r="G269" s="1751"/>
      <c r="H269" s="1752"/>
      <c r="I269" s="1237"/>
      <c r="J269" s="1202"/>
    </row>
    <row r="270" spans="1:10" ht="15.75" hidden="1" thickBot="1">
      <c r="A270" s="1743"/>
      <c r="B270" s="1768"/>
      <c r="C270" s="1188"/>
      <c r="D270" s="1189"/>
      <c r="E270" s="1190"/>
      <c r="F270" s="1191"/>
      <c r="G270" s="1189"/>
      <c r="H270" s="1229"/>
      <c r="I270" s="1290"/>
      <c r="J270" s="1202"/>
    </row>
    <row r="271" spans="1:10" ht="15.75" hidden="1" thickBot="1">
      <c r="A271" s="1743"/>
      <c r="B271" s="1768"/>
      <c r="C271" s="1188"/>
      <c r="D271" s="1189"/>
      <c r="E271" s="1190"/>
      <c r="F271" s="1191"/>
      <c r="G271" s="1189"/>
      <c r="H271" s="1229"/>
      <c r="I271" s="1273"/>
      <c r="J271" s="1202"/>
    </row>
    <row r="272" spans="1:10" ht="6.75" customHeight="1" hidden="1" thickBot="1">
      <c r="A272" s="1743"/>
      <c r="B272" s="1768"/>
      <c r="C272" s="1188"/>
      <c r="D272" s="1189"/>
      <c r="E272" s="1190"/>
      <c r="F272" s="1191"/>
      <c r="G272" s="1189"/>
      <c r="H272" s="1229"/>
      <c r="I272" s="1305"/>
      <c r="J272" s="1202"/>
    </row>
    <row r="273" spans="1:10" ht="15.75" hidden="1" thickBot="1">
      <c r="A273" s="1743"/>
      <c r="B273" s="1768"/>
      <c r="C273" s="1188"/>
      <c r="D273" s="1189"/>
      <c r="E273" s="1190"/>
      <c r="F273" s="1191"/>
      <c r="G273" s="1189"/>
      <c r="H273" s="1229"/>
      <c r="I273" s="1203"/>
      <c r="J273" s="1202"/>
    </row>
    <row r="274" spans="1:10" ht="9.75" customHeight="1" hidden="1" thickBot="1">
      <c r="A274" s="1743"/>
      <c r="B274" s="1768"/>
      <c r="C274" s="1195"/>
      <c r="D274" s="1199"/>
      <c r="E274" s="1268"/>
      <c r="F274" s="1198"/>
      <c r="G274" s="1199"/>
      <c r="H274" s="1271"/>
      <c r="I274" s="1343"/>
      <c r="J274" s="1202"/>
    </row>
    <row r="275" spans="1:10" ht="15.75" hidden="1" thickBot="1">
      <c r="A275" s="1743"/>
      <c r="B275" s="1786"/>
      <c r="C275" s="1756"/>
      <c r="D275" s="1757"/>
      <c r="E275" s="1758"/>
      <c r="F275" s="1344"/>
      <c r="G275" s="1050"/>
      <c r="H275" s="1050"/>
      <c r="I275" s="1345"/>
      <c r="J275" s="1344"/>
    </row>
    <row r="276" spans="1:10" ht="9.75" customHeight="1" hidden="1" thickBot="1">
      <c r="A276" s="1743"/>
      <c r="B276" s="1767"/>
      <c r="C276" s="1210"/>
      <c r="D276" s="1749"/>
      <c r="E276" s="1750"/>
      <c r="G276" s="1749"/>
      <c r="H276" s="1750"/>
      <c r="I276" s="1214"/>
      <c r="J276" s="1202"/>
    </row>
    <row r="277" spans="1:10" ht="15.75" hidden="1" thickBot="1">
      <c r="A277" s="1743"/>
      <c r="B277" s="1768"/>
      <c r="C277" s="1188"/>
      <c r="D277" s="1189"/>
      <c r="E277" s="1190"/>
      <c r="F277" s="1191"/>
      <c r="G277" s="1189"/>
      <c r="H277" s="1190"/>
      <c r="I277" s="1216"/>
      <c r="J277" s="1193"/>
    </row>
    <row r="278" spans="1:10" ht="15.75" hidden="1" thickBot="1">
      <c r="A278" s="1743"/>
      <c r="B278" s="1768"/>
      <c r="C278" s="1188"/>
      <c r="D278" s="1189"/>
      <c r="E278" s="1190"/>
      <c r="F278" s="1191"/>
      <c r="G278" s="1189"/>
      <c r="H278" s="1190"/>
      <c r="I278" s="1327"/>
      <c r="J278" s="1193"/>
    </row>
    <row r="279" spans="1:10" ht="15.75" hidden="1" thickBot="1">
      <c r="A279" s="1743"/>
      <c r="B279" s="1768"/>
      <c r="C279" s="1188"/>
      <c r="D279" s="1189"/>
      <c r="E279" s="1190"/>
      <c r="F279" s="1191"/>
      <c r="G279" s="1189"/>
      <c r="H279" s="1190"/>
      <c r="I279" s="1216"/>
      <c r="J279" s="1217"/>
    </row>
    <row r="280" spans="1:10" ht="15.75" customHeight="1" hidden="1" thickBot="1">
      <c r="A280" s="1743"/>
      <c r="B280" s="1768"/>
      <c r="C280" s="1188"/>
      <c r="D280" s="1189"/>
      <c r="E280" s="1190"/>
      <c r="F280" s="1346"/>
      <c r="G280" s="1220"/>
      <c r="H280" s="1190"/>
      <c r="I280" s="1203"/>
      <c r="J280" s="1193"/>
    </row>
    <row r="281" spans="1:10" ht="11.25" customHeight="1" hidden="1" thickBot="1">
      <c r="A281" s="1743"/>
      <c r="B281" s="1768"/>
      <c r="C281" s="1226"/>
      <c r="D281" s="1751"/>
      <c r="E281" s="1752"/>
      <c r="F281" s="1213"/>
      <c r="G281" s="1751"/>
      <c r="H281" s="1752"/>
      <c r="I281" s="1237"/>
      <c r="J281" s="1202"/>
    </row>
    <row r="282" spans="1:10" ht="15" customHeight="1" hidden="1" thickBot="1">
      <c r="A282" s="1743"/>
      <c r="B282" s="1768"/>
      <c r="C282" s="1188"/>
      <c r="D282" s="1189"/>
      <c r="E282" s="1190"/>
      <c r="F282" s="1191"/>
      <c r="G282" s="1189"/>
      <c r="H282" s="1229"/>
      <c r="I282" s="1290"/>
      <c r="J282" s="1202"/>
    </row>
    <row r="283" spans="1:10" ht="16.5" customHeight="1" hidden="1" thickBot="1">
      <c r="A283" s="1743"/>
      <c r="B283" s="1768"/>
      <c r="C283" s="1188"/>
      <c r="D283" s="1189"/>
      <c r="E283" s="1190"/>
      <c r="F283" s="1191"/>
      <c r="G283" s="1189"/>
      <c r="H283" s="1229"/>
      <c r="I283" s="1273"/>
      <c r="J283" s="1202"/>
    </row>
    <row r="284" spans="1:10" ht="11.25" customHeight="1" hidden="1" thickBot="1">
      <c r="A284" s="1743"/>
      <c r="B284" s="1768"/>
      <c r="C284" s="1188"/>
      <c r="D284" s="1189"/>
      <c r="E284" s="1190"/>
      <c r="F284" s="1191"/>
      <c r="G284" s="1189"/>
      <c r="H284" s="1229"/>
      <c r="I284" s="1305"/>
      <c r="J284" s="1202"/>
    </row>
    <row r="285" spans="1:10" ht="12" customHeight="1" hidden="1" thickBot="1">
      <c r="A285" s="1743"/>
      <c r="B285" s="1768"/>
      <c r="C285" s="1195"/>
      <c r="D285" s="1199"/>
      <c r="E285" s="1197"/>
      <c r="F285" s="1198"/>
      <c r="G285" s="1199"/>
      <c r="H285" s="1271"/>
      <c r="I285" s="1201"/>
      <c r="J285" s="1202"/>
    </row>
    <row r="286" spans="1:10" ht="11.25" customHeight="1" hidden="1" thickBot="1">
      <c r="A286" s="1743"/>
      <c r="B286" s="1786"/>
      <c r="C286" s="1794"/>
      <c r="D286" s="1757"/>
      <c r="E286" s="1758"/>
      <c r="F286" s="1344"/>
      <c r="G286" s="1050"/>
      <c r="H286" s="1050"/>
      <c r="I286" s="1345"/>
      <c r="J286" s="1344"/>
    </row>
    <row r="287" spans="1:10" ht="15.75" hidden="1" thickBot="1">
      <c r="A287" s="1743"/>
      <c r="B287" s="1795"/>
      <c r="C287" s="1226"/>
      <c r="D287" s="1751"/>
      <c r="E287" s="1752"/>
      <c r="F287" s="1213"/>
      <c r="G287" s="1226"/>
      <c r="H287" s="1751"/>
      <c r="I287" s="1752"/>
      <c r="J287" s="1202"/>
    </row>
    <row r="288" spans="1:10" ht="15.75" hidden="1" thickBot="1">
      <c r="A288" s="1743"/>
      <c r="B288" s="1796"/>
      <c r="C288" s="1188"/>
      <c r="D288" s="1189"/>
      <c r="E288" s="1190"/>
      <c r="F288" s="1191"/>
      <c r="G288" s="1189"/>
      <c r="H288" s="1229"/>
      <c r="I288" s="1290"/>
      <c r="J288" s="1202"/>
    </row>
    <row r="289" spans="1:10" ht="15.75" hidden="1" thickBot="1">
      <c r="A289" s="1743"/>
      <c r="B289" s="1796"/>
      <c r="C289" s="1188"/>
      <c r="D289" s="1189"/>
      <c r="E289" s="1190"/>
      <c r="F289" s="1191"/>
      <c r="G289" s="1189"/>
      <c r="H289" s="1229"/>
      <c r="I289" s="1273"/>
      <c r="J289" s="1202"/>
    </row>
    <row r="290" spans="1:10" ht="15.75" hidden="1" thickBot="1">
      <c r="A290" s="1743"/>
      <c r="B290" s="1796"/>
      <c r="C290" s="1188"/>
      <c r="D290" s="1189"/>
      <c r="E290" s="1190"/>
      <c r="F290" s="1191"/>
      <c r="G290" s="1189"/>
      <c r="H290" s="1229"/>
      <c r="I290" s="1305"/>
      <c r="J290" s="1202"/>
    </row>
    <row r="291" spans="1:10" ht="15.75" hidden="1" thickBot="1">
      <c r="A291" s="1743"/>
      <c r="B291" s="1796"/>
      <c r="C291" s="1542"/>
      <c r="D291" s="1199"/>
      <c r="E291" s="1197"/>
      <c r="F291" s="1198"/>
      <c r="G291" s="1199"/>
      <c r="H291" s="1271"/>
      <c r="I291" s="1201"/>
      <c r="J291" s="1202"/>
    </row>
    <row r="292" spans="1:10" ht="15.75" hidden="1" thickBot="1">
      <c r="A292" s="1743"/>
      <c r="B292" s="1797"/>
      <c r="C292" s="1756"/>
      <c r="D292" s="1798"/>
      <c r="E292" s="1799"/>
      <c r="F292" s="1347"/>
      <c r="G292" s="1050"/>
      <c r="H292" s="1050"/>
      <c r="I292" s="1345"/>
      <c r="J292" s="1344"/>
    </row>
    <row r="293" spans="1:10" ht="15">
      <c r="A293" s="1743"/>
      <c r="B293" s="1767" t="s">
        <v>652</v>
      </c>
      <c r="C293" s="1210" t="s">
        <v>5</v>
      </c>
      <c r="D293" s="1749" t="s">
        <v>650</v>
      </c>
      <c r="E293" s="1750"/>
      <c r="G293" s="1749" t="s">
        <v>650</v>
      </c>
      <c r="H293" s="1750"/>
      <c r="I293" s="1214"/>
      <c r="J293" s="1202"/>
    </row>
    <row r="294" spans="1:10" ht="15">
      <c r="A294" s="1743"/>
      <c r="B294" s="1768"/>
      <c r="C294" s="1188"/>
      <c r="D294" s="1189" t="s">
        <v>5</v>
      </c>
      <c r="E294" s="1190" t="s">
        <v>201</v>
      </c>
      <c r="F294" s="1191">
        <v>6121</v>
      </c>
      <c r="G294" s="1189" t="s">
        <v>5</v>
      </c>
      <c r="H294" s="1190" t="s">
        <v>481</v>
      </c>
      <c r="I294" s="1216"/>
      <c r="J294" s="1193"/>
    </row>
    <row r="295" spans="1:10" ht="15">
      <c r="A295" s="1743"/>
      <c r="B295" s="1768"/>
      <c r="C295" s="1188"/>
      <c r="D295" s="1189" t="s">
        <v>8</v>
      </c>
      <c r="E295" s="1190" t="s">
        <v>642</v>
      </c>
      <c r="F295" s="1191">
        <v>1642</v>
      </c>
      <c r="G295" s="1189" t="s">
        <v>8</v>
      </c>
      <c r="H295" s="1190" t="s">
        <v>648</v>
      </c>
      <c r="I295" s="1327"/>
      <c r="J295" s="1193"/>
    </row>
    <row r="296" spans="1:10" ht="15">
      <c r="A296" s="1743"/>
      <c r="B296" s="1768"/>
      <c r="C296" s="1188"/>
      <c r="D296" s="1189" t="s">
        <v>10</v>
      </c>
      <c r="E296" s="1190" t="s">
        <v>202</v>
      </c>
      <c r="F296" s="1191">
        <v>1991</v>
      </c>
      <c r="G296" s="1189" t="s">
        <v>16</v>
      </c>
      <c r="H296" s="1190" t="s">
        <v>645</v>
      </c>
      <c r="I296" s="1216">
        <v>9754</v>
      </c>
      <c r="J296" s="1217"/>
    </row>
    <row r="297" spans="1:10" ht="15">
      <c r="A297" s="1743"/>
      <c r="B297" s="1768"/>
      <c r="C297" s="1188"/>
      <c r="D297" s="1189" t="s">
        <v>12</v>
      </c>
      <c r="E297" s="1190" t="s">
        <v>182</v>
      </c>
      <c r="F297" s="1240"/>
      <c r="G297" s="1256" t="s">
        <v>18</v>
      </c>
      <c r="H297" s="1348" t="s">
        <v>186</v>
      </c>
      <c r="I297" s="1193"/>
      <c r="J297" s="1193"/>
    </row>
    <row r="298" spans="1:10" ht="15">
      <c r="A298" s="1743"/>
      <c r="B298" s="1768"/>
      <c r="C298" s="1188"/>
      <c r="D298" s="1189"/>
      <c r="E298" s="1190" t="s">
        <v>471</v>
      </c>
      <c r="F298" s="1219">
        <f>SUM(F294:F297)</f>
        <v>9754</v>
      </c>
      <c r="G298" s="1220"/>
      <c r="H298" s="1190" t="s">
        <v>645</v>
      </c>
      <c r="I298" s="1203">
        <f>SUM(I296:I297)</f>
        <v>9754</v>
      </c>
      <c r="J298" s="1202"/>
    </row>
    <row r="299" spans="1:10" ht="15">
      <c r="A299" s="1743"/>
      <c r="B299" s="1768"/>
      <c r="C299" s="1188"/>
      <c r="D299" s="1189"/>
      <c r="E299" s="1190" t="s">
        <v>475</v>
      </c>
      <c r="F299" s="1243">
        <f>SUM(F298)</f>
        <v>9754</v>
      </c>
      <c r="G299" s="1220"/>
      <c r="H299" s="1190" t="s">
        <v>644</v>
      </c>
      <c r="I299" s="1221">
        <f>SUM(I298)</f>
        <v>9754</v>
      </c>
      <c r="J299" s="1222">
        <v>6</v>
      </c>
    </row>
    <row r="300" spans="1:10" ht="0.75" customHeight="1" thickBot="1">
      <c r="A300" s="1743"/>
      <c r="B300" s="1768"/>
      <c r="C300" s="1204"/>
      <c r="D300" s="1205"/>
      <c r="E300" s="1274"/>
      <c r="F300" s="1230"/>
      <c r="G300" s="1224"/>
      <c r="H300" s="1224"/>
      <c r="I300" s="1244"/>
      <c r="J300" s="1259"/>
    </row>
    <row r="301" spans="1:10" ht="15.75" hidden="1" thickBot="1">
      <c r="A301" s="1743"/>
      <c r="B301" s="1768"/>
      <c r="C301" s="1210"/>
      <c r="D301" s="1749"/>
      <c r="E301" s="1750"/>
      <c r="G301" s="1749"/>
      <c r="H301" s="1750"/>
      <c r="I301" s="1214"/>
      <c r="J301" s="1202"/>
    </row>
    <row r="302" spans="1:10" ht="15.75" hidden="1" thickBot="1">
      <c r="A302" s="1743"/>
      <c r="B302" s="1768"/>
      <c r="C302" s="1188"/>
      <c r="D302" s="1189"/>
      <c r="E302" s="1190"/>
      <c r="F302" s="1191"/>
      <c r="G302" s="1189"/>
      <c r="H302" s="1190"/>
      <c r="I302" s="1349"/>
      <c r="J302" s="1193"/>
    </row>
    <row r="303" spans="1:10" ht="15.75" hidden="1" thickBot="1">
      <c r="A303" s="1743"/>
      <c r="B303" s="1768"/>
      <c r="C303" s="1188"/>
      <c r="D303" s="1189"/>
      <c r="E303" s="1190"/>
      <c r="F303" s="1191"/>
      <c r="G303" s="1189"/>
      <c r="H303" s="1190"/>
      <c r="I303" s="1219"/>
      <c r="J303" s="1193"/>
    </row>
    <row r="304" spans="1:10" ht="15.75" hidden="1" thickBot="1">
      <c r="A304" s="1743"/>
      <c r="B304" s="1768"/>
      <c r="C304" s="1188"/>
      <c r="D304" s="1189"/>
      <c r="E304" s="1190"/>
      <c r="F304" s="1191"/>
      <c r="G304" s="1220"/>
      <c r="H304" s="1194"/>
      <c r="I304" s="1349"/>
      <c r="J304" s="1217"/>
    </row>
    <row r="305" spans="1:10" ht="15.75" hidden="1" thickBot="1">
      <c r="A305" s="1743"/>
      <c r="B305" s="1768"/>
      <c r="C305" s="1204"/>
      <c r="D305" s="1205"/>
      <c r="E305" s="1206"/>
      <c r="F305" s="1346"/>
      <c r="G305" s="1224"/>
      <c r="H305" s="1224"/>
      <c r="I305" s="1230"/>
      <c r="J305" s="1350"/>
    </row>
    <row r="306" spans="1:10" ht="15.75" hidden="1" thickBot="1">
      <c r="A306" s="1743"/>
      <c r="B306" s="1768"/>
      <c r="C306" s="1210"/>
      <c r="D306" s="1749"/>
      <c r="E306" s="1750"/>
      <c r="G306" s="1749"/>
      <c r="H306" s="1750"/>
      <c r="I306" s="1214"/>
      <c r="J306" s="1202"/>
    </row>
    <row r="307" spans="1:10" ht="15.75" hidden="1" thickBot="1">
      <c r="A307" s="1743"/>
      <c r="B307" s="1768"/>
      <c r="C307" s="1188"/>
      <c r="D307" s="1189"/>
      <c r="E307" s="1190"/>
      <c r="F307" s="1191"/>
      <c r="G307" s="1189"/>
      <c r="H307" s="1190"/>
      <c r="I307" s="1216"/>
      <c r="J307" s="1193"/>
    </row>
    <row r="308" spans="1:10" ht="15.75" hidden="1" thickBot="1">
      <c r="A308" s="1743"/>
      <c r="B308" s="1768"/>
      <c r="C308" s="1188"/>
      <c r="D308" s="1189"/>
      <c r="E308" s="1190"/>
      <c r="F308" s="1191"/>
      <c r="G308" s="1189"/>
      <c r="H308" s="1190"/>
      <c r="I308" s="1327"/>
      <c r="J308" s="1193"/>
    </row>
    <row r="309" spans="1:10" ht="15.75" hidden="1" thickBot="1">
      <c r="A309" s="1743"/>
      <c r="B309" s="1768"/>
      <c r="C309" s="1188"/>
      <c r="E309" s="1190"/>
      <c r="F309" s="1191"/>
      <c r="G309" s="1189"/>
      <c r="H309" s="1190"/>
      <c r="I309" s="1216"/>
      <c r="J309" s="1217"/>
    </row>
    <row r="310" spans="1:10" ht="15.75" hidden="1" thickBot="1">
      <c r="A310" s="1743"/>
      <c r="B310" s="1768"/>
      <c r="C310" s="1188"/>
      <c r="D310" s="1189"/>
      <c r="E310" s="1272"/>
      <c r="F310" s="1240"/>
      <c r="G310" s="1189"/>
      <c r="H310" s="1190"/>
      <c r="I310" s="1203"/>
      <c r="J310" s="1193"/>
    </row>
    <row r="311" spans="1:10" ht="15.75" hidden="1" thickBot="1">
      <c r="A311" s="1743"/>
      <c r="B311" s="1768"/>
      <c r="C311" s="1188"/>
      <c r="D311" s="1189"/>
      <c r="E311" s="1190"/>
      <c r="F311" s="1219"/>
      <c r="G311" s="1329"/>
      <c r="H311" s="1197"/>
      <c r="I311" s="1201"/>
      <c r="J311" s="1202"/>
    </row>
    <row r="312" spans="1:10" ht="15.75" thickBot="1">
      <c r="A312" s="1743"/>
      <c r="B312" s="1786"/>
      <c r="C312" s="1756" t="s">
        <v>653</v>
      </c>
      <c r="D312" s="1757"/>
      <c r="E312" s="1758"/>
      <c r="F312" s="1250">
        <f>SUM(F299)</f>
        <v>9754</v>
      </c>
      <c r="G312" s="1351"/>
      <c r="H312" s="1352" t="s">
        <v>428</v>
      </c>
      <c r="I312" s="1302">
        <f>SUM(I299)</f>
        <v>9754</v>
      </c>
      <c r="J312" s="1250">
        <f>SUM(J299)</f>
        <v>6</v>
      </c>
    </row>
    <row r="313" spans="1:10" ht="15">
      <c r="A313" s="1743"/>
      <c r="B313" s="1767" t="s">
        <v>654</v>
      </c>
      <c r="C313" s="1210" t="s">
        <v>5</v>
      </c>
      <c r="D313" s="1787" t="s">
        <v>650</v>
      </c>
      <c r="E313" s="1752"/>
      <c r="G313" s="1787" t="s">
        <v>650</v>
      </c>
      <c r="H313" s="1752"/>
      <c r="I313" s="1214"/>
      <c r="J313" s="1202"/>
    </row>
    <row r="314" spans="1:10" ht="15">
      <c r="A314" s="1743"/>
      <c r="B314" s="1768"/>
      <c r="C314" s="1188"/>
      <c r="D314" s="1189" t="s">
        <v>5</v>
      </c>
      <c r="E314" s="1190" t="s">
        <v>201</v>
      </c>
      <c r="F314" s="1191">
        <v>9635</v>
      </c>
      <c r="G314" s="1189" t="s">
        <v>16</v>
      </c>
      <c r="H314" s="1190" t="s">
        <v>643</v>
      </c>
      <c r="I314" s="1216">
        <v>14983</v>
      </c>
      <c r="J314" s="1193"/>
    </row>
    <row r="315" spans="1:10" ht="15">
      <c r="A315" s="1743"/>
      <c r="B315" s="1768"/>
      <c r="C315" s="1188"/>
      <c r="D315" s="1189" t="s">
        <v>8</v>
      </c>
      <c r="E315" s="1190" t="s">
        <v>642</v>
      </c>
      <c r="F315" s="1191">
        <v>2235</v>
      </c>
      <c r="G315" s="1189"/>
      <c r="H315" s="1190" t="s">
        <v>644</v>
      </c>
      <c r="I315" s="1221">
        <f>SUM(I314)</f>
        <v>14983</v>
      </c>
      <c r="J315" s="1193"/>
    </row>
    <row r="316" spans="1:10" ht="15">
      <c r="A316" s="1743"/>
      <c r="B316" s="1768"/>
      <c r="C316" s="1188"/>
      <c r="D316" s="1189" t="s">
        <v>10</v>
      </c>
      <c r="E316" s="1190" t="s">
        <v>202</v>
      </c>
      <c r="F316" s="1191">
        <v>3113</v>
      </c>
      <c r="G316" s="1194"/>
      <c r="H316" s="1194"/>
      <c r="I316" s="1298"/>
      <c r="J316" s="1217"/>
    </row>
    <row r="317" spans="1:10" ht="15">
      <c r="A317" s="1743"/>
      <c r="B317" s="1768"/>
      <c r="C317" s="1188"/>
      <c r="D317" s="1189" t="s">
        <v>12</v>
      </c>
      <c r="E317" s="1190" t="s">
        <v>182</v>
      </c>
      <c r="F317" s="1240"/>
      <c r="G317" s="1189"/>
      <c r="H317" s="1190"/>
      <c r="I317" s="1191"/>
      <c r="J317" s="1193"/>
    </row>
    <row r="318" spans="1:10" ht="15">
      <c r="A318" s="1743"/>
      <c r="B318" s="1768"/>
      <c r="C318" s="1188"/>
      <c r="D318" s="1189"/>
      <c r="E318" s="1190" t="s">
        <v>471</v>
      </c>
      <c r="F318" s="1219">
        <f>SUM(F314:F317)</f>
        <v>14983</v>
      </c>
      <c r="G318" s="1220"/>
      <c r="H318" s="1194"/>
      <c r="I318" s="1298"/>
      <c r="J318" s="1202"/>
    </row>
    <row r="319" spans="1:10" ht="17.25" customHeight="1" thickBot="1">
      <c r="A319" s="1743"/>
      <c r="B319" s="1768"/>
      <c r="C319" s="1188"/>
      <c r="D319" s="1189"/>
      <c r="E319" s="1190" t="s">
        <v>475</v>
      </c>
      <c r="F319" s="1243">
        <f>SUM(F318)</f>
        <v>14983</v>
      </c>
      <c r="G319" s="1220"/>
      <c r="H319" s="1190"/>
      <c r="I319" s="1191"/>
      <c r="J319" s="1222">
        <v>9</v>
      </c>
    </row>
    <row r="320" spans="1:10" ht="3.75" customHeight="1" hidden="1" thickBot="1">
      <c r="A320" s="1743"/>
      <c r="B320" s="1768"/>
      <c r="C320" s="1204"/>
      <c r="D320" s="1205"/>
      <c r="E320" s="1274"/>
      <c r="F320" s="1230"/>
      <c r="G320" s="1224"/>
      <c r="H320" s="1224"/>
      <c r="I320" s="1244"/>
      <c r="J320" s="1259"/>
    </row>
    <row r="321" spans="1:12" ht="15.75" hidden="1" thickBot="1">
      <c r="A321" s="1743"/>
      <c r="B321" s="1768"/>
      <c r="C321" s="1330"/>
      <c r="D321" s="1211"/>
      <c r="E321" s="1212"/>
      <c r="G321" s="1211"/>
      <c r="H321" s="1212"/>
      <c r="I321" s="1214"/>
      <c r="J321" s="1202"/>
      <c r="K321" s="1233"/>
      <c r="L321" s="886"/>
    </row>
    <row r="322" spans="1:12" ht="15.75" hidden="1" thickBot="1">
      <c r="A322" s="1743"/>
      <c r="B322" s="1768"/>
      <c r="C322" s="1316"/>
      <c r="D322" s="1189"/>
      <c r="E322" s="1190"/>
      <c r="F322" s="1191"/>
      <c r="G322" s="1189"/>
      <c r="H322" s="1190"/>
      <c r="I322" s="1216"/>
      <c r="J322" s="1193"/>
      <c r="K322" s="1233"/>
      <c r="L322" s="886"/>
    </row>
    <row r="323" spans="1:12" ht="15.75" hidden="1" thickBot="1">
      <c r="A323" s="1743"/>
      <c r="B323" s="1768"/>
      <c r="C323" s="1316"/>
      <c r="D323" s="1189"/>
      <c r="E323" s="1190"/>
      <c r="F323" s="1191"/>
      <c r="G323" s="1189"/>
      <c r="H323" s="1190"/>
      <c r="I323" s="1327"/>
      <c r="J323" s="1193"/>
      <c r="K323" s="1233"/>
      <c r="L323" s="886"/>
    </row>
    <row r="324" spans="1:12" ht="15.75" hidden="1" thickBot="1">
      <c r="A324" s="1743"/>
      <c r="B324" s="1768"/>
      <c r="C324" s="1316"/>
      <c r="D324" s="1194"/>
      <c r="E324" s="1190"/>
      <c r="F324" s="1191"/>
      <c r="G324" s="1189"/>
      <c r="H324" s="1190"/>
      <c r="I324" s="1216"/>
      <c r="J324" s="1217"/>
      <c r="K324" s="1233"/>
      <c r="L324" s="886"/>
    </row>
    <row r="325" spans="1:12" ht="15.75" hidden="1" thickBot="1">
      <c r="A325" s="1743"/>
      <c r="B325" s="1768"/>
      <c r="C325" s="1316"/>
      <c r="D325" s="1189"/>
      <c r="E325" s="1190"/>
      <c r="F325" s="1240"/>
      <c r="G325" s="1189"/>
      <c r="H325" s="1190"/>
      <c r="I325" s="1203"/>
      <c r="J325" s="1193"/>
      <c r="K325" s="1233"/>
      <c r="L325" s="886"/>
    </row>
    <row r="326" spans="1:12" ht="15.75" hidden="1" thickBot="1">
      <c r="A326" s="1743"/>
      <c r="B326" s="1768"/>
      <c r="C326" s="1316"/>
      <c r="D326" s="1189"/>
      <c r="E326" s="1190"/>
      <c r="F326" s="1219"/>
      <c r="G326" s="1329"/>
      <c r="H326" s="1197"/>
      <c r="I326" s="1201"/>
      <c r="J326" s="1202"/>
      <c r="K326" s="1233"/>
      <c r="L326" s="886"/>
    </row>
    <row r="327" spans="1:12" ht="15.75" thickBot="1">
      <c r="A327" s="1743"/>
      <c r="B327" s="1786"/>
      <c r="C327" s="1792" t="s">
        <v>655</v>
      </c>
      <c r="D327" s="1757"/>
      <c r="E327" s="1758"/>
      <c r="F327" s="1250">
        <f>SUM(F319)</f>
        <v>14983</v>
      </c>
      <c r="G327" s="1351"/>
      <c r="H327" s="1352" t="s">
        <v>428</v>
      </c>
      <c r="I327" s="1289">
        <f>SUM(I315)</f>
        <v>14983</v>
      </c>
      <c r="J327" s="1250">
        <f>SUM(J319)</f>
        <v>9</v>
      </c>
      <c r="K327" s="1233"/>
      <c r="L327" s="886"/>
    </row>
    <row r="328" spans="1:10" ht="15">
      <c r="A328" s="1743"/>
      <c r="B328" s="1767" t="s">
        <v>656</v>
      </c>
      <c r="C328" s="1210" t="s">
        <v>5</v>
      </c>
      <c r="D328" s="1749" t="s">
        <v>650</v>
      </c>
      <c r="E328" s="1750"/>
      <c r="G328" s="1749" t="s">
        <v>650</v>
      </c>
      <c r="H328" s="1750"/>
      <c r="I328" s="1214"/>
      <c r="J328" s="1202"/>
    </row>
    <row r="329" spans="1:10" ht="15">
      <c r="A329" s="1743"/>
      <c r="B329" s="1768"/>
      <c r="C329" s="1188"/>
      <c r="D329" s="1189" t="s">
        <v>5</v>
      </c>
      <c r="E329" s="1190" t="s">
        <v>201</v>
      </c>
      <c r="F329" s="1191">
        <v>5936</v>
      </c>
      <c r="G329" s="1189" t="s">
        <v>16</v>
      </c>
      <c r="H329" s="1190" t="s">
        <v>643</v>
      </c>
      <c r="I329" s="1216">
        <v>9338</v>
      </c>
      <c r="J329" s="1193"/>
    </row>
    <row r="330" spans="1:10" ht="15">
      <c r="A330" s="1743"/>
      <c r="B330" s="1768"/>
      <c r="C330" s="1188"/>
      <c r="D330" s="1189" t="s">
        <v>8</v>
      </c>
      <c r="E330" s="1190" t="s">
        <v>642</v>
      </c>
      <c r="F330" s="1191">
        <v>1161</v>
      </c>
      <c r="G330" s="1189"/>
      <c r="H330" s="1190" t="s">
        <v>644</v>
      </c>
      <c r="I330" s="1221">
        <f>SUM(I329)</f>
        <v>9338</v>
      </c>
      <c r="J330" s="1193"/>
    </row>
    <row r="331" spans="1:10" ht="15">
      <c r="A331" s="1743"/>
      <c r="B331" s="1768"/>
      <c r="C331" s="1188"/>
      <c r="D331" s="1189" t="s">
        <v>10</v>
      </c>
      <c r="E331" s="1190" t="s">
        <v>202</v>
      </c>
      <c r="F331" s="1191">
        <v>2241</v>
      </c>
      <c r="G331" s="1220"/>
      <c r="H331" s="1190"/>
      <c r="I331" s="1203"/>
      <c r="J331" s="1217"/>
    </row>
    <row r="332" spans="1:10" ht="15">
      <c r="A332" s="1743"/>
      <c r="B332" s="1768"/>
      <c r="C332" s="1188"/>
      <c r="D332" s="1189" t="s">
        <v>12</v>
      </c>
      <c r="E332" s="1190" t="s">
        <v>182</v>
      </c>
      <c r="F332" s="1240"/>
      <c r="G332" s="1189"/>
      <c r="H332" s="1190"/>
      <c r="I332" s="1203"/>
      <c r="J332" s="1193"/>
    </row>
    <row r="333" spans="1:10" ht="15">
      <c r="A333" s="1743"/>
      <c r="B333" s="1768"/>
      <c r="C333" s="1188"/>
      <c r="D333" s="1189"/>
      <c r="E333" s="1190" t="s">
        <v>471</v>
      </c>
      <c r="F333" s="1219">
        <f>SUM(F329:F332)</f>
        <v>9338</v>
      </c>
      <c r="G333" s="1220"/>
      <c r="H333" s="1190"/>
      <c r="I333" s="1203"/>
      <c r="J333" s="1202"/>
    </row>
    <row r="334" spans="1:10" ht="15.75" thickBot="1">
      <c r="A334" s="1743"/>
      <c r="B334" s="1768"/>
      <c r="C334" s="1353"/>
      <c r="D334" s="1205"/>
      <c r="E334" s="1206" t="s">
        <v>475</v>
      </c>
      <c r="F334" s="1207">
        <f>SUM(F333)</f>
        <v>9338</v>
      </c>
      <c r="G334" s="1354"/>
      <c r="H334" s="1206"/>
      <c r="I334" s="1230"/>
      <c r="J334" s="1222">
        <v>6</v>
      </c>
    </row>
    <row r="335" spans="1:10" ht="7.5" customHeight="1" hidden="1" thickBot="1">
      <c r="A335" s="1743"/>
      <c r="B335" s="1768"/>
      <c r="C335" s="1210"/>
      <c r="D335" s="1749"/>
      <c r="E335" s="1750"/>
      <c r="G335" s="1749"/>
      <c r="H335" s="1750"/>
      <c r="I335" s="1214"/>
      <c r="J335" s="1202"/>
    </row>
    <row r="336" spans="1:10" ht="15.75" hidden="1" thickBot="1">
      <c r="A336" s="1743"/>
      <c r="B336" s="1768"/>
      <c r="C336" s="1188"/>
      <c r="D336" s="1189"/>
      <c r="E336" s="1190"/>
      <c r="F336" s="1191"/>
      <c r="G336" s="1189"/>
      <c r="H336" s="1190"/>
      <c r="I336" s="1216"/>
      <c r="J336" s="1193"/>
    </row>
    <row r="337" spans="1:10" ht="15.75" hidden="1" thickBot="1">
      <c r="A337" s="1743"/>
      <c r="B337" s="1768"/>
      <c r="C337" s="1188"/>
      <c r="D337" s="1189"/>
      <c r="E337" s="1190"/>
      <c r="F337" s="1191"/>
      <c r="G337" s="1189"/>
      <c r="H337" s="1190"/>
      <c r="I337" s="1327"/>
      <c r="J337" s="1193"/>
    </row>
    <row r="338" spans="1:10" ht="15.75" hidden="1" thickBot="1">
      <c r="A338" s="1743"/>
      <c r="B338" s="1768"/>
      <c r="C338" s="1188"/>
      <c r="D338" s="1189"/>
      <c r="E338" s="1190"/>
      <c r="F338" s="1191"/>
      <c r="G338" s="1355"/>
      <c r="H338" s="1194"/>
      <c r="I338" s="1349"/>
      <c r="J338" s="1217"/>
    </row>
    <row r="339" spans="1:10" ht="15.75" hidden="1" thickBot="1">
      <c r="A339" s="1743"/>
      <c r="B339" s="1768"/>
      <c r="C339" s="1204"/>
      <c r="D339" s="1205"/>
      <c r="E339" s="1206"/>
      <c r="F339" s="1356"/>
      <c r="G339" s="1234"/>
      <c r="H339" s="1224"/>
      <c r="I339" s="1230"/>
      <c r="J339" s="1350"/>
    </row>
    <row r="340" spans="1:10" ht="15.75" hidden="1" thickBot="1">
      <c r="A340" s="1743"/>
      <c r="B340" s="1768"/>
      <c r="C340" s="1210"/>
      <c r="D340" s="1749"/>
      <c r="E340" s="1750"/>
      <c r="G340" s="1749"/>
      <c r="H340" s="1750"/>
      <c r="I340" s="1214"/>
      <c r="J340" s="1202"/>
    </row>
    <row r="341" spans="1:10" ht="15.75" hidden="1" thickBot="1">
      <c r="A341" s="1743"/>
      <c r="B341" s="1768"/>
      <c r="C341" s="1188"/>
      <c r="D341" s="1189"/>
      <c r="E341" s="1190"/>
      <c r="F341" s="1191"/>
      <c r="G341" s="1189"/>
      <c r="H341" s="1190"/>
      <c r="I341" s="1216"/>
      <c r="J341" s="1193"/>
    </row>
    <row r="342" spans="1:10" ht="15.75" hidden="1" thickBot="1">
      <c r="A342" s="1743"/>
      <c r="B342" s="1768"/>
      <c r="C342" s="1188"/>
      <c r="D342" s="1189"/>
      <c r="E342" s="1190"/>
      <c r="F342" s="1191"/>
      <c r="G342" s="1189"/>
      <c r="H342" s="1190"/>
      <c r="I342" s="1327"/>
      <c r="J342" s="1193"/>
    </row>
    <row r="343" spans="1:10" ht="15.75" hidden="1" thickBot="1">
      <c r="A343" s="1743"/>
      <c r="B343" s="1768"/>
      <c r="C343" s="1188"/>
      <c r="E343" s="1190"/>
      <c r="F343" s="1191"/>
      <c r="G343" s="1189"/>
      <c r="H343" s="1190"/>
      <c r="I343" s="1216"/>
      <c r="J343" s="1217"/>
    </row>
    <row r="344" spans="1:10" ht="15.75" hidden="1" thickBot="1">
      <c r="A344" s="1743"/>
      <c r="B344" s="1768"/>
      <c r="C344" s="1188"/>
      <c r="D344" s="1189"/>
      <c r="E344" s="1272"/>
      <c r="F344" s="1240"/>
      <c r="G344" s="1189"/>
      <c r="H344" s="1190"/>
      <c r="I344" s="1203"/>
      <c r="J344" s="1193"/>
    </row>
    <row r="345" spans="1:10" ht="15.75" hidden="1" thickBot="1">
      <c r="A345" s="1743"/>
      <c r="B345" s="1768"/>
      <c r="C345" s="1188"/>
      <c r="D345" s="1189"/>
      <c r="E345" s="1190"/>
      <c r="F345" s="1219"/>
      <c r="G345" s="1220"/>
      <c r="H345" s="1190"/>
      <c r="I345" s="1203"/>
      <c r="J345" s="1202"/>
    </row>
    <row r="346" spans="1:10" ht="15.75" thickBot="1">
      <c r="A346" s="1743"/>
      <c r="B346" s="1786"/>
      <c r="C346" s="1756" t="s">
        <v>657</v>
      </c>
      <c r="D346" s="1757"/>
      <c r="E346" s="1758"/>
      <c r="F346" s="1250">
        <f>SUM(F334)</f>
        <v>9338</v>
      </c>
      <c r="G346" s="1351"/>
      <c r="H346" s="1352" t="s">
        <v>428</v>
      </c>
      <c r="I346" s="1289">
        <f>SUM(I330)</f>
        <v>9338</v>
      </c>
      <c r="J346" s="1250">
        <f>J334</f>
        <v>6</v>
      </c>
    </row>
    <row r="347" spans="1:10" ht="15">
      <c r="A347" s="1743"/>
      <c r="B347" s="1767" t="s">
        <v>658</v>
      </c>
      <c r="C347" s="1210" t="s">
        <v>5</v>
      </c>
      <c r="D347" s="1749" t="s">
        <v>650</v>
      </c>
      <c r="E347" s="1750"/>
      <c r="G347" s="1749" t="s">
        <v>650</v>
      </c>
      <c r="H347" s="1750"/>
      <c r="I347" s="1214"/>
      <c r="J347" s="1202"/>
    </row>
    <row r="348" spans="1:10" ht="15">
      <c r="A348" s="1743"/>
      <c r="B348" s="1768"/>
      <c r="C348" s="1188"/>
      <c r="D348" s="1189" t="s">
        <v>5</v>
      </c>
      <c r="E348" s="1190" t="s">
        <v>201</v>
      </c>
      <c r="F348" s="1191">
        <v>3340</v>
      </c>
      <c r="G348" s="1189" t="s">
        <v>16</v>
      </c>
      <c r="H348" s="1190" t="s">
        <v>643</v>
      </c>
      <c r="I348" s="1216">
        <v>5832</v>
      </c>
      <c r="J348" s="1217"/>
    </row>
    <row r="349" spans="1:10" ht="15">
      <c r="A349" s="1743"/>
      <c r="B349" s="1768"/>
      <c r="C349" s="1188"/>
      <c r="D349" s="1189" t="s">
        <v>8</v>
      </c>
      <c r="E349" s="1190" t="s">
        <v>642</v>
      </c>
      <c r="F349" s="1191">
        <v>815</v>
      </c>
      <c r="G349" s="1189"/>
      <c r="H349" s="1190" t="s">
        <v>644</v>
      </c>
      <c r="I349" s="1243">
        <f>SUM(I348)</f>
        <v>5832</v>
      </c>
      <c r="J349" s="1202"/>
    </row>
    <row r="350" spans="1:10" ht="15">
      <c r="A350" s="1743"/>
      <c r="B350" s="1768"/>
      <c r="C350" s="1188"/>
      <c r="D350" s="1189" t="s">
        <v>10</v>
      </c>
      <c r="E350" s="1190" t="s">
        <v>202</v>
      </c>
      <c r="F350" s="1191">
        <v>1677</v>
      </c>
      <c r="H350" s="1357"/>
      <c r="I350" s="1298"/>
      <c r="J350" s="1202"/>
    </row>
    <row r="351" spans="1:10" ht="15">
      <c r="A351" s="1743"/>
      <c r="B351" s="1768"/>
      <c r="C351" s="1188"/>
      <c r="D351" s="1189" t="s">
        <v>12</v>
      </c>
      <c r="E351" s="1190" t="s">
        <v>182</v>
      </c>
      <c r="F351" s="1240"/>
      <c r="H351" s="1194"/>
      <c r="I351" s="1298"/>
      <c r="J351" s="1180"/>
    </row>
    <row r="352" spans="1:10" ht="15">
      <c r="A352" s="1743"/>
      <c r="B352" s="1768"/>
      <c r="C352" s="1188"/>
      <c r="D352" s="1189"/>
      <c r="E352" s="1190" t="s">
        <v>471</v>
      </c>
      <c r="F352" s="1219">
        <f>SUM(F348:F351)</f>
        <v>5832</v>
      </c>
      <c r="H352" s="1194"/>
      <c r="I352" s="1298"/>
      <c r="J352" s="1180"/>
    </row>
    <row r="353" spans="1:10" ht="15.75" thickBot="1">
      <c r="A353" s="1743"/>
      <c r="B353" s="1768"/>
      <c r="C353" s="1204"/>
      <c r="D353" s="1205"/>
      <c r="E353" s="1206" t="s">
        <v>475</v>
      </c>
      <c r="F353" s="1207">
        <f>SUM(F352)</f>
        <v>5832</v>
      </c>
      <c r="G353" s="1234"/>
      <c r="H353" s="1224"/>
      <c r="I353" s="1244"/>
      <c r="J353" s="1209">
        <v>3</v>
      </c>
    </row>
    <row r="354" spans="1:10" ht="0.75" customHeight="1" thickBot="1">
      <c r="A354" s="1743"/>
      <c r="B354" s="1768"/>
      <c r="C354" s="1210"/>
      <c r="D354" s="1749"/>
      <c r="E354" s="1750"/>
      <c r="G354" s="1749"/>
      <c r="H354" s="1750"/>
      <c r="I354" s="1214"/>
      <c r="J354" s="1202"/>
    </row>
    <row r="355" spans="1:10" ht="15.75" hidden="1" thickBot="1">
      <c r="A355" s="1743"/>
      <c r="B355" s="1768"/>
      <c r="C355" s="1188"/>
      <c r="D355" s="1189"/>
      <c r="E355" s="1190"/>
      <c r="F355" s="1191"/>
      <c r="G355" s="1189"/>
      <c r="H355" s="1190"/>
      <c r="I355" s="1216"/>
      <c r="J355" s="1193"/>
    </row>
    <row r="356" spans="1:10" ht="15.75" hidden="1" thickBot="1">
      <c r="A356" s="1743"/>
      <c r="B356" s="1768"/>
      <c r="C356" s="1188"/>
      <c r="D356" s="1189"/>
      <c r="E356" s="1190"/>
      <c r="F356" s="1191"/>
      <c r="G356" s="1189"/>
      <c r="H356" s="1190"/>
      <c r="I356" s="1327"/>
      <c r="J356" s="1193"/>
    </row>
    <row r="357" spans="1:10" ht="15.75" hidden="1" thickBot="1">
      <c r="A357" s="1743"/>
      <c r="B357" s="1768"/>
      <c r="C357" s="1188"/>
      <c r="E357" s="1190"/>
      <c r="F357" s="1191"/>
      <c r="G357" s="1189"/>
      <c r="H357" s="1190"/>
      <c r="I357" s="1216"/>
      <c r="J357" s="1217"/>
    </row>
    <row r="358" spans="1:10" ht="15.75" hidden="1" thickBot="1">
      <c r="A358" s="1743"/>
      <c r="B358" s="1768"/>
      <c r="C358" s="1316"/>
      <c r="D358" s="1189"/>
      <c r="E358" s="1272"/>
      <c r="F358" s="1240"/>
      <c r="G358" s="1189"/>
      <c r="H358" s="1190"/>
      <c r="I358" s="1203"/>
      <c r="J358" s="1193"/>
    </row>
    <row r="359" spans="1:10" ht="15.75" hidden="1" thickBot="1">
      <c r="A359" s="1743"/>
      <c r="B359" s="1768"/>
      <c r="C359" s="1204"/>
      <c r="D359" s="1205"/>
      <c r="E359" s="1206"/>
      <c r="F359" s="1346"/>
      <c r="G359" s="1354"/>
      <c r="H359" s="1206"/>
      <c r="I359" s="1258"/>
      <c r="J359" s="1259"/>
    </row>
    <row r="360" spans="1:10" ht="3.75" customHeight="1" hidden="1" thickBot="1">
      <c r="A360" s="1743"/>
      <c r="B360" s="1768"/>
      <c r="C360" s="1210"/>
      <c r="D360" s="1749"/>
      <c r="E360" s="1750"/>
      <c r="G360" s="1749"/>
      <c r="H360" s="1750"/>
      <c r="I360" s="1214"/>
      <c r="J360" s="1202"/>
    </row>
    <row r="361" spans="1:10" ht="15.75" hidden="1" thickBot="1">
      <c r="A361" s="1743"/>
      <c r="B361" s="1768"/>
      <c r="C361" s="1188"/>
      <c r="D361" s="1189"/>
      <c r="E361" s="1190"/>
      <c r="F361" s="1191"/>
      <c r="G361" s="1189"/>
      <c r="H361" s="1190"/>
      <c r="I361" s="1216"/>
      <c r="J361" s="1193"/>
    </row>
    <row r="362" spans="1:10" ht="15.75" hidden="1" thickBot="1">
      <c r="A362" s="1743"/>
      <c r="B362" s="1768"/>
      <c r="C362" s="1188"/>
      <c r="D362" s="1189"/>
      <c r="E362" s="1190"/>
      <c r="F362" s="1191"/>
      <c r="G362" s="1189"/>
      <c r="H362" s="1190"/>
      <c r="I362" s="1327"/>
      <c r="J362" s="1193"/>
    </row>
    <row r="363" spans="1:10" ht="15.75" hidden="1" thickBot="1">
      <c r="A363" s="1743"/>
      <c r="B363" s="1768"/>
      <c r="C363" s="1188"/>
      <c r="D363" s="1189"/>
      <c r="E363" s="1190"/>
      <c r="F363" s="1191"/>
      <c r="G363" s="1189"/>
      <c r="H363" s="1190"/>
      <c r="I363" s="1216"/>
      <c r="J363" s="1217"/>
    </row>
    <row r="364" spans="1:10" ht="15.75" hidden="1" thickBot="1">
      <c r="A364" s="1743"/>
      <c r="B364" s="1768"/>
      <c r="C364" s="1188"/>
      <c r="D364" s="1189"/>
      <c r="E364" s="1272"/>
      <c r="F364" s="1240"/>
      <c r="G364" s="1189"/>
      <c r="H364" s="1190"/>
      <c r="I364" s="1203"/>
      <c r="J364" s="1193"/>
    </row>
    <row r="365" spans="1:10" ht="15.75" hidden="1" thickBot="1">
      <c r="A365" s="1743"/>
      <c r="B365" s="1768"/>
      <c r="C365" s="1188"/>
      <c r="D365" s="1189"/>
      <c r="E365" s="1190"/>
      <c r="F365" s="1219"/>
      <c r="G365" s="1220"/>
      <c r="H365" s="1190"/>
      <c r="I365" s="1203"/>
      <c r="J365" s="1202"/>
    </row>
    <row r="366" spans="1:10" ht="15.75" thickBot="1">
      <c r="A366" s="1743"/>
      <c r="B366" s="1786"/>
      <c r="C366" s="1756" t="s">
        <v>659</v>
      </c>
      <c r="D366" s="1757"/>
      <c r="E366" s="1758"/>
      <c r="F366" s="1250">
        <f>SUM(F353)</f>
        <v>5832</v>
      </c>
      <c r="G366" s="1351"/>
      <c r="H366" s="1352" t="s">
        <v>428</v>
      </c>
      <c r="I366" s="1289">
        <f>SUM(I349)</f>
        <v>5832</v>
      </c>
      <c r="J366" s="1250">
        <f>J353</f>
        <v>3</v>
      </c>
    </row>
    <row r="367" spans="1:10" ht="15">
      <c r="A367" s="1743"/>
      <c r="B367" s="1767" t="s">
        <v>660</v>
      </c>
      <c r="C367" s="1210" t="s">
        <v>5</v>
      </c>
      <c r="D367" s="1749" t="s">
        <v>650</v>
      </c>
      <c r="E367" s="1750"/>
      <c r="G367" s="1749" t="s">
        <v>650</v>
      </c>
      <c r="H367" s="1750"/>
      <c r="I367" s="1214"/>
      <c r="J367" s="1260"/>
    </row>
    <row r="368" spans="1:10" ht="15">
      <c r="A368" s="1743"/>
      <c r="B368" s="1768"/>
      <c r="C368" s="1188"/>
      <c r="D368" s="1189" t="s">
        <v>5</v>
      </c>
      <c r="E368" s="1190" t="s">
        <v>201</v>
      </c>
      <c r="F368" s="1191">
        <v>2879</v>
      </c>
      <c r="G368" s="1189" t="s">
        <v>16</v>
      </c>
      <c r="H368" s="1190" t="s">
        <v>643</v>
      </c>
      <c r="I368" s="1216">
        <v>4975</v>
      </c>
      <c r="J368" s="1358"/>
    </row>
    <row r="369" spans="1:10" ht="15">
      <c r="A369" s="1743"/>
      <c r="B369" s="1768"/>
      <c r="C369" s="1188"/>
      <c r="D369" s="1189" t="s">
        <v>8</v>
      </c>
      <c r="E369" s="1190" t="s">
        <v>642</v>
      </c>
      <c r="F369" s="1191">
        <v>775</v>
      </c>
      <c r="G369" s="1256" t="s">
        <v>18</v>
      </c>
      <c r="H369" s="1348" t="s">
        <v>186</v>
      </c>
      <c r="I369" s="1193"/>
      <c r="J369" s="1358"/>
    </row>
    <row r="370" spans="1:10" ht="15">
      <c r="A370" s="1743"/>
      <c r="B370" s="1768"/>
      <c r="C370" s="1188"/>
      <c r="D370" s="1189" t="s">
        <v>10</v>
      </c>
      <c r="E370" s="1190" t="s">
        <v>202</v>
      </c>
      <c r="F370" s="1191">
        <v>1321</v>
      </c>
      <c r="G370" s="1220"/>
      <c r="H370" s="1190" t="s">
        <v>644</v>
      </c>
      <c r="I370" s="1221">
        <f>SUM(I368:I369)</f>
        <v>4975</v>
      </c>
      <c r="J370" s="1359"/>
    </row>
    <row r="371" spans="1:10" ht="15">
      <c r="A371" s="1743"/>
      <c r="B371" s="1768"/>
      <c r="C371" s="1188"/>
      <c r="D371" s="1189" t="s">
        <v>12</v>
      </c>
      <c r="E371" s="1190" t="s">
        <v>182</v>
      </c>
      <c r="F371" s="1240"/>
      <c r="G371" s="1194"/>
      <c r="H371" s="1194"/>
      <c r="I371" s="1298"/>
      <c r="J371" s="1358"/>
    </row>
    <row r="372" spans="1:10" ht="15">
      <c r="A372" s="1743"/>
      <c r="B372" s="1768"/>
      <c r="C372" s="1188"/>
      <c r="D372" s="1189"/>
      <c r="E372" s="1190" t="s">
        <v>471</v>
      </c>
      <c r="F372" s="1219">
        <f>SUM(F368:F371)</f>
        <v>4975</v>
      </c>
      <c r="G372" s="1194"/>
      <c r="H372" s="1194"/>
      <c r="I372" s="1298"/>
      <c r="J372" s="1260"/>
    </row>
    <row r="373" spans="1:10" ht="15.75" thickBot="1">
      <c r="A373" s="1743"/>
      <c r="B373" s="1768"/>
      <c r="C373" s="1204"/>
      <c r="D373" s="1205"/>
      <c r="E373" s="1274" t="s">
        <v>475</v>
      </c>
      <c r="F373" s="1207">
        <f>SUM(F372)</f>
        <v>4975</v>
      </c>
      <c r="G373" s="1224"/>
      <c r="H373" s="1224"/>
      <c r="I373" s="1244"/>
      <c r="J373" s="1209">
        <v>3</v>
      </c>
    </row>
    <row r="374" spans="1:10" ht="5.25" customHeight="1" hidden="1" thickBot="1">
      <c r="A374" s="1743"/>
      <c r="B374" s="1768"/>
      <c r="C374" s="1210"/>
      <c r="D374" s="1749"/>
      <c r="E374" s="1750"/>
      <c r="G374" s="1787"/>
      <c r="H374" s="1800"/>
      <c r="I374" s="1801"/>
      <c r="J374" s="1260"/>
    </row>
    <row r="375" spans="1:10" ht="15.75" hidden="1" thickBot="1">
      <c r="A375" s="1743"/>
      <c r="B375" s="1768"/>
      <c r="C375" s="1188"/>
      <c r="D375" s="1189"/>
      <c r="E375" s="1190"/>
      <c r="F375" s="1191"/>
      <c r="G375" s="1189"/>
      <c r="H375" s="1190"/>
      <c r="I375" s="1216"/>
      <c r="J375" s="1358"/>
    </row>
    <row r="376" spans="1:10" ht="15.75" hidden="1" thickBot="1">
      <c r="A376" s="1743"/>
      <c r="B376" s="1768"/>
      <c r="C376" s="1188"/>
      <c r="D376" s="1189"/>
      <c r="E376" s="1190"/>
      <c r="F376" s="1191"/>
      <c r="G376" s="1189"/>
      <c r="H376" s="1190"/>
      <c r="I376" s="1327"/>
      <c r="J376" s="1358"/>
    </row>
    <row r="377" spans="1:10" ht="15.75" hidden="1" thickBot="1">
      <c r="A377" s="1743"/>
      <c r="B377" s="1768"/>
      <c r="C377" s="1188"/>
      <c r="E377" s="1190"/>
      <c r="F377" s="1191"/>
      <c r="G377" s="1189"/>
      <c r="H377" s="1190"/>
      <c r="I377" s="1216"/>
      <c r="J377" s="1359"/>
    </row>
    <row r="378" spans="1:10" ht="15.75" hidden="1" thickBot="1">
      <c r="A378" s="1743"/>
      <c r="B378" s="1768"/>
      <c r="C378" s="1188"/>
      <c r="D378" s="1189"/>
      <c r="E378" s="1272"/>
      <c r="F378" s="1240"/>
      <c r="G378" s="1189"/>
      <c r="H378" s="1190"/>
      <c r="I378" s="1203"/>
      <c r="J378" s="1358"/>
    </row>
    <row r="379" spans="1:10" ht="15.75" hidden="1" thickBot="1">
      <c r="A379" s="1743"/>
      <c r="B379" s="1768"/>
      <c r="C379" s="1204"/>
      <c r="D379" s="1205"/>
      <c r="E379" s="1206"/>
      <c r="F379" s="1346"/>
      <c r="G379" s="1354"/>
      <c r="H379" s="1206"/>
      <c r="I379" s="1258"/>
      <c r="J379" s="1360"/>
    </row>
    <row r="380" spans="1:10" ht="15.75" thickBot="1">
      <c r="A380" s="1743"/>
      <c r="B380" s="1786"/>
      <c r="C380" s="1756" t="s">
        <v>661</v>
      </c>
      <c r="D380" s="1757"/>
      <c r="E380" s="1758"/>
      <c r="F380" s="1361">
        <f>SUM(F373)</f>
        <v>4975</v>
      </c>
      <c r="G380" s="1362"/>
      <c r="H380" s="1363" t="s">
        <v>428</v>
      </c>
      <c r="I380" s="1364">
        <f>SUM(I370)</f>
        <v>4975</v>
      </c>
      <c r="J380" s="1267">
        <f>J373</f>
        <v>3</v>
      </c>
    </row>
    <row r="381" spans="1:10" ht="0.75" customHeight="1">
      <c r="A381" s="1743"/>
      <c r="B381" s="1767"/>
      <c r="C381" s="1210"/>
      <c r="D381" s="1749"/>
      <c r="E381" s="1750"/>
      <c r="F381" s="1219"/>
      <c r="G381" s="1787"/>
      <c r="H381" s="1800"/>
      <c r="I381" s="1801"/>
      <c r="J381" s="1260"/>
    </row>
    <row r="382" spans="1:10" ht="15" hidden="1">
      <c r="A382" s="1743"/>
      <c r="B382" s="1769"/>
      <c r="C382" s="1188"/>
      <c r="D382" s="1189"/>
      <c r="E382" s="1190"/>
      <c r="F382" s="1219"/>
      <c r="G382" s="1189"/>
      <c r="H382" s="1190"/>
      <c r="I382" s="1216"/>
      <c r="J382" s="1260"/>
    </row>
    <row r="383" spans="1:10" ht="15" hidden="1">
      <c r="A383" s="1743"/>
      <c r="B383" s="1769"/>
      <c r="C383" s="1188"/>
      <c r="D383" s="1189"/>
      <c r="E383" s="1190"/>
      <c r="F383" s="1219"/>
      <c r="G383" s="1189"/>
      <c r="H383" s="1190"/>
      <c r="I383" s="1327"/>
      <c r="J383" s="1260"/>
    </row>
    <row r="384" spans="1:10" ht="15" hidden="1">
      <c r="A384" s="1743"/>
      <c r="B384" s="1769"/>
      <c r="C384" s="1188"/>
      <c r="D384" s="1189"/>
      <c r="E384" s="1190"/>
      <c r="F384" s="1219"/>
      <c r="G384" s="1189"/>
      <c r="H384" s="1190"/>
      <c r="I384" s="1216"/>
      <c r="J384" s="1260"/>
    </row>
    <row r="385" spans="1:10" ht="15" hidden="1">
      <c r="A385" s="1743"/>
      <c r="B385" s="1769"/>
      <c r="C385" s="1188"/>
      <c r="D385" s="1189"/>
      <c r="E385" s="1272"/>
      <c r="F385" s="1219"/>
      <c r="G385" s="1189"/>
      <c r="H385" s="1190"/>
      <c r="I385" s="1203"/>
      <c r="J385" s="1260"/>
    </row>
    <row r="386" spans="1:10" ht="15.75" hidden="1" thickBot="1">
      <c r="A386" s="1743"/>
      <c r="B386" s="1769"/>
      <c r="C386" s="1188"/>
      <c r="D386" s="1189"/>
      <c r="E386" s="1190"/>
      <c r="F386" s="1219"/>
      <c r="G386" s="1220"/>
      <c r="H386" s="1190"/>
      <c r="I386" s="1208"/>
      <c r="J386" s="1237">
        <v>2</v>
      </c>
    </row>
    <row r="387" spans="1:10" ht="15.75" hidden="1" thickBot="1">
      <c r="A387" s="1743"/>
      <c r="B387" s="1802"/>
      <c r="C387" s="1366"/>
      <c r="D387" s="1304"/>
      <c r="E387" s="1367"/>
      <c r="F387" s="1368"/>
      <c r="G387" s="1354"/>
      <c r="H387" s="1265"/>
      <c r="I387" s="1369"/>
      <c r="J387" s="1370">
        <f>J386</f>
        <v>2</v>
      </c>
    </row>
    <row r="388" spans="1:10" ht="15" hidden="1">
      <c r="A388" s="1743"/>
      <c r="B388" s="1803"/>
      <c r="C388" s="1210"/>
      <c r="D388" s="1787"/>
      <c r="E388" s="1750"/>
      <c r="F388" s="1371"/>
      <c r="G388" s="1787"/>
      <c r="H388" s="1800"/>
      <c r="I388" s="1801"/>
      <c r="J388" s="1260"/>
    </row>
    <row r="389" spans="1:10" ht="15" hidden="1">
      <c r="A389" s="1743"/>
      <c r="B389" s="1769"/>
      <c r="C389" s="1188"/>
      <c r="D389" s="1189"/>
      <c r="E389" s="1190"/>
      <c r="F389" s="1219"/>
      <c r="G389" s="1189"/>
      <c r="H389" s="1190"/>
      <c r="I389" s="1216"/>
      <c r="J389" s="1260"/>
    </row>
    <row r="390" spans="1:10" ht="15" hidden="1">
      <c r="A390" s="1743"/>
      <c r="B390" s="1769"/>
      <c r="C390" s="1188"/>
      <c r="D390" s="1189"/>
      <c r="E390" s="1190"/>
      <c r="F390" s="1219"/>
      <c r="G390" s="1189"/>
      <c r="H390" s="1190"/>
      <c r="I390" s="1327"/>
      <c r="J390" s="1260"/>
    </row>
    <row r="391" spans="1:10" ht="15" hidden="1">
      <c r="A391" s="1743"/>
      <c r="B391" s="1769"/>
      <c r="C391" s="1188"/>
      <c r="D391" s="1189"/>
      <c r="E391" s="1190"/>
      <c r="F391" s="1219"/>
      <c r="G391" s="1189"/>
      <c r="H391" s="1190"/>
      <c r="I391" s="1216"/>
      <c r="J391" s="1260"/>
    </row>
    <row r="392" spans="1:10" ht="15" hidden="1">
      <c r="A392" s="1743"/>
      <c r="B392" s="1769"/>
      <c r="C392" s="1188"/>
      <c r="D392" s="1189"/>
      <c r="E392" s="1190"/>
      <c r="F392" s="1219"/>
      <c r="G392" s="1189"/>
      <c r="H392" s="1190"/>
      <c r="I392" s="1203"/>
      <c r="J392" s="1260"/>
    </row>
    <row r="393" spans="1:10" ht="15" hidden="1">
      <c r="A393" s="1743"/>
      <c r="B393" s="1769"/>
      <c r="C393" s="1188"/>
      <c r="D393" s="1189"/>
      <c r="E393" s="1190"/>
      <c r="F393" s="1219"/>
      <c r="G393" s="1220"/>
      <c r="H393" s="1190"/>
      <c r="I393" s="1326"/>
      <c r="J393" s="1260"/>
    </row>
    <row r="394" spans="1:10" ht="15" hidden="1">
      <c r="A394" s="1743"/>
      <c r="B394" s="1769"/>
      <c r="C394" s="1188"/>
      <c r="D394" s="1189"/>
      <c r="E394" s="1190"/>
      <c r="F394" s="1365"/>
      <c r="G394" s="1220"/>
      <c r="H394" s="1190"/>
      <c r="I394" s="1191"/>
      <c r="J394" s="1260"/>
    </row>
    <row r="395" spans="1:10" ht="15" hidden="1">
      <c r="A395" s="1743"/>
      <c r="B395" s="1769"/>
      <c r="C395" s="1316"/>
      <c r="D395" s="1189"/>
      <c r="E395" s="1190"/>
      <c r="F395" s="1219"/>
      <c r="G395" s="1372"/>
      <c r="H395" s="1373"/>
      <c r="I395" s="1191"/>
      <c r="J395" s="1260"/>
    </row>
    <row r="396" spans="1:10" ht="15" hidden="1">
      <c r="A396" s="1743"/>
      <c r="B396" s="1769"/>
      <c r="C396" s="1366"/>
      <c r="D396" s="1304"/>
      <c r="E396" s="1212"/>
      <c r="F396" s="1292"/>
      <c r="G396" s="1220"/>
      <c r="H396" s="1373"/>
      <c r="I396" s="1191"/>
      <c r="J396" s="1222">
        <v>2</v>
      </c>
    </row>
    <row r="397" spans="1:10" ht="15.75" hidden="1" thickBot="1">
      <c r="A397" s="1743"/>
      <c r="B397" s="1770"/>
      <c r="C397" s="1339"/>
      <c r="D397" s="1374"/>
      <c r="E397" s="1374"/>
      <c r="F397" s="1375"/>
      <c r="G397" s="1376"/>
      <c r="H397" s="1265"/>
      <c r="I397" s="1263"/>
      <c r="J397" s="1263">
        <f>J396</f>
        <v>2</v>
      </c>
    </row>
    <row r="398" spans="1:10" ht="15">
      <c r="A398" s="1743"/>
      <c r="B398" s="1768" t="s">
        <v>662</v>
      </c>
      <c r="C398" s="1210"/>
      <c r="D398" s="1749" t="s">
        <v>662</v>
      </c>
      <c r="E398" s="1750"/>
      <c r="F398" s="1213"/>
      <c r="G398" s="1749" t="s">
        <v>662</v>
      </c>
      <c r="H398" s="1750"/>
      <c r="I398" s="1214"/>
      <c r="J398" s="1202"/>
    </row>
    <row r="399" spans="1:10" ht="15">
      <c r="A399" s="1743"/>
      <c r="B399" s="1768"/>
      <c r="C399" s="1188"/>
      <c r="D399" s="1189" t="s">
        <v>5</v>
      </c>
      <c r="E399" s="1190" t="s">
        <v>201</v>
      </c>
      <c r="F399" s="1191">
        <f>F244+F252+F294+F314+F329+F348+F368+F389+F382</f>
        <v>45631</v>
      </c>
      <c r="G399" s="1189" t="s">
        <v>5</v>
      </c>
      <c r="H399" s="1190" t="s">
        <v>481</v>
      </c>
      <c r="I399" s="1192">
        <f>I244</f>
        <v>1500</v>
      </c>
      <c r="J399" s="1193"/>
    </row>
    <row r="400" spans="1:10" ht="15">
      <c r="A400" s="1743"/>
      <c r="B400" s="1768"/>
      <c r="C400" s="1188"/>
      <c r="D400" s="1189" t="s">
        <v>8</v>
      </c>
      <c r="E400" s="1190" t="s">
        <v>642</v>
      </c>
      <c r="F400" s="1191">
        <f>F245+F253+F295+F315+F330+F349+F369+F390+F383</f>
        <v>11064</v>
      </c>
      <c r="G400" s="1189" t="s">
        <v>8</v>
      </c>
      <c r="H400" s="1190" t="s">
        <v>648</v>
      </c>
      <c r="I400" s="1192"/>
      <c r="J400" s="1193"/>
    </row>
    <row r="401" spans="1:10" ht="15">
      <c r="A401" s="1743"/>
      <c r="B401" s="1768"/>
      <c r="C401" s="1188"/>
      <c r="D401" s="1189" t="s">
        <v>10</v>
      </c>
      <c r="E401" s="1190" t="s">
        <v>202</v>
      </c>
      <c r="F401" s="1191">
        <f>F246+F254+F296+F316+F331+F350+F370+F384+F391+F219</f>
        <v>16481</v>
      </c>
      <c r="G401" s="1189" t="s">
        <v>16</v>
      </c>
      <c r="H401" s="1190" t="s">
        <v>643</v>
      </c>
      <c r="I401" s="1216">
        <f>I246+I296+I314+I329+I348+I368</f>
        <v>71676</v>
      </c>
      <c r="J401" s="1217"/>
    </row>
    <row r="402" spans="1:10" ht="15">
      <c r="A402" s="1743"/>
      <c r="B402" s="1768"/>
      <c r="C402" s="1188"/>
      <c r="D402" s="1189" t="s">
        <v>12</v>
      </c>
      <c r="E402" s="1190" t="s">
        <v>182</v>
      </c>
      <c r="F402" s="1240">
        <f>F247+F255+F297+F317+F332+F351+F371+F392+F34+F220+F233</f>
        <v>0</v>
      </c>
      <c r="G402" s="1256" t="s">
        <v>18</v>
      </c>
      <c r="H402" s="1348" t="s">
        <v>186</v>
      </c>
      <c r="I402" s="1377"/>
      <c r="J402" s="1193"/>
    </row>
    <row r="403" spans="1:10" ht="15">
      <c r="A403" s="1743"/>
      <c r="B403" s="1768"/>
      <c r="C403" s="1188"/>
      <c r="D403" s="1189" t="s">
        <v>646</v>
      </c>
      <c r="E403" s="1190" t="s">
        <v>647</v>
      </c>
      <c r="F403" s="1298"/>
      <c r="G403" s="1189"/>
      <c r="H403" s="1190" t="s">
        <v>645</v>
      </c>
      <c r="I403" s="1221">
        <f>I399+I401</f>
        <v>73176</v>
      </c>
      <c r="J403" s="1193"/>
    </row>
    <row r="404" spans="1:10" ht="15">
      <c r="A404" s="1743"/>
      <c r="B404" s="1768"/>
      <c r="C404" s="1188"/>
      <c r="D404" s="1189" t="s">
        <v>16</v>
      </c>
      <c r="E404" s="1190" t="s">
        <v>192</v>
      </c>
      <c r="F404" s="1219"/>
      <c r="G404" s="1220"/>
      <c r="H404" s="1190"/>
      <c r="I404" s="1203"/>
      <c r="J404" s="1202"/>
    </row>
    <row r="405" spans="1:10" ht="15">
      <c r="A405" s="1743"/>
      <c r="B405" s="1768"/>
      <c r="C405" s="1188"/>
      <c r="D405" s="1189"/>
      <c r="E405" s="1190" t="s">
        <v>471</v>
      </c>
      <c r="F405" s="1365">
        <f>SUM(F399:F404)</f>
        <v>73176</v>
      </c>
      <c r="G405" s="1220"/>
      <c r="H405" s="1190" t="s">
        <v>677</v>
      </c>
      <c r="I405" s="1203"/>
      <c r="J405" s="1202"/>
    </row>
    <row r="406" spans="1:10" ht="15">
      <c r="A406" s="1743"/>
      <c r="B406" s="1768"/>
      <c r="C406" s="1195"/>
      <c r="D406" s="1189" t="s">
        <v>20</v>
      </c>
      <c r="E406" s="1190" t="s">
        <v>663</v>
      </c>
      <c r="F406" s="1292"/>
      <c r="G406" s="1329"/>
      <c r="H406" s="1197"/>
      <c r="I406" s="1201"/>
      <c r="J406" s="1202"/>
    </row>
    <row r="407" spans="1:10" ht="15.75" thickBot="1">
      <c r="A407" s="1743"/>
      <c r="B407" s="1768"/>
      <c r="C407" s="1195"/>
      <c r="D407" s="1199"/>
      <c r="E407" s="1197" t="s">
        <v>474</v>
      </c>
      <c r="F407" s="1292">
        <f>SUM(F406)</f>
        <v>0</v>
      </c>
      <c r="G407" s="1329"/>
      <c r="H407" s="1197"/>
      <c r="I407" s="1201"/>
      <c r="J407" s="1202"/>
    </row>
    <row r="408" spans="1:10" ht="15.75" thickBot="1">
      <c r="A408" s="1743"/>
      <c r="B408" s="1786"/>
      <c r="C408" s="1756" t="s">
        <v>664</v>
      </c>
      <c r="D408" s="1757"/>
      <c r="E408" s="1758"/>
      <c r="F408" s="1250">
        <f>F405+F407</f>
        <v>73176</v>
      </c>
      <c r="G408" s="1351"/>
      <c r="H408" s="1378"/>
      <c r="I408" s="1289">
        <f>I403+I405</f>
        <v>73176</v>
      </c>
      <c r="J408" s="1250">
        <f>J261+J312+J327+J346+J366+J380</f>
        <v>43</v>
      </c>
    </row>
    <row r="409" spans="1:10" s="886" customFormat="1" ht="15">
      <c r="A409" s="1379"/>
      <c r="C409" s="1380"/>
      <c r="D409" s="1381"/>
      <c r="E409" s="1382"/>
      <c r="F409" s="1383"/>
      <c r="G409" s="1384"/>
      <c r="H409" s="1384"/>
      <c r="I409" s="1385"/>
      <c r="J409" s="1386"/>
    </row>
    <row r="410" ht="15">
      <c r="E410" s="1348"/>
    </row>
  </sheetData>
  <sheetProtection/>
  <mergeCells count="154">
    <mergeCell ref="B398:B408"/>
    <mergeCell ref="D398:E398"/>
    <mergeCell ref="G398:H398"/>
    <mergeCell ref="C408:E408"/>
    <mergeCell ref="B381:B387"/>
    <mergeCell ref="D381:E381"/>
    <mergeCell ref="G381:I381"/>
    <mergeCell ref="B388:B397"/>
    <mergeCell ref="D388:E388"/>
    <mergeCell ref="G388:I388"/>
    <mergeCell ref="B367:B380"/>
    <mergeCell ref="D367:E367"/>
    <mergeCell ref="G367:H367"/>
    <mergeCell ref="D374:E374"/>
    <mergeCell ref="G374:I374"/>
    <mergeCell ref="C380:E380"/>
    <mergeCell ref="B347:B366"/>
    <mergeCell ref="D347:E347"/>
    <mergeCell ref="G347:H347"/>
    <mergeCell ref="D354:E354"/>
    <mergeCell ref="G354:H354"/>
    <mergeCell ref="D360:E360"/>
    <mergeCell ref="G360:H360"/>
    <mergeCell ref="C366:E366"/>
    <mergeCell ref="B328:B346"/>
    <mergeCell ref="D328:E328"/>
    <mergeCell ref="G328:H328"/>
    <mergeCell ref="D335:E335"/>
    <mergeCell ref="G335:H335"/>
    <mergeCell ref="D340:E340"/>
    <mergeCell ref="G340:H340"/>
    <mergeCell ref="C346:E346"/>
    <mergeCell ref="G306:H306"/>
    <mergeCell ref="C312:E312"/>
    <mergeCell ref="B313:B327"/>
    <mergeCell ref="D313:E313"/>
    <mergeCell ref="G313:H313"/>
    <mergeCell ref="C327:E327"/>
    <mergeCell ref="B287:B292"/>
    <mergeCell ref="D287:E287"/>
    <mergeCell ref="H287:I287"/>
    <mergeCell ref="C292:E292"/>
    <mergeCell ref="B293:B312"/>
    <mergeCell ref="D293:E293"/>
    <mergeCell ref="G293:H293"/>
    <mergeCell ref="D301:E301"/>
    <mergeCell ref="G301:H301"/>
    <mergeCell ref="D306:E306"/>
    <mergeCell ref="B276:B286"/>
    <mergeCell ref="D276:E276"/>
    <mergeCell ref="G276:H276"/>
    <mergeCell ref="D281:E281"/>
    <mergeCell ref="G281:H281"/>
    <mergeCell ref="C286:E286"/>
    <mergeCell ref="B262:B275"/>
    <mergeCell ref="D262:E262"/>
    <mergeCell ref="G262:H262"/>
    <mergeCell ref="D269:E269"/>
    <mergeCell ref="G269:H269"/>
    <mergeCell ref="C275:E275"/>
    <mergeCell ref="C242:E242"/>
    <mergeCell ref="B243:B261"/>
    <mergeCell ref="D243:E243"/>
    <mergeCell ref="G243:H243"/>
    <mergeCell ref="G251:H251"/>
    <mergeCell ref="G254:H254"/>
    <mergeCell ref="C261:E261"/>
    <mergeCell ref="B192:B242"/>
    <mergeCell ref="D196:E196"/>
    <mergeCell ref="G196:H196"/>
    <mergeCell ref="D223:E223"/>
    <mergeCell ref="G223:H223"/>
    <mergeCell ref="D229:E229"/>
    <mergeCell ref="G229:H229"/>
    <mergeCell ref="D236:E236"/>
    <mergeCell ref="G236:H236"/>
    <mergeCell ref="C202:E202"/>
    <mergeCell ref="D203:E203"/>
    <mergeCell ref="G203:H203"/>
    <mergeCell ref="D211:E211"/>
    <mergeCell ref="G211:H211"/>
    <mergeCell ref="D216:E216"/>
    <mergeCell ref="G216:H216"/>
    <mergeCell ref="D175:E175"/>
    <mergeCell ref="G175:H175"/>
    <mergeCell ref="C181:E181"/>
    <mergeCell ref="B182:B191"/>
    <mergeCell ref="D182:E182"/>
    <mergeCell ref="G182:H182"/>
    <mergeCell ref="D191:E191"/>
    <mergeCell ref="G191:H191"/>
    <mergeCell ref="D143:E143"/>
    <mergeCell ref="G143:H143"/>
    <mergeCell ref="C149:E149"/>
    <mergeCell ref="B150:B181"/>
    <mergeCell ref="D150:E150"/>
    <mergeCell ref="G150:H150"/>
    <mergeCell ref="D159:E159"/>
    <mergeCell ref="G159:H159"/>
    <mergeCell ref="D167:E167"/>
    <mergeCell ref="G167:H167"/>
    <mergeCell ref="C114:E114"/>
    <mergeCell ref="B115:B149"/>
    <mergeCell ref="D115:E115"/>
    <mergeCell ref="G115:H115"/>
    <mergeCell ref="D122:E122"/>
    <mergeCell ref="G122:H122"/>
    <mergeCell ref="D130:E130"/>
    <mergeCell ref="G130:H130"/>
    <mergeCell ref="D135:E135"/>
    <mergeCell ref="G135:H135"/>
    <mergeCell ref="C88:E88"/>
    <mergeCell ref="B89:B113"/>
    <mergeCell ref="D89:E89"/>
    <mergeCell ref="G89:H89"/>
    <mergeCell ref="D98:E98"/>
    <mergeCell ref="G98:H98"/>
    <mergeCell ref="D103:E103"/>
    <mergeCell ref="G103:H103"/>
    <mergeCell ref="D108:E108"/>
    <mergeCell ref="G108:H108"/>
    <mergeCell ref="D69:E69"/>
    <mergeCell ref="G69:H69"/>
    <mergeCell ref="D74:E74"/>
    <mergeCell ref="G74:H74"/>
    <mergeCell ref="D82:E82"/>
    <mergeCell ref="G82:H82"/>
    <mergeCell ref="D37:E37"/>
    <mergeCell ref="G37:H37"/>
    <mergeCell ref="C46:E46"/>
    <mergeCell ref="B47:B88"/>
    <mergeCell ref="D47:E47"/>
    <mergeCell ref="G47:H47"/>
    <mergeCell ref="D56:E56"/>
    <mergeCell ref="G56:H56"/>
    <mergeCell ref="D64:E64"/>
    <mergeCell ref="G64:H64"/>
    <mergeCell ref="A7:A408"/>
    <mergeCell ref="B7:B46"/>
    <mergeCell ref="D7:E7"/>
    <mergeCell ref="G7:H7"/>
    <mergeCell ref="D15:E15"/>
    <mergeCell ref="G15:H15"/>
    <mergeCell ref="D24:E24"/>
    <mergeCell ref="G24:H24"/>
    <mergeCell ref="D29:E29"/>
    <mergeCell ref="G29:H29"/>
    <mergeCell ref="E1:F1"/>
    <mergeCell ref="H1:V1"/>
    <mergeCell ref="C3:I3"/>
    <mergeCell ref="A5:A6"/>
    <mergeCell ref="B5:B6"/>
    <mergeCell ref="C5:E5"/>
    <mergeCell ref="G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.28125" style="1" customWidth="1"/>
    <col min="2" max="2" width="62.28125" style="1" customWidth="1"/>
    <col min="3" max="3" width="10.28125" style="1" customWidth="1"/>
    <col min="4" max="4" width="0.2890625" style="1" hidden="1" customWidth="1"/>
    <col min="5" max="5" width="11.28125" style="1" customWidth="1"/>
    <col min="6" max="7" width="9.140625" style="1" customWidth="1"/>
    <col min="8" max="8" width="28.00390625" style="1" customWidth="1"/>
    <col min="9" max="9" width="15.7109375" style="1" customWidth="1"/>
    <col min="10" max="10" width="13.8515625" style="1" customWidth="1"/>
    <col min="11" max="11" width="15.8515625" style="1" customWidth="1"/>
    <col min="12" max="12" width="13.57421875" style="1" customWidth="1"/>
    <col min="13" max="13" width="10.57421875" style="1" customWidth="1"/>
    <col min="14" max="14" width="16.7109375" style="1" customWidth="1"/>
    <col min="15" max="16384" width="9.140625" style="1" customWidth="1"/>
  </cols>
  <sheetData>
    <row r="1" spans="1:7" ht="15.75">
      <c r="A1" s="1695" t="s">
        <v>888</v>
      </c>
      <c r="B1" s="1695"/>
      <c r="C1" s="1695"/>
      <c r="D1" s="1695"/>
      <c r="E1" s="1695"/>
      <c r="F1" s="1695"/>
      <c r="G1" s="913"/>
    </row>
    <row r="2" spans="1:7" ht="15.75">
      <c r="A2" s="914"/>
      <c r="B2" s="914"/>
      <c r="C2" s="915"/>
      <c r="D2" s="916"/>
      <c r="E2" s="916"/>
      <c r="F2" s="916"/>
      <c r="G2" s="913"/>
    </row>
    <row r="3" spans="1:7" ht="15.75">
      <c r="A3" s="1696" t="s">
        <v>578</v>
      </c>
      <c r="B3" s="1696"/>
      <c r="C3" s="1696"/>
      <c r="D3" s="1696"/>
      <c r="E3" s="1696"/>
      <c r="F3" s="1696"/>
      <c r="G3" s="913"/>
    </row>
    <row r="4" spans="1:7" ht="15.75">
      <c r="A4" s="914"/>
      <c r="B4" s="914"/>
      <c r="C4" s="915"/>
      <c r="D4" s="916"/>
      <c r="E4" s="916"/>
      <c r="F4" s="916"/>
      <c r="G4" s="913"/>
    </row>
    <row r="5" spans="1:7" ht="15.75">
      <c r="A5" s="914"/>
      <c r="B5" s="914"/>
      <c r="C5" s="915"/>
      <c r="D5" s="916"/>
      <c r="E5" s="916"/>
      <c r="F5" s="916"/>
      <c r="G5" s="913"/>
    </row>
    <row r="6" spans="1:16" ht="15.75">
      <c r="A6" s="1017" t="s">
        <v>272</v>
      </c>
      <c r="B6" s="1017" t="s">
        <v>606</v>
      </c>
      <c r="C6" s="1018" t="s">
        <v>617</v>
      </c>
      <c r="D6" s="1018"/>
      <c r="E6" s="1019" t="s">
        <v>432</v>
      </c>
      <c r="F6" s="1019" t="s">
        <v>432</v>
      </c>
      <c r="G6" s="913"/>
      <c r="H6" s="978"/>
      <c r="I6" s="978"/>
      <c r="J6" s="978"/>
      <c r="K6" s="978"/>
      <c r="L6" s="978"/>
      <c r="M6" s="978"/>
      <c r="N6" s="978"/>
      <c r="O6" s="393"/>
      <c r="P6" s="393"/>
    </row>
    <row r="7" spans="1:16" ht="15.75">
      <c r="A7" s="1020"/>
      <c r="B7" s="1020"/>
      <c r="C7" s="1020" t="s">
        <v>607</v>
      </c>
      <c r="D7" s="1021"/>
      <c r="E7" s="917" t="s">
        <v>665</v>
      </c>
      <c r="F7" s="917" t="s">
        <v>636</v>
      </c>
      <c r="G7" s="913"/>
      <c r="H7" s="393"/>
      <c r="I7" s="393"/>
      <c r="J7" s="393"/>
      <c r="K7" s="393"/>
      <c r="L7" s="393"/>
      <c r="M7" s="393"/>
      <c r="N7" s="393"/>
      <c r="O7" s="393"/>
      <c r="P7" s="393"/>
    </row>
    <row r="8" spans="1:16" ht="15.75">
      <c r="A8" s="918" t="s">
        <v>275</v>
      </c>
      <c r="B8" s="918"/>
      <c r="C8" s="918" t="s">
        <v>608</v>
      </c>
      <c r="D8" s="919"/>
      <c r="E8" s="919" t="s">
        <v>666</v>
      </c>
      <c r="F8" s="919" t="s">
        <v>608</v>
      </c>
      <c r="G8" s="913"/>
      <c r="H8" s="393"/>
      <c r="I8" s="393"/>
      <c r="J8" s="393"/>
      <c r="K8" s="393"/>
      <c r="L8" s="393"/>
      <c r="M8" s="393"/>
      <c r="N8" s="393"/>
      <c r="O8" s="393"/>
      <c r="P8" s="393"/>
    </row>
    <row r="9" spans="1:16" ht="15.75">
      <c r="A9" s="920" t="s">
        <v>6</v>
      </c>
      <c r="B9" s="920" t="s">
        <v>667</v>
      </c>
      <c r="C9" s="921"/>
      <c r="D9" s="922"/>
      <c r="E9" s="922"/>
      <c r="F9" s="922"/>
      <c r="G9" s="913"/>
      <c r="H9" s="393"/>
      <c r="I9" s="393"/>
      <c r="J9" s="393"/>
      <c r="K9" s="393"/>
      <c r="L9" s="393"/>
      <c r="M9" s="393"/>
      <c r="N9" s="393"/>
      <c r="O9" s="393"/>
      <c r="P9" s="393"/>
    </row>
    <row r="10" spans="1:16" ht="15.75">
      <c r="A10" s="920" t="s">
        <v>260</v>
      </c>
      <c r="B10" s="920" t="s">
        <v>805</v>
      </c>
      <c r="C10" s="921"/>
      <c r="D10" s="922"/>
      <c r="E10" s="922"/>
      <c r="F10" s="922"/>
      <c r="G10" s="913"/>
      <c r="H10" s="393"/>
      <c r="I10" s="393"/>
      <c r="J10" s="393"/>
      <c r="K10" s="393"/>
      <c r="L10" s="393"/>
      <c r="M10" s="393"/>
      <c r="N10" s="393"/>
      <c r="O10" s="393"/>
      <c r="P10" s="393"/>
    </row>
    <row r="11" spans="1:16" ht="15.75">
      <c r="A11" s="923"/>
      <c r="B11" s="924" t="s">
        <v>668</v>
      </c>
      <c r="C11" s="1022">
        <f>C31</f>
        <v>43</v>
      </c>
      <c r="D11" s="1022"/>
      <c r="E11" s="1022"/>
      <c r="F11" s="1023">
        <f>F31</f>
        <v>43</v>
      </c>
      <c r="G11" s="913"/>
      <c r="H11" s="393"/>
      <c r="I11" s="393"/>
      <c r="J11" s="393"/>
      <c r="K11" s="393"/>
      <c r="L11" s="393"/>
      <c r="M11" s="393"/>
      <c r="N11" s="393"/>
      <c r="O11" s="393"/>
      <c r="P11" s="393"/>
    </row>
    <row r="12" spans="1:16" ht="15.75">
      <c r="A12" s="923"/>
      <c r="B12" s="924" t="s">
        <v>669</v>
      </c>
      <c r="C12" s="925">
        <v>16</v>
      </c>
      <c r="D12" s="1024"/>
      <c r="E12" s="1024"/>
      <c r="F12" s="1024">
        <v>16</v>
      </c>
      <c r="G12" s="913"/>
      <c r="H12" s="393"/>
      <c r="I12" s="393"/>
      <c r="J12" s="393"/>
      <c r="K12" s="393"/>
      <c r="L12" s="393"/>
      <c r="M12" s="393"/>
      <c r="N12" s="393"/>
      <c r="O12" s="393"/>
      <c r="P12" s="393"/>
    </row>
    <row r="13" spans="1:16" ht="15.75">
      <c r="A13" s="923"/>
      <c r="B13" s="924" t="s">
        <v>670</v>
      </c>
      <c r="C13" s="925">
        <v>3</v>
      </c>
      <c r="D13" s="1024"/>
      <c r="E13" s="1024"/>
      <c r="F13" s="1024">
        <v>3</v>
      </c>
      <c r="G13" s="913"/>
      <c r="H13" s="978"/>
      <c r="I13" s="979"/>
      <c r="J13" s="979"/>
      <c r="K13" s="979"/>
      <c r="L13" s="979"/>
      <c r="M13" s="979"/>
      <c r="N13" s="979"/>
      <c r="O13" s="393"/>
      <c r="P13" s="393"/>
    </row>
    <row r="14" spans="1:7" ht="15.75">
      <c r="A14" s="923"/>
      <c r="B14" s="924" t="s">
        <v>671</v>
      </c>
      <c r="C14" s="925">
        <v>3</v>
      </c>
      <c r="D14" s="1024"/>
      <c r="E14" s="1024"/>
      <c r="F14" s="1024">
        <v>3</v>
      </c>
      <c r="G14" s="913"/>
    </row>
    <row r="15" spans="1:7" ht="15.75">
      <c r="A15" s="923"/>
      <c r="B15" s="924" t="s">
        <v>672</v>
      </c>
      <c r="C15" s="925">
        <v>9</v>
      </c>
      <c r="D15" s="1024"/>
      <c r="E15" s="1024"/>
      <c r="F15" s="1024">
        <v>9</v>
      </c>
      <c r="G15" s="913"/>
    </row>
    <row r="16" spans="1:7" ht="15.75">
      <c r="A16" s="923"/>
      <c r="B16" s="924" t="s">
        <v>673</v>
      </c>
      <c r="C16" s="925">
        <v>6</v>
      </c>
      <c r="D16" s="1024"/>
      <c r="E16" s="1024"/>
      <c r="F16" s="1024">
        <v>6</v>
      </c>
      <c r="G16" s="913"/>
    </row>
    <row r="17" spans="1:7" ht="15.75">
      <c r="A17" s="923"/>
      <c r="B17" s="924" t="s">
        <v>674</v>
      </c>
      <c r="C17" s="925">
        <v>6</v>
      </c>
      <c r="D17" s="1024"/>
      <c r="E17" s="1024"/>
      <c r="F17" s="1024">
        <v>6</v>
      </c>
      <c r="G17" s="913"/>
    </row>
    <row r="18" spans="1:7" ht="16.5" thickBot="1">
      <c r="A18" s="923"/>
      <c r="B18" s="924"/>
      <c r="C18" s="1022"/>
      <c r="D18" s="1022"/>
      <c r="E18" s="1022"/>
      <c r="F18" s="1022"/>
      <c r="G18" s="913"/>
    </row>
    <row r="19" spans="1:7" ht="8.25" customHeight="1" hidden="1" thickBot="1">
      <c r="A19" s="923"/>
      <c r="B19" s="924"/>
      <c r="C19" s="925"/>
      <c r="D19" s="1024"/>
      <c r="E19" s="1024"/>
      <c r="F19" s="1024"/>
      <c r="G19" s="913"/>
    </row>
    <row r="20" spans="1:7" ht="16.5" hidden="1" thickBot="1">
      <c r="A20" s="923"/>
      <c r="B20" s="924"/>
      <c r="C20" s="925"/>
      <c r="D20" s="1024"/>
      <c r="E20" s="1024"/>
      <c r="F20" s="1024"/>
      <c r="G20" s="913"/>
    </row>
    <row r="21" spans="1:7" ht="16.5" hidden="1" thickBot="1">
      <c r="A21" s="923"/>
      <c r="B21" s="924"/>
      <c r="C21" s="925"/>
      <c r="D21" s="1024"/>
      <c r="E21" s="1024"/>
      <c r="F21" s="1024"/>
      <c r="G21" s="913"/>
    </row>
    <row r="22" spans="1:7" ht="16.5" hidden="1" thickBot="1">
      <c r="A22" s="923"/>
      <c r="B22" s="924"/>
      <c r="C22" s="925"/>
      <c r="D22" s="1024"/>
      <c r="E22" s="1024"/>
      <c r="F22" s="1024"/>
      <c r="G22" s="913"/>
    </row>
    <row r="23" spans="1:7" ht="16.5" hidden="1" thickBot="1">
      <c r="A23" s="923"/>
      <c r="B23" s="924"/>
      <c r="C23" s="925"/>
      <c r="D23" s="1024"/>
      <c r="E23" s="1024"/>
      <c r="F23" s="1024"/>
      <c r="G23" s="913"/>
    </row>
    <row r="24" spans="1:7" ht="16.5" hidden="1" thickBot="1">
      <c r="A24" s="923"/>
      <c r="B24" s="924"/>
      <c r="C24" s="925"/>
      <c r="D24" s="1019"/>
      <c r="E24" s="1024"/>
      <c r="F24" s="1024"/>
      <c r="G24" s="913"/>
    </row>
    <row r="25" spans="1:7" ht="16.5" hidden="1" thickBot="1">
      <c r="A25" s="923"/>
      <c r="B25" s="924"/>
      <c r="C25" s="1022"/>
      <c r="D25" s="1025"/>
      <c r="E25" s="1026"/>
      <c r="F25" s="1026"/>
      <c r="G25" s="913"/>
    </row>
    <row r="26" spans="1:7" ht="16.5" hidden="1" thickBot="1">
      <c r="A26" s="923"/>
      <c r="B26" s="924"/>
      <c r="C26" s="1022"/>
      <c r="D26" s="1022"/>
      <c r="E26" s="1022"/>
      <c r="F26" s="1023"/>
      <c r="G26" s="913"/>
    </row>
    <row r="27" spans="1:7" ht="16.5" hidden="1" thickBot="1">
      <c r="A27" s="923"/>
      <c r="B27" s="924"/>
      <c r="C27" s="1022"/>
      <c r="D27" s="1019"/>
      <c r="E27" s="1026"/>
      <c r="F27" s="1024"/>
      <c r="G27" s="913"/>
    </row>
    <row r="28" spans="1:7" ht="16.5" hidden="1" thickBot="1">
      <c r="A28" s="923"/>
      <c r="B28" s="924"/>
      <c r="C28" s="1022"/>
      <c r="D28" s="1019"/>
      <c r="E28" s="1026"/>
      <c r="F28" s="1024"/>
      <c r="G28" s="913"/>
    </row>
    <row r="29" spans="1:7" ht="1.5" customHeight="1" hidden="1" thickBot="1">
      <c r="A29" s="923"/>
      <c r="B29" s="924"/>
      <c r="C29" s="925"/>
      <c r="D29" s="1019"/>
      <c r="E29" s="1024"/>
      <c r="F29" s="1024"/>
      <c r="G29" s="913"/>
    </row>
    <row r="30" spans="1:7" ht="16.5" hidden="1" thickBot="1">
      <c r="A30" s="923"/>
      <c r="B30" s="924"/>
      <c r="C30" s="1022"/>
      <c r="D30" s="1025"/>
      <c r="E30" s="1027"/>
      <c r="F30" s="1027"/>
      <c r="G30" s="913"/>
    </row>
    <row r="31" spans="1:7" ht="16.5" thickBot="1">
      <c r="A31" s="1028" t="s">
        <v>889</v>
      </c>
      <c r="B31" s="1028"/>
      <c r="C31" s="926">
        <f>SUM(C12:C30)</f>
        <v>43</v>
      </c>
      <c r="D31" s="926">
        <f>SUM(D26,D25,D18,D11)</f>
        <v>0</v>
      </c>
      <c r="E31" s="926">
        <v>45</v>
      </c>
      <c r="F31" s="927">
        <f>SUM(F12:F30)</f>
        <v>43</v>
      </c>
      <c r="G31" s="913"/>
    </row>
    <row r="32" spans="1:7" ht="15.75">
      <c r="A32" s="1029"/>
      <c r="B32" s="1029"/>
      <c r="C32" s="928"/>
      <c r="D32" s="928"/>
      <c r="E32" s="928"/>
      <c r="F32" s="1030"/>
      <c r="G32" s="913"/>
    </row>
    <row r="33" spans="1:7" ht="15.75">
      <c r="A33" s="1387" t="s">
        <v>263</v>
      </c>
      <c r="B33" s="939" t="s">
        <v>705</v>
      </c>
      <c r="C33" s="1388"/>
      <c r="D33" s="1388"/>
      <c r="E33" s="1388"/>
      <c r="F33" s="1389"/>
      <c r="G33" s="913"/>
    </row>
    <row r="34" spans="1:7" ht="15.75">
      <c r="A34" s="920"/>
      <c r="B34" s="920"/>
      <c r="C34" s="1031">
        <f>SUM(C31:C33)</f>
        <v>43</v>
      </c>
      <c r="D34" s="1032"/>
      <c r="E34" s="922"/>
      <c r="F34" s="922">
        <f>SUM(F31:F33)</f>
        <v>43</v>
      </c>
      <c r="G34" s="913"/>
    </row>
    <row r="35" spans="1:7" ht="18.75" customHeight="1">
      <c r="A35" s="971"/>
      <c r="B35" s="973"/>
      <c r="C35" s="980"/>
      <c r="D35" s="981"/>
      <c r="E35" s="982"/>
      <c r="F35" s="970"/>
      <c r="G35" s="913"/>
    </row>
    <row r="36" spans="1:7" ht="0.75" customHeight="1" hidden="1">
      <c r="A36" s="971"/>
      <c r="B36" s="973"/>
      <c r="C36" s="983"/>
      <c r="D36" s="981"/>
      <c r="E36" s="970"/>
      <c r="F36" s="970"/>
      <c r="G36" s="913"/>
    </row>
    <row r="37" spans="1:7" ht="16.5" customHeight="1">
      <c r="A37" s="971"/>
      <c r="B37" s="973"/>
      <c r="C37" s="983"/>
      <c r="D37" s="981"/>
      <c r="E37" s="970"/>
      <c r="F37" s="970"/>
      <c r="G37" s="913"/>
    </row>
    <row r="38" spans="1:7" ht="18" customHeight="1">
      <c r="A38" s="971"/>
      <c r="B38" s="973"/>
      <c r="C38" s="983"/>
      <c r="D38" s="981"/>
      <c r="E38" s="970"/>
      <c r="F38" s="970"/>
      <c r="G38" s="913"/>
    </row>
    <row r="39" spans="1:7" ht="19.5" customHeight="1">
      <c r="A39" s="971"/>
      <c r="B39" s="973"/>
      <c r="C39" s="983"/>
      <c r="D39" s="981"/>
      <c r="E39" s="970"/>
      <c r="F39" s="970"/>
      <c r="G39" s="913"/>
    </row>
    <row r="40" spans="1:7" ht="0.75" customHeight="1" hidden="1">
      <c r="A40" s="971"/>
      <c r="B40" s="973"/>
      <c r="C40" s="983"/>
      <c r="D40" s="981"/>
      <c r="E40" s="970"/>
      <c r="F40" s="970"/>
      <c r="G40" s="913"/>
    </row>
    <row r="41" spans="1:7" ht="0.75" customHeight="1" hidden="1">
      <c r="A41" s="971"/>
      <c r="B41" s="973"/>
      <c r="C41" s="983"/>
      <c r="D41" s="981"/>
      <c r="E41" s="970"/>
      <c r="F41" s="970"/>
      <c r="G41" s="913"/>
    </row>
    <row r="42" spans="1:7" ht="0.75" customHeight="1" hidden="1">
      <c r="A42" s="971"/>
      <c r="B42" s="973"/>
      <c r="C42" s="983"/>
      <c r="D42" s="981"/>
      <c r="E42" s="970"/>
      <c r="F42" s="970"/>
      <c r="G42" s="913"/>
    </row>
    <row r="43" spans="1:7" ht="18" customHeight="1">
      <c r="A43" s="971"/>
      <c r="B43" s="973"/>
      <c r="C43" s="983"/>
      <c r="D43" s="981"/>
      <c r="E43" s="970"/>
      <c r="F43" s="970"/>
      <c r="G43" s="913"/>
    </row>
    <row r="44" spans="1:7" ht="16.5" customHeight="1">
      <c r="A44" s="971"/>
      <c r="B44" s="973"/>
      <c r="C44" s="983"/>
      <c r="D44" s="981"/>
      <c r="E44" s="970"/>
      <c r="F44" s="970"/>
      <c r="G44" s="913"/>
    </row>
    <row r="45" spans="1:7" ht="19.5" customHeight="1">
      <c r="A45" s="971"/>
      <c r="B45" s="973"/>
      <c r="C45" s="983"/>
      <c r="D45" s="981"/>
      <c r="E45" s="970"/>
      <c r="F45" s="970"/>
      <c r="G45" s="913"/>
    </row>
    <row r="46" spans="1:7" ht="15.75">
      <c r="A46" s="971"/>
      <c r="B46" s="973"/>
      <c r="C46" s="980"/>
      <c r="D46" s="981"/>
      <c r="E46" s="982"/>
      <c r="F46" s="970"/>
      <c r="G46" s="913"/>
    </row>
    <row r="47" spans="1:7" ht="15.75">
      <c r="A47" s="971"/>
      <c r="B47" s="973"/>
      <c r="C47" s="980"/>
      <c r="D47" s="984"/>
      <c r="E47" s="984"/>
      <c r="F47" s="984"/>
      <c r="G47" s="913"/>
    </row>
    <row r="48" spans="1:7" ht="15.75">
      <c r="A48" s="971"/>
      <c r="B48" s="971"/>
      <c r="C48" s="968"/>
      <c r="D48" s="970"/>
      <c r="E48" s="970"/>
      <c r="F48" s="970"/>
      <c r="G48" s="913"/>
    </row>
    <row r="49" spans="1:7" ht="15.75">
      <c r="A49" s="972"/>
      <c r="B49" s="973"/>
      <c r="C49" s="968"/>
      <c r="D49" s="970"/>
      <c r="E49" s="970"/>
      <c r="F49" s="970"/>
      <c r="G49" s="913"/>
    </row>
    <row r="50" spans="1:7" ht="15.75" hidden="1">
      <c r="A50" s="972"/>
      <c r="B50" s="973"/>
      <c r="C50" s="968"/>
      <c r="D50" s="970"/>
      <c r="E50" s="970"/>
      <c r="F50" s="970"/>
      <c r="G50" s="913"/>
    </row>
    <row r="51" spans="1:7" ht="15.75">
      <c r="A51" s="972"/>
      <c r="B51" s="973"/>
      <c r="C51" s="968"/>
      <c r="D51" s="970"/>
      <c r="E51" s="970"/>
      <c r="F51" s="970"/>
      <c r="G51" s="913"/>
    </row>
    <row r="52" spans="1:7" ht="15.75">
      <c r="A52" s="972"/>
      <c r="B52" s="973"/>
      <c r="C52" s="968"/>
      <c r="D52" s="970"/>
      <c r="E52" s="970"/>
      <c r="F52" s="970"/>
      <c r="G52" s="913"/>
    </row>
    <row r="53" spans="1:7" ht="15.75">
      <c r="A53" s="972"/>
      <c r="B53" s="973"/>
      <c r="C53" s="968"/>
      <c r="D53" s="970"/>
      <c r="E53" s="970"/>
      <c r="F53" s="970"/>
      <c r="G53" s="913"/>
    </row>
    <row r="54" spans="1:7" ht="15.75">
      <c r="A54" s="972"/>
      <c r="B54" s="973"/>
      <c r="C54" s="983"/>
      <c r="D54" s="970"/>
      <c r="E54" s="970"/>
      <c r="F54" s="970"/>
      <c r="G54" s="913"/>
    </row>
    <row r="55" spans="1:7" ht="15.75">
      <c r="A55" s="972"/>
      <c r="B55" s="973"/>
      <c r="C55" s="983"/>
      <c r="D55" s="970"/>
      <c r="E55" s="970"/>
      <c r="F55" s="970"/>
      <c r="G55" s="913"/>
    </row>
    <row r="56" spans="1:7" ht="0.75" customHeight="1">
      <c r="A56" s="972"/>
      <c r="B56" s="973"/>
      <c r="C56" s="983"/>
      <c r="D56" s="970"/>
      <c r="E56" s="970"/>
      <c r="F56" s="970"/>
      <c r="G56" s="913"/>
    </row>
    <row r="57" spans="1:7" ht="15.75">
      <c r="A57" s="972"/>
      <c r="B57" s="973"/>
      <c r="C57" s="1037"/>
      <c r="D57" s="970"/>
      <c r="E57" s="982"/>
      <c r="F57" s="970"/>
      <c r="G57" s="913"/>
    </row>
    <row r="58" spans="1:7" ht="15.75" hidden="1">
      <c r="A58" s="972"/>
      <c r="B58" s="973"/>
      <c r="C58" s="968"/>
      <c r="D58" s="970"/>
      <c r="E58" s="970"/>
      <c r="F58" s="970"/>
      <c r="G58" s="913"/>
    </row>
    <row r="59" spans="1:7" ht="15.75" hidden="1">
      <c r="A59" s="972"/>
      <c r="B59" s="973"/>
      <c r="C59" s="968"/>
      <c r="D59" s="970"/>
      <c r="E59" s="970"/>
      <c r="F59" s="970"/>
      <c r="G59" s="913"/>
    </row>
    <row r="60" spans="1:7" ht="15.75">
      <c r="A60" s="972"/>
      <c r="B60" s="973"/>
      <c r="C60" s="1037"/>
      <c r="D60" s="970"/>
      <c r="E60" s="982"/>
      <c r="F60" s="970"/>
      <c r="G60" s="913"/>
    </row>
    <row r="61" spans="1:7" ht="15.75">
      <c r="A61" s="972"/>
      <c r="B61" s="973"/>
      <c r="C61" s="1037"/>
      <c r="D61" s="970"/>
      <c r="E61" s="982"/>
      <c r="F61" s="970"/>
      <c r="G61" s="913"/>
    </row>
    <row r="62" spans="1:7" ht="0.75" customHeight="1">
      <c r="A62" s="972"/>
      <c r="B62" s="973"/>
      <c r="C62" s="968"/>
      <c r="D62" s="970"/>
      <c r="E62" s="970"/>
      <c r="F62" s="970"/>
      <c r="G62" s="913"/>
    </row>
    <row r="63" spans="1:7" ht="15.75">
      <c r="A63" s="971"/>
      <c r="B63" s="971"/>
      <c r="C63" s="1037"/>
      <c r="D63" s="970"/>
      <c r="E63" s="982"/>
      <c r="F63" s="982"/>
      <c r="G63" s="913"/>
    </row>
    <row r="64" spans="1:7" ht="15.75">
      <c r="A64" s="971"/>
      <c r="B64" s="971"/>
      <c r="C64" s="975"/>
      <c r="D64" s="975"/>
      <c r="E64" s="975"/>
      <c r="F64" s="974"/>
      <c r="G64" s="913"/>
    </row>
    <row r="65" spans="1:7" ht="15.75">
      <c r="A65" s="971"/>
      <c r="B65" s="971"/>
      <c r="C65" s="974"/>
      <c r="D65" s="974"/>
      <c r="E65" s="974"/>
      <c r="F65" s="974"/>
      <c r="G65" s="913"/>
    </row>
    <row r="66" spans="1:7" ht="15.75">
      <c r="A66" s="972"/>
      <c r="B66" s="973"/>
      <c r="C66" s="969"/>
      <c r="D66" s="969"/>
      <c r="E66" s="969"/>
      <c r="F66" s="969"/>
      <c r="G66" s="913"/>
    </row>
    <row r="67" spans="1:7" ht="15.75">
      <c r="A67" s="972"/>
      <c r="B67" s="973"/>
      <c r="C67" s="969"/>
      <c r="D67" s="974"/>
      <c r="E67" s="969"/>
      <c r="F67" s="969"/>
      <c r="G67" s="913"/>
    </row>
    <row r="68" spans="1:7" ht="15.75">
      <c r="A68" s="971"/>
      <c r="B68" s="973"/>
      <c r="C68" s="969"/>
      <c r="D68" s="974"/>
      <c r="E68" s="969"/>
      <c r="F68" s="969"/>
      <c r="G68" s="913"/>
    </row>
    <row r="69" spans="1:7" ht="15.75">
      <c r="A69" s="1710"/>
      <c r="B69" s="1710"/>
      <c r="C69" s="954"/>
      <c r="D69" s="954"/>
      <c r="E69" s="954"/>
      <c r="F69" s="954"/>
      <c r="G69" s="913"/>
    </row>
    <row r="70" spans="1:7" ht="15.75">
      <c r="A70" s="1038"/>
      <c r="B70" s="1038"/>
      <c r="C70" s="954"/>
      <c r="D70" s="954"/>
      <c r="E70" s="954"/>
      <c r="F70" s="954"/>
      <c r="G70" s="913"/>
    </row>
    <row r="71" spans="1:7" ht="15.75">
      <c r="A71" s="1038"/>
      <c r="B71" s="1038"/>
      <c r="C71" s="976"/>
      <c r="D71" s="976"/>
      <c r="E71" s="954"/>
      <c r="F71" s="954"/>
      <c r="G71" s="913"/>
    </row>
    <row r="72" spans="1:7" ht="15.75">
      <c r="A72" s="913"/>
      <c r="B72" s="913"/>
      <c r="C72" s="916"/>
      <c r="D72" s="916"/>
      <c r="E72" s="916"/>
      <c r="F72" s="916"/>
      <c r="G72" s="913"/>
    </row>
    <row r="73" spans="1:7" ht="15.75">
      <c r="A73" s="913"/>
      <c r="B73" s="959"/>
      <c r="C73" s="916"/>
      <c r="D73" s="916"/>
      <c r="E73" s="916"/>
      <c r="F73" s="916"/>
      <c r="G73" s="913"/>
    </row>
    <row r="74" spans="1:7" ht="15.75">
      <c r="A74" s="913"/>
      <c r="B74" s="913"/>
      <c r="C74" s="916"/>
      <c r="D74" s="916"/>
      <c r="E74" s="916"/>
      <c r="F74" s="916"/>
      <c r="G74" s="913"/>
    </row>
    <row r="75" spans="1:7" ht="15.75">
      <c r="A75" s="913"/>
      <c r="B75" s="913"/>
      <c r="C75" s="916"/>
      <c r="D75" s="916"/>
      <c r="E75" s="916"/>
      <c r="F75" s="916"/>
      <c r="G75" s="913"/>
    </row>
    <row r="76" spans="1:7" ht="15.75">
      <c r="A76" s="913"/>
      <c r="B76" s="959"/>
      <c r="C76" s="916"/>
      <c r="D76" s="916"/>
      <c r="E76" s="916"/>
      <c r="F76" s="916"/>
      <c r="G76" s="913"/>
    </row>
    <row r="77" spans="1:7" ht="15.75">
      <c r="A77" s="913"/>
      <c r="B77" s="913"/>
      <c r="C77" s="916"/>
      <c r="D77" s="916"/>
      <c r="E77" s="916"/>
      <c r="F77" s="916"/>
      <c r="G77" s="913"/>
    </row>
    <row r="78" spans="1:7" ht="15.75">
      <c r="A78" s="913"/>
      <c r="B78" s="913"/>
      <c r="C78" s="916"/>
      <c r="D78" s="916"/>
      <c r="E78" s="916"/>
      <c r="F78" s="916"/>
      <c r="G78" s="913"/>
    </row>
    <row r="79" spans="1:7" ht="15.75">
      <c r="A79" s="913"/>
      <c r="B79" s="913"/>
      <c r="C79" s="916"/>
      <c r="D79" s="916"/>
      <c r="E79" s="916"/>
      <c r="F79" s="916"/>
      <c r="G79" s="913"/>
    </row>
    <row r="80" spans="1:7" ht="15.75">
      <c r="A80" s="913"/>
      <c r="B80" s="913"/>
      <c r="C80" s="916"/>
      <c r="D80" s="916"/>
      <c r="E80" s="916"/>
      <c r="F80" s="916"/>
      <c r="G80" s="913"/>
    </row>
    <row r="81" spans="1:7" ht="15.75">
      <c r="A81" s="913"/>
      <c r="B81" s="913"/>
      <c r="C81" s="916"/>
      <c r="D81" s="916"/>
      <c r="E81" s="916"/>
      <c r="F81" s="916"/>
      <c r="G81" s="913"/>
    </row>
    <row r="82" spans="1:7" ht="15.75">
      <c r="A82" s="913"/>
      <c r="B82" s="913"/>
      <c r="C82" s="916"/>
      <c r="D82" s="916"/>
      <c r="E82" s="916"/>
      <c r="F82" s="916"/>
      <c r="G82" s="913"/>
    </row>
  </sheetData>
  <sheetProtection/>
  <mergeCells count="3">
    <mergeCell ref="A1:F1"/>
    <mergeCell ref="A3:F3"/>
    <mergeCell ref="A69:B6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6.421875" style="0" customWidth="1"/>
    <col min="2" max="2" width="13.57421875" style="0" customWidth="1"/>
    <col min="3" max="3" width="13.8515625" style="0" customWidth="1"/>
    <col min="4" max="4" width="12.8515625" style="0" customWidth="1"/>
    <col min="5" max="5" width="14.57421875" style="0" customWidth="1"/>
    <col min="6" max="6" width="15.140625" style="0" customWidth="1"/>
    <col min="7" max="7" width="9.140625" style="0" hidden="1" customWidth="1"/>
    <col min="8" max="8" width="13.00390625" style="0" customWidth="1"/>
    <col min="9" max="9" width="13.140625" style="0" customWidth="1"/>
  </cols>
  <sheetData>
    <row r="1" spans="1:8" ht="18.75">
      <c r="A1" s="1472" t="s">
        <v>810</v>
      </c>
      <c r="H1" t="s">
        <v>890</v>
      </c>
    </row>
    <row r="2" spans="1:9" ht="15.75">
      <c r="A2" s="1473" t="s">
        <v>205</v>
      </c>
      <c r="B2" s="1474" t="s">
        <v>740</v>
      </c>
      <c r="C2" s="1474" t="s">
        <v>741</v>
      </c>
      <c r="D2" s="1474" t="s">
        <v>758</v>
      </c>
      <c r="E2" s="1474" t="s">
        <v>759</v>
      </c>
      <c r="F2" s="1474" t="s">
        <v>739</v>
      </c>
      <c r="G2" s="1474"/>
      <c r="H2" s="1474" t="s">
        <v>742</v>
      </c>
      <c r="I2" s="1475" t="s">
        <v>434</v>
      </c>
    </row>
    <row r="3" spans="1:9" ht="15.75">
      <c r="A3" s="1473" t="s">
        <v>811</v>
      </c>
      <c r="B3" s="1476">
        <v>2340</v>
      </c>
      <c r="C3" s="1476">
        <v>1134</v>
      </c>
      <c r="D3" s="1476">
        <v>2430</v>
      </c>
      <c r="E3" s="1476">
        <v>2214</v>
      </c>
      <c r="F3" s="1476">
        <v>702</v>
      </c>
      <c r="G3" s="1476"/>
      <c r="H3" s="1476">
        <v>5292</v>
      </c>
      <c r="I3" s="1476">
        <f>SUM(B3:H3)</f>
        <v>14112</v>
      </c>
    </row>
    <row r="4" spans="1:9" ht="15.75">
      <c r="A4" s="1473" t="s">
        <v>812</v>
      </c>
      <c r="B4" s="1476">
        <v>13566</v>
      </c>
      <c r="C4" s="1476">
        <v>6782</v>
      </c>
      <c r="D4" s="1476">
        <v>13565</v>
      </c>
      <c r="E4" s="1476">
        <v>13565</v>
      </c>
      <c r="F4" s="1476">
        <v>6782</v>
      </c>
      <c r="G4" s="1476"/>
      <c r="H4" s="1476">
        <v>35468</v>
      </c>
      <c r="I4" s="1476">
        <f>SUM(B4:H4)</f>
        <v>89728</v>
      </c>
    </row>
    <row r="5" spans="1:9" ht="15.75">
      <c r="A5" s="1473" t="s">
        <v>813</v>
      </c>
      <c r="B5" s="1476">
        <v>2550</v>
      </c>
      <c r="C5" s="1476">
        <v>1836</v>
      </c>
      <c r="D5" s="1476">
        <v>1734</v>
      </c>
      <c r="E5" s="1476">
        <v>2040</v>
      </c>
      <c r="F5" s="1476">
        <v>1020</v>
      </c>
      <c r="G5" s="1476"/>
      <c r="H5" s="1476">
        <v>7344</v>
      </c>
      <c r="I5" s="1476">
        <f>SUM(B5:H5)</f>
        <v>16524</v>
      </c>
    </row>
    <row r="6" spans="1:9" ht="15.75">
      <c r="A6" s="1450" t="s">
        <v>434</v>
      </c>
      <c r="B6" s="1477">
        <f>SUM(B3:B5)</f>
        <v>18456</v>
      </c>
      <c r="C6" s="1477">
        <f>SUM(C3:C5)</f>
        <v>9752</v>
      </c>
      <c r="D6" s="1477">
        <f>SUM(D3:D5)</f>
        <v>17729</v>
      </c>
      <c r="E6" s="1477">
        <f>SUM(E3:E5)</f>
        <v>17819</v>
      </c>
      <c r="F6" s="1477">
        <f>SUM(F3:F5)</f>
        <v>8504</v>
      </c>
      <c r="G6" s="1477"/>
      <c r="H6" s="1477">
        <f>SUM(H3:H5)</f>
        <v>48104</v>
      </c>
      <c r="I6" s="1477">
        <f>SUM(I3:I5)</f>
        <v>120364</v>
      </c>
    </row>
    <row r="7" spans="1:9" ht="15.75">
      <c r="A7" s="1473" t="s">
        <v>206</v>
      </c>
      <c r="B7" s="1476"/>
      <c r="C7" s="1476"/>
      <c r="D7" s="1476"/>
      <c r="E7" s="1476"/>
      <c r="F7" s="1476"/>
      <c r="G7" s="1476"/>
      <c r="H7" s="1476"/>
      <c r="I7" s="1476"/>
    </row>
    <row r="8" spans="1:9" ht="15.75">
      <c r="A8" s="1473" t="s">
        <v>814</v>
      </c>
      <c r="B8" s="1476">
        <v>12722</v>
      </c>
      <c r="C8" s="1476">
        <v>6210</v>
      </c>
      <c r="D8" s="1476">
        <v>12979</v>
      </c>
      <c r="E8" s="1476">
        <v>12595</v>
      </c>
      <c r="F8" s="1476">
        <v>5501</v>
      </c>
      <c r="G8" s="1476"/>
      <c r="H8" s="1476">
        <v>32679</v>
      </c>
      <c r="I8" s="1476">
        <f>SUM(B8:H8)</f>
        <v>82686</v>
      </c>
    </row>
    <row r="9" spans="1:9" ht="15.75">
      <c r="A9" s="1473" t="s">
        <v>815</v>
      </c>
      <c r="B9" s="1476">
        <v>3354</v>
      </c>
      <c r="C9" s="1476">
        <v>1677</v>
      </c>
      <c r="D9" s="1476">
        <v>3455</v>
      </c>
      <c r="E9" s="1476">
        <v>3337</v>
      </c>
      <c r="F9" s="1476">
        <v>1485</v>
      </c>
      <c r="G9" s="1476"/>
      <c r="H9" s="1476">
        <v>8823</v>
      </c>
      <c r="I9" s="1476">
        <f>SUM(B9:H9)</f>
        <v>22131</v>
      </c>
    </row>
    <row r="10" spans="1:9" ht="15.75">
      <c r="A10" s="1473" t="s">
        <v>816</v>
      </c>
      <c r="B10" s="1476">
        <v>360</v>
      </c>
      <c r="C10" s="1476">
        <v>180</v>
      </c>
      <c r="D10" s="1476"/>
      <c r="E10" s="1476">
        <v>0</v>
      </c>
      <c r="F10" s="1476">
        <v>180</v>
      </c>
      <c r="G10" s="1476"/>
      <c r="H10" s="1476">
        <v>960</v>
      </c>
      <c r="I10" s="1476">
        <f>SUM(B10:H10)</f>
        <v>1680</v>
      </c>
    </row>
    <row r="11" spans="1:9" ht="15.75">
      <c r="A11" s="1473" t="s">
        <v>469</v>
      </c>
      <c r="B11" s="1476">
        <v>5195</v>
      </c>
      <c r="C11" s="1476">
        <v>3453</v>
      </c>
      <c r="D11" s="1476">
        <v>3800</v>
      </c>
      <c r="E11" s="1476">
        <v>5414</v>
      </c>
      <c r="F11" s="1476">
        <v>2554</v>
      </c>
      <c r="G11" s="1476"/>
      <c r="H11" s="1476">
        <v>12765</v>
      </c>
      <c r="I11" s="1476">
        <f>SUM(B11:H11)</f>
        <v>33181</v>
      </c>
    </row>
    <row r="12" spans="1:9" ht="15.75">
      <c r="A12" s="1450" t="s">
        <v>434</v>
      </c>
      <c r="B12" s="1477">
        <f>SUM(B8:B11)</f>
        <v>21631</v>
      </c>
      <c r="C12" s="1477">
        <f>SUM(C8:C11)</f>
        <v>11520</v>
      </c>
      <c r="D12" s="1477">
        <f>SUM(D8:D11)</f>
        <v>20234</v>
      </c>
      <c r="E12" s="1477">
        <f>SUM(E8:E11)</f>
        <v>21346</v>
      </c>
      <c r="F12" s="1477">
        <f>SUM(F8:F11)</f>
        <v>9720</v>
      </c>
      <c r="G12" s="1477"/>
      <c r="H12" s="1477">
        <f>SUM(H8:H11)</f>
        <v>55227</v>
      </c>
      <c r="I12" s="1477">
        <f>SUM(I8:I11)</f>
        <v>139678</v>
      </c>
    </row>
    <row r="13" spans="1:9" ht="15.75">
      <c r="A13" s="1451" t="s">
        <v>756</v>
      </c>
      <c r="B13" s="1477">
        <f aca="true" t="shared" si="0" ref="B13:I13">B6-B12</f>
        <v>-3175</v>
      </c>
      <c r="C13" s="1477">
        <f t="shared" si="0"/>
        <v>-1768</v>
      </c>
      <c r="D13" s="1477">
        <f t="shared" si="0"/>
        <v>-2505</v>
      </c>
      <c r="E13" s="1477">
        <f t="shared" si="0"/>
        <v>-3527</v>
      </c>
      <c r="F13" s="1477">
        <f t="shared" si="0"/>
        <v>-1216</v>
      </c>
      <c r="G13" s="1477">
        <f t="shared" si="0"/>
        <v>0</v>
      </c>
      <c r="H13" s="1477">
        <f t="shared" si="0"/>
        <v>-7123</v>
      </c>
      <c r="I13" s="1477">
        <f t="shared" si="0"/>
        <v>-19314</v>
      </c>
    </row>
    <row r="14" spans="1:9" ht="15">
      <c r="A14" s="1194" t="s">
        <v>760</v>
      </c>
      <c r="B14" s="1452">
        <f>B13/8</f>
        <v>-396.875</v>
      </c>
      <c r="C14" s="1452">
        <f aca="true" t="shared" si="1" ref="C14:I14">C13/12</f>
        <v>-147.33333333333334</v>
      </c>
      <c r="D14" s="1452">
        <f t="shared" si="1"/>
        <v>-208.75</v>
      </c>
      <c r="E14" s="1452">
        <f t="shared" si="1"/>
        <v>-293.9166666666667</v>
      </c>
      <c r="F14" s="1452">
        <f t="shared" si="1"/>
        <v>-101.33333333333333</v>
      </c>
      <c r="G14" s="1452">
        <f t="shared" si="1"/>
        <v>0</v>
      </c>
      <c r="H14" s="1452">
        <f t="shared" si="1"/>
        <v>-593.5833333333334</v>
      </c>
      <c r="I14" s="1452">
        <f t="shared" si="1"/>
        <v>-1609.5</v>
      </c>
    </row>
    <row r="15" spans="1:9" ht="15.75">
      <c r="A15" s="1473"/>
      <c r="B15" s="1476"/>
      <c r="C15" s="1476"/>
      <c r="D15" s="1476"/>
      <c r="E15" s="1476"/>
      <c r="F15" s="1476"/>
      <c r="G15" s="1476"/>
      <c r="H15" s="1476"/>
      <c r="I15" s="1476"/>
    </row>
    <row r="16" ht="15">
      <c r="A16" t="s">
        <v>817</v>
      </c>
    </row>
    <row r="17" spans="1:9" ht="18.75">
      <c r="A17" s="1478"/>
      <c r="B17" s="886"/>
      <c r="C17" s="886"/>
      <c r="D17" s="886"/>
      <c r="E17" s="886"/>
      <c r="F17" s="886"/>
      <c r="G17" s="886"/>
      <c r="H17" s="886"/>
      <c r="I17" s="886"/>
    </row>
    <row r="18" spans="1:9" ht="15.75">
      <c r="A18" s="1479"/>
      <c r="B18" s="1480"/>
      <c r="C18" s="1480"/>
      <c r="D18" s="1480"/>
      <c r="E18" s="1480"/>
      <c r="F18" s="1480"/>
      <c r="G18" s="1480"/>
      <c r="H18" s="1480"/>
      <c r="I18" s="1481"/>
    </row>
    <row r="19" spans="1:9" ht="15.75">
      <c r="A19" s="1479"/>
      <c r="B19" s="1482"/>
      <c r="C19" s="1482"/>
      <c r="D19" s="1482"/>
      <c r="E19" s="1482"/>
      <c r="F19" s="1482"/>
      <c r="G19" s="1482"/>
      <c r="H19" s="1482"/>
      <c r="I19" s="1482"/>
    </row>
    <row r="20" spans="1:9" ht="15.75">
      <c r="A20" s="1479"/>
      <c r="B20" s="1482"/>
      <c r="C20" s="1482"/>
      <c r="D20" s="1482"/>
      <c r="E20" s="1482"/>
      <c r="F20" s="1482"/>
      <c r="G20" s="1482"/>
      <c r="H20" s="1482"/>
      <c r="I20" s="1482"/>
    </row>
    <row r="21" spans="1:9" ht="15.75">
      <c r="A21" s="1479"/>
      <c r="B21" s="1482"/>
      <c r="C21" s="1482"/>
      <c r="D21" s="1482"/>
      <c r="E21" s="1482"/>
      <c r="F21" s="1482"/>
      <c r="G21" s="1482"/>
      <c r="H21" s="1482"/>
      <c r="I21" s="1482"/>
    </row>
    <row r="22" spans="1:9" ht="15.75">
      <c r="A22" s="1483"/>
      <c r="B22" s="1484"/>
      <c r="C22" s="1484"/>
      <c r="D22" s="1484"/>
      <c r="E22" s="1484"/>
      <c r="F22" s="1484"/>
      <c r="G22" s="1484"/>
      <c r="H22" s="1484"/>
      <c r="I22" s="1484"/>
    </row>
    <row r="23" spans="1:9" ht="15.75">
      <c r="A23" s="1479"/>
      <c r="B23" s="1482"/>
      <c r="C23" s="1482"/>
      <c r="D23" s="1482"/>
      <c r="E23" s="1482"/>
      <c r="F23" s="1482"/>
      <c r="G23" s="1482"/>
      <c r="H23" s="1482"/>
      <c r="I23" s="1482"/>
    </row>
    <row r="24" spans="1:9" ht="15.75">
      <c r="A24" s="1479"/>
      <c r="B24" s="1482"/>
      <c r="C24" s="1482"/>
      <c r="D24" s="1482"/>
      <c r="E24" s="1482"/>
      <c r="F24" s="1482"/>
      <c r="G24" s="1482"/>
      <c r="H24" s="1482"/>
      <c r="I24" s="1482"/>
    </row>
    <row r="25" spans="1:9" ht="15.75">
      <c r="A25" s="1479"/>
      <c r="B25" s="1482"/>
      <c r="C25" s="1482"/>
      <c r="D25" s="1482"/>
      <c r="E25" s="1482"/>
      <c r="F25" s="1482"/>
      <c r="G25" s="1482"/>
      <c r="H25" s="1482"/>
      <c r="I25" s="1482"/>
    </row>
    <row r="26" spans="1:9" ht="15.75">
      <c r="A26" s="1479"/>
      <c r="B26" s="1482"/>
      <c r="C26" s="1482"/>
      <c r="D26" s="1482"/>
      <c r="E26" s="1482"/>
      <c r="F26" s="1482"/>
      <c r="G26" s="1482"/>
      <c r="H26" s="1482"/>
      <c r="I26" s="1482"/>
    </row>
    <row r="27" spans="1:9" ht="15.75">
      <c r="A27" s="1479"/>
      <c r="B27" s="1482"/>
      <c r="C27" s="1482"/>
      <c r="D27" s="1482"/>
      <c r="E27" s="1482"/>
      <c r="F27" s="1482"/>
      <c r="G27" s="1482"/>
      <c r="H27" s="1482"/>
      <c r="I27" s="1482"/>
    </row>
    <row r="28" spans="1:9" ht="15.75">
      <c r="A28" s="1483"/>
      <c r="B28" s="1484"/>
      <c r="C28" s="1484"/>
      <c r="D28" s="1484"/>
      <c r="E28" s="1484"/>
      <c r="F28" s="1484"/>
      <c r="G28" s="1484"/>
      <c r="H28" s="1484"/>
      <c r="I28" s="1484"/>
    </row>
    <row r="29" spans="1:9" ht="15.75">
      <c r="A29" s="1485"/>
      <c r="B29" s="1484"/>
      <c r="C29" s="1484"/>
      <c r="D29" s="1484"/>
      <c r="E29" s="1484"/>
      <c r="F29" s="1484"/>
      <c r="G29" s="1484"/>
      <c r="H29" s="1484"/>
      <c r="I29" s="1484"/>
    </row>
    <row r="30" spans="1:9" ht="15">
      <c r="A30" s="886"/>
      <c r="B30" s="1486"/>
      <c r="C30" s="1486"/>
      <c r="D30" s="1486"/>
      <c r="E30" s="1486"/>
      <c r="F30" s="1486"/>
      <c r="G30" s="1486"/>
      <c r="H30" s="1486"/>
      <c r="I30" s="1486"/>
    </row>
    <row r="31" spans="1:9" ht="15.75">
      <c r="A31" s="1479"/>
      <c r="B31" s="1482"/>
      <c r="C31" s="1482"/>
      <c r="D31" s="1482"/>
      <c r="E31" s="1482"/>
      <c r="F31" s="1482"/>
      <c r="G31" s="1482"/>
      <c r="H31" s="1482"/>
      <c r="I31" s="1482"/>
    </row>
    <row r="32" spans="1:9" ht="15">
      <c r="A32" s="886"/>
      <c r="B32" s="886"/>
      <c r="C32" s="886"/>
      <c r="D32" s="886"/>
      <c r="E32" s="886"/>
      <c r="F32" s="886"/>
      <c r="G32" s="886"/>
      <c r="H32" s="886"/>
      <c r="I32" s="88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31"/>
  <sheetViews>
    <sheetView zoomScalePageLayoutView="0" workbookViewId="0" topLeftCell="A69">
      <selection activeCell="E73" sqref="E73"/>
    </sheetView>
  </sheetViews>
  <sheetFormatPr defaultColWidth="9.140625" defaultRowHeight="15"/>
  <cols>
    <col min="1" max="1" width="6.421875" style="0" customWidth="1"/>
    <col min="2" max="2" width="8.00390625" style="0" customWidth="1"/>
    <col min="3" max="3" width="39.28125" style="0" customWidth="1"/>
    <col min="4" max="4" width="12.7109375" style="0" customWidth="1"/>
    <col min="5" max="5" width="15.140625" style="0" customWidth="1"/>
    <col min="6" max="6" width="12.140625" style="0" customWidth="1"/>
  </cols>
  <sheetData>
    <row r="1" spans="1:5" ht="15">
      <c r="A1" s="1"/>
      <c r="B1" s="1"/>
      <c r="C1" s="1"/>
      <c r="D1" s="1564" t="s">
        <v>689</v>
      </c>
      <c r="E1" s="1564"/>
    </row>
    <row r="2" spans="1:5" ht="15">
      <c r="A2" s="1559" t="s">
        <v>179</v>
      </c>
      <c r="B2" s="1559"/>
      <c r="C2" s="1559"/>
      <c r="D2" s="1559"/>
      <c r="E2" s="1559"/>
    </row>
    <row r="3" spans="1:5" ht="15">
      <c r="A3" s="1559" t="s">
        <v>762</v>
      </c>
      <c r="B3" s="1559"/>
      <c r="C3" s="1559"/>
      <c r="D3" s="1559"/>
      <c r="E3" s="1559"/>
    </row>
    <row r="4" ht="15">
      <c r="C4" t="s">
        <v>818</v>
      </c>
    </row>
    <row r="5" spans="1:5" ht="15.75">
      <c r="A5" s="2" t="s">
        <v>0</v>
      </c>
      <c r="B5" s="2"/>
      <c r="C5" s="2"/>
      <c r="D5" s="2"/>
      <c r="E5" s="2"/>
    </row>
    <row r="6" spans="1:5" ht="16.5" thickBot="1">
      <c r="A6" s="6"/>
      <c r="B6" s="6"/>
      <c r="C6" s="6"/>
      <c r="D6" s="1565" t="s">
        <v>1</v>
      </c>
      <c r="E6" s="1565"/>
    </row>
    <row r="7" spans="1:5" ht="72" thickBot="1">
      <c r="A7" s="7" t="s">
        <v>2</v>
      </c>
      <c r="B7" s="8" t="s">
        <v>3</v>
      </c>
      <c r="C7" s="3" t="s">
        <v>4</v>
      </c>
      <c r="D7" s="3" t="s">
        <v>771</v>
      </c>
      <c r="E7" s="9" t="s">
        <v>772</v>
      </c>
    </row>
    <row r="8" spans="1:5" ht="15.75" thickBot="1">
      <c r="A8" s="10">
        <v>1</v>
      </c>
      <c r="B8" s="12">
        <v>2</v>
      </c>
      <c r="C8" s="12">
        <v>3</v>
      </c>
      <c r="D8" s="12">
        <v>4</v>
      </c>
      <c r="E8" s="13">
        <v>5</v>
      </c>
    </row>
    <row r="9" spans="1:5" ht="15">
      <c r="A9" s="14" t="s">
        <v>5</v>
      </c>
      <c r="B9" s="106" t="s">
        <v>6</v>
      </c>
      <c r="C9" s="107" t="s">
        <v>7</v>
      </c>
      <c r="D9" s="148"/>
      <c r="E9" s="111"/>
    </row>
    <row r="10" spans="1:5" ht="15">
      <c r="A10" s="114" t="s">
        <v>8</v>
      </c>
      <c r="B10" s="108"/>
      <c r="C10" s="38" t="s">
        <v>9</v>
      </c>
      <c r="D10" s="149"/>
      <c r="E10" s="112"/>
    </row>
    <row r="11" spans="1:5" ht="15">
      <c r="A11" s="114" t="s">
        <v>10</v>
      </c>
      <c r="B11" s="108"/>
      <c r="C11" s="67" t="s">
        <v>11</v>
      </c>
      <c r="D11" s="150"/>
      <c r="E11" s="26"/>
    </row>
    <row r="12" spans="1:5" ht="15">
      <c r="A12" s="114" t="s">
        <v>12</v>
      </c>
      <c r="B12" s="108"/>
      <c r="C12" s="67" t="s">
        <v>13</v>
      </c>
      <c r="D12" s="150"/>
      <c r="E12" s="26">
        <v>3000</v>
      </c>
    </row>
    <row r="13" spans="1:5" ht="15">
      <c r="A13" s="114" t="s">
        <v>14</v>
      </c>
      <c r="B13" s="108"/>
      <c r="C13" s="67" t="s">
        <v>15</v>
      </c>
      <c r="D13" s="150"/>
      <c r="E13" s="26"/>
    </row>
    <row r="14" spans="1:5" ht="15">
      <c r="A14" s="114"/>
      <c r="B14" s="522"/>
      <c r="C14" s="95" t="s">
        <v>17</v>
      </c>
      <c r="D14" s="523"/>
      <c r="E14" s="79"/>
    </row>
    <row r="15" spans="1:5" ht="26.25" thickBot="1">
      <c r="A15" s="114" t="s">
        <v>16</v>
      </c>
      <c r="B15" s="105"/>
      <c r="C15" s="102" t="s">
        <v>379</v>
      </c>
      <c r="D15" s="151"/>
      <c r="E15" s="62"/>
    </row>
    <row r="16" spans="1:7" ht="15.75" thickBot="1">
      <c r="A16" s="114" t="s">
        <v>18</v>
      </c>
      <c r="B16" s="18"/>
      <c r="C16" s="19" t="s">
        <v>19</v>
      </c>
      <c r="D16" s="152">
        <f>SUM(D11:D15)</f>
        <v>0</v>
      </c>
      <c r="E16" s="20">
        <f>SUM(E11:E15)</f>
        <v>3000</v>
      </c>
      <c r="G16" s="524"/>
    </row>
    <row r="17" spans="1:5" ht="15">
      <c r="A17" s="114" t="s">
        <v>20</v>
      </c>
      <c r="B17" s="126"/>
      <c r="C17" s="35" t="s">
        <v>21</v>
      </c>
      <c r="D17" s="153"/>
      <c r="E17" s="111"/>
    </row>
    <row r="18" spans="1:5" ht="15">
      <c r="A18" s="114" t="s">
        <v>22</v>
      </c>
      <c r="B18" s="45"/>
      <c r="C18" s="40" t="s">
        <v>23</v>
      </c>
      <c r="D18" s="145"/>
      <c r="E18" s="50"/>
    </row>
    <row r="19" spans="1:5" ht="15">
      <c r="A19" s="114" t="s">
        <v>24</v>
      </c>
      <c r="B19" s="23"/>
      <c r="C19" s="24" t="s">
        <v>25</v>
      </c>
      <c r="D19" s="141"/>
      <c r="E19" s="26"/>
    </row>
    <row r="20" spans="1:5" ht="26.25" thickBot="1">
      <c r="A20" s="114" t="s">
        <v>26</v>
      </c>
      <c r="B20" s="27"/>
      <c r="C20" s="28" t="s">
        <v>27</v>
      </c>
      <c r="D20" s="154"/>
      <c r="E20" s="29"/>
    </row>
    <row r="21" spans="1:5" ht="26.25" thickBot="1">
      <c r="A21" s="114" t="s">
        <v>28</v>
      </c>
      <c r="B21" s="30"/>
      <c r="C21" s="31" t="s">
        <v>29</v>
      </c>
      <c r="D21" s="163">
        <f>SUM(D18:D20)</f>
        <v>0</v>
      </c>
      <c r="E21" s="33">
        <f>SUM(E18:E20)</f>
        <v>0</v>
      </c>
    </row>
    <row r="22" spans="1:5" ht="15.75" thickBot="1">
      <c r="A22" s="114" t="s">
        <v>30</v>
      </c>
      <c r="B22" s="30"/>
      <c r="C22" s="32" t="s">
        <v>31</v>
      </c>
      <c r="D22" s="525">
        <f>SUM(D16+D21)</f>
        <v>0</v>
      </c>
      <c r="E22" s="33">
        <f>SUM(E16+E21)</f>
        <v>3000</v>
      </c>
    </row>
    <row r="23" spans="1:5" ht="15">
      <c r="A23" s="114" t="s">
        <v>32</v>
      </c>
      <c r="B23" s="34" t="s">
        <v>33</v>
      </c>
      <c r="C23" s="35" t="s">
        <v>34</v>
      </c>
      <c r="D23" s="156"/>
      <c r="E23" s="36"/>
    </row>
    <row r="24" spans="1:5" ht="15">
      <c r="A24" s="114" t="s">
        <v>35</v>
      </c>
      <c r="B24" s="37"/>
      <c r="C24" s="38" t="s">
        <v>36</v>
      </c>
      <c r="D24" s="157"/>
      <c r="E24" s="39"/>
    </row>
    <row r="25" spans="1:5" ht="15">
      <c r="A25" s="114" t="s">
        <v>37</v>
      </c>
      <c r="B25" s="23"/>
      <c r="C25" s="40" t="s">
        <v>38</v>
      </c>
      <c r="D25" s="150"/>
      <c r="E25" s="26"/>
    </row>
    <row r="26" spans="1:5" ht="15">
      <c r="A26" s="114" t="s">
        <v>39</v>
      </c>
      <c r="B26" s="23"/>
      <c r="C26" s="24" t="s">
        <v>40</v>
      </c>
      <c r="D26" s="150"/>
      <c r="E26" s="132"/>
    </row>
    <row r="27" spans="1:5" ht="15">
      <c r="A27" s="114" t="s">
        <v>41</v>
      </c>
      <c r="B27" s="23"/>
      <c r="C27" s="24" t="s">
        <v>42</v>
      </c>
      <c r="D27" s="150"/>
      <c r="E27" s="26"/>
    </row>
    <row r="28" spans="1:5" ht="25.5">
      <c r="A28" s="114" t="s">
        <v>43</v>
      </c>
      <c r="B28" s="23"/>
      <c r="C28" s="41" t="s">
        <v>44</v>
      </c>
      <c r="D28" s="150"/>
      <c r="E28" s="127"/>
    </row>
    <row r="29" spans="1:5" ht="15.75" thickBot="1">
      <c r="A29" s="114" t="s">
        <v>45</v>
      </c>
      <c r="B29" s="83"/>
      <c r="C29" s="28" t="s">
        <v>46</v>
      </c>
      <c r="D29" s="158"/>
      <c r="E29" s="128"/>
    </row>
    <row r="30" spans="1:5" ht="26.25" thickBot="1">
      <c r="A30" s="114" t="s">
        <v>47</v>
      </c>
      <c r="B30" s="43"/>
      <c r="C30" s="44" t="s">
        <v>48</v>
      </c>
      <c r="D30" s="155">
        <f>SUM(D25:D29)</f>
        <v>0</v>
      </c>
      <c r="E30" s="33">
        <f>SUM(E25:E29)</f>
        <v>0</v>
      </c>
    </row>
    <row r="31" spans="1:5" ht="15">
      <c r="A31" s="114" t="s">
        <v>49</v>
      </c>
      <c r="B31" s="126" t="s">
        <v>50</v>
      </c>
      <c r="C31" s="35" t="s">
        <v>51</v>
      </c>
      <c r="D31" s="153"/>
      <c r="E31" s="111"/>
    </row>
    <row r="32" spans="1:5" ht="25.5">
      <c r="A32" s="114" t="s">
        <v>52</v>
      </c>
      <c r="B32" s="45"/>
      <c r="C32" s="40" t="s">
        <v>53</v>
      </c>
      <c r="D32" s="145"/>
      <c r="E32" s="46"/>
    </row>
    <row r="33" spans="1:5" ht="25.5">
      <c r="A33" s="114" t="s">
        <v>54</v>
      </c>
      <c r="B33" s="23"/>
      <c r="C33" s="24" t="s">
        <v>55</v>
      </c>
      <c r="D33" s="141"/>
      <c r="E33" s="25"/>
    </row>
    <row r="34" spans="1:5" ht="15.75" thickBot="1">
      <c r="A34" s="114" t="s">
        <v>56</v>
      </c>
      <c r="B34" s="56"/>
      <c r="C34" s="81" t="s">
        <v>57</v>
      </c>
      <c r="D34" s="159"/>
      <c r="E34" s="97"/>
    </row>
    <row r="35" spans="1:5" ht="15.75" thickBot="1">
      <c r="A35" s="114" t="s">
        <v>58</v>
      </c>
      <c r="B35" s="47"/>
      <c r="C35" s="90" t="s">
        <v>59</v>
      </c>
      <c r="D35" s="160">
        <f>SUM(D32:D34)</f>
        <v>0</v>
      </c>
      <c r="E35" s="20">
        <f>SUM(E32:E34)</f>
        <v>0</v>
      </c>
    </row>
    <row r="36" spans="1:5" ht="15">
      <c r="A36" s="114" t="s">
        <v>60</v>
      </c>
      <c r="B36" s="48" t="s">
        <v>61</v>
      </c>
      <c r="C36" s="49" t="s">
        <v>62</v>
      </c>
      <c r="D36" s="145"/>
      <c r="E36" s="50"/>
    </row>
    <row r="37" spans="1:5" ht="15">
      <c r="A37" s="114" t="s">
        <v>63</v>
      </c>
      <c r="B37" s="51"/>
      <c r="C37" s="49" t="s">
        <v>64</v>
      </c>
      <c r="D37" s="145"/>
      <c r="E37" s="50"/>
    </row>
    <row r="38" spans="1:5" ht="15">
      <c r="A38" s="114" t="s">
        <v>65</v>
      </c>
      <c r="B38" s="51"/>
      <c r="C38" s="49" t="s">
        <v>66</v>
      </c>
      <c r="D38" s="161"/>
      <c r="E38" s="52"/>
    </row>
    <row r="39" spans="1:5" ht="15.75" thickBot="1">
      <c r="A39" s="114" t="s">
        <v>67</v>
      </c>
      <c r="B39" s="53"/>
      <c r="C39" s="54" t="s">
        <v>68</v>
      </c>
      <c r="D39" s="143"/>
      <c r="E39" s="55">
        <v>9800</v>
      </c>
    </row>
    <row r="40" spans="1:5" ht="15.75" thickBot="1">
      <c r="A40" s="114" t="s">
        <v>69</v>
      </c>
      <c r="B40" s="56"/>
      <c r="C40" s="57" t="s">
        <v>70</v>
      </c>
      <c r="D40" s="157">
        <f>SUM(D37+D39)</f>
        <v>0</v>
      </c>
      <c r="E40" s="39">
        <f>SUM(E37+E39)</f>
        <v>9800</v>
      </c>
    </row>
    <row r="41" spans="1:5" ht="15.75" thickBot="1">
      <c r="A41" s="114" t="s">
        <v>71</v>
      </c>
      <c r="B41" s="21" t="s">
        <v>72</v>
      </c>
      <c r="C41" s="19" t="s">
        <v>73</v>
      </c>
      <c r="D41" s="162"/>
      <c r="E41" s="22"/>
    </row>
    <row r="42" spans="1:5" ht="25.5">
      <c r="A42" s="114" t="s">
        <v>74</v>
      </c>
      <c r="B42" s="58"/>
      <c r="C42" s="59" t="s">
        <v>75</v>
      </c>
      <c r="D42" s="145"/>
      <c r="E42" s="129"/>
    </row>
    <row r="43" spans="1:5" ht="26.25" thickBot="1">
      <c r="A43" s="114" t="s">
        <v>76</v>
      </c>
      <c r="B43" s="60"/>
      <c r="C43" s="61" t="s">
        <v>77</v>
      </c>
      <c r="D43" s="143"/>
      <c r="E43" s="62"/>
    </row>
    <row r="44" spans="1:5" ht="15.75" thickBot="1">
      <c r="A44" s="114" t="s">
        <v>78</v>
      </c>
      <c r="B44" s="63"/>
      <c r="C44" s="64" t="s">
        <v>79</v>
      </c>
      <c r="D44" s="163">
        <f>SUM(D42:D43)</f>
        <v>0</v>
      </c>
      <c r="E44" s="20">
        <f>SUM(E43)</f>
        <v>0</v>
      </c>
    </row>
    <row r="45" spans="1:5" ht="15">
      <c r="A45" s="114" t="s">
        <v>80</v>
      </c>
      <c r="B45" s="37" t="s">
        <v>81</v>
      </c>
      <c r="C45" s="65" t="s">
        <v>82</v>
      </c>
      <c r="D45" s="157"/>
      <c r="E45" s="39"/>
    </row>
    <row r="46" spans="1:5" ht="15">
      <c r="A46" s="114" t="s">
        <v>83</v>
      </c>
      <c r="B46" s="66"/>
      <c r="C46" s="67" t="s">
        <v>84</v>
      </c>
      <c r="D46" s="150"/>
      <c r="E46" s="26"/>
    </row>
    <row r="47" spans="1:5" ht="15.75" thickBot="1">
      <c r="A47" s="114" t="s">
        <v>85</v>
      </c>
      <c r="B47" s="88"/>
      <c r="C47" s="68" t="s">
        <v>86</v>
      </c>
      <c r="D47" s="158"/>
      <c r="E47" s="62">
        <f>SUM(D47)</f>
        <v>0</v>
      </c>
    </row>
    <row r="48" spans="1:5" ht="15.75" thickBot="1">
      <c r="A48" s="114" t="s">
        <v>87</v>
      </c>
      <c r="B48" s="37"/>
      <c r="C48" s="65" t="s">
        <v>88</v>
      </c>
      <c r="D48" s="157">
        <f>SUM(D46:D47)</f>
        <v>0</v>
      </c>
      <c r="E48" s="39"/>
    </row>
    <row r="49" spans="1:5" ht="15.75" thickBot="1">
      <c r="A49" s="114" t="s">
        <v>89</v>
      </c>
      <c r="B49" s="21"/>
      <c r="C49" s="64" t="s">
        <v>90</v>
      </c>
      <c r="D49" s="162">
        <f>SUM(D22+D30+D35+D40+D44+D48)</f>
        <v>0</v>
      </c>
      <c r="E49" s="20">
        <f>SUM(E22+E30+E35+E40+E44+E48)</f>
        <v>12800</v>
      </c>
    </row>
    <row r="50" spans="1:5" ht="25.5">
      <c r="A50" s="114" t="s">
        <v>91</v>
      </c>
      <c r="B50" s="91" t="s">
        <v>92</v>
      </c>
      <c r="C50" s="16" t="s">
        <v>93</v>
      </c>
      <c r="D50" s="89"/>
      <c r="E50" s="92"/>
    </row>
    <row r="51" spans="1:5" ht="15">
      <c r="A51" s="114" t="s">
        <v>94</v>
      </c>
      <c r="B51" s="66"/>
      <c r="C51" s="67" t="s">
        <v>95</v>
      </c>
      <c r="D51" s="164"/>
      <c r="E51" s="104"/>
    </row>
    <row r="52" spans="1:5" ht="15">
      <c r="A52" s="114" t="s">
        <v>96</v>
      </c>
      <c r="B52" s="66"/>
      <c r="C52" s="67" t="s">
        <v>97</v>
      </c>
      <c r="D52" s="165"/>
      <c r="E52" s="118"/>
    </row>
    <row r="53" spans="1:5" ht="15.75" thickBot="1">
      <c r="A53" s="114" t="s">
        <v>98</v>
      </c>
      <c r="B53" s="109"/>
      <c r="C53" s="68" t="s">
        <v>99</v>
      </c>
      <c r="D53" s="166"/>
      <c r="E53" s="113"/>
    </row>
    <row r="54" spans="1:5" ht="15.75" thickBot="1">
      <c r="A54" s="114" t="s">
        <v>100</v>
      </c>
      <c r="B54" s="21"/>
      <c r="C54" s="19" t="s">
        <v>101</v>
      </c>
      <c r="D54" s="167"/>
      <c r="E54" s="69">
        <f>SUM(E51:E53)</f>
        <v>0</v>
      </c>
    </row>
    <row r="55" spans="1:5" ht="25.5">
      <c r="A55" s="114" t="s">
        <v>102</v>
      </c>
      <c r="B55" s="37"/>
      <c r="C55" s="16" t="s">
        <v>103</v>
      </c>
      <c r="D55" s="168"/>
      <c r="E55" s="94"/>
    </row>
    <row r="56" spans="1:5" ht="15">
      <c r="A56" s="114" t="s">
        <v>104</v>
      </c>
      <c r="B56" s="66" t="s">
        <v>105</v>
      </c>
      <c r="C56" s="38" t="s">
        <v>106</v>
      </c>
      <c r="D56" s="165"/>
      <c r="E56" s="100"/>
    </row>
    <row r="57" spans="1:5" ht="15">
      <c r="A57" s="114" t="s">
        <v>107</v>
      </c>
      <c r="B57" s="66"/>
      <c r="C57" s="67" t="s">
        <v>108</v>
      </c>
      <c r="D57" s="165"/>
      <c r="E57" s="118"/>
    </row>
    <row r="58" spans="1:5" ht="15.75" thickBot="1">
      <c r="A58" s="114" t="s">
        <v>109</v>
      </c>
      <c r="B58" s="109"/>
      <c r="C58" s="68" t="s">
        <v>110</v>
      </c>
      <c r="D58" s="166"/>
      <c r="E58" s="119"/>
    </row>
    <row r="59" spans="1:5" ht="26.25" thickBot="1">
      <c r="A59" s="114" t="s">
        <v>111</v>
      </c>
      <c r="B59" s="110"/>
      <c r="C59" s="101" t="s">
        <v>112</v>
      </c>
      <c r="D59" s="167"/>
      <c r="E59" s="120"/>
    </row>
    <row r="60" spans="1:5" ht="15">
      <c r="A60" s="114" t="s">
        <v>113</v>
      </c>
      <c r="B60" s="37" t="s">
        <v>114</v>
      </c>
      <c r="C60" s="93" t="s">
        <v>115</v>
      </c>
      <c r="D60" s="168"/>
      <c r="E60" s="94"/>
    </row>
    <row r="61" spans="1:5" ht="15">
      <c r="A61" s="114" t="s">
        <v>116</v>
      </c>
      <c r="B61" s="66"/>
      <c r="C61" s="67" t="s">
        <v>108</v>
      </c>
      <c r="D61" s="165"/>
      <c r="E61" s="118"/>
    </row>
    <row r="62" spans="1:5" ht="15.75" thickBot="1">
      <c r="A62" s="114" t="s">
        <v>117</v>
      </c>
      <c r="B62" s="110"/>
      <c r="C62" s="102" t="s">
        <v>110</v>
      </c>
      <c r="D62" s="167"/>
      <c r="E62" s="121"/>
    </row>
    <row r="63" spans="1:5" ht="15.75" thickBot="1">
      <c r="A63" s="114" t="s">
        <v>118</v>
      </c>
      <c r="B63" s="110"/>
      <c r="C63" s="101" t="s">
        <v>119</v>
      </c>
      <c r="D63" s="167"/>
      <c r="E63" s="120"/>
    </row>
    <row r="64" spans="1:5" ht="15.75" thickBot="1">
      <c r="A64" s="114" t="s">
        <v>120</v>
      </c>
      <c r="B64" s="37" t="s">
        <v>121</v>
      </c>
      <c r="C64" s="65" t="s">
        <v>122</v>
      </c>
      <c r="D64" s="168"/>
      <c r="E64" s="94"/>
    </row>
    <row r="65" spans="1:5" ht="15">
      <c r="A65" s="114" t="s">
        <v>123</v>
      </c>
      <c r="B65" s="34"/>
      <c r="C65" s="35" t="s">
        <v>124</v>
      </c>
      <c r="D65" s="169"/>
      <c r="E65" s="70"/>
    </row>
    <row r="66" spans="1:5" ht="15">
      <c r="A66" s="114" t="s">
        <v>125</v>
      </c>
      <c r="B66" s="87"/>
      <c r="C66" s="67" t="s">
        <v>126</v>
      </c>
      <c r="D66" s="164"/>
      <c r="E66" s="104"/>
    </row>
    <row r="67" spans="1:5" ht="15">
      <c r="A67" s="114" t="s">
        <v>127</v>
      </c>
      <c r="B67" s="37"/>
      <c r="C67" s="95" t="s">
        <v>128</v>
      </c>
      <c r="D67" s="170"/>
      <c r="E67" s="124"/>
    </row>
    <row r="68" spans="1:5" ht="15">
      <c r="A68" s="114" t="s">
        <v>129</v>
      </c>
      <c r="B68" s="122"/>
      <c r="C68" s="41" t="s">
        <v>130</v>
      </c>
      <c r="D68" s="171"/>
      <c r="E68" s="97"/>
    </row>
    <row r="69" spans="1:5" ht="15">
      <c r="A69" s="114" t="s">
        <v>131</v>
      </c>
      <c r="B69" s="123"/>
      <c r="C69" s="67" t="s">
        <v>132</v>
      </c>
      <c r="D69" s="150"/>
      <c r="E69" s="25"/>
    </row>
    <row r="70" spans="1:5" ht="15.75" thickBot="1">
      <c r="A70" s="114" t="s">
        <v>133</v>
      </c>
      <c r="B70" s="96"/>
      <c r="C70" s="95" t="s">
        <v>134</v>
      </c>
      <c r="D70" s="151"/>
      <c r="E70" s="125"/>
    </row>
    <row r="71" spans="1:5" ht="15.75" thickBot="1">
      <c r="A71" s="114" t="s">
        <v>135</v>
      </c>
      <c r="B71" s="63"/>
      <c r="C71" s="75" t="s">
        <v>136</v>
      </c>
      <c r="D71" s="163">
        <f>SUM(D66:D70)</f>
        <v>0</v>
      </c>
      <c r="E71" s="20">
        <f>SUM(E66:E70)</f>
        <v>0</v>
      </c>
    </row>
    <row r="72" spans="1:5" ht="15.75" thickBot="1">
      <c r="A72" s="114" t="s">
        <v>137</v>
      </c>
      <c r="B72" s="71"/>
      <c r="C72" s="16" t="s">
        <v>512</v>
      </c>
      <c r="D72" s="157"/>
      <c r="E72" s="39">
        <v>7361</v>
      </c>
    </row>
    <row r="73" spans="1:5" ht="15.75" thickBot="1">
      <c r="A73" s="114" t="s">
        <v>138</v>
      </c>
      <c r="B73" s="72"/>
      <c r="C73" s="64" t="s">
        <v>139</v>
      </c>
      <c r="D73" s="162">
        <f>SUM(D49+D71)</f>
        <v>0</v>
      </c>
      <c r="E73" s="22">
        <f>SUM(E49+E54+E71+E72)</f>
        <v>20161</v>
      </c>
    </row>
    <row r="74" spans="1:5" ht="15.75">
      <c r="A74" s="76"/>
      <c r="B74" s="76"/>
      <c r="C74" s="77"/>
      <c r="D74" s="4"/>
      <c r="E74" s="4"/>
    </row>
    <row r="75" spans="1:5" ht="15.75">
      <c r="A75" s="76"/>
      <c r="B75" s="76"/>
      <c r="C75" s="77"/>
      <c r="D75" s="4"/>
      <c r="E75" s="4"/>
    </row>
    <row r="76" spans="1:5" ht="9" customHeight="1" hidden="1">
      <c r="A76" s="76"/>
      <c r="B76" s="76"/>
      <c r="C76" s="77"/>
      <c r="D76" s="4"/>
      <c r="E76" s="4"/>
    </row>
    <row r="77" spans="1:5" ht="15" hidden="1">
      <c r="A77" s="1"/>
      <c r="B77" s="1"/>
      <c r="C77" s="1"/>
      <c r="D77" s="1564" t="s">
        <v>178</v>
      </c>
      <c r="E77" s="1564"/>
    </row>
    <row r="78" spans="1:5" ht="15">
      <c r="A78" s="1559" t="s">
        <v>362</v>
      </c>
      <c r="B78" s="1559"/>
      <c r="C78" s="1559"/>
      <c r="D78" s="1559"/>
      <c r="E78" s="1559"/>
    </row>
    <row r="79" spans="1:5" ht="15">
      <c r="A79" s="1559" t="s">
        <v>762</v>
      </c>
      <c r="B79" s="1559"/>
      <c r="C79" s="1559"/>
      <c r="D79" s="1559"/>
      <c r="E79" s="1559"/>
    </row>
    <row r="80" spans="1:5" ht="15.75">
      <c r="A80" s="5"/>
      <c r="B80" s="5"/>
      <c r="C80" s="5" t="s">
        <v>818</v>
      </c>
      <c r="D80" s="5"/>
      <c r="E80" s="5"/>
    </row>
    <row r="81" spans="1:5" ht="15.75">
      <c r="A81" s="2" t="s">
        <v>140</v>
      </c>
      <c r="B81" s="2"/>
      <c r="C81" s="2"/>
      <c r="D81" s="2"/>
      <c r="E81" s="2"/>
    </row>
    <row r="82" spans="1:5" ht="16.5" thickBot="1">
      <c r="A82" s="6"/>
      <c r="B82" s="6"/>
      <c r="C82" s="6"/>
      <c r="D82" s="1565" t="s">
        <v>1</v>
      </c>
      <c r="E82" s="1565"/>
    </row>
    <row r="83" spans="1:5" ht="72" thickBot="1">
      <c r="A83" s="7" t="s">
        <v>141</v>
      </c>
      <c r="B83" s="8" t="s">
        <v>142</v>
      </c>
      <c r="C83" s="3" t="s">
        <v>143</v>
      </c>
      <c r="D83" s="3" t="s">
        <v>771</v>
      </c>
      <c r="E83" s="9" t="s">
        <v>772</v>
      </c>
    </row>
    <row r="84" spans="1:5" ht="15.75" thickBot="1">
      <c r="A84" s="10">
        <v>1</v>
      </c>
      <c r="B84" s="11">
        <v>2</v>
      </c>
      <c r="C84" s="12">
        <v>3</v>
      </c>
      <c r="D84" s="12">
        <v>4</v>
      </c>
      <c r="E84" s="13">
        <v>5</v>
      </c>
    </row>
    <row r="85" spans="1:5" ht="15.75" thickBot="1">
      <c r="A85" s="115" t="s">
        <v>5</v>
      </c>
      <c r="B85" s="15" t="s">
        <v>6</v>
      </c>
      <c r="C85" s="16" t="s">
        <v>144</v>
      </c>
      <c r="D85" s="89"/>
      <c r="E85" s="17"/>
    </row>
    <row r="86" spans="1:5" ht="15">
      <c r="A86" s="116" t="s">
        <v>8</v>
      </c>
      <c r="B86" s="78"/>
      <c r="C86" s="73" t="s">
        <v>145</v>
      </c>
      <c r="D86" s="172"/>
      <c r="E86" s="74">
        <v>8215</v>
      </c>
    </row>
    <row r="87" spans="1:5" ht="15">
      <c r="A87" s="116" t="s">
        <v>10</v>
      </c>
      <c r="B87" s="23"/>
      <c r="C87" s="24" t="s">
        <v>146</v>
      </c>
      <c r="D87" s="141"/>
      <c r="E87" s="26">
        <v>1879</v>
      </c>
    </row>
    <row r="88" spans="1:5" ht="15">
      <c r="A88" s="116" t="s">
        <v>12</v>
      </c>
      <c r="B88" s="23"/>
      <c r="C88" s="24" t="s">
        <v>147</v>
      </c>
      <c r="D88" s="159"/>
      <c r="E88" s="79">
        <v>9021</v>
      </c>
    </row>
    <row r="89" spans="1:5" ht="15">
      <c r="A89" s="116" t="s">
        <v>14</v>
      </c>
      <c r="B89" s="23"/>
      <c r="C89" s="24" t="s">
        <v>148</v>
      </c>
      <c r="D89" s="159"/>
      <c r="E89" s="79"/>
    </row>
    <row r="90" spans="1:5" ht="15">
      <c r="A90" s="116" t="s">
        <v>16</v>
      </c>
      <c r="B90" s="23"/>
      <c r="C90" s="24" t="s">
        <v>149</v>
      </c>
      <c r="D90" s="159"/>
      <c r="E90" s="79"/>
    </row>
    <row r="91" spans="1:5" ht="15">
      <c r="A91" s="116" t="s">
        <v>18</v>
      </c>
      <c r="B91" s="56"/>
      <c r="C91" s="80" t="s">
        <v>150</v>
      </c>
      <c r="D91" s="159"/>
      <c r="E91" s="79"/>
    </row>
    <row r="92" spans="1:5" ht="15">
      <c r="A92" s="116" t="s">
        <v>20</v>
      </c>
      <c r="B92" s="23"/>
      <c r="C92" s="24" t="s">
        <v>151</v>
      </c>
      <c r="D92" s="159"/>
      <c r="E92" s="79"/>
    </row>
    <row r="93" spans="1:5" ht="15">
      <c r="A93" s="116"/>
      <c r="B93" s="42"/>
      <c r="C93" s="41" t="s">
        <v>380</v>
      </c>
      <c r="D93" s="159"/>
      <c r="E93" s="79"/>
    </row>
    <row r="94" spans="1:5" ht="15">
      <c r="A94" s="116" t="s">
        <v>22</v>
      </c>
      <c r="B94" s="42"/>
      <c r="C94" s="41" t="s">
        <v>381</v>
      </c>
      <c r="D94" s="159"/>
      <c r="E94" s="97"/>
    </row>
    <row r="95" spans="1:5" ht="26.25" thickBot="1">
      <c r="A95" s="116" t="s">
        <v>24</v>
      </c>
      <c r="B95" s="27"/>
      <c r="C95" s="28" t="s">
        <v>382</v>
      </c>
      <c r="D95" s="143"/>
      <c r="E95" s="130"/>
    </row>
    <row r="96" spans="1:5" ht="15.75" thickBot="1">
      <c r="A96" s="116" t="s">
        <v>26</v>
      </c>
      <c r="B96" s="43"/>
      <c r="C96" s="44" t="s">
        <v>152</v>
      </c>
      <c r="D96" s="157">
        <f>SUM(D86:D95)</f>
        <v>0</v>
      </c>
      <c r="E96" s="39">
        <f>SUM(E86:E95)</f>
        <v>19115</v>
      </c>
    </row>
    <row r="97" spans="1:5" ht="15.75" thickBot="1">
      <c r="A97" s="116" t="s">
        <v>28</v>
      </c>
      <c r="B97" s="21" t="s">
        <v>33</v>
      </c>
      <c r="C97" s="19" t="s">
        <v>153</v>
      </c>
      <c r="D97" s="162"/>
      <c r="E97" s="22"/>
    </row>
    <row r="98" spans="1:5" ht="15">
      <c r="A98" s="116" t="s">
        <v>30</v>
      </c>
      <c r="B98" s="45"/>
      <c r="C98" s="40" t="s">
        <v>154</v>
      </c>
      <c r="D98" s="145"/>
      <c r="E98" s="46"/>
    </row>
    <row r="99" spans="1:5" ht="15">
      <c r="A99" s="116" t="s">
        <v>32</v>
      </c>
      <c r="B99" s="23"/>
      <c r="C99" s="24" t="s">
        <v>155</v>
      </c>
      <c r="D99" s="141"/>
      <c r="E99" s="26">
        <v>963</v>
      </c>
    </row>
    <row r="100" spans="1:5" ht="15">
      <c r="A100" s="116" t="s">
        <v>35</v>
      </c>
      <c r="B100" s="23"/>
      <c r="C100" s="24" t="s">
        <v>156</v>
      </c>
      <c r="D100" s="141"/>
      <c r="E100" s="26"/>
    </row>
    <row r="101" spans="1:5" ht="25.5">
      <c r="A101" s="116" t="s">
        <v>37</v>
      </c>
      <c r="B101" s="23"/>
      <c r="C101" s="24" t="s">
        <v>157</v>
      </c>
      <c r="D101" s="141"/>
      <c r="E101" s="26"/>
    </row>
    <row r="102" spans="1:5" ht="15">
      <c r="A102" s="116"/>
      <c r="B102" s="23"/>
      <c r="C102" s="24" t="s">
        <v>383</v>
      </c>
      <c r="D102" s="141"/>
      <c r="E102" s="26"/>
    </row>
    <row r="103" spans="1:5" ht="15">
      <c r="A103" s="116" t="s">
        <v>39</v>
      </c>
      <c r="B103" s="131"/>
      <c r="C103" s="24" t="s">
        <v>384</v>
      </c>
      <c r="D103" s="141"/>
      <c r="E103" s="132"/>
    </row>
    <row r="104" spans="1:5" ht="26.25" thickBot="1">
      <c r="A104" s="116" t="s">
        <v>41</v>
      </c>
      <c r="B104" s="43"/>
      <c r="C104" s="86" t="s">
        <v>385</v>
      </c>
      <c r="D104" s="173"/>
      <c r="E104" s="82"/>
    </row>
    <row r="105" spans="1:5" ht="26.25" thickBot="1">
      <c r="A105" s="116" t="s">
        <v>43</v>
      </c>
      <c r="B105" s="30"/>
      <c r="C105" s="19" t="s">
        <v>158</v>
      </c>
      <c r="D105" s="163">
        <f>SUM(D98:D104)</f>
        <v>0</v>
      </c>
      <c r="E105" s="20">
        <f>SUM(E98:E104)</f>
        <v>963</v>
      </c>
    </row>
    <row r="106" spans="1:5" ht="15.75" thickBot="1">
      <c r="A106" s="116" t="s">
        <v>45</v>
      </c>
      <c r="B106" s="21" t="s">
        <v>50</v>
      </c>
      <c r="C106" s="19" t="s">
        <v>159</v>
      </c>
      <c r="D106" s="162"/>
      <c r="E106" s="22"/>
    </row>
    <row r="107" spans="1:5" ht="15">
      <c r="A107" s="116" t="s">
        <v>47</v>
      </c>
      <c r="B107" s="45"/>
      <c r="C107" s="40" t="s">
        <v>160</v>
      </c>
      <c r="D107" s="145"/>
      <c r="E107" s="46">
        <v>83</v>
      </c>
    </row>
    <row r="108" spans="1:5" ht="15">
      <c r="A108" s="116" t="s">
        <v>49</v>
      </c>
      <c r="B108" s="43"/>
      <c r="C108" s="24" t="s">
        <v>161</v>
      </c>
      <c r="D108" s="173"/>
      <c r="E108" s="82"/>
    </row>
    <row r="109" spans="1:5" ht="15.75" thickBot="1">
      <c r="A109" s="116" t="s">
        <v>52</v>
      </c>
      <c r="B109" s="27"/>
      <c r="C109" s="24" t="s">
        <v>162</v>
      </c>
      <c r="D109" s="143"/>
      <c r="E109" s="62"/>
    </row>
    <row r="110" spans="1:5" ht="15.75" thickBot="1">
      <c r="A110" s="116" t="s">
        <v>54</v>
      </c>
      <c r="B110" s="133"/>
      <c r="C110" s="19" t="s">
        <v>163</v>
      </c>
      <c r="D110" s="163">
        <v>0</v>
      </c>
      <c r="E110" s="20">
        <f>SUM(E107:E109)</f>
        <v>83</v>
      </c>
    </row>
    <row r="111" spans="1:5" ht="15.75" thickBot="1">
      <c r="A111" s="116" t="s">
        <v>56</v>
      </c>
      <c r="B111" s="43"/>
      <c r="C111" s="101" t="s">
        <v>164</v>
      </c>
      <c r="D111" s="157">
        <f>SUM(D96+D105+D110)</f>
        <v>0</v>
      </c>
      <c r="E111" s="39">
        <f>SUM(E96+E105+E110)</f>
        <v>20161</v>
      </c>
    </row>
    <row r="112" spans="1:5" ht="15.75" thickBot="1">
      <c r="A112" s="116" t="s">
        <v>58</v>
      </c>
      <c r="B112" s="21"/>
      <c r="C112" s="19" t="s">
        <v>165</v>
      </c>
      <c r="D112" s="152"/>
      <c r="E112" s="84"/>
    </row>
    <row r="113" spans="1:5" ht="15">
      <c r="A113" s="116" t="s">
        <v>60</v>
      </c>
      <c r="B113" s="126" t="s">
        <v>61</v>
      </c>
      <c r="C113" s="35" t="s">
        <v>449</v>
      </c>
      <c r="D113" s="175"/>
      <c r="E113" s="645"/>
    </row>
    <row r="114" spans="1:5" ht="15">
      <c r="A114" s="116" t="s">
        <v>63</v>
      </c>
      <c r="B114" s="146"/>
      <c r="C114" s="642" t="s">
        <v>108</v>
      </c>
      <c r="D114" s="643"/>
      <c r="E114" s="644"/>
    </row>
    <row r="115" spans="1:5" ht="15.75" thickBot="1">
      <c r="A115" s="116" t="s">
        <v>65</v>
      </c>
      <c r="B115" s="37"/>
      <c r="C115" s="95" t="s">
        <v>110</v>
      </c>
      <c r="D115" s="176"/>
      <c r="E115" s="136"/>
    </row>
    <row r="116" spans="1:5" ht="15.75" thickBot="1">
      <c r="A116" s="116" t="s">
        <v>67</v>
      </c>
      <c r="B116" s="91"/>
      <c r="C116" s="16" t="s">
        <v>455</v>
      </c>
      <c r="D116" s="174">
        <f>SUM(D113:D115)</f>
        <v>0</v>
      </c>
      <c r="E116" s="134">
        <f>SUM(E113:E115)</f>
        <v>0</v>
      </c>
    </row>
    <row r="117" spans="1:5" ht="15.75" thickBot="1">
      <c r="A117" s="116" t="s">
        <v>69</v>
      </c>
      <c r="B117" s="91" t="s">
        <v>72</v>
      </c>
      <c r="C117" s="16" t="s">
        <v>166</v>
      </c>
      <c r="D117" s="174"/>
      <c r="E117" s="98"/>
    </row>
    <row r="118" spans="1:5" ht="15">
      <c r="A118" s="116" t="s">
        <v>71</v>
      </c>
      <c r="B118" s="126"/>
      <c r="C118" s="85" t="s">
        <v>108</v>
      </c>
      <c r="D118" s="175"/>
      <c r="E118" s="135"/>
    </row>
    <row r="119" spans="1:5" ht="15.75" thickBot="1">
      <c r="A119" s="116" t="s">
        <v>74</v>
      </c>
      <c r="B119" s="37"/>
      <c r="C119" s="95" t="s">
        <v>110</v>
      </c>
      <c r="D119" s="176"/>
      <c r="E119" s="136"/>
    </row>
    <row r="120" spans="1:5" ht="15.75" thickBot="1">
      <c r="A120" s="116" t="s">
        <v>76</v>
      </c>
      <c r="B120" s="91"/>
      <c r="C120" s="16" t="s">
        <v>167</v>
      </c>
      <c r="D120" s="174"/>
      <c r="E120" s="134"/>
    </row>
    <row r="121" spans="1:5" ht="15.75" thickBot="1">
      <c r="A121" s="116" t="s">
        <v>78</v>
      </c>
      <c r="B121" s="91" t="s">
        <v>81</v>
      </c>
      <c r="C121" s="16" t="s">
        <v>122</v>
      </c>
      <c r="D121" s="174"/>
      <c r="E121" s="98"/>
    </row>
    <row r="122" spans="1:5" ht="15">
      <c r="A122" s="116" t="s">
        <v>80</v>
      </c>
      <c r="B122" s="91"/>
      <c r="C122" s="99" t="s">
        <v>168</v>
      </c>
      <c r="D122" s="177"/>
      <c r="E122" s="103"/>
    </row>
    <row r="123" spans="1:5" ht="15">
      <c r="A123" s="116" t="s">
        <v>83</v>
      </c>
      <c r="B123" s="66"/>
      <c r="C123" s="67" t="s">
        <v>169</v>
      </c>
      <c r="D123" s="164"/>
      <c r="E123" s="104"/>
    </row>
    <row r="124" spans="1:5" ht="15">
      <c r="A124" s="116" t="s">
        <v>85</v>
      </c>
      <c r="B124" s="66"/>
      <c r="C124" s="67" t="s">
        <v>170</v>
      </c>
      <c r="D124" s="164"/>
      <c r="E124" s="137"/>
    </row>
    <row r="125" spans="1:5" ht="15">
      <c r="A125" s="116" t="s">
        <v>87</v>
      </c>
      <c r="B125" s="23"/>
      <c r="C125" s="24" t="s">
        <v>171</v>
      </c>
      <c r="D125" s="141"/>
      <c r="E125" s="25"/>
    </row>
    <row r="126" spans="1:5" ht="15">
      <c r="A126" s="116" t="s">
        <v>89</v>
      </c>
      <c r="B126" s="43"/>
      <c r="C126" s="95" t="s">
        <v>172</v>
      </c>
      <c r="D126" s="173"/>
      <c r="E126" s="138"/>
    </row>
    <row r="127" spans="1:5" ht="15.75" thickBot="1">
      <c r="A127" s="116" t="s">
        <v>91</v>
      </c>
      <c r="B127" s="83"/>
      <c r="C127" s="68" t="s">
        <v>173</v>
      </c>
      <c r="D127" s="143"/>
      <c r="E127" s="55"/>
    </row>
    <row r="128" spans="1:5" ht="15.75" thickBot="1">
      <c r="A128" s="116" t="s">
        <v>94</v>
      </c>
      <c r="B128" s="133"/>
      <c r="C128" s="75" t="s">
        <v>174</v>
      </c>
      <c r="D128" s="147">
        <f>SUM(D123:D127)</f>
        <v>0</v>
      </c>
      <c r="E128" s="147">
        <f>SUM(E122:E127)</f>
        <v>0</v>
      </c>
    </row>
    <row r="129" spans="1:5" ht="15">
      <c r="A129" s="139"/>
      <c r="B129" s="146" t="s">
        <v>92</v>
      </c>
      <c r="C129" s="144" t="s">
        <v>175</v>
      </c>
      <c r="D129" s="145"/>
      <c r="E129" s="145"/>
    </row>
    <row r="130" spans="1:5" ht="15.75" thickBot="1">
      <c r="A130" s="117"/>
      <c r="B130" s="83"/>
      <c r="C130" s="28" t="s">
        <v>176</v>
      </c>
      <c r="D130" s="143"/>
      <c r="E130" s="143"/>
    </row>
    <row r="131" spans="1:5" ht="15.75" thickBot="1">
      <c r="A131" s="142" t="s">
        <v>96</v>
      </c>
      <c r="B131" s="140"/>
      <c r="C131" s="101" t="s">
        <v>177</v>
      </c>
      <c r="D131" s="155">
        <f>SUM(D111+D116+D128)</f>
        <v>0</v>
      </c>
      <c r="E131" s="33">
        <f>SUM(E111+E116+E128)</f>
        <v>20161</v>
      </c>
    </row>
  </sheetData>
  <sheetProtection/>
  <mergeCells count="8">
    <mergeCell ref="A79:E79"/>
    <mergeCell ref="D82:E82"/>
    <mergeCell ref="D1:E1"/>
    <mergeCell ref="A2:E2"/>
    <mergeCell ref="A3:E3"/>
    <mergeCell ref="D6:E6"/>
    <mergeCell ref="D77:E77"/>
    <mergeCell ref="A78:E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7">
      <selection activeCell="C17" sqref="C17"/>
    </sheetView>
  </sheetViews>
  <sheetFormatPr defaultColWidth="9.140625" defaultRowHeight="15"/>
  <cols>
    <col min="1" max="1" width="37.8515625" style="0" customWidth="1"/>
    <col min="2" max="2" width="11.7109375" style="0" customWidth="1"/>
    <col min="3" max="3" width="12.7109375" style="0" customWidth="1"/>
    <col min="4" max="4" width="33.7109375" style="0" customWidth="1"/>
    <col min="5" max="5" width="11.28125" style="0" customWidth="1"/>
    <col min="6" max="6" width="11.7109375" style="0" customWidth="1"/>
  </cols>
  <sheetData>
    <row r="1" spans="1:6" ht="15">
      <c r="A1" s="178"/>
      <c r="B1" s="178"/>
      <c r="C1" s="178"/>
      <c r="D1" s="178"/>
      <c r="E1" s="1730" t="s">
        <v>690</v>
      </c>
      <c r="F1" s="1730"/>
    </row>
    <row r="2" spans="1:6" ht="25.5">
      <c r="A2" s="179" t="s">
        <v>820</v>
      </c>
      <c r="B2" s="180"/>
      <c r="C2" s="180"/>
      <c r="D2" s="180"/>
      <c r="E2" s="180"/>
      <c r="F2" s="180"/>
    </row>
    <row r="3" spans="1:6" ht="15.75" thickBot="1">
      <c r="A3" s="181"/>
      <c r="B3" s="182"/>
      <c r="C3" s="182"/>
      <c r="D3" s="182"/>
      <c r="E3" s="182"/>
      <c r="F3" s="183" t="s">
        <v>1</v>
      </c>
    </row>
    <row r="4" spans="1:6" ht="15.75" thickBot="1">
      <c r="A4" s="184" t="s">
        <v>205</v>
      </c>
      <c r="B4" s="185"/>
      <c r="C4" s="185"/>
      <c r="D4" s="184" t="s">
        <v>206</v>
      </c>
      <c r="E4" s="185"/>
      <c r="F4" s="186"/>
    </row>
    <row r="5" spans="1:6" ht="26.25" thickBot="1">
      <c r="A5" s="187" t="s">
        <v>207</v>
      </c>
      <c r="B5" s="188" t="s">
        <v>773</v>
      </c>
      <c r="C5" s="188" t="s">
        <v>774</v>
      </c>
      <c r="D5" s="187" t="s">
        <v>207</v>
      </c>
      <c r="E5" s="188" t="s">
        <v>773</v>
      </c>
      <c r="F5" s="188" t="s">
        <v>774</v>
      </c>
    </row>
    <row r="6" spans="1:6" ht="30" customHeight="1">
      <c r="A6" s="189" t="s">
        <v>208</v>
      </c>
      <c r="B6" s="190"/>
      <c r="C6" s="191">
        <v>3000</v>
      </c>
      <c r="D6" s="192" t="s">
        <v>201</v>
      </c>
      <c r="E6" s="190"/>
      <c r="F6" s="193">
        <v>8215</v>
      </c>
    </row>
    <row r="7" spans="1:6" ht="24" customHeight="1">
      <c r="A7" s="194" t="s">
        <v>209</v>
      </c>
      <c r="B7" s="195"/>
      <c r="C7" s="196"/>
      <c r="D7" s="197" t="s">
        <v>210</v>
      </c>
      <c r="E7" s="195"/>
      <c r="F7" s="198">
        <v>1879</v>
      </c>
    </row>
    <row r="8" spans="1:6" ht="33" customHeight="1">
      <c r="A8" s="194" t="s">
        <v>211</v>
      </c>
      <c r="B8" s="195"/>
      <c r="C8" s="196"/>
      <c r="D8" s="197" t="s">
        <v>202</v>
      </c>
      <c r="E8" s="195"/>
      <c r="F8" s="198">
        <v>9021</v>
      </c>
    </row>
    <row r="9" spans="1:6" ht="21.75" customHeight="1">
      <c r="A9" s="194" t="s">
        <v>186</v>
      </c>
      <c r="B9" s="195"/>
      <c r="C9" s="196"/>
      <c r="D9" s="197" t="s">
        <v>182</v>
      </c>
      <c r="E9" s="195"/>
      <c r="F9" s="198"/>
    </row>
    <row r="10" spans="1:6" ht="32.25" customHeight="1">
      <c r="A10" s="194" t="s">
        <v>212</v>
      </c>
      <c r="B10" s="195"/>
      <c r="C10" s="199">
        <v>0</v>
      </c>
      <c r="D10" s="200" t="s">
        <v>213</v>
      </c>
      <c r="E10" s="195"/>
      <c r="F10" s="198"/>
    </row>
    <row r="11" spans="1:6" ht="27" customHeight="1">
      <c r="A11" s="194" t="s">
        <v>214</v>
      </c>
      <c r="B11" s="195"/>
      <c r="C11" s="199">
        <v>0</v>
      </c>
      <c r="D11" s="197" t="s">
        <v>183</v>
      </c>
      <c r="E11" s="195"/>
      <c r="F11" s="198"/>
    </row>
    <row r="12" spans="1:6" ht="26.25" customHeight="1">
      <c r="A12" s="201" t="s">
        <v>215</v>
      </c>
      <c r="B12" s="195"/>
      <c r="C12" s="196"/>
      <c r="D12" s="197" t="s">
        <v>193</v>
      </c>
      <c r="E12" s="195"/>
      <c r="F12" s="198"/>
    </row>
    <row r="13" spans="1:6" ht="26.25" customHeight="1">
      <c r="A13" s="201" t="s">
        <v>197</v>
      </c>
      <c r="B13" s="195"/>
      <c r="C13" s="199"/>
      <c r="D13" s="197" t="s">
        <v>192</v>
      </c>
      <c r="E13" s="195"/>
      <c r="F13" s="198"/>
    </row>
    <row r="14" spans="1:6" ht="36" customHeight="1">
      <c r="A14" s="201" t="s">
        <v>216</v>
      </c>
      <c r="B14" s="195"/>
      <c r="C14" s="199">
        <v>0</v>
      </c>
      <c r="D14" s="197" t="s">
        <v>217</v>
      </c>
      <c r="E14" s="195"/>
      <c r="F14" s="202"/>
    </row>
    <row r="15" spans="1:6" ht="24.75" customHeight="1">
      <c r="A15" s="201" t="s">
        <v>218</v>
      </c>
      <c r="B15" s="195"/>
      <c r="C15" s="199"/>
      <c r="D15" s="197" t="s">
        <v>219</v>
      </c>
      <c r="E15" s="195"/>
      <c r="F15" s="202">
        <v>0</v>
      </c>
    </row>
    <row r="16" spans="1:6" ht="21.75" customHeight="1">
      <c r="A16" s="201" t="s">
        <v>512</v>
      </c>
      <c r="B16" s="195"/>
      <c r="C16" s="196">
        <v>7351</v>
      </c>
      <c r="D16" s="201" t="s">
        <v>220</v>
      </c>
      <c r="E16" s="195"/>
      <c r="F16" s="198">
        <v>83</v>
      </c>
    </row>
    <row r="17" spans="1:6" ht="29.25" customHeight="1">
      <c r="A17" s="201"/>
      <c r="B17" s="195"/>
      <c r="C17" s="196"/>
      <c r="D17" s="201" t="s">
        <v>221</v>
      </c>
      <c r="E17" s="195"/>
      <c r="F17" s="198"/>
    </row>
    <row r="18" spans="1:6" ht="22.5" customHeight="1" thickBot="1">
      <c r="A18" s="203"/>
      <c r="B18" s="204"/>
      <c r="C18" s="205"/>
      <c r="D18" s="203" t="s">
        <v>449</v>
      </c>
      <c r="E18" s="204"/>
      <c r="F18" s="206"/>
    </row>
    <row r="19" spans="1:6" ht="21.75" customHeight="1" thickBot="1">
      <c r="A19" s="207" t="s">
        <v>222</v>
      </c>
      <c r="B19" s="208">
        <f>SUM(B6:B17)</f>
        <v>0</v>
      </c>
      <c r="C19" s="209">
        <f>SUM(C6:C17)</f>
        <v>10351</v>
      </c>
      <c r="D19" s="207" t="s">
        <v>222</v>
      </c>
      <c r="E19" s="208">
        <f>SUM(E6:E18)</f>
        <v>0</v>
      </c>
      <c r="F19" s="210">
        <f>SUM(F6:F18)</f>
        <v>19198</v>
      </c>
    </row>
    <row r="20" spans="1:6" ht="15.75" thickBot="1">
      <c r="A20" s="211" t="s">
        <v>223</v>
      </c>
      <c r="B20" s="212">
        <f>SUM(E19-B19)</f>
        <v>0</v>
      </c>
      <c r="C20" s="213">
        <f>SUM(F19-C19)</f>
        <v>8847</v>
      </c>
      <c r="D20" s="211" t="s">
        <v>224</v>
      </c>
      <c r="E20" s="212"/>
      <c r="F20" s="214"/>
    </row>
    <row r="21" spans="1:6" ht="15">
      <c r="A21" s="178"/>
      <c r="B21" s="178"/>
      <c r="C21" s="178"/>
      <c r="D21" s="178"/>
      <c r="E21" s="178"/>
      <c r="F21" s="178"/>
    </row>
    <row r="22" spans="1:6" ht="15">
      <c r="A22" s="178"/>
      <c r="B22" s="178"/>
      <c r="C22" s="178"/>
      <c r="D22" s="178"/>
      <c r="E22" s="1730" t="s">
        <v>690</v>
      </c>
      <c r="F22" s="1730"/>
    </row>
    <row r="23" spans="1:6" ht="25.5">
      <c r="A23" s="179" t="s">
        <v>819</v>
      </c>
      <c r="B23" s="180"/>
      <c r="C23" s="180"/>
      <c r="D23" s="180"/>
      <c r="E23" s="180"/>
      <c r="F23" s="180"/>
    </row>
    <row r="24" spans="1:6" ht="15.75" thickBot="1">
      <c r="A24" s="181"/>
      <c r="B24" s="182"/>
      <c r="C24" s="182"/>
      <c r="D24" s="182"/>
      <c r="E24" s="182"/>
      <c r="F24" s="183" t="s">
        <v>1</v>
      </c>
    </row>
    <row r="25" spans="1:6" ht="15.75" thickBot="1">
      <c r="A25" s="184" t="s">
        <v>205</v>
      </c>
      <c r="B25" s="185"/>
      <c r="C25" s="185"/>
      <c r="D25" s="184" t="s">
        <v>206</v>
      </c>
      <c r="E25" s="185"/>
      <c r="F25" s="186"/>
    </row>
    <row r="26" spans="1:6" ht="26.25" thickBot="1">
      <c r="A26" s="187" t="s">
        <v>207</v>
      </c>
      <c r="B26" s="188" t="s">
        <v>773</v>
      </c>
      <c r="C26" s="188" t="s">
        <v>774</v>
      </c>
      <c r="D26" s="187" t="s">
        <v>207</v>
      </c>
      <c r="E26" s="188" t="s">
        <v>773</v>
      </c>
      <c r="F26" s="188" t="s">
        <v>774</v>
      </c>
    </row>
    <row r="27" spans="1:6" ht="26.25" customHeight="1">
      <c r="A27" s="215" t="s">
        <v>198</v>
      </c>
      <c r="B27" s="190"/>
      <c r="C27" s="190"/>
      <c r="D27" s="189" t="s">
        <v>184</v>
      </c>
      <c r="E27" s="190"/>
      <c r="F27" s="193"/>
    </row>
    <row r="28" spans="1:6" ht="30" customHeight="1">
      <c r="A28" s="194" t="s">
        <v>199</v>
      </c>
      <c r="B28" s="195"/>
      <c r="C28" s="195"/>
      <c r="D28" s="194" t="s">
        <v>226</v>
      </c>
      <c r="E28" s="195"/>
      <c r="F28" s="198">
        <v>963</v>
      </c>
    </row>
    <row r="29" spans="1:6" ht="24.75" customHeight="1">
      <c r="A29" s="194" t="s">
        <v>191</v>
      </c>
      <c r="B29" s="195"/>
      <c r="C29" s="195"/>
      <c r="D29" s="194" t="s">
        <v>194</v>
      </c>
      <c r="E29" s="195"/>
      <c r="F29" s="198"/>
    </row>
    <row r="30" spans="1:6" ht="29.25" customHeight="1">
      <c r="A30" s="194" t="s">
        <v>227</v>
      </c>
      <c r="B30" s="195"/>
      <c r="C30" s="195"/>
      <c r="D30" s="194" t="s">
        <v>190</v>
      </c>
      <c r="E30" s="195"/>
      <c r="F30" s="198"/>
    </row>
    <row r="31" spans="1:6" ht="29.25" customHeight="1">
      <c r="A31" s="194" t="s">
        <v>189</v>
      </c>
      <c r="B31" s="195"/>
      <c r="C31" s="195">
        <v>9800</v>
      </c>
      <c r="D31" s="194" t="s">
        <v>228</v>
      </c>
      <c r="E31" s="195"/>
      <c r="F31" s="198"/>
    </row>
    <row r="32" spans="1:6" ht="32.25" customHeight="1">
      <c r="A32" s="194" t="s">
        <v>181</v>
      </c>
      <c r="B32" s="195"/>
      <c r="C32" s="195"/>
      <c r="D32" s="194" t="s">
        <v>229</v>
      </c>
      <c r="E32" s="195"/>
      <c r="F32" s="198"/>
    </row>
    <row r="33" spans="1:6" ht="37.5" customHeight="1">
      <c r="A33" s="194" t="s">
        <v>230</v>
      </c>
      <c r="B33" s="195"/>
      <c r="C33" s="195"/>
      <c r="D33" s="194" t="s">
        <v>231</v>
      </c>
      <c r="E33" s="195"/>
      <c r="F33" s="198"/>
    </row>
    <row r="34" spans="1:6" ht="33.75" customHeight="1">
      <c r="A34" s="194" t="s">
        <v>232</v>
      </c>
      <c r="B34" s="195"/>
      <c r="C34" s="195"/>
      <c r="D34" s="201" t="s">
        <v>233</v>
      </c>
      <c r="E34" s="195"/>
      <c r="F34" s="198"/>
    </row>
    <row r="35" spans="1:6" ht="27" customHeight="1">
      <c r="A35" s="194" t="s">
        <v>197</v>
      </c>
      <c r="B35" s="195"/>
      <c r="C35" s="195"/>
      <c r="D35" s="194" t="s">
        <v>234</v>
      </c>
      <c r="E35" s="195"/>
      <c r="F35" s="198"/>
    </row>
    <row r="36" spans="1:6" ht="32.25" customHeight="1">
      <c r="A36" s="194" t="s">
        <v>200</v>
      </c>
      <c r="B36" s="195"/>
      <c r="C36" s="216">
        <v>0</v>
      </c>
      <c r="D36" s="194"/>
      <c r="E36" s="195"/>
      <c r="F36" s="198"/>
    </row>
    <row r="37" spans="1:6" ht="24" customHeight="1" thickBot="1">
      <c r="A37" s="194" t="s">
        <v>235</v>
      </c>
      <c r="B37" s="195"/>
      <c r="C37" s="195"/>
      <c r="D37" s="201"/>
      <c r="E37" s="195"/>
      <c r="F37" s="198"/>
    </row>
    <row r="38" spans="1:6" ht="15.75" thickBot="1">
      <c r="A38" s="207" t="s">
        <v>222</v>
      </c>
      <c r="B38" s="208">
        <f>SUM(B27:B37)</f>
        <v>0</v>
      </c>
      <c r="C38" s="208">
        <f>SUM(C27:C37)</f>
        <v>9800</v>
      </c>
      <c r="D38" s="207" t="s">
        <v>222</v>
      </c>
      <c r="E38" s="208">
        <f>SUM(E27:E37)</f>
        <v>0</v>
      </c>
      <c r="F38" s="210">
        <f>SUM(F27:F37)</f>
        <v>963</v>
      </c>
    </row>
    <row r="39" spans="1:6" ht="15.75" thickBot="1">
      <c r="A39" s="211" t="s">
        <v>223</v>
      </c>
      <c r="B39" s="212"/>
      <c r="C39" s="212"/>
      <c r="D39" s="211" t="s">
        <v>224</v>
      </c>
      <c r="E39" s="212">
        <f>SUM(B38-E38)</f>
        <v>0</v>
      </c>
      <c r="F39" s="217">
        <f>SUM(C38-F38)</f>
        <v>8837</v>
      </c>
    </row>
  </sheetData>
  <sheetProtection/>
  <mergeCells count="2">
    <mergeCell ref="E1:F1"/>
    <mergeCell ref="E22:F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H49" sqref="H49"/>
    </sheetView>
  </sheetViews>
  <sheetFormatPr defaultColWidth="9.140625" defaultRowHeight="15"/>
  <cols>
    <col min="1" max="1" width="6.28125" style="1" customWidth="1"/>
    <col min="2" max="2" width="62.28125" style="1" customWidth="1"/>
    <col min="3" max="3" width="13.140625" style="1" customWidth="1"/>
    <col min="4" max="4" width="1.8515625" style="1" hidden="1" customWidth="1"/>
    <col min="5" max="5" width="13.8515625" style="1" customWidth="1"/>
    <col min="6" max="6" width="9.140625" style="1" hidden="1" customWidth="1"/>
    <col min="7" max="7" width="9.140625" style="1" customWidth="1"/>
    <col min="8" max="8" width="28.00390625" style="1" customWidth="1"/>
    <col min="9" max="9" width="15.7109375" style="1" customWidth="1"/>
    <col min="10" max="10" width="13.8515625" style="1" customWidth="1"/>
    <col min="11" max="11" width="15.8515625" style="1" customWidth="1"/>
    <col min="12" max="12" width="13.57421875" style="1" customWidth="1"/>
    <col min="13" max="13" width="10.57421875" style="1" customWidth="1"/>
    <col min="14" max="14" width="16.7109375" style="1" customWidth="1"/>
    <col min="15" max="16384" width="9.140625" style="1" customWidth="1"/>
  </cols>
  <sheetData>
    <row r="1" spans="1:7" ht="15.75">
      <c r="A1" s="1695" t="s">
        <v>891</v>
      </c>
      <c r="B1" s="1695"/>
      <c r="C1" s="1695"/>
      <c r="D1" s="1695"/>
      <c r="E1" s="1695"/>
      <c r="F1" s="1695"/>
      <c r="G1" s="913"/>
    </row>
    <row r="2" spans="1:7" ht="15.75">
      <c r="A2" s="914"/>
      <c r="B2" s="914"/>
      <c r="C2" s="915"/>
      <c r="D2" s="916"/>
      <c r="E2" s="916"/>
      <c r="F2" s="916"/>
      <c r="G2" s="913"/>
    </row>
    <row r="3" spans="1:7" ht="15.75">
      <c r="A3" s="1696" t="s">
        <v>804</v>
      </c>
      <c r="B3" s="1696"/>
      <c r="C3" s="1696"/>
      <c r="D3" s="1696"/>
      <c r="E3" s="1696"/>
      <c r="F3" s="1696"/>
      <c r="G3" s="913"/>
    </row>
    <row r="4" spans="1:7" ht="15.75">
      <c r="A4" s="914"/>
      <c r="B4" s="914" t="s">
        <v>818</v>
      </c>
      <c r="C4" s="915"/>
      <c r="D4" s="916"/>
      <c r="E4" s="916"/>
      <c r="F4" s="916"/>
      <c r="G4" s="913"/>
    </row>
    <row r="5" spans="1:7" ht="15.75">
      <c r="A5" s="914"/>
      <c r="B5" s="914"/>
      <c r="C5" s="915"/>
      <c r="D5" s="916"/>
      <c r="E5" s="916"/>
      <c r="F5" s="916"/>
      <c r="G5" s="913"/>
    </row>
    <row r="6" spans="1:16" ht="15.75">
      <c r="A6" s="1017" t="s">
        <v>272</v>
      </c>
      <c r="B6" s="1017" t="s">
        <v>606</v>
      </c>
      <c r="C6" s="1018" t="s">
        <v>802</v>
      </c>
      <c r="D6" s="1018"/>
      <c r="E6" s="1040" t="s">
        <v>803</v>
      </c>
      <c r="F6" s="1019"/>
      <c r="G6" s="913"/>
      <c r="H6" s="978"/>
      <c r="I6" s="978"/>
      <c r="J6" s="978"/>
      <c r="K6" s="978"/>
      <c r="L6" s="978"/>
      <c r="M6" s="978"/>
      <c r="N6" s="978"/>
      <c r="O6" s="393"/>
      <c r="P6" s="393"/>
    </row>
    <row r="7" spans="1:16" ht="15.75">
      <c r="A7" s="1020"/>
      <c r="B7" s="1020"/>
      <c r="C7" s="1020" t="s">
        <v>607</v>
      </c>
      <c r="D7" s="1021"/>
      <c r="E7" s="917" t="s">
        <v>620</v>
      </c>
      <c r="F7" s="917"/>
      <c r="G7" s="913"/>
      <c r="H7" s="393"/>
      <c r="I7" s="393"/>
      <c r="J7" s="393"/>
      <c r="K7" s="393"/>
      <c r="L7" s="393"/>
      <c r="M7" s="393"/>
      <c r="N7" s="393"/>
      <c r="O7" s="393"/>
      <c r="P7" s="393"/>
    </row>
    <row r="8" spans="1:16" ht="15.75">
      <c r="A8" s="918" t="s">
        <v>275</v>
      </c>
      <c r="B8" s="918"/>
      <c r="C8" s="918" t="s">
        <v>608</v>
      </c>
      <c r="D8" s="919"/>
      <c r="E8" s="919" t="s">
        <v>621</v>
      </c>
      <c r="F8" s="919"/>
      <c r="G8" s="913"/>
      <c r="H8" s="393"/>
      <c r="I8" s="393"/>
      <c r="J8" s="393"/>
      <c r="K8" s="393"/>
      <c r="L8" s="393"/>
      <c r="M8" s="393"/>
      <c r="N8" s="393"/>
      <c r="O8" s="393"/>
      <c r="P8" s="393"/>
    </row>
    <row r="9" spans="1:16" ht="15" customHeight="1">
      <c r="A9" s="920"/>
      <c r="B9" s="920"/>
      <c r="C9" s="921"/>
      <c r="D9" s="922"/>
      <c r="E9" s="922"/>
      <c r="F9" s="922"/>
      <c r="G9" s="913"/>
      <c r="H9" s="393"/>
      <c r="I9" s="393"/>
      <c r="J9" s="393"/>
      <c r="K9" s="393"/>
      <c r="L9" s="393"/>
      <c r="M9" s="393"/>
      <c r="N9" s="393"/>
      <c r="O9" s="393"/>
      <c r="P9" s="393"/>
    </row>
    <row r="10" spans="1:16" ht="15.75" hidden="1">
      <c r="A10" s="920"/>
      <c r="B10" s="920"/>
      <c r="C10" s="921"/>
      <c r="D10" s="922"/>
      <c r="E10" s="922"/>
      <c r="F10" s="922"/>
      <c r="G10" s="913"/>
      <c r="H10" s="393"/>
      <c r="I10" s="393"/>
      <c r="J10" s="393"/>
      <c r="K10" s="393"/>
      <c r="L10" s="393"/>
      <c r="M10" s="393"/>
      <c r="N10" s="393"/>
      <c r="O10" s="393"/>
      <c r="P10" s="393"/>
    </row>
    <row r="11" spans="1:16" ht="0.75" customHeight="1" hidden="1">
      <c r="A11" s="923"/>
      <c r="B11" s="924"/>
      <c r="C11" s="1022"/>
      <c r="D11" s="1022"/>
      <c r="E11" s="1022"/>
      <c r="F11" s="1023"/>
      <c r="G11" s="913"/>
      <c r="H11" s="393"/>
      <c r="I11" s="393"/>
      <c r="J11" s="393"/>
      <c r="K11" s="393"/>
      <c r="L11" s="393"/>
      <c r="M11" s="393"/>
      <c r="N11" s="393"/>
      <c r="O11" s="393"/>
      <c r="P11" s="393"/>
    </row>
    <row r="12" spans="1:16" ht="15.75" hidden="1">
      <c r="A12" s="923"/>
      <c r="B12" s="924"/>
      <c r="C12" s="925"/>
      <c r="D12" s="1024"/>
      <c r="E12" s="1024"/>
      <c r="F12" s="1024"/>
      <c r="G12" s="913"/>
      <c r="H12" s="393"/>
      <c r="I12" s="393"/>
      <c r="J12" s="393"/>
      <c r="K12" s="393"/>
      <c r="L12" s="393"/>
      <c r="M12" s="393"/>
      <c r="N12" s="393"/>
      <c r="O12" s="393"/>
      <c r="P12" s="393"/>
    </row>
    <row r="13" spans="1:16" ht="15.75" hidden="1">
      <c r="A13" s="923"/>
      <c r="B13" s="924"/>
      <c r="C13" s="925"/>
      <c r="D13" s="1024"/>
      <c r="E13" s="1024"/>
      <c r="F13" s="1024"/>
      <c r="G13" s="913"/>
      <c r="H13" s="978"/>
      <c r="I13" s="979"/>
      <c r="J13" s="979"/>
      <c r="K13" s="979"/>
      <c r="L13" s="979"/>
      <c r="M13" s="979"/>
      <c r="N13" s="979"/>
      <c r="O13" s="393"/>
      <c r="P13" s="393"/>
    </row>
    <row r="14" spans="1:7" ht="15.75" hidden="1">
      <c r="A14" s="923"/>
      <c r="B14" s="924"/>
      <c r="C14" s="925"/>
      <c r="D14" s="1024"/>
      <c r="E14" s="1024"/>
      <c r="F14" s="1024"/>
      <c r="G14" s="913"/>
    </row>
    <row r="15" spans="1:7" ht="15.75" hidden="1">
      <c r="A15" s="923"/>
      <c r="B15" s="924"/>
      <c r="C15" s="925"/>
      <c r="D15" s="1024"/>
      <c r="E15" s="1024"/>
      <c r="F15" s="1024"/>
      <c r="G15" s="913"/>
    </row>
    <row r="16" spans="1:7" ht="15.75" hidden="1">
      <c r="A16" s="923"/>
      <c r="B16" s="924"/>
      <c r="C16" s="925"/>
      <c r="D16" s="1024"/>
      <c r="E16" s="1024"/>
      <c r="F16" s="1024"/>
      <c r="G16" s="913"/>
    </row>
    <row r="17" spans="1:7" ht="15.75" hidden="1">
      <c r="A17" s="923"/>
      <c r="B17" s="924"/>
      <c r="C17" s="925"/>
      <c r="D17" s="1024"/>
      <c r="E17" s="1024"/>
      <c r="F17" s="1024"/>
      <c r="G17" s="913"/>
    </row>
    <row r="18" spans="1:7" ht="15.75" hidden="1">
      <c r="A18" s="923"/>
      <c r="B18" s="924"/>
      <c r="C18" s="1022"/>
      <c r="D18" s="1022"/>
      <c r="E18" s="1022"/>
      <c r="F18" s="1022"/>
      <c r="G18" s="913"/>
    </row>
    <row r="19" spans="1:7" ht="15.75" hidden="1">
      <c r="A19" s="923"/>
      <c r="B19" s="924"/>
      <c r="C19" s="925"/>
      <c r="D19" s="1024"/>
      <c r="E19" s="1024"/>
      <c r="F19" s="1024"/>
      <c r="G19" s="913"/>
    </row>
    <row r="20" spans="1:7" ht="15.75" hidden="1">
      <c r="A20" s="923"/>
      <c r="B20" s="924"/>
      <c r="C20" s="925"/>
      <c r="D20" s="1024"/>
      <c r="E20" s="1024"/>
      <c r="F20" s="1024"/>
      <c r="G20" s="913"/>
    </row>
    <row r="21" spans="1:7" ht="15.75" hidden="1">
      <c r="A21" s="923"/>
      <c r="B21" s="924"/>
      <c r="C21" s="925"/>
      <c r="D21" s="1024"/>
      <c r="E21" s="1024"/>
      <c r="F21" s="1024"/>
      <c r="G21" s="913"/>
    </row>
    <row r="22" spans="1:7" ht="15.75" hidden="1">
      <c r="A22" s="923"/>
      <c r="B22" s="924"/>
      <c r="C22" s="925"/>
      <c r="D22" s="1024"/>
      <c r="E22" s="1024"/>
      <c r="F22" s="1024"/>
      <c r="G22" s="913"/>
    </row>
    <row r="23" spans="1:7" ht="15.75" hidden="1">
      <c r="A23" s="923"/>
      <c r="B23" s="924"/>
      <c r="C23" s="925"/>
      <c r="D23" s="1024"/>
      <c r="E23" s="1024"/>
      <c r="F23" s="1024"/>
      <c r="G23" s="913"/>
    </row>
    <row r="24" spans="1:7" ht="15.75" hidden="1">
      <c r="A24" s="923"/>
      <c r="B24" s="924"/>
      <c r="C24" s="925"/>
      <c r="D24" s="1019"/>
      <c r="E24" s="1024"/>
      <c r="F24" s="1024"/>
      <c r="G24" s="913"/>
    </row>
    <row r="25" spans="1:7" ht="15.75" hidden="1">
      <c r="A25" s="923"/>
      <c r="B25" s="924"/>
      <c r="C25" s="1022"/>
      <c r="D25" s="1025"/>
      <c r="E25" s="1026"/>
      <c r="F25" s="1026"/>
      <c r="G25" s="913"/>
    </row>
    <row r="26" spans="1:7" ht="15.75" hidden="1">
      <c r="A26" s="923"/>
      <c r="B26" s="924"/>
      <c r="C26" s="1022"/>
      <c r="D26" s="1022"/>
      <c r="E26" s="1022"/>
      <c r="F26" s="1023"/>
      <c r="G26" s="913"/>
    </row>
    <row r="27" spans="1:7" ht="15.75" hidden="1">
      <c r="A27" s="923"/>
      <c r="B27" s="924"/>
      <c r="C27" s="1022"/>
      <c r="D27" s="1019"/>
      <c r="E27" s="1026"/>
      <c r="F27" s="1024"/>
      <c r="G27" s="913"/>
    </row>
    <row r="28" spans="1:7" ht="15.75" hidden="1">
      <c r="A28" s="923"/>
      <c r="B28" s="924"/>
      <c r="C28" s="1022"/>
      <c r="D28" s="1019"/>
      <c r="E28" s="1026"/>
      <c r="F28" s="1024"/>
      <c r="G28" s="913"/>
    </row>
    <row r="29" spans="1:7" ht="1.5" customHeight="1" hidden="1">
      <c r="A29" s="923"/>
      <c r="B29" s="924"/>
      <c r="C29" s="925"/>
      <c r="D29" s="1019"/>
      <c r="E29" s="1024"/>
      <c r="F29" s="1024"/>
      <c r="G29" s="913"/>
    </row>
    <row r="30" spans="1:7" ht="15.75" hidden="1">
      <c r="A30" s="923"/>
      <c r="B30" s="924"/>
      <c r="C30" s="1022"/>
      <c r="D30" s="1025"/>
      <c r="E30" s="1027"/>
      <c r="F30" s="1027"/>
      <c r="G30" s="913"/>
    </row>
    <row r="31" spans="1:7" ht="16.5" hidden="1" thickBot="1">
      <c r="A31" s="1028"/>
      <c r="B31" s="1028"/>
      <c r="C31" s="926"/>
      <c r="D31" s="926"/>
      <c r="E31" s="926"/>
      <c r="F31" s="927"/>
      <c r="G31" s="913"/>
    </row>
    <row r="32" spans="1:7" ht="15.75" hidden="1">
      <c r="A32" s="1029"/>
      <c r="B32" s="1029"/>
      <c r="C32" s="928"/>
      <c r="D32" s="928"/>
      <c r="E32" s="928"/>
      <c r="F32" s="1030"/>
      <c r="G32" s="913"/>
    </row>
    <row r="33" spans="1:7" ht="15.75" hidden="1">
      <c r="A33" s="1029"/>
      <c r="B33" s="1029"/>
      <c r="C33" s="928"/>
      <c r="D33" s="928"/>
      <c r="E33" s="928"/>
      <c r="F33" s="1030"/>
      <c r="G33" s="913"/>
    </row>
    <row r="34" spans="1:7" ht="15.75">
      <c r="A34" s="920" t="s">
        <v>6</v>
      </c>
      <c r="B34" s="920" t="s">
        <v>609</v>
      </c>
      <c r="C34" s="1031"/>
      <c r="D34" s="1032"/>
      <c r="E34" s="922"/>
      <c r="F34" s="922"/>
      <c r="G34" s="913"/>
    </row>
    <row r="35" spans="1:7" ht="18.75" customHeight="1">
      <c r="A35" s="920"/>
      <c r="B35" s="924" t="s">
        <v>818</v>
      </c>
      <c r="C35" s="1031">
        <v>4</v>
      </c>
      <c r="D35" s="1032"/>
      <c r="E35" s="929">
        <v>4</v>
      </c>
      <c r="F35" s="922"/>
      <c r="G35" s="913"/>
    </row>
    <row r="36" spans="1:7" ht="0.75" customHeight="1" hidden="1">
      <c r="A36" s="920"/>
      <c r="B36" s="924"/>
      <c r="C36" s="930"/>
      <c r="D36" s="1032"/>
      <c r="E36" s="922"/>
      <c r="F36" s="922"/>
      <c r="G36" s="913"/>
    </row>
    <row r="37" spans="1:7" ht="16.5" customHeight="1">
      <c r="A37" s="920" t="s">
        <v>703</v>
      </c>
      <c r="B37" s="924" t="s">
        <v>704</v>
      </c>
      <c r="C37" s="931">
        <v>1</v>
      </c>
      <c r="D37" s="1033"/>
      <c r="E37" s="932">
        <v>1</v>
      </c>
      <c r="F37" s="932"/>
      <c r="G37" s="913"/>
    </row>
    <row r="38" spans="1:7" ht="1.5" customHeight="1">
      <c r="A38" s="920"/>
      <c r="B38" s="924"/>
      <c r="C38" s="931"/>
      <c r="D38" s="1033"/>
      <c r="E38" s="932"/>
      <c r="F38" s="932"/>
      <c r="G38" s="913"/>
    </row>
    <row r="39" spans="1:7" ht="19.5" customHeight="1" hidden="1">
      <c r="A39" s="920"/>
      <c r="B39" s="924"/>
      <c r="C39" s="931"/>
      <c r="D39" s="1033"/>
      <c r="E39" s="932"/>
      <c r="F39" s="932"/>
      <c r="G39" s="913"/>
    </row>
    <row r="40" spans="1:7" ht="0.75" customHeight="1" hidden="1">
      <c r="A40" s="920"/>
      <c r="B40" s="924"/>
      <c r="C40" s="931"/>
      <c r="D40" s="1033"/>
      <c r="E40" s="932"/>
      <c r="F40" s="932"/>
      <c r="G40" s="913"/>
    </row>
    <row r="41" spans="1:7" ht="0.75" customHeight="1" hidden="1">
      <c r="A41" s="920"/>
      <c r="B41" s="924"/>
      <c r="C41" s="931"/>
      <c r="D41" s="1033"/>
      <c r="E41" s="932"/>
      <c r="F41" s="932"/>
      <c r="G41" s="913"/>
    </row>
    <row r="42" spans="1:7" ht="0.75" customHeight="1" hidden="1">
      <c r="A42" s="920"/>
      <c r="B42" s="924"/>
      <c r="C42" s="931"/>
      <c r="D42" s="1033"/>
      <c r="E42" s="932"/>
      <c r="F42" s="932"/>
      <c r="G42" s="913"/>
    </row>
    <row r="43" spans="1:7" ht="18" customHeight="1" hidden="1">
      <c r="A43" s="920"/>
      <c r="B43" s="924"/>
      <c r="C43" s="931"/>
      <c r="D43" s="1033"/>
      <c r="E43" s="932"/>
      <c r="F43" s="932"/>
      <c r="G43" s="913"/>
    </row>
    <row r="44" spans="1:7" ht="16.5" customHeight="1" hidden="1">
      <c r="A44" s="920"/>
      <c r="B44" s="924"/>
      <c r="C44" s="931"/>
      <c r="D44" s="1033"/>
      <c r="E44" s="932"/>
      <c r="F44" s="932"/>
      <c r="G44" s="913"/>
    </row>
    <row r="45" spans="1:7" ht="19.5" customHeight="1" hidden="1">
      <c r="A45" s="920"/>
      <c r="B45" s="924"/>
      <c r="C45" s="931"/>
      <c r="D45" s="1033"/>
      <c r="E45" s="932"/>
      <c r="F45" s="932"/>
      <c r="G45" s="913"/>
    </row>
    <row r="46" spans="1:7" ht="16.5" thickBot="1">
      <c r="A46" s="920"/>
      <c r="B46" s="924"/>
      <c r="C46" s="1034"/>
      <c r="D46" s="1035"/>
      <c r="E46" s="1036"/>
      <c r="F46" s="933"/>
      <c r="G46" s="913"/>
    </row>
    <row r="47" spans="1:7" ht="15.75">
      <c r="A47" s="920" t="s">
        <v>589</v>
      </c>
      <c r="B47" s="924"/>
      <c r="C47" s="1031">
        <f>SUM(C35+C37)</f>
        <v>5</v>
      </c>
      <c r="D47" s="1039"/>
      <c r="E47" s="1039">
        <f>SUM(E35+E37)</f>
        <v>5</v>
      </c>
      <c r="F47" s="1039"/>
      <c r="G47" s="913"/>
    </row>
    <row r="48" spans="1:7" ht="15.75">
      <c r="A48" s="971"/>
      <c r="B48" s="971"/>
      <c r="C48" s="968"/>
      <c r="D48" s="970"/>
      <c r="E48" s="970"/>
      <c r="F48" s="970"/>
      <c r="G48" s="913"/>
    </row>
    <row r="49" spans="1:7" ht="15.75">
      <c r="A49" s="972"/>
      <c r="B49" s="973"/>
      <c r="C49" s="968"/>
      <c r="D49" s="970"/>
      <c r="E49" s="970"/>
      <c r="F49" s="970"/>
      <c r="G49" s="913"/>
    </row>
    <row r="50" spans="1:7" ht="15.75" hidden="1">
      <c r="A50" s="972"/>
      <c r="B50" s="973"/>
      <c r="C50" s="968"/>
      <c r="D50" s="970"/>
      <c r="E50" s="970"/>
      <c r="F50" s="970"/>
      <c r="G50" s="913"/>
    </row>
    <row r="51" spans="1:7" ht="15.75">
      <c r="A51" s="972"/>
      <c r="B51" s="973"/>
      <c r="C51" s="968"/>
      <c r="D51" s="970"/>
      <c r="E51" s="970"/>
      <c r="F51" s="970"/>
      <c r="G51" s="913"/>
    </row>
    <row r="52" spans="1:7" ht="15.75">
      <c r="A52" s="972"/>
      <c r="B52" s="973"/>
      <c r="C52" s="968"/>
      <c r="D52" s="970"/>
      <c r="E52" s="970"/>
      <c r="F52" s="970"/>
      <c r="G52" s="913"/>
    </row>
    <row r="53" spans="1:7" ht="15.75">
      <c r="A53" s="972"/>
      <c r="B53" s="973"/>
      <c r="C53" s="968"/>
      <c r="D53" s="970"/>
      <c r="E53" s="970"/>
      <c r="F53" s="970"/>
      <c r="G53" s="913"/>
    </row>
    <row r="54" spans="1:7" ht="15.75">
      <c r="A54" s="972"/>
      <c r="B54" s="973"/>
      <c r="C54" s="983"/>
      <c r="D54" s="970"/>
      <c r="E54" s="970"/>
      <c r="F54" s="970"/>
      <c r="G54" s="913"/>
    </row>
    <row r="55" spans="1:7" ht="15.75">
      <c r="A55" s="972"/>
      <c r="B55" s="973"/>
      <c r="C55" s="983"/>
      <c r="D55" s="970"/>
      <c r="E55" s="970"/>
      <c r="F55" s="970"/>
      <c r="G55" s="913"/>
    </row>
    <row r="56" spans="1:7" ht="0.75" customHeight="1">
      <c r="A56" s="972"/>
      <c r="B56" s="973"/>
      <c r="C56" s="983"/>
      <c r="D56" s="970"/>
      <c r="E56" s="970"/>
      <c r="F56" s="970"/>
      <c r="G56" s="913"/>
    </row>
    <row r="57" spans="1:7" ht="15.75">
      <c r="A57" s="972"/>
      <c r="B57" s="973"/>
      <c r="C57" s="1037"/>
      <c r="D57" s="970"/>
      <c r="E57" s="982"/>
      <c r="F57" s="970"/>
      <c r="G57" s="913"/>
    </row>
    <row r="58" spans="1:7" ht="15.75" hidden="1">
      <c r="A58" s="972"/>
      <c r="B58" s="973"/>
      <c r="C58" s="968"/>
      <c r="D58" s="970"/>
      <c r="E58" s="970"/>
      <c r="F58" s="970"/>
      <c r="G58" s="913"/>
    </row>
    <row r="59" spans="1:7" ht="15.75" hidden="1">
      <c r="A59" s="972"/>
      <c r="B59" s="973"/>
      <c r="C59" s="968"/>
      <c r="D59" s="970"/>
      <c r="E59" s="970"/>
      <c r="F59" s="970"/>
      <c r="G59" s="913"/>
    </row>
    <row r="60" spans="1:7" ht="15.75">
      <c r="A60" s="972"/>
      <c r="B60" s="973"/>
      <c r="C60" s="1037"/>
      <c r="D60" s="970"/>
      <c r="E60" s="982"/>
      <c r="F60" s="970"/>
      <c r="G60" s="913"/>
    </row>
    <row r="61" spans="1:7" ht="15.75">
      <c r="A61" s="972"/>
      <c r="B61" s="973"/>
      <c r="C61" s="1037"/>
      <c r="D61" s="970"/>
      <c r="E61" s="982"/>
      <c r="F61" s="970"/>
      <c r="G61" s="913"/>
    </row>
    <row r="62" spans="1:7" ht="0.75" customHeight="1">
      <c r="A62" s="972"/>
      <c r="B62" s="973"/>
      <c r="C62" s="968"/>
      <c r="D62" s="970"/>
      <c r="E62" s="970"/>
      <c r="F62" s="970"/>
      <c r="G62" s="913"/>
    </row>
    <row r="63" spans="1:7" ht="15.75">
      <c r="A63" s="971"/>
      <c r="B63" s="971"/>
      <c r="C63" s="1037"/>
      <c r="D63" s="970"/>
      <c r="E63" s="982"/>
      <c r="F63" s="982"/>
      <c r="G63" s="913"/>
    </row>
    <row r="64" spans="1:7" ht="15.75">
      <c r="A64" s="971"/>
      <c r="B64" s="971"/>
      <c r="C64" s="975"/>
      <c r="D64" s="975"/>
      <c r="E64" s="975"/>
      <c r="F64" s="974"/>
      <c r="G64" s="913"/>
    </row>
    <row r="65" spans="1:7" ht="15.75">
      <c r="A65" s="971"/>
      <c r="B65" s="971"/>
      <c r="C65" s="974"/>
      <c r="D65" s="974"/>
      <c r="E65" s="974"/>
      <c r="F65" s="974"/>
      <c r="G65" s="913"/>
    </row>
    <row r="66" spans="1:7" ht="15.75">
      <c r="A66" s="972"/>
      <c r="B66" s="973"/>
      <c r="C66" s="969"/>
      <c r="D66" s="969"/>
      <c r="E66" s="969"/>
      <c r="F66" s="969"/>
      <c r="G66" s="913"/>
    </row>
    <row r="67" spans="1:7" ht="15.75">
      <c r="A67" s="972"/>
      <c r="B67" s="973"/>
      <c r="C67" s="969"/>
      <c r="D67" s="974"/>
      <c r="E67" s="969"/>
      <c r="F67" s="969"/>
      <c r="G67" s="913"/>
    </row>
    <row r="68" spans="1:7" ht="15.75">
      <c r="A68" s="971"/>
      <c r="B68" s="973"/>
      <c r="C68" s="969"/>
      <c r="D68" s="974"/>
      <c r="E68" s="969"/>
      <c r="F68" s="969"/>
      <c r="G68" s="913"/>
    </row>
    <row r="69" spans="1:7" ht="15.75">
      <c r="A69" s="1710"/>
      <c r="B69" s="1710"/>
      <c r="C69" s="954"/>
      <c r="D69" s="954"/>
      <c r="E69" s="954"/>
      <c r="F69" s="954"/>
      <c r="G69" s="913"/>
    </row>
    <row r="70" spans="1:7" ht="15.75">
      <c r="A70" s="1038"/>
      <c r="B70" s="1038"/>
      <c r="C70" s="954"/>
      <c r="D70" s="954"/>
      <c r="E70" s="954"/>
      <c r="F70" s="954"/>
      <c r="G70" s="913"/>
    </row>
    <row r="71" spans="1:7" ht="15.75">
      <c r="A71" s="1038"/>
      <c r="B71" s="1038"/>
      <c r="C71" s="976"/>
      <c r="D71" s="976"/>
      <c r="E71" s="954"/>
      <c r="F71" s="954"/>
      <c r="G71" s="913"/>
    </row>
    <row r="72" spans="1:7" ht="15.75">
      <c r="A72" s="913"/>
      <c r="B72" s="913"/>
      <c r="C72" s="916"/>
      <c r="D72" s="916"/>
      <c r="E72" s="916"/>
      <c r="F72" s="916"/>
      <c r="G72" s="913"/>
    </row>
    <row r="73" spans="1:7" ht="15.75">
      <c r="A73" s="913"/>
      <c r="B73" s="959"/>
      <c r="C73" s="916"/>
      <c r="D73" s="916"/>
      <c r="E73" s="916"/>
      <c r="F73" s="916"/>
      <c r="G73" s="913"/>
    </row>
    <row r="74" spans="1:7" ht="15.75">
      <c r="A74" s="913"/>
      <c r="B74" s="913"/>
      <c r="C74" s="916"/>
      <c r="D74" s="916"/>
      <c r="E74" s="916"/>
      <c r="F74" s="916"/>
      <c r="G74" s="913"/>
    </row>
    <row r="75" spans="1:7" ht="15.75">
      <c r="A75" s="913"/>
      <c r="B75" s="913"/>
      <c r="C75" s="916"/>
      <c r="D75" s="916"/>
      <c r="E75" s="916"/>
      <c r="F75" s="916"/>
      <c r="G75" s="913"/>
    </row>
    <row r="76" spans="1:7" ht="15.75">
      <c r="A76" s="913"/>
      <c r="B76" s="959"/>
      <c r="C76" s="916"/>
      <c r="D76" s="916"/>
      <c r="E76" s="916"/>
      <c r="F76" s="916"/>
      <c r="G76" s="913"/>
    </row>
    <row r="77" spans="1:7" ht="15.75">
      <c r="A77" s="913"/>
      <c r="B77" s="913"/>
      <c r="C77" s="916"/>
      <c r="D77" s="916"/>
      <c r="E77" s="916"/>
      <c r="F77" s="916"/>
      <c r="G77" s="913"/>
    </row>
    <row r="78" spans="1:7" ht="15.75">
      <c r="A78" s="913"/>
      <c r="B78" s="913"/>
      <c r="C78" s="916"/>
      <c r="D78" s="916"/>
      <c r="E78" s="916"/>
      <c r="F78" s="916"/>
      <c r="G78" s="913"/>
    </row>
    <row r="79" spans="1:7" ht="15.75">
      <c r="A79" s="913"/>
      <c r="B79" s="913"/>
      <c r="C79" s="916"/>
      <c r="D79" s="916"/>
      <c r="E79" s="916"/>
      <c r="F79" s="916"/>
      <c r="G79" s="913"/>
    </row>
    <row r="80" spans="1:7" ht="15.75">
      <c r="A80" s="913"/>
      <c r="B80" s="913"/>
      <c r="C80" s="916"/>
      <c r="D80" s="916"/>
      <c r="E80" s="916"/>
      <c r="F80" s="916"/>
      <c r="G80" s="913"/>
    </row>
    <row r="81" spans="1:7" ht="15.75">
      <c r="A81" s="913"/>
      <c r="B81" s="913"/>
      <c r="C81" s="916"/>
      <c r="D81" s="916"/>
      <c r="E81" s="916"/>
      <c r="F81" s="916"/>
      <c r="G81" s="913"/>
    </row>
    <row r="82" spans="1:7" ht="15.75">
      <c r="A82" s="913"/>
      <c r="B82" s="913"/>
      <c r="C82" s="916"/>
      <c r="D82" s="916"/>
      <c r="E82" s="916"/>
      <c r="F82" s="916"/>
      <c r="G82" s="913"/>
    </row>
  </sheetData>
  <sheetProtection/>
  <mergeCells count="3">
    <mergeCell ref="A1:F1"/>
    <mergeCell ref="A3:F3"/>
    <mergeCell ref="A69:B6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4.7109375" style="1391" customWidth="1"/>
    <col min="2" max="3" width="3.140625" style="1391" customWidth="1"/>
    <col min="4" max="4" width="65.140625" style="223" customWidth="1"/>
    <col min="5" max="5" width="11.8515625" style="1449" customWidth="1"/>
    <col min="6" max="16384" width="9.140625" style="223" customWidth="1"/>
  </cols>
  <sheetData>
    <row r="1" spans="4:5" ht="12.75">
      <c r="D1" s="1582" t="s">
        <v>775</v>
      </c>
      <c r="E1" s="1582"/>
    </row>
    <row r="2" spans="1:5" ht="12.75">
      <c r="A2" s="1583" t="s">
        <v>706</v>
      </c>
      <c r="B2" s="1583"/>
      <c r="C2" s="1583"/>
      <c r="D2" s="1583"/>
      <c r="E2" s="1583"/>
    </row>
    <row r="3" ht="12.75">
      <c r="E3" s="1392" t="s">
        <v>1</v>
      </c>
    </row>
    <row r="4" spans="1:5" ht="12.75">
      <c r="A4" s="1584" t="s">
        <v>707</v>
      </c>
      <c r="B4" s="1585"/>
      <c r="C4" s="1586"/>
      <c r="D4" s="1393" t="s">
        <v>207</v>
      </c>
      <c r="E4" s="1394" t="s">
        <v>776</v>
      </c>
    </row>
    <row r="5" spans="1:5" ht="12.75">
      <c r="A5" s="1395"/>
      <c r="B5" s="1396"/>
      <c r="C5" s="1397"/>
      <c r="D5" s="1398"/>
      <c r="E5" s="1399" t="s">
        <v>180</v>
      </c>
    </row>
    <row r="6" spans="1:5" ht="12.75">
      <c r="A6" s="1572" t="s">
        <v>734</v>
      </c>
      <c r="B6" s="1573"/>
      <c r="C6" s="1573"/>
      <c r="D6" s="1573"/>
      <c r="E6" s="1574"/>
    </row>
    <row r="7" spans="1:5" ht="12.75">
      <c r="A7" s="1400" t="s">
        <v>6</v>
      </c>
      <c r="B7" s="1587" t="s">
        <v>209</v>
      </c>
      <c r="C7" s="1587"/>
      <c r="D7" s="1587"/>
      <c r="E7" s="1401"/>
    </row>
    <row r="8" spans="1:5" ht="12.75">
      <c r="A8" s="1402"/>
      <c r="B8" s="1402" t="s">
        <v>260</v>
      </c>
      <c r="C8" s="1402"/>
      <c r="D8" s="1403" t="s">
        <v>502</v>
      </c>
      <c r="E8" s="1404"/>
    </row>
    <row r="9" spans="1:5" ht="12.75">
      <c r="A9" s="1402"/>
      <c r="B9" s="1402"/>
      <c r="C9" s="1402" t="s">
        <v>260</v>
      </c>
      <c r="D9" s="1405" t="s">
        <v>708</v>
      </c>
      <c r="E9" s="1406">
        <v>46500</v>
      </c>
    </row>
    <row r="10" spans="1:5" ht="12.75">
      <c r="A10" s="1402"/>
      <c r="B10" s="1402"/>
      <c r="C10" s="1402" t="s">
        <v>263</v>
      </c>
      <c r="D10" s="1405" t="s">
        <v>709</v>
      </c>
      <c r="E10" s="1406">
        <v>1600</v>
      </c>
    </row>
    <row r="11" spans="1:5" ht="12.75">
      <c r="A11" s="1402"/>
      <c r="B11" s="1402"/>
      <c r="C11" s="1402" t="s">
        <v>264</v>
      </c>
      <c r="D11" s="1405" t="s">
        <v>710</v>
      </c>
      <c r="E11" s="1406">
        <v>11400</v>
      </c>
    </row>
    <row r="12" spans="1:5" ht="12.75" hidden="1">
      <c r="A12" s="1402"/>
      <c r="B12" s="1402"/>
      <c r="C12" s="1402"/>
      <c r="D12" s="1405"/>
      <c r="E12" s="1406"/>
    </row>
    <row r="13" spans="1:5" ht="12.75">
      <c r="A13" s="1402"/>
      <c r="B13" s="1402"/>
      <c r="C13" s="1402" t="s">
        <v>265</v>
      </c>
      <c r="D13" s="1405" t="s">
        <v>711</v>
      </c>
      <c r="E13" s="1407">
        <v>5500</v>
      </c>
    </row>
    <row r="14" spans="1:5" ht="12.75">
      <c r="A14" s="1402"/>
      <c r="B14" s="1402"/>
      <c r="C14" s="1402"/>
      <c r="D14" s="1405" t="s">
        <v>712</v>
      </c>
      <c r="E14" s="1408">
        <f>SUM(E9:E13)</f>
        <v>65000</v>
      </c>
    </row>
    <row r="15" spans="1:5" ht="12.75">
      <c r="A15" s="1402"/>
      <c r="B15" s="1402" t="s">
        <v>263</v>
      </c>
      <c r="C15" s="1402"/>
      <c r="D15" s="1403" t="s">
        <v>503</v>
      </c>
      <c r="E15" s="1409"/>
    </row>
    <row r="16" spans="1:5" ht="0.75" customHeight="1">
      <c r="A16" s="1402"/>
      <c r="B16" s="1402"/>
      <c r="C16" s="1402"/>
      <c r="D16" s="1405"/>
      <c r="E16" s="1406"/>
    </row>
    <row r="17" spans="1:5" ht="12.75" hidden="1">
      <c r="A17" s="1402"/>
      <c r="B17" s="1402"/>
      <c r="C17" s="1402"/>
      <c r="D17" s="1405"/>
      <c r="E17" s="1407"/>
    </row>
    <row r="18" spans="1:5" ht="12.75" hidden="1">
      <c r="A18" s="1402"/>
      <c r="B18" s="1402"/>
      <c r="C18" s="1402"/>
      <c r="D18" s="1405"/>
      <c r="E18" s="1406"/>
    </row>
    <row r="19" spans="1:5" ht="12.75">
      <c r="A19" s="1402"/>
      <c r="B19" s="1402"/>
      <c r="C19" s="1402" t="s">
        <v>260</v>
      </c>
      <c r="D19" s="1405" t="s">
        <v>270</v>
      </c>
      <c r="E19" s="1409">
        <v>8000</v>
      </c>
    </row>
    <row r="20" spans="1:5" ht="12.75">
      <c r="A20" s="1402"/>
      <c r="B20" s="1402"/>
      <c r="C20" s="1402" t="s">
        <v>263</v>
      </c>
      <c r="D20" s="1405" t="s">
        <v>271</v>
      </c>
      <c r="E20" s="1407">
        <v>100</v>
      </c>
    </row>
    <row r="21" spans="1:5" ht="12.75">
      <c r="A21" s="1402"/>
      <c r="B21" s="1402"/>
      <c r="C21" s="1402"/>
      <c r="D21" s="1405" t="s">
        <v>713</v>
      </c>
      <c r="E21" s="1406">
        <f>SUM(E19:E20)</f>
        <v>8100</v>
      </c>
    </row>
    <row r="22" spans="1:5" ht="12.75">
      <c r="A22" s="1402"/>
      <c r="B22" s="1402"/>
      <c r="C22" s="1402"/>
      <c r="D22" s="1405" t="s">
        <v>714</v>
      </c>
      <c r="E22" s="1408">
        <f>SUM(E21,E18)</f>
        <v>8100</v>
      </c>
    </row>
    <row r="23" spans="1:5" ht="12.75">
      <c r="A23" s="1402"/>
      <c r="B23" s="1402" t="s">
        <v>264</v>
      </c>
      <c r="C23" s="1410"/>
      <c r="D23" s="1411" t="s">
        <v>715</v>
      </c>
      <c r="E23" s="1412"/>
    </row>
    <row r="24" spans="1:5" ht="12.75">
      <c r="A24" s="1402"/>
      <c r="B24" s="1402"/>
      <c r="C24" s="1410" t="s">
        <v>260</v>
      </c>
      <c r="D24" s="1413" t="s">
        <v>716</v>
      </c>
      <c r="E24" s="1406">
        <v>3000</v>
      </c>
    </row>
    <row r="25" spans="1:5" ht="12.75">
      <c r="A25" s="1402"/>
      <c r="B25" s="1402"/>
      <c r="C25" s="1410" t="s">
        <v>263</v>
      </c>
      <c r="D25" s="1413" t="s">
        <v>717</v>
      </c>
      <c r="E25" s="1414"/>
    </row>
    <row r="26" spans="1:5" ht="12.75">
      <c r="A26" s="1402"/>
      <c r="B26" s="1402"/>
      <c r="C26" s="1410"/>
      <c r="D26" s="1413" t="s">
        <v>718</v>
      </c>
      <c r="E26" s="1408">
        <f>SUM(E24:E25)</f>
        <v>3000</v>
      </c>
    </row>
    <row r="27" spans="1:5" ht="12.75">
      <c r="A27" s="1400" t="s">
        <v>33</v>
      </c>
      <c r="B27" s="1569" t="s">
        <v>719</v>
      </c>
      <c r="C27" s="1570"/>
      <c r="D27" s="1571"/>
      <c r="E27" s="1412"/>
    </row>
    <row r="28" spans="1:5" ht="12.75">
      <c r="A28" s="1402"/>
      <c r="B28" s="1402" t="s">
        <v>260</v>
      </c>
      <c r="C28" s="1410"/>
      <c r="D28" s="1411" t="s">
        <v>198</v>
      </c>
      <c r="E28" s="1415"/>
    </row>
    <row r="29" spans="1:5" ht="12.75">
      <c r="A29" s="1402"/>
      <c r="B29" s="1402"/>
      <c r="C29" s="1410" t="s">
        <v>260</v>
      </c>
      <c r="D29" s="1413" t="s">
        <v>720</v>
      </c>
      <c r="E29" s="1415">
        <v>31000</v>
      </c>
    </row>
    <row r="30" spans="1:5" ht="12.75">
      <c r="A30" s="1402"/>
      <c r="B30" s="1402"/>
      <c r="C30" s="1410"/>
      <c r="D30" s="1413" t="s">
        <v>721</v>
      </c>
      <c r="E30" s="1407">
        <v>7000</v>
      </c>
    </row>
    <row r="31" spans="1:5" ht="12.75">
      <c r="A31" s="1402"/>
      <c r="B31" s="1402"/>
      <c r="C31" s="1410"/>
      <c r="D31" s="1413" t="s">
        <v>722</v>
      </c>
      <c r="E31" s="1408">
        <f>SUM(E28:E30)</f>
        <v>38000</v>
      </c>
    </row>
    <row r="32" spans="1:5" ht="12.75">
      <c r="A32" s="1402"/>
      <c r="B32" s="1402" t="s">
        <v>263</v>
      </c>
      <c r="C32" s="1410"/>
      <c r="D32" s="1411" t="s">
        <v>199</v>
      </c>
      <c r="E32" s="1412"/>
    </row>
    <row r="33" spans="1:5" ht="13.5" thickBot="1">
      <c r="A33" s="1402"/>
      <c r="B33" s="1402"/>
      <c r="C33" s="1410" t="s">
        <v>260</v>
      </c>
      <c r="D33" s="1413" t="s">
        <v>735</v>
      </c>
      <c r="E33" s="1407">
        <v>1000</v>
      </c>
    </row>
    <row r="34" spans="1:5" ht="13.5" thickBot="1">
      <c r="A34" s="1402"/>
      <c r="B34" s="1402"/>
      <c r="C34" s="1410"/>
      <c r="D34" s="1413" t="s">
        <v>723</v>
      </c>
      <c r="E34" s="1416">
        <f>SUM(E33)</f>
        <v>1000</v>
      </c>
    </row>
    <row r="35" spans="1:5" ht="12.75">
      <c r="A35" s="1417"/>
      <c r="B35" s="1395" t="s">
        <v>264</v>
      </c>
      <c r="C35" s="1402"/>
      <c r="D35" s="1418" t="s">
        <v>524</v>
      </c>
      <c r="E35" s="1419"/>
    </row>
    <row r="36" spans="1:5" ht="13.5" thickBot="1">
      <c r="A36" s="1417"/>
      <c r="B36" s="1395"/>
      <c r="C36" s="1417" t="s">
        <v>260</v>
      </c>
      <c r="D36" s="1420" t="s">
        <v>724</v>
      </c>
      <c r="E36" s="1421"/>
    </row>
    <row r="37" spans="1:5" ht="13.5" thickBot="1">
      <c r="A37" s="1417"/>
      <c r="B37" s="1395"/>
      <c r="C37" s="1417"/>
      <c r="D37" s="1420" t="s">
        <v>725</v>
      </c>
      <c r="E37" s="1416">
        <f>SUM(E36)</f>
        <v>0</v>
      </c>
    </row>
    <row r="38" spans="1:6" ht="13.5" thickBot="1">
      <c r="A38" s="1417"/>
      <c r="B38" s="1395"/>
      <c r="C38" s="1402"/>
      <c r="D38" s="1422" t="s">
        <v>59</v>
      </c>
      <c r="E38" s="1423">
        <f>SUM(E37,E34,E31)</f>
        <v>39000</v>
      </c>
      <c r="F38" s="1424"/>
    </row>
    <row r="39" spans="1:5" ht="12.75">
      <c r="A39" s="1425" t="s">
        <v>50</v>
      </c>
      <c r="B39" s="1575" t="s">
        <v>62</v>
      </c>
      <c r="C39" s="1576"/>
      <c r="D39" s="1577"/>
      <c r="E39" s="1412"/>
    </row>
    <row r="40" spans="1:5" ht="12.75">
      <c r="A40" s="1402"/>
      <c r="B40" s="1400" t="s">
        <v>260</v>
      </c>
      <c r="C40" s="1410"/>
      <c r="D40" s="1426" t="s">
        <v>186</v>
      </c>
      <c r="E40" s="1415"/>
    </row>
    <row r="41" spans="1:5" ht="12.75">
      <c r="A41" s="1572" t="s">
        <v>734</v>
      </c>
      <c r="B41" s="1573"/>
      <c r="C41" s="1573"/>
      <c r="D41" s="1573"/>
      <c r="E41" s="1574"/>
    </row>
    <row r="42" spans="1:5" ht="12.75">
      <c r="A42" s="1402"/>
      <c r="B42" s="1402"/>
      <c r="C42" s="1402"/>
      <c r="D42" s="1405"/>
      <c r="E42" s="1406"/>
    </row>
    <row r="43" spans="1:5" ht="12.75" hidden="1">
      <c r="A43" s="1402"/>
      <c r="B43" s="1402"/>
      <c r="C43" s="1402"/>
      <c r="D43" s="1405"/>
      <c r="E43" s="1406"/>
    </row>
    <row r="44" spans="1:5" ht="0.75" customHeight="1">
      <c r="A44" s="1402"/>
      <c r="B44" s="1402"/>
      <c r="C44" s="1402" t="s">
        <v>263</v>
      </c>
      <c r="D44" s="1405"/>
      <c r="E44" s="1406"/>
    </row>
    <row r="45" spans="1:5" ht="12.75" hidden="1">
      <c r="A45" s="1402"/>
      <c r="B45" s="1402"/>
      <c r="C45" s="1402"/>
      <c r="D45" s="1405"/>
      <c r="E45" s="1406"/>
    </row>
    <row r="46" spans="1:5" ht="12.75">
      <c r="A46" s="1402"/>
      <c r="B46" s="1402"/>
      <c r="C46" s="1402" t="s">
        <v>260</v>
      </c>
      <c r="D46" s="1405" t="s">
        <v>821</v>
      </c>
      <c r="E46" s="1406">
        <v>14112</v>
      </c>
    </row>
    <row r="47" spans="1:5" ht="12.75" hidden="1">
      <c r="A47" s="1402"/>
      <c r="B47" s="1402"/>
      <c r="C47" s="1402"/>
      <c r="D47" s="1405"/>
      <c r="E47" s="1406">
        <v>65619</v>
      </c>
    </row>
    <row r="48" spans="1:5" ht="12.75">
      <c r="A48" s="1402"/>
      <c r="B48" s="1402"/>
      <c r="C48" s="1402" t="s">
        <v>263</v>
      </c>
      <c r="D48" s="1405" t="s">
        <v>822</v>
      </c>
      <c r="E48" s="1406">
        <v>2152</v>
      </c>
    </row>
    <row r="49" spans="1:5" ht="12.75">
      <c r="A49" s="1402"/>
      <c r="B49" s="1402"/>
      <c r="C49" s="1402" t="s">
        <v>264</v>
      </c>
      <c r="D49" s="1405" t="s">
        <v>726</v>
      </c>
      <c r="E49" s="1406">
        <v>12652</v>
      </c>
    </row>
    <row r="50" spans="1:5" ht="12.75">
      <c r="A50" s="1402"/>
      <c r="B50" s="1402"/>
      <c r="C50" s="1402" t="s">
        <v>265</v>
      </c>
      <c r="D50" s="1405" t="s">
        <v>727</v>
      </c>
      <c r="E50" s="1406">
        <v>25000</v>
      </c>
    </row>
    <row r="51" spans="1:5" ht="12.75">
      <c r="A51" s="1402"/>
      <c r="B51" s="1402"/>
      <c r="C51" s="1402" t="s">
        <v>266</v>
      </c>
      <c r="D51" s="1405" t="s">
        <v>728</v>
      </c>
      <c r="E51" s="1406">
        <v>31400</v>
      </c>
    </row>
    <row r="52" spans="1:5" ht="12.75">
      <c r="A52" s="1402"/>
      <c r="B52" s="1402"/>
      <c r="C52" s="1402"/>
      <c r="D52" s="1405" t="s">
        <v>729</v>
      </c>
      <c r="E52" s="1406">
        <v>5800</v>
      </c>
    </row>
    <row r="53" spans="1:5" ht="12.75">
      <c r="A53" s="1402"/>
      <c r="B53" s="1402"/>
      <c r="C53" s="1402"/>
      <c r="D53" s="1405" t="s">
        <v>730</v>
      </c>
      <c r="E53" s="1406">
        <v>20895</v>
      </c>
    </row>
    <row r="54" spans="1:5" ht="12.75">
      <c r="A54" s="1402"/>
      <c r="B54" s="1402"/>
      <c r="C54" s="1402"/>
      <c r="D54" s="1405" t="s">
        <v>866</v>
      </c>
      <c r="E54" s="1406">
        <v>7402</v>
      </c>
    </row>
    <row r="55" spans="1:5" ht="12.75">
      <c r="A55" s="1402"/>
      <c r="B55" s="1402"/>
      <c r="C55" s="1402" t="s">
        <v>867</v>
      </c>
      <c r="D55" s="1405" t="s">
        <v>869</v>
      </c>
      <c r="E55" s="1406">
        <v>8100</v>
      </c>
    </row>
    <row r="56" spans="1:5" ht="12.75" customHeight="1" thickBot="1">
      <c r="A56" s="1402"/>
      <c r="B56" s="1402"/>
      <c r="C56" s="1402" t="s">
        <v>868</v>
      </c>
      <c r="D56" s="1405" t="s">
        <v>870</v>
      </c>
      <c r="E56" s="1406">
        <v>4705</v>
      </c>
    </row>
    <row r="57" spans="1:5" ht="13.5" hidden="1" thickBot="1">
      <c r="A57" s="1402"/>
      <c r="B57" s="1402"/>
      <c r="C57" s="1410"/>
      <c r="D57" s="1413"/>
      <c r="E57" s="1406"/>
    </row>
    <row r="58" spans="1:5" ht="13.5" hidden="1" thickBot="1">
      <c r="A58" s="1402"/>
      <c r="B58" s="1402"/>
      <c r="C58" s="1410"/>
      <c r="D58" s="1413"/>
      <c r="E58" s="1406"/>
    </row>
    <row r="59" spans="1:5" ht="13.5" hidden="1" thickBot="1">
      <c r="A59" s="1402"/>
      <c r="B59" s="1402"/>
      <c r="C59" s="1410"/>
      <c r="D59" s="1413"/>
      <c r="E59" s="1406"/>
    </row>
    <row r="60" spans="1:5" ht="13.5" hidden="1" thickBot="1">
      <c r="A60" s="1402"/>
      <c r="B60" s="1402"/>
      <c r="C60" s="1410"/>
      <c r="D60" s="1413"/>
      <c r="E60" s="1427"/>
    </row>
    <row r="61" spans="1:5" ht="13.5" hidden="1" thickBot="1">
      <c r="A61" s="1402"/>
      <c r="B61" s="1402"/>
      <c r="C61" s="1410"/>
      <c r="D61" s="1413"/>
      <c r="E61" s="1428"/>
    </row>
    <row r="62" spans="1:5" ht="13.5" hidden="1" thickBot="1">
      <c r="A62" s="1402"/>
      <c r="B62" s="1402"/>
      <c r="C62" s="1402"/>
      <c r="D62" s="1405"/>
      <c r="E62" s="1409"/>
    </row>
    <row r="63" spans="1:5" ht="12.75" customHeight="1" hidden="1" thickBot="1">
      <c r="A63" s="1402"/>
      <c r="B63" s="1402"/>
      <c r="C63" s="1402"/>
      <c r="D63" s="1405"/>
      <c r="E63" s="1406"/>
    </row>
    <row r="64" spans="1:5" ht="13.5" hidden="1" thickBot="1">
      <c r="A64" s="1402"/>
      <c r="B64" s="1402"/>
      <c r="C64" s="1402"/>
      <c r="D64" s="1405"/>
      <c r="E64" s="1416"/>
    </row>
    <row r="65" spans="1:5" ht="13.5" thickBot="1">
      <c r="A65" s="1402"/>
      <c r="B65" s="1402"/>
      <c r="C65" s="1410"/>
      <c r="D65" s="1413" t="s">
        <v>823</v>
      </c>
      <c r="E65" s="1416">
        <f>E46+E47+E48+E49+E50+E51+E55+E56</f>
        <v>163740</v>
      </c>
    </row>
    <row r="66" spans="1:5" ht="12.75">
      <c r="A66" s="1578" t="s">
        <v>736</v>
      </c>
      <c r="B66" s="1579"/>
      <c r="C66" s="1579"/>
      <c r="D66" s="1579"/>
      <c r="E66" s="1580"/>
    </row>
    <row r="67" spans="1:5" ht="12.75">
      <c r="A67" s="1402"/>
      <c r="B67" s="1402"/>
      <c r="C67" s="1402" t="s">
        <v>260</v>
      </c>
      <c r="D67" s="1405" t="s">
        <v>871</v>
      </c>
      <c r="E67" s="1408"/>
    </row>
    <row r="68" spans="1:5" ht="12.75">
      <c r="A68" s="1402"/>
      <c r="B68" s="1402"/>
      <c r="C68" s="1402"/>
      <c r="D68" s="1405" t="s">
        <v>731</v>
      </c>
      <c r="E68" s="1406">
        <v>9800</v>
      </c>
    </row>
    <row r="69" spans="1:5" ht="12.75">
      <c r="A69" s="1402"/>
      <c r="B69" s="1402"/>
      <c r="C69" s="1402"/>
      <c r="D69" s="1405" t="s">
        <v>589</v>
      </c>
      <c r="E69" s="1408">
        <f>SUM(E68)</f>
        <v>9800</v>
      </c>
    </row>
    <row r="70" spans="1:5" ht="12.75">
      <c r="A70" s="1402"/>
      <c r="B70" s="1402"/>
      <c r="C70" s="1402"/>
      <c r="D70" s="1405"/>
      <c r="E70" s="1406"/>
    </row>
    <row r="71" spans="1:5" ht="0.75" customHeight="1">
      <c r="A71" s="1402"/>
      <c r="B71" s="1402"/>
      <c r="C71" s="1402"/>
      <c r="D71" s="1405"/>
      <c r="E71" s="1406"/>
    </row>
    <row r="72" spans="1:5" ht="13.5" customHeight="1" hidden="1">
      <c r="A72" s="1402"/>
      <c r="B72" s="1402"/>
      <c r="C72" s="1402"/>
      <c r="D72" s="1405"/>
      <c r="E72" s="1408"/>
    </row>
    <row r="73" spans="1:5" ht="12.75" hidden="1">
      <c r="A73" s="1402"/>
      <c r="B73" s="1402"/>
      <c r="C73" s="1402"/>
      <c r="D73" s="1405"/>
      <c r="E73" s="1408"/>
    </row>
    <row r="74" spans="1:5" ht="12.75" hidden="1">
      <c r="A74" s="1402"/>
      <c r="B74" s="1402"/>
      <c r="C74" s="1402"/>
      <c r="D74" s="1405"/>
      <c r="E74" s="1408"/>
    </row>
    <row r="75" spans="1:5" ht="12.75" hidden="1">
      <c r="A75" s="1402"/>
      <c r="B75" s="1402"/>
      <c r="C75" s="1402"/>
      <c r="D75" s="1405"/>
      <c r="E75" s="1406"/>
    </row>
    <row r="76" spans="1:5" ht="12.75" hidden="1">
      <c r="A76" s="1402"/>
      <c r="B76" s="1402"/>
      <c r="C76" s="1402"/>
      <c r="D76" s="1405"/>
      <c r="E76" s="1406"/>
    </row>
    <row r="77" spans="1:5" ht="12.75" hidden="1">
      <c r="A77" s="1402"/>
      <c r="B77" s="1402"/>
      <c r="C77" s="1402"/>
      <c r="D77" s="1405"/>
      <c r="E77" s="1408"/>
    </row>
    <row r="78" spans="1:5" ht="12.75" hidden="1">
      <c r="A78" s="1402"/>
      <c r="B78" s="1402"/>
      <c r="C78" s="1402"/>
      <c r="D78" s="1405"/>
      <c r="E78" s="1408"/>
    </row>
    <row r="79" spans="1:5" ht="0.75" customHeight="1">
      <c r="A79" s="1581"/>
      <c r="B79" s="1581"/>
      <c r="C79" s="1581"/>
      <c r="D79" s="1581"/>
      <c r="E79" s="1581"/>
    </row>
    <row r="80" spans="1:5" ht="12.75" hidden="1">
      <c r="A80" s="1417"/>
      <c r="B80" s="1417"/>
      <c r="C80" s="1417"/>
      <c r="D80" s="1430"/>
      <c r="E80" s="1431"/>
    </row>
    <row r="81" spans="1:5" ht="12.75" hidden="1">
      <c r="A81" s="1402"/>
      <c r="B81" s="1402"/>
      <c r="C81" s="1402"/>
      <c r="D81" s="1403"/>
      <c r="E81" s="1409"/>
    </row>
    <row r="82" spans="1:5" ht="12.75" hidden="1">
      <c r="A82" s="1402"/>
      <c r="B82" s="1402"/>
      <c r="C82" s="1402"/>
      <c r="D82" s="1405"/>
      <c r="E82" s="1409"/>
    </row>
    <row r="83" spans="1:5" ht="12.75" hidden="1">
      <c r="A83" s="1402"/>
      <c r="B83" s="1402"/>
      <c r="C83" s="1402"/>
      <c r="D83" s="1405"/>
      <c r="E83" s="1406"/>
    </row>
    <row r="84" spans="1:5" ht="13.5" hidden="1" thickBot="1">
      <c r="A84" s="1402"/>
      <c r="B84" s="1402"/>
      <c r="C84" s="1402"/>
      <c r="D84" s="1405"/>
      <c r="E84" s="1432"/>
    </row>
    <row r="85" spans="1:5" ht="13.5" hidden="1" thickBot="1">
      <c r="A85" s="1402"/>
      <c r="B85" s="1402"/>
      <c r="C85" s="1402"/>
      <c r="D85" s="1405"/>
      <c r="E85" s="1416"/>
    </row>
    <row r="86" spans="1:5" ht="13.5" hidden="1" thickBot="1">
      <c r="A86" s="1402"/>
      <c r="B86" s="1402"/>
      <c r="C86" s="1402"/>
      <c r="D86" s="1405"/>
      <c r="E86" s="1416"/>
    </row>
    <row r="87" spans="1:5" ht="12.75" hidden="1">
      <c r="A87" s="1402"/>
      <c r="B87" s="1400"/>
      <c r="C87" s="1402"/>
      <c r="D87" s="1433"/>
      <c r="E87" s="1434"/>
    </row>
    <row r="88" spans="1:5" ht="12.75" hidden="1">
      <c r="A88" s="1572"/>
      <c r="B88" s="1573"/>
      <c r="C88" s="1573"/>
      <c r="D88" s="1573"/>
      <c r="E88" s="1580"/>
    </row>
    <row r="89" spans="1:5" ht="12.75" hidden="1">
      <c r="A89" s="1429"/>
      <c r="B89" s="1429"/>
      <c r="C89" s="1435"/>
      <c r="D89" s="1436"/>
      <c r="E89" s="1437"/>
    </row>
    <row r="90" spans="1:5" ht="12.75" hidden="1">
      <c r="A90" s="1438"/>
      <c r="B90" s="1429"/>
      <c r="C90" s="1435"/>
      <c r="D90" s="1436"/>
      <c r="E90" s="1437"/>
    </row>
    <row r="91" spans="1:5" ht="12.75" hidden="1">
      <c r="A91" s="1438"/>
      <c r="B91" s="1429"/>
      <c r="C91" s="1435"/>
      <c r="D91" s="1436"/>
      <c r="E91" s="1437"/>
    </row>
    <row r="92" spans="1:5" ht="12.75" hidden="1">
      <c r="A92" s="1438"/>
      <c r="B92" s="1429"/>
      <c r="C92" s="1435"/>
      <c r="D92" s="1436"/>
      <c r="E92" s="1437"/>
    </row>
    <row r="93" spans="1:5" ht="13.5" hidden="1" thickBot="1">
      <c r="A93" s="1438"/>
      <c r="B93" s="1429"/>
      <c r="C93" s="1435"/>
      <c r="D93" s="1436"/>
      <c r="E93" s="1439"/>
    </row>
    <row r="94" spans="1:5" ht="13.5" hidden="1" thickBot="1">
      <c r="A94" s="1438"/>
      <c r="B94" s="1429"/>
      <c r="C94" s="1435"/>
      <c r="D94" s="1440"/>
      <c r="E94" s="1441"/>
    </row>
    <row r="95" spans="1:5" ht="12.75" hidden="1">
      <c r="A95" s="1578"/>
      <c r="B95" s="1579"/>
      <c r="C95" s="1579"/>
      <c r="D95" s="1579"/>
      <c r="E95" s="1580"/>
    </row>
    <row r="96" spans="1:5" ht="12.75" hidden="1">
      <c r="A96" s="1417"/>
      <c r="B96" s="1417"/>
      <c r="C96" s="1417"/>
      <c r="D96" s="1430"/>
      <c r="E96" s="1408"/>
    </row>
    <row r="97" spans="1:5" ht="13.5" hidden="1" thickBot="1">
      <c r="A97" s="1402"/>
      <c r="B97" s="1402"/>
      <c r="C97" s="1402"/>
      <c r="D97" s="1405"/>
      <c r="E97" s="1421"/>
    </row>
    <row r="98" spans="1:5" ht="13.5" hidden="1" thickBot="1">
      <c r="A98" s="1402"/>
      <c r="B98" s="1402"/>
      <c r="C98" s="1402"/>
      <c r="D98" s="1405"/>
      <c r="E98" s="1416"/>
    </row>
    <row r="99" spans="1:5" ht="13.5" hidden="1" thickBot="1">
      <c r="A99" s="1402"/>
      <c r="B99" s="1402"/>
      <c r="C99" s="1402"/>
      <c r="D99" s="1405"/>
      <c r="E99" s="1416"/>
    </row>
    <row r="100" spans="1:5" ht="13.5" hidden="1" thickBot="1">
      <c r="A100" s="1402"/>
      <c r="B100" s="1402"/>
      <c r="C100" s="1402"/>
      <c r="D100" s="1405"/>
      <c r="E100" s="1416"/>
    </row>
    <row r="101" spans="1:5" ht="12.75">
      <c r="A101" s="1400" t="s">
        <v>61</v>
      </c>
      <c r="B101" s="1569" t="s">
        <v>73</v>
      </c>
      <c r="C101" s="1570"/>
      <c r="D101" s="1571"/>
      <c r="E101" s="1414"/>
    </row>
    <row r="102" spans="1:5" ht="12.75">
      <c r="A102" s="1400"/>
      <c r="B102" s="1400"/>
      <c r="C102" s="1402"/>
      <c r="D102" s="1433" t="s">
        <v>732</v>
      </c>
      <c r="E102" s="1401"/>
    </row>
    <row r="103" spans="1:5" ht="12.75">
      <c r="A103" s="1572" t="s">
        <v>734</v>
      </c>
      <c r="B103" s="1573"/>
      <c r="C103" s="1573"/>
      <c r="D103" s="1573"/>
      <c r="E103" s="1574"/>
    </row>
    <row r="104" spans="1:5" ht="12.75">
      <c r="A104" s="1400"/>
      <c r="B104" s="1400"/>
      <c r="C104" s="1402" t="s">
        <v>260</v>
      </c>
      <c r="D104" s="1405" t="s">
        <v>872</v>
      </c>
      <c r="E104" s="1442">
        <v>207340</v>
      </c>
    </row>
    <row r="105" spans="1:5" ht="12.75">
      <c r="A105" s="1400"/>
      <c r="B105" s="1400"/>
      <c r="C105" s="1402" t="s">
        <v>263</v>
      </c>
      <c r="D105" s="1443" t="s">
        <v>873</v>
      </c>
      <c r="E105" s="1444">
        <v>303938</v>
      </c>
    </row>
    <row r="106" spans="1:5" ht="13.5" thickBot="1">
      <c r="A106" s="1400"/>
      <c r="B106" s="1400"/>
      <c r="C106" s="1402"/>
      <c r="D106" s="1405" t="s">
        <v>874</v>
      </c>
      <c r="E106" s="1445">
        <f>SUM(E104:E105)</f>
        <v>511278</v>
      </c>
    </row>
    <row r="107" spans="1:5" ht="13.5" thickBot="1">
      <c r="A107" s="1446"/>
      <c r="B107" s="1446"/>
      <c r="C107" s="1446"/>
      <c r="D107" s="1447" t="s">
        <v>733</v>
      </c>
      <c r="E107" s="1416">
        <f>SUM(E106)</f>
        <v>511278</v>
      </c>
    </row>
    <row r="108" spans="1:5" ht="12.75">
      <c r="A108" s="1400"/>
      <c r="B108" s="1569"/>
      <c r="C108" s="1570"/>
      <c r="D108" s="1571"/>
      <c r="E108" s="1409"/>
    </row>
    <row r="109" spans="1:5" ht="12.75">
      <c r="A109" s="1402"/>
      <c r="B109" s="1402"/>
      <c r="C109" s="1402"/>
      <c r="D109" s="1403"/>
      <c r="E109" s="1406"/>
    </row>
    <row r="110" spans="1:5" ht="13.5" thickBot="1">
      <c r="A110" s="1402"/>
      <c r="B110" s="1402"/>
      <c r="C110" s="1402"/>
      <c r="D110" s="1405"/>
      <c r="E110" s="1406"/>
    </row>
    <row r="111" spans="1:5" ht="13.5" thickBot="1">
      <c r="A111" s="1402"/>
      <c r="B111" s="1402"/>
      <c r="C111" s="1402"/>
      <c r="D111" s="1448"/>
      <c r="E111" s="1416"/>
    </row>
  </sheetData>
  <sheetProtection/>
  <mergeCells count="15">
    <mergeCell ref="D1:E1"/>
    <mergeCell ref="A2:E2"/>
    <mergeCell ref="A4:C4"/>
    <mergeCell ref="A6:E6"/>
    <mergeCell ref="B7:D7"/>
    <mergeCell ref="B27:D27"/>
    <mergeCell ref="B101:D101"/>
    <mergeCell ref="A103:E103"/>
    <mergeCell ref="B108:D108"/>
    <mergeCell ref="B39:D39"/>
    <mergeCell ref="A41:E41"/>
    <mergeCell ref="A66:E66"/>
    <mergeCell ref="A79:E79"/>
    <mergeCell ref="A88:E88"/>
    <mergeCell ref="A95:E9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2" r:id="rId1"/>
  <headerFooter alignWithMargins="0">
    <oddHeader>&amp;C&amp;P. oldal</oddHeader>
  </headerFooter>
  <rowBreaks count="1" manualBreakCount="1"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B1">
      <selection activeCell="G21" sqref="G21"/>
    </sheetView>
  </sheetViews>
  <sheetFormatPr defaultColWidth="9.140625" defaultRowHeight="15"/>
  <cols>
    <col min="1" max="1" width="62.8515625" style="223" customWidth="1"/>
    <col min="2" max="2" width="11.421875" style="223" customWidth="1"/>
    <col min="3" max="3" width="11.28125" style="223" customWidth="1"/>
    <col min="4" max="4" width="9.7109375" style="223" customWidth="1"/>
    <col min="5" max="5" width="9.8515625" style="223" customWidth="1"/>
    <col min="6" max="6" width="9.57421875" style="223" customWidth="1"/>
    <col min="7" max="8" width="8.57421875" style="223" customWidth="1"/>
    <col min="9" max="9" width="9.28125" style="223" customWidth="1"/>
    <col min="10" max="10" width="9.140625" style="223" customWidth="1"/>
    <col min="11" max="11" width="11.421875" style="223" hidden="1" customWidth="1"/>
    <col min="12" max="12" width="7.8515625" style="223" customWidth="1"/>
    <col min="13" max="13" width="11.57421875" style="223" customWidth="1"/>
    <col min="14" max="14" width="10.8515625" style="223" customWidth="1"/>
    <col min="15" max="15" width="10.7109375" style="223" customWidth="1"/>
    <col min="16" max="16384" width="9.140625" style="223" customWidth="1"/>
  </cols>
  <sheetData>
    <row r="1" spans="5:14" ht="15">
      <c r="E1" s="1566" t="s">
        <v>952</v>
      </c>
      <c r="F1" s="1563"/>
      <c r="G1" s="1563"/>
      <c r="H1" s="1563"/>
      <c r="I1" s="1563"/>
      <c r="J1" s="1563"/>
      <c r="K1" s="1563"/>
      <c r="L1" s="1563"/>
      <c r="M1" s="1563"/>
      <c r="N1" s="1563"/>
    </row>
    <row r="2" spans="1:13" ht="25.5" customHeight="1">
      <c r="A2" s="1588" t="s">
        <v>825</v>
      </c>
      <c r="B2" s="1588"/>
      <c r="C2" s="1588"/>
      <c r="D2" s="1588"/>
      <c r="E2" s="1588"/>
      <c r="F2" s="1588"/>
      <c r="G2" s="1588"/>
      <c r="H2" s="1588"/>
      <c r="I2" s="1588"/>
      <c r="J2" s="1588"/>
      <c r="K2" s="1588"/>
      <c r="L2" s="1588"/>
      <c r="M2" s="1588"/>
    </row>
    <row r="3" spans="1:13" ht="16.5" customHeight="1" thickBot="1">
      <c r="A3" s="225"/>
      <c r="B3" s="226"/>
      <c r="C3" s="226"/>
      <c r="D3" s="226"/>
      <c r="E3" s="1589" t="s">
        <v>1</v>
      </c>
      <c r="F3" s="1589"/>
      <c r="G3" s="1589"/>
      <c r="H3" s="1589"/>
      <c r="I3" s="1589"/>
      <c r="J3" s="1589"/>
      <c r="K3" s="1589"/>
      <c r="L3" s="1589"/>
      <c r="M3" s="1589"/>
    </row>
    <row r="4" spans="1:14" ht="51.75" thickBot="1">
      <c r="A4" s="227" t="s">
        <v>240</v>
      </c>
      <c r="B4" s="228" t="s">
        <v>237</v>
      </c>
      <c r="C4" s="228" t="s">
        <v>238</v>
      </c>
      <c r="D4" s="228" t="s">
        <v>777</v>
      </c>
      <c r="E4" s="228" t="s">
        <v>772</v>
      </c>
      <c r="F4" s="585" t="s">
        <v>903</v>
      </c>
      <c r="G4" s="585" t="s">
        <v>913</v>
      </c>
      <c r="H4" s="585" t="s">
        <v>946</v>
      </c>
      <c r="I4" s="585" t="s">
        <v>907</v>
      </c>
      <c r="J4" s="585" t="s">
        <v>826</v>
      </c>
      <c r="K4" s="585"/>
      <c r="L4" s="585" t="s">
        <v>431</v>
      </c>
      <c r="M4" s="229" t="s">
        <v>239</v>
      </c>
      <c r="N4" s="230" t="s">
        <v>241</v>
      </c>
    </row>
    <row r="5" spans="1:14" ht="13.5" thickBot="1">
      <c r="A5" s="231">
        <v>1</v>
      </c>
      <c r="B5" s="232">
        <v>2</v>
      </c>
      <c r="C5" s="232">
        <v>3</v>
      </c>
      <c r="D5" s="232">
        <v>4</v>
      </c>
      <c r="E5" s="232">
        <v>5</v>
      </c>
      <c r="F5" s="586">
        <v>6</v>
      </c>
      <c r="G5" s="586">
        <v>7</v>
      </c>
      <c r="H5" s="586">
        <v>8</v>
      </c>
      <c r="I5" s="586">
        <v>9</v>
      </c>
      <c r="J5" s="586">
        <v>10</v>
      </c>
      <c r="K5" s="586">
        <v>7</v>
      </c>
      <c r="L5" s="586">
        <v>11</v>
      </c>
      <c r="M5" s="233">
        <v>12</v>
      </c>
      <c r="N5" s="234">
        <v>13</v>
      </c>
    </row>
    <row r="6" spans="1:14" ht="16.5" customHeight="1" thickBot="1">
      <c r="A6" s="526" t="s">
        <v>454</v>
      </c>
      <c r="B6" s="235"/>
      <c r="C6" s="235"/>
      <c r="D6" s="235"/>
      <c r="E6" s="235"/>
      <c r="F6" s="587"/>
      <c r="G6" s="587"/>
      <c r="H6" s="587"/>
      <c r="I6" s="587"/>
      <c r="J6" s="587"/>
      <c r="K6" s="587"/>
      <c r="L6" s="587"/>
      <c r="M6" s="236"/>
      <c r="N6" s="237"/>
    </row>
    <row r="7" spans="1:14" ht="16.5" customHeight="1">
      <c r="A7" s="529" t="s">
        <v>242</v>
      </c>
      <c r="B7" s="238"/>
      <c r="C7" s="239"/>
      <c r="D7" s="240"/>
      <c r="E7" s="240"/>
      <c r="F7" s="588"/>
      <c r="G7" s="588"/>
      <c r="H7" s="588"/>
      <c r="I7" s="588"/>
      <c r="J7" s="588"/>
      <c r="K7" s="588"/>
      <c r="L7" s="588"/>
      <c r="M7" s="241"/>
      <c r="N7" s="242"/>
    </row>
    <row r="8" spans="1:14" ht="16.5" customHeight="1" hidden="1">
      <c r="A8" s="568"/>
      <c r="B8" s="582"/>
      <c r="C8" s="584"/>
      <c r="D8" s="583"/>
      <c r="E8" s="567"/>
      <c r="F8" s="1488"/>
      <c r="G8" s="1488"/>
      <c r="H8" s="1488"/>
      <c r="I8" s="1488"/>
      <c r="J8" s="1488"/>
      <c r="K8" s="1488"/>
      <c r="L8" s="592"/>
      <c r="M8" s="263"/>
      <c r="N8" s="253"/>
    </row>
    <row r="9" spans="1:14" ht="15.75" customHeight="1" thickBot="1">
      <c r="A9" s="243" t="s">
        <v>430</v>
      </c>
      <c r="B9" s="244">
        <v>674544</v>
      </c>
      <c r="C9" s="245" t="s">
        <v>429</v>
      </c>
      <c r="D9" s="246"/>
      <c r="E9" s="246"/>
      <c r="F9" s="589"/>
      <c r="G9" s="589">
        <v>36000</v>
      </c>
      <c r="H9" s="589">
        <v>11886</v>
      </c>
      <c r="I9" s="589">
        <v>11886</v>
      </c>
      <c r="J9" s="589"/>
      <c r="K9" s="589"/>
      <c r="L9" s="589">
        <v>36000</v>
      </c>
      <c r="M9" s="247">
        <v>638544</v>
      </c>
      <c r="N9" s="248">
        <v>638544</v>
      </c>
    </row>
    <row r="10" spans="1:15" ht="16.5" customHeight="1" hidden="1" thickBot="1">
      <c r="A10" s="249"/>
      <c r="B10" s="250">
        <v>5508</v>
      </c>
      <c r="C10" s="251" t="s">
        <v>243</v>
      </c>
      <c r="D10" s="250">
        <v>508</v>
      </c>
      <c r="E10" s="250">
        <v>5000</v>
      </c>
      <c r="F10" s="590"/>
      <c r="G10" s="590"/>
      <c r="H10" s="590"/>
      <c r="I10" s="590"/>
      <c r="J10" s="590"/>
      <c r="K10" s="590"/>
      <c r="L10" s="590"/>
      <c r="M10" s="252"/>
      <c r="N10" s="253"/>
      <c r="O10" s="254"/>
    </row>
    <row r="11" spans="1:15" ht="16.5" customHeight="1" hidden="1" thickBot="1">
      <c r="A11" s="249"/>
      <c r="B11" s="250"/>
      <c r="C11" s="251"/>
      <c r="D11" s="250"/>
      <c r="E11" s="250"/>
      <c r="F11" s="590"/>
      <c r="G11" s="590"/>
      <c r="H11" s="590"/>
      <c r="I11" s="590"/>
      <c r="J11" s="590"/>
      <c r="K11" s="590"/>
      <c r="L11" s="590"/>
      <c r="M11" s="252"/>
      <c r="N11" s="255"/>
      <c r="O11" s="254"/>
    </row>
    <row r="12" spans="1:15" ht="16.5" customHeight="1" thickBot="1">
      <c r="A12" s="256" t="s">
        <v>203</v>
      </c>
      <c r="B12" s="257">
        <f>SUM(B9,B11)</f>
        <v>674544</v>
      </c>
      <c r="C12" s="258"/>
      <c r="D12" s="257">
        <f>SUM(D9,D11)</f>
        <v>0</v>
      </c>
      <c r="E12" s="257">
        <f>SUM(E9,E11)</f>
        <v>0</v>
      </c>
      <c r="F12" s="591"/>
      <c r="G12" s="591">
        <f>SUM(G9:G11)</f>
        <v>36000</v>
      </c>
      <c r="H12" s="591">
        <f>SUM(H9:H11)</f>
        <v>11886</v>
      </c>
      <c r="I12" s="591">
        <f>SUM(I9:I11)</f>
        <v>11886</v>
      </c>
      <c r="J12" s="591"/>
      <c r="K12" s="591"/>
      <c r="L12" s="591">
        <f>SUM(L8:L11)</f>
        <v>36000</v>
      </c>
      <c r="M12" s="259">
        <f>SUM(M8:M9)</f>
        <v>638544</v>
      </c>
      <c r="N12" s="260">
        <f>SUM(N8:N11)</f>
        <v>638544</v>
      </c>
      <c r="O12" s="254"/>
    </row>
    <row r="13" spans="1:15" ht="16.5" customHeight="1" thickBot="1">
      <c r="A13" s="527" t="s">
        <v>390</v>
      </c>
      <c r="B13" s="261"/>
      <c r="C13" s="262"/>
      <c r="D13" s="261"/>
      <c r="E13" s="261"/>
      <c r="F13" s="592"/>
      <c r="G13" s="592"/>
      <c r="H13" s="592"/>
      <c r="I13" s="592"/>
      <c r="J13" s="592"/>
      <c r="K13" s="592"/>
      <c r="L13" s="592"/>
      <c r="M13" s="263"/>
      <c r="N13" s="253"/>
      <c r="O13" s="254"/>
    </row>
    <row r="14" spans="1:15" ht="16.5" customHeight="1" thickBot="1">
      <c r="A14" s="264" t="s">
        <v>386</v>
      </c>
      <c r="B14" s="250">
        <v>1610902</v>
      </c>
      <c r="C14" s="265" t="s">
        <v>827</v>
      </c>
      <c r="D14" s="261">
        <v>53161</v>
      </c>
      <c r="E14" s="261">
        <v>340809</v>
      </c>
      <c r="F14" s="592"/>
      <c r="G14" s="592"/>
      <c r="H14" s="592">
        <v>32208</v>
      </c>
      <c r="I14" s="592">
        <v>32208</v>
      </c>
      <c r="J14" s="592">
        <v>1610902</v>
      </c>
      <c r="K14" s="592"/>
      <c r="L14" s="592">
        <v>361577</v>
      </c>
      <c r="M14" s="263">
        <v>1249325</v>
      </c>
      <c r="N14" s="255">
        <v>1249325</v>
      </c>
      <c r="O14" s="254"/>
    </row>
    <row r="15" spans="1:15" ht="16.5" customHeight="1" thickBot="1">
      <c r="A15" s="256" t="s">
        <v>203</v>
      </c>
      <c r="B15" s="250">
        <f>SUM(B14)</f>
        <v>1610902</v>
      </c>
      <c r="C15" s="258"/>
      <c r="D15" s="257">
        <f aca="true" t="shared" si="0" ref="D15:N15">SUM(D14)</f>
        <v>53161</v>
      </c>
      <c r="E15" s="257">
        <f t="shared" si="0"/>
        <v>340809</v>
      </c>
      <c r="F15" s="591"/>
      <c r="G15" s="591"/>
      <c r="H15" s="591">
        <f>SUM(H14)</f>
        <v>32208</v>
      </c>
      <c r="I15" s="591">
        <f>SUM(I14)</f>
        <v>32208</v>
      </c>
      <c r="J15" s="591">
        <f>SUM(J14)</f>
        <v>1610902</v>
      </c>
      <c r="K15" s="591">
        <f t="shared" si="0"/>
        <v>0</v>
      </c>
      <c r="L15" s="591">
        <f t="shared" si="0"/>
        <v>361577</v>
      </c>
      <c r="M15" s="259">
        <f t="shared" si="0"/>
        <v>1249325</v>
      </c>
      <c r="N15" s="260">
        <f t="shared" si="0"/>
        <v>1249325</v>
      </c>
      <c r="O15" s="254"/>
    </row>
    <row r="16" spans="1:15" ht="16.5" customHeight="1">
      <c r="A16" s="528" t="s">
        <v>391</v>
      </c>
      <c r="B16" s="261"/>
      <c r="C16" s="262"/>
      <c r="D16" s="262"/>
      <c r="E16" s="261"/>
      <c r="F16" s="592"/>
      <c r="G16" s="592"/>
      <c r="H16" s="592"/>
      <c r="I16" s="592"/>
      <c r="J16" s="592"/>
      <c r="K16" s="592"/>
      <c r="L16" s="592"/>
      <c r="M16" s="592"/>
      <c r="N16" s="308"/>
      <c r="O16" s="254"/>
    </row>
    <row r="17" spans="1:15" ht="19.5" customHeight="1">
      <c r="A17" s="267" t="s">
        <v>387</v>
      </c>
      <c r="B17" s="268">
        <v>351200</v>
      </c>
      <c r="C17" s="269" t="s">
        <v>450</v>
      </c>
      <c r="D17" s="268">
        <v>38526</v>
      </c>
      <c r="E17" s="270">
        <v>281366</v>
      </c>
      <c r="F17" s="271"/>
      <c r="G17" s="271">
        <v>16450</v>
      </c>
      <c r="H17" s="271">
        <v>-26036</v>
      </c>
      <c r="I17" s="271">
        <v>271780</v>
      </c>
      <c r="J17" s="271"/>
      <c r="K17" s="271"/>
      <c r="L17" s="271">
        <v>98652</v>
      </c>
      <c r="M17" s="271">
        <v>252548</v>
      </c>
      <c r="N17" s="248">
        <v>252548</v>
      </c>
      <c r="O17" s="254"/>
    </row>
    <row r="18" spans="1:15" ht="16.5" customHeight="1" hidden="1" thickBot="1">
      <c r="A18" s="272" t="s">
        <v>244</v>
      </c>
      <c r="B18" s="273">
        <v>168482</v>
      </c>
      <c r="C18" s="274" t="s">
        <v>243</v>
      </c>
      <c r="D18" s="273">
        <v>109609</v>
      </c>
      <c r="E18" s="275">
        <v>58873</v>
      </c>
      <c r="F18" s="340"/>
      <c r="G18" s="340"/>
      <c r="H18" s="340"/>
      <c r="I18" s="340"/>
      <c r="J18" s="340"/>
      <c r="K18" s="340"/>
      <c r="L18" s="340"/>
      <c r="M18" s="276"/>
      <c r="N18" s="569"/>
      <c r="O18" s="254"/>
    </row>
    <row r="19" spans="1:15" ht="16.5" customHeight="1">
      <c r="A19" s="285" t="s">
        <v>910</v>
      </c>
      <c r="B19" s="281">
        <v>1000</v>
      </c>
      <c r="C19" s="282">
        <v>2013</v>
      </c>
      <c r="D19" s="281"/>
      <c r="E19" s="283"/>
      <c r="F19" s="295">
        <v>1000</v>
      </c>
      <c r="G19" s="295"/>
      <c r="H19" s="295"/>
      <c r="I19" s="295">
        <v>1000</v>
      </c>
      <c r="J19" s="295"/>
      <c r="K19" s="295"/>
      <c r="L19" s="295"/>
      <c r="M19" s="284"/>
      <c r="N19" s="1539"/>
      <c r="O19" s="254"/>
    </row>
    <row r="20" spans="1:15" ht="16.5" customHeight="1">
      <c r="A20" s="285" t="s">
        <v>911</v>
      </c>
      <c r="B20" s="281">
        <v>89</v>
      </c>
      <c r="C20" s="282">
        <v>2013</v>
      </c>
      <c r="D20" s="281"/>
      <c r="E20" s="283"/>
      <c r="F20" s="295">
        <v>89</v>
      </c>
      <c r="G20" s="295"/>
      <c r="H20" s="295"/>
      <c r="I20" s="295">
        <v>89</v>
      </c>
      <c r="J20" s="295"/>
      <c r="K20" s="295"/>
      <c r="L20" s="295"/>
      <c r="M20" s="1548"/>
      <c r="N20" s="1549"/>
      <c r="O20" s="254"/>
    </row>
    <row r="21" spans="1:15" ht="15" customHeight="1">
      <c r="A21" s="285" t="s">
        <v>828</v>
      </c>
      <c r="B21" s="281">
        <v>1000</v>
      </c>
      <c r="C21" s="282">
        <v>2013</v>
      </c>
      <c r="D21" s="281"/>
      <c r="E21" s="283">
        <v>1000</v>
      </c>
      <c r="F21" s="295"/>
      <c r="G21" s="295"/>
      <c r="H21" s="295"/>
      <c r="I21" s="295">
        <v>1000</v>
      </c>
      <c r="J21" s="295"/>
      <c r="K21" s="295"/>
      <c r="L21" s="295">
        <v>1000</v>
      </c>
      <c r="M21" s="1548"/>
      <c r="N21" s="1549"/>
      <c r="O21" s="254"/>
    </row>
    <row r="22" spans="1:15" ht="15" customHeight="1" thickBot="1">
      <c r="A22" s="285" t="s">
        <v>914</v>
      </c>
      <c r="B22" s="281">
        <v>1500</v>
      </c>
      <c r="C22" s="282">
        <v>2013</v>
      </c>
      <c r="D22" s="281"/>
      <c r="E22" s="283"/>
      <c r="F22" s="295"/>
      <c r="G22" s="295">
        <v>1500</v>
      </c>
      <c r="H22" s="295"/>
      <c r="I22" s="295">
        <v>1500</v>
      </c>
      <c r="J22" s="295"/>
      <c r="K22" s="295"/>
      <c r="L22" s="295">
        <v>1500</v>
      </c>
      <c r="M22" s="1548"/>
      <c r="N22" s="1549"/>
      <c r="O22" s="254"/>
    </row>
    <row r="23" spans="1:15" ht="16.5" customHeight="1" thickBot="1">
      <c r="A23" s="256" t="s">
        <v>203</v>
      </c>
      <c r="B23" s="277">
        <f>B17+B19+B20+B21</f>
        <v>353289</v>
      </c>
      <c r="C23" s="278"/>
      <c r="D23" s="277">
        <f>SUM(D17:D17)</f>
        <v>38526</v>
      </c>
      <c r="E23" s="279">
        <f>SUM(E17+E21)</f>
        <v>282366</v>
      </c>
      <c r="F23" s="593">
        <f>SUM(F19:F21)</f>
        <v>1089</v>
      </c>
      <c r="G23" s="593"/>
      <c r="H23" s="593"/>
      <c r="I23" s="593">
        <f>SUM(I17:I22)</f>
        <v>275369</v>
      </c>
      <c r="J23" s="593">
        <f>SUM(J17:J18)</f>
        <v>0</v>
      </c>
      <c r="K23" s="593"/>
      <c r="L23" s="593">
        <f>SUM(L17:L22)</f>
        <v>101152</v>
      </c>
      <c r="M23" s="280">
        <f>SUM(M16:M18)</f>
        <v>252548</v>
      </c>
      <c r="N23" s="255">
        <f>SUM(N17:N18)</f>
        <v>252548</v>
      </c>
      <c r="O23" s="254"/>
    </row>
    <row r="24" spans="1:15" ht="16.5" customHeight="1">
      <c r="A24" s="528" t="s">
        <v>451</v>
      </c>
      <c r="B24" s="281"/>
      <c r="C24" s="282"/>
      <c r="D24" s="281"/>
      <c r="E24" s="283"/>
      <c r="F24" s="295"/>
      <c r="G24" s="295"/>
      <c r="H24" s="295"/>
      <c r="I24" s="295"/>
      <c r="J24" s="295"/>
      <c r="K24" s="295"/>
      <c r="L24" s="295"/>
      <c r="M24" s="284"/>
      <c r="N24" s="308"/>
      <c r="O24" s="254"/>
    </row>
    <row r="25" spans="1:15" ht="16.5" customHeight="1">
      <c r="A25" s="285" t="s">
        <v>452</v>
      </c>
      <c r="B25" s="283">
        <v>140000</v>
      </c>
      <c r="C25" s="286" t="s">
        <v>829</v>
      </c>
      <c r="D25" s="283">
        <v>1905</v>
      </c>
      <c r="E25" s="283">
        <v>19095</v>
      </c>
      <c r="F25" s="295"/>
      <c r="G25" s="295"/>
      <c r="H25" s="295">
        <v>-19095</v>
      </c>
      <c r="I25" s="295">
        <v>0</v>
      </c>
      <c r="J25" s="295"/>
      <c r="K25" s="295"/>
      <c r="L25" s="295">
        <v>21000</v>
      </c>
      <c r="M25" s="287">
        <v>119000</v>
      </c>
      <c r="N25" s="253">
        <v>119000</v>
      </c>
      <c r="O25" s="254"/>
    </row>
    <row r="26" spans="1:15" ht="16.5" customHeight="1" thickBot="1">
      <c r="A26" s="285" t="s">
        <v>453</v>
      </c>
      <c r="B26" s="283">
        <v>271000</v>
      </c>
      <c r="C26" s="286" t="s">
        <v>829</v>
      </c>
      <c r="D26" s="283">
        <v>4046</v>
      </c>
      <c r="E26" s="283">
        <v>4454</v>
      </c>
      <c r="F26" s="295"/>
      <c r="G26" s="295"/>
      <c r="H26" s="295">
        <v>-4454</v>
      </c>
      <c r="I26" s="295">
        <v>0</v>
      </c>
      <c r="J26" s="295"/>
      <c r="K26" s="295"/>
      <c r="L26" s="295">
        <v>8500</v>
      </c>
      <c r="M26" s="287">
        <v>262500</v>
      </c>
      <c r="N26" s="253">
        <v>262500</v>
      </c>
      <c r="O26" s="254"/>
    </row>
    <row r="27" spans="1:15" ht="16.5" customHeight="1" thickBot="1">
      <c r="A27" s="256" t="s">
        <v>203</v>
      </c>
      <c r="B27" s="279">
        <f>SUM(B25:B26)</f>
        <v>411000</v>
      </c>
      <c r="C27" s="288"/>
      <c r="D27" s="279">
        <f>SUM(D25:D26)</f>
        <v>5951</v>
      </c>
      <c r="E27" s="279">
        <f>SUM(E25:E26)</f>
        <v>23549</v>
      </c>
      <c r="F27" s="593"/>
      <c r="G27" s="593"/>
      <c r="H27" s="593">
        <f>SUM(H25:H26)</f>
        <v>-23549</v>
      </c>
      <c r="I27" s="593">
        <f>SUM(I25:I26)</f>
        <v>0</v>
      </c>
      <c r="J27" s="593"/>
      <c r="K27" s="593"/>
      <c r="L27" s="593">
        <f>SUM(L25:L26)</f>
        <v>29500</v>
      </c>
      <c r="M27" s="289">
        <f>SUM(M25:M26)</f>
        <v>381500</v>
      </c>
      <c r="N27" s="260">
        <f>SUM(N25:N26)</f>
        <v>381500</v>
      </c>
      <c r="O27" s="254"/>
    </row>
    <row r="28" spans="1:15" ht="16.5" customHeight="1">
      <c r="A28" s="528" t="s">
        <v>389</v>
      </c>
      <c r="B28" s="281"/>
      <c r="C28" s="282"/>
      <c r="D28" s="281"/>
      <c r="E28" s="283"/>
      <c r="F28" s="295"/>
      <c r="G28" s="295"/>
      <c r="H28" s="295"/>
      <c r="I28" s="295"/>
      <c r="J28" s="295"/>
      <c r="K28" s="295"/>
      <c r="L28" s="295"/>
      <c r="M28" s="284"/>
      <c r="N28" s="253"/>
      <c r="O28" s="254"/>
    </row>
    <row r="29" spans="1:15" ht="16.5" customHeight="1" thickBot="1">
      <c r="A29" s="249" t="s">
        <v>388</v>
      </c>
      <c r="B29" s="221">
        <v>1500</v>
      </c>
      <c r="C29" s="222">
        <v>2013</v>
      </c>
      <c r="D29" s="221"/>
      <c r="E29" s="290">
        <v>1500</v>
      </c>
      <c r="F29" s="594"/>
      <c r="G29" s="594"/>
      <c r="H29" s="594"/>
      <c r="I29" s="594">
        <v>1500</v>
      </c>
      <c r="J29" s="594"/>
      <c r="K29" s="594"/>
      <c r="L29" s="594">
        <v>1500</v>
      </c>
      <c r="M29" s="291"/>
      <c r="N29" s="255"/>
      <c r="O29" s="254"/>
    </row>
    <row r="30" spans="1:15" ht="16.5" customHeight="1" thickBot="1">
      <c r="A30" s="256" t="s">
        <v>203</v>
      </c>
      <c r="B30" s="277">
        <f>SUM(B29)</f>
        <v>1500</v>
      </c>
      <c r="C30" s="278"/>
      <c r="D30" s="277"/>
      <c r="E30" s="279">
        <f>SUM(E29)</f>
        <v>1500</v>
      </c>
      <c r="F30" s="593"/>
      <c r="G30" s="593"/>
      <c r="H30" s="593"/>
      <c r="I30" s="593">
        <f>SUM(I29)</f>
        <v>1500</v>
      </c>
      <c r="J30" s="593"/>
      <c r="K30" s="593"/>
      <c r="L30" s="593">
        <f>SUM(L29)</f>
        <v>1500</v>
      </c>
      <c r="M30" s="280"/>
      <c r="N30" s="570"/>
      <c r="O30" s="254"/>
    </row>
    <row r="31" spans="1:15" ht="17.25" customHeight="1" thickBot="1">
      <c r="A31" s="294" t="s">
        <v>830</v>
      </c>
      <c r="B31" s="281">
        <v>963</v>
      </c>
      <c r="C31" s="282"/>
      <c r="D31" s="281"/>
      <c r="E31" s="283">
        <v>963</v>
      </c>
      <c r="F31" s="295"/>
      <c r="G31" s="295"/>
      <c r="H31" s="295"/>
      <c r="I31" s="295">
        <v>963</v>
      </c>
      <c r="J31" s="295"/>
      <c r="K31" s="295"/>
      <c r="L31" s="295"/>
      <c r="M31" s="284">
        <v>963</v>
      </c>
      <c r="N31" s="308"/>
      <c r="O31" s="254"/>
    </row>
    <row r="32" spans="1:15" ht="16.5" customHeight="1" hidden="1" thickBot="1">
      <c r="A32" s="267"/>
      <c r="B32" s="268"/>
      <c r="C32" s="292"/>
      <c r="D32" s="268"/>
      <c r="E32" s="270"/>
      <c r="F32" s="271"/>
      <c r="G32" s="271"/>
      <c r="H32" s="271"/>
      <c r="I32" s="271"/>
      <c r="J32" s="271"/>
      <c r="K32" s="271"/>
      <c r="L32" s="271"/>
      <c r="M32" s="293"/>
      <c r="N32" s="248"/>
      <c r="O32" s="254"/>
    </row>
    <row r="33" spans="1:15" ht="16.5" customHeight="1" hidden="1" thickBot="1">
      <c r="A33" s="294"/>
      <c r="B33" s="281"/>
      <c r="C33" s="222"/>
      <c r="D33" s="281"/>
      <c r="E33" s="283"/>
      <c r="F33" s="295"/>
      <c r="G33" s="295"/>
      <c r="H33" s="295"/>
      <c r="I33" s="295"/>
      <c r="J33" s="295"/>
      <c r="K33" s="295"/>
      <c r="L33" s="295"/>
      <c r="M33" s="284"/>
      <c r="N33" s="571"/>
      <c r="O33" s="254"/>
    </row>
    <row r="34" spans="1:15" ht="16.5" customHeight="1" hidden="1" thickBot="1">
      <c r="A34" s="256"/>
      <c r="B34" s="277"/>
      <c r="C34" s="278"/>
      <c r="D34" s="277"/>
      <c r="E34" s="279"/>
      <c r="F34" s="593"/>
      <c r="G34" s="593"/>
      <c r="H34" s="593"/>
      <c r="I34" s="593"/>
      <c r="J34" s="593"/>
      <c r="K34" s="593"/>
      <c r="L34" s="593"/>
      <c r="M34" s="280"/>
      <c r="N34" s="260"/>
      <c r="O34" s="254"/>
    </row>
    <row r="35" spans="1:15" ht="16.5" customHeight="1" hidden="1" thickBot="1">
      <c r="A35" s="266"/>
      <c r="B35" s="281"/>
      <c r="C35" s="282"/>
      <c r="D35" s="281"/>
      <c r="E35" s="283"/>
      <c r="F35" s="295"/>
      <c r="G35" s="295"/>
      <c r="H35" s="295"/>
      <c r="I35" s="295"/>
      <c r="J35" s="295"/>
      <c r="K35" s="295"/>
      <c r="L35" s="295"/>
      <c r="M35" s="284"/>
      <c r="N35" s="308"/>
      <c r="O35" s="254"/>
    </row>
    <row r="36" spans="1:15" ht="16.5" customHeight="1" hidden="1" thickBot="1">
      <c r="A36" s="294"/>
      <c r="B36" s="281"/>
      <c r="C36" s="282"/>
      <c r="D36" s="281"/>
      <c r="E36" s="283"/>
      <c r="F36" s="295"/>
      <c r="G36" s="295"/>
      <c r="H36" s="295"/>
      <c r="I36" s="295"/>
      <c r="J36" s="295"/>
      <c r="K36" s="295"/>
      <c r="L36" s="295"/>
      <c r="M36" s="284"/>
      <c r="N36" s="253"/>
      <c r="O36" s="254"/>
    </row>
    <row r="37" spans="1:15" ht="16.5" customHeight="1" hidden="1" thickBot="1">
      <c r="A37" s="294"/>
      <c r="B37" s="281"/>
      <c r="C37" s="282"/>
      <c r="D37" s="281"/>
      <c r="E37" s="283"/>
      <c r="F37" s="295"/>
      <c r="G37" s="295"/>
      <c r="H37" s="295"/>
      <c r="I37" s="295"/>
      <c r="J37" s="295"/>
      <c r="K37" s="295"/>
      <c r="L37" s="295"/>
      <c r="M37" s="284"/>
      <c r="N37" s="255"/>
      <c r="O37" s="254"/>
    </row>
    <row r="38" spans="1:15" ht="16.5" customHeight="1" hidden="1" thickBot="1">
      <c r="A38" s="256"/>
      <c r="B38" s="277"/>
      <c r="C38" s="278"/>
      <c r="D38" s="277"/>
      <c r="E38" s="279"/>
      <c r="F38" s="593"/>
      <c r="G38" s="593"/>
      <c r="H38" s="593"/>
      <c r="I38" s="593"/>
      <c r="J38" s="593"/>
      <c r="K38" s="593"/>
      <c r="L38" s="593"/>
      <c r="M38" s="280"/>
      <c r="N38" s="572"/>
      <c r="O38" s="254"/>
    </row>
    <row r="39" spans="1:15" ht="16.5" customHeight="1" hidden="1" thickBot="1">
      <c r="A39" s="266"/>
      <c r="B39" s="283"/>
      <c r="C39" s="286"/>
      <c r="D39" s="283"/>
      <c r="E39" s="295"/>
      <c r="F39" s="295"/>
      <c r="G39" s="295"/>
      <c r="H39" s="295"/>
      <c r="I39" s="295"/>
      <c r="J39" s="295"/>
      <c r="K39" s="295"/>
      <c r="L39" s="295"/>
      <c r="M39" s="296"/>
      <c r="N39" s="308"/>
      <c r="O39" s="297" t="s">
        <v>245</v>
      </c>
    </row>
    <row r="40" spans="1:15" ht="32.25" customHeight="1" hidden="1" thickBot="1">
      <c r="A40" s="298"/>
      <c r="B40" s="270"/>
      <c r="C40" s="269"/>
      <c r="D40" s="270"/>
      <c r="E40" s="270"/>
      <c r="F40" s="295"/>
      <c r="G40" s="295"/>
      <c r="H40" s="295"/>
      <c r="I40" s="295"/>
      <c r="J40" s="295"/>
      <c r="K40" s="295"/>
      <c r="L40" s="295"/>
      <c r="M40" s="295"/>
      <c r="N40" s="573"/>
      <c r="O40" s="254"/>
    </row>
    <row r="41" spans="1:15" ht="16.5" customHeight="1" hidden="1" thickBot="1">
      <c r="A41" s="256"/>
      <c r="B41" s="279"/>
      <c r="C41" s="288"/>
      <c r="D41" s="279"/>
      <c r="E41" s="279"/>
      <c r="F41" s="593"/>
      <c r="G41" s="593"/>
      <c r="H41" s="593"/>
      <c r="I41" s="593"/>
      <c r="J41" s="593"/>
      <c r="K41" s="593"/>
      <c r="L41" s="593"/>
      <c r="M41" s="289"/>
      <c r="N41" s="260"/>
      <c r="O41" s="254"/>
    </row>
    <row r="42" spans="1:15" ht="16.5" customHeight="1" hidden="1" thickBot="1">
      <c r="A42" s="299"/>
      <c r="B42" s="300"/>
      <c r="C42" s="301"/>
      <c r="D42" s="300"/>
      <c r="E42" s="302"/>
      <c r="F42" s="296"/>
      <c r="G42" s="296"/>
      <c r="H42" s="296"/>
      <c r="I42" s="296"/>
      <c r="J42" s="296"/>
      <c r="K42" s="296"/>
      <c r="L42" s="296"/>
      <c r="M42" s="303"/>
      <c r="N42" s="308"/>
      <c r="O42" s="254"/>
    </row>
    <row r="43" spans="1:15" ht="16.5" customHeight="1" hidden="1" thickBot="1">
      <c r="A43" s="304"/>
      <c r="B43" s="221"/>
      <c r="C43" s="222"/>
      <c r="D43" s="221"/>
      <c r="E43" s="290"/>
      <c r="F43" s="594"/>
      <c r="G43" s="594"/>
      <c r="H43" s="594"/>
      <c r="I43" s="594"/>
      <c r="J43" s="594"/>
      <c r="K43" s="594"/>
      <c r="L43" s="594"/>
      <c r="M43" s="291"/>
      <c r="N43" s="255"/>
      <c r="O43" s="254"/>
    </row>
    <row r="44" spans="1:15" ht="16.5" customHeight="1" hidden="1" thickBot="1">
      <c r="A44" s="256"/>
      <c r="B44" s="277"/>
      <c r="C44" s="278"/>
      <c r="D44" s="277"/>
      <c r="E44" s="279"/>
      <c r="F44" s="593"/>
      <c r="G44" s="593"/>
      <c r="H44" s="593"/>
      <c r="I44" s="593"/>
      <c r="J44" s="593"/>
      <c r="K44" s="593"/>
      <c r="L44" s="593"/>
      <c r="M44" s="280"/>
      <c r="N44" s="260"/>
      <c r="O44" s="254"/>
    </row>
    <row r="45" spans="1:15" ht="16.5" customHeight="1" hidden="1" thickBot="1">
      <c r="A45" s="305"/>
      <c r="B45" s="281"/>
      <c r="C45" s="282"/>
      <c r="D45" s="281"/>
      <c r="E45" s="283"/>
      <c r="F45" s="295"/>
      <c r="G45" s="295"/>
      <c r="H45" s="295"/>
      <c r="I45" s="295"/>
      <c r="J45" s="295"/>
      <c r="K45" s="295"/>
      <c r="L45" s="295"/>
      <c r="M45" s="284"/>
      <c r="N45" s="308"/>
      <c r="O45" s="254"/>
    </row>
    <row r="46" spans="1:15" ht="16.5" customHeight="1" hidden="1" thickBot="1">
      <c r="A46" s="306"/>
      <c r="B46" s="281"/>
      <c r="C46" s="282"/>
      <c r="D46" s="281"/>
      <c r="E46" s="283"/>
      <c r="F46" s="295"/>
      <c r="G46" s="295"/>
      <c r="H46" s="295"/>
      <c r="I46" s="295"/>
      <c r="J46" s="295"/>
      <c r="K46" s="295"/>
      <c r="L46" s="295"/>
      <c r="M46" s="284"/>
      <c r="N46" s="253"/>
      <c r="O46" s="254"/>
    </row>
    <row r="47" spans="1:15" ht="16.5" customHeight="1" hidden="1" thickBot="1">
      <c r="A47" s="256"/>
      <c r="B47" s="277"/>
      <c r="C47" s="278"/>
      <c r="D47" s="277"/>
      <c r="E47" s="279"/>
      <c r="F47" s="593"/>
      <c r="G47" s="593"/>
      <c r="H47" s="593"/>
      <c r="I47" s="593"/>
      <c r="J47" s="593"/>
      <c r="K47" s="593"/>
      <c r="L47" s="593"/>
      <c r="M47" s="280"/>
      <c r="N47" s="260"/>
      <c r="O47" s="254"/>
    </row>
    <row r="48" spans="1:15" ht="16.5" customHeight="1" hidden="1" thickBot="1">
      <c r="A48" s="299"/>
      <c r="B48" s="281"/>
      <c r="C48" s="282"/>
      <c r="D48" s="281"/>
      <c r="E48" s="283"/>
      <c r="F48" s="295"/>
      <c r="G48" s="295"/>
      <c r="H48" s="295"/>
      <c r="I48" s="295"/>
      <c r="J48" s="295"/>
      <c r="K48" s="295"/>
      <c r="L48" s="295"/>
      <c r="M48" s="284"/>
      <c r="N48" s="308"/>
      <c r="O48" s="254"/>
    </row>
    <row r="49" spans="1:15" ht="16.5" customHeight="1" hidden="1" thickBot="1">
      <c r="A49" s="285"/>
      <c r="B49" s="281"/>
      <c r="C49" s="282"/>
      <c r="D49" s="281"/>
      <c r="E49" s="283"/>
      <c r="F49" s="295"/>
      <c r="G49" s="295"/>
      <c r="H49" s="295"/>
      <c r="I49" s="295"/>
      <c r="J49" s="295"/>
      <c r="K49" s="295"/>
      <c r="L49" s="295"/>
      <c r="M49" s="284"/>
      <c r="N49" s="255"/>
      <c r="O49" s="254"/>
    </row>
    <row r="50" spans="1:15" ht="16.5" customHeight="1" hidden="1" thickBot="1">
      <c r="A50" s="256"/>
      <c r="B50" s="277"/>
      <c r="C50" s="278"/>
      <c r="D50" s="277"/>
      <c r="E50" s="279"/>
      <c r="F50" s="593"/>
      <c r="G50" s="593"/>
      <c r="H50" s="593"/>
      <c r="I50" s="593"/>
      <c r="J50" s="593"/>
      <c r="K50" s="593"/>
      <c r="L50" s="593"/>
      <c r="M50" s="280"/>
      <c r="N50" s="570"/>
      <c r="O50" s="254"/>
    </row>
    <row r="51" spans="1:15" ht="16.5" customHeight="1" hidden="1" thickBot="1">
      <c r="A51" s="266"/>
      <c r="B51" s="283"/>
      <c r="C51" s="286"/>
      <c r="D51" s="283"/>
      <c r="E51" s="283"/>
      <c r="F51" s="295"/>
      <c r="G51" s="295"/>
      <c r="H51" s="295"/>
      <c r="I51" s="295"/>
      <c r="J51" s="295"/>
      <c r="K51" s="295"/>
      <c r="L51" s="295"/>
      <c r="M51" s="287"/>
      <c r="N51" s="308"/>
      <c r="O51" s="254"/>
    </row>
    <row r="52" spans="1:15" ht="24.75" customHeight="1" hidden="1" thickBot="1">
      <c r="A52" s="294"/>
      <c r="B52" s="283"/>
      <c r="C52" s="286"/>
      <c r="D52" s="283"/>
      <c r="E52" s="283"/>
      <c r="F52" s="295"/>
      <c r="G52" s="295"/>
      <c r="H52" s="295"/>
      <c r="I52" s="295"/>
      <c r="J52" s="295"/>
      <c r="K52" s="295"/>
      <c r="L52" s="295"/>
      <c r="M52" s="287"/>
      <c r="N52" s="255"/>
      <c r="O52" s="254"/>
    </row>
    <row r="53" spans="1:15" ht="16.5" customHeight="1" hidden="1" thickBot="1">
      <c r="A53" s="256"/>
      <c r="B53" s="279"/>
      <c r="C53" s="288"/>
      <c r="D53" s="279"/>
      <c r="E53" s="279"/>
      <c r="F53" s="593"/>
      <c r="G53" s="593"/>
      <c r="H53" s="593"/>
      <c r="I53" s="593"/>
      <c r="J53" s="593"/>
      <c r="K53" s="593"/>
      <c r="L53" s="593"/>
      <c r="M53" s="289"/>
      <c r="N53" s="260"/>
      <c r="O53" s="254"/>
    </row>
    <row r="54" spans="1:15" ht="16.5" customHeight="1" hidden="1" thickBot="1">
      <c r="A54" s="307"/>
      <c r="B54" s="283"/>
      <c r="C54" s="286"/>
      <c r="D54" s="283"/>
      <c r="E54" s="283"/>
      <c r="F54" s="295"/>
      <c r="G54" s="295"/>
      <c r="H54" s="295"/>
      <c r="I54" s="295"/>
      <c r="J54" s="295"/>
      <c r="K54" s="295"/>
      <c r="L54" s="295"/>
      <c r="M54" s="287"/>
      <c r="N54" s="308"/>
      <c r="O54" s="283" t="s">
        <v>246</v>
      </c>
    </row>
    <row r="55" spans="1:15" ht="27" customHeight="1" hidden="1" thickBot="1">
      <c r="A55" s="309"/>
      <c r="B55" s="283"/>
      <c r="C55" s="286"/>
      <c r="D55" s="283"/>
      <c r="E55" s="283"/>
      <c r="F55" s="295"/>
      <c r="G55" s="295"/>
      <c r="H55" s="295"/>
      <c r="I55" s="295"/>
      <c r="J55" s="295"/>
      <c r="K55" s="295"/>
      <c r="L55" s="295"/>
      <c r="M55" s="287"/>
      <c r="N55" s="255"/>
      <c r="O55" s="310"/>
    </row>
    <row r="56" spans="1:15" ht="16.5" customHeight="1" hidden="1" thickBot="1">
      <c r="A56" s="256"/>
      <c r="B56" s="279"/>
      <c r="C56" s="288"/>
      <c r="D56" s="279"/>
      <c r="E56" s="279"/>
      <c r="F56" s="593"/>
      <c r="G56" s="593"/>
      <c r="H56" s="593"/>
      <c r="I56" s="593"/>
      <c r="J56" s="593"/>
      <c r="K56" s="593"/>
      <c r="L56" s="593"/>
      <c r="M56" s="289"/>
      <c r="N56" s="260"/>
      <c r="O56" s="254"/>
    </row>
    <row r="57" spans="1:15" ht="16.5" customHeight="1" thickBot="1">
      <c r="A57" s="256" t="s">
        <v>522</v>
      </c>
      <c r="B57" s="279">
        <f>SUM(B31:B56)</f>
        <v>963</v>
      </c>
      <c r="C57" s="288"/>
      <c r="D57" s="279"/>
      <c r="E57" s="279">
        <f>SUM(E31:E56)</f>
        <v>963</v>
      </c>
      <c r="F57" s="593"/>
      <c r="G57" s="593"/>
      <c r="H57" s="593">
        <f>SUM(H31:H56)</f>
        <v>0</v>
      </c>
      <c r="I57" s="593">
        <f>SUM(I31:I56)</f>
        <v>963</v>
      </c>
      <c r="J57" s="593"/>
      <c r="K57" s="593"/>
      <c r="L57" s="593"/>
      <c r="M57" s="593">
        <f>SUM(M31:M56)</f>
        <v>963</v>
      </c>
      <c r="N57" s="570"/>
      <c r="O57" s="254"/>
    </row>
    <row r="58" spans="1:15" ht="16.5" customHeight="1" thickBot="1">
      <c r="A58" s="311" t="s">
        <v>295</v>
      </c>
      <c r="B58" s="312">
        <f>SUM(B30,B27,B23,B15,B12,B57)</f>
        <v>3052198</v>
      </c>
      <c r="C58" s="312">
        <f>SUM(C56,C56,C53,C50,C47,C44,C41,C38,C34,C30,C27,C23,C15,C12)</f>
        <v>0</v>
      </c>
      <c r="D58" s="312">
        <f>SUM(D30,D27,D23,D15,D12)</f>
        <v>97638</v>
      </c>
      <c r="E58" s="312">
        <f>SUM(E30,E27,E23,E15,E12,B57)</f>
        <v>649187</v>
      </c>
      <c r="F58" s="312">
        <f>SUM(F30,F27,F23,F15,F12,C57)</f>
        <v>1089</v>
      </c>
      <c r="G58" s="312">
        <f>SUM(G30,G27,G23,G15,G12,D57)</f>
        <v>36000</v>
      </c>
      <c r="H58" s="312">
        <f>SUM(H30,H27,H23,H15,H12,E57)</f>
        <v>21508</v>
      </c>
      <c r="I58" s="312">
        <f>SUM(I30,I27,I23,I15,I12,D57)</f>
        <v>320963</v>
      </c>
      <c r="J58" s="312">
        <f>SUM(J30,J27,J23,J15,J12)</f>
        <v>1610902</v>
      </c>
      <c r="K58" s="312">
        <f>SUM(K30,K27,K23,K15,K12)</f>
        <v>0</v>
      </c>
      <c r="L58" s="312">
        <f>SUM(L12+L15+L23+L27+L30)</f>
        <v>529729</v>
      </c>
      <c r="M58" s="312">
        <f>SUM(M12,M15,M23,M27,M30,B57)</f>
        <v>2522880</v>
      </c>
      <c r="N58" s="574">
        <f>SUM(N30,N27,N23,N15,N12)</f>
        <v>2521917</v>
      </c>
      <c r="O58" s="254"/>
    </row>
    <row r="59" spans="1:14" ht="16.5" customHeight="1">
      <c r="A59" s="314"/>
      <c r="B59" s="315"/>
      <c r="C59" s="316"/>
      <c r="D59" s="315"/>
      <c r="E59" s="315"/>
      <c r="F59" s="336"/>
      <c r="G59" s="336"/>
      <c r="H59" s="336"/>
      <c r="I59" s="336"/>
      <c r="J59" s="336"/>
      <c r="K59" s="336"/>
      <c r="L59" s="336"/>
      <c r="M59" s="317"/>
      <c r="N59" s="575"/>
    </row>
    <row r="60" spans="1:14" ht="0.75" customHeight="1" thickBot="1">
      <c r="A60" s="318"/>
      <c r="B60" s="319"/>
      <c r="C60" s="320"/>
      <c r="D60" s="319"/>
      <c r="E60" s="319"/>
      <c r="F60" s="595"/>
      <c r="G60" s="595"/>
      <c r="H60" s="595"/>
      <c r="I60" s="595"/>
      <c r="J60" s="595"/>
      <c r="K60" s="595"/>
      <c r="L60" s="595"/>
      <c r="M60" s="321"/>
      <c r="N60" s="576"/>
    </row>
    <row r="61" spans="1:14" ht="16.5" customHeight="1" hidden="1" thickBot="1">
      <c r="A61" s="322"/>
      <c r="B61" s="323"/>
      <c r="C61" s="324"/>
      <c r="D61" s="323"/>
      <c r="E61" s="323"/>
      <c r="F61" s="596"/>
      <c r="G61" s="596"/>
      <c r="H61" s="596"/>
      <c r="I61" s="596"/>
      <c r="J61" s="596"/>
      <c r="K61" s="596"/>
      <c r="L61" s="596"/>
      <c r="M61" s="321"/>
      <c r="N61" s="576"/>
    </row>
    <row r="62" spans="1:14" ht="16.5" customHeight="1" hidden="1" thickBot="1">
      <c r="A62" s="285"/>
      <c r="B62" s="283"/>
      <c r="C62" s="325"/>
      <c r="D62" s="283"/>
      <c r="E62" s="283"/>
      <c r="F62" s="295"/>
      <c r="G62" s="295"/>
      <c r="H62" s="295"/>
      <c r="I62" s="295"/>
      <c r="J62" s="295"/>
      <c r="K62" s="295"/>
      <c r="L62" s="295"/>
      <c r="M62" s="326"/>
      <c r="N62" s="577"/>
    </row>
    <row r="63" spans="1:14" ht="16.5" customHeight="1" hidden="1" thickBot="1">
      <c r="A63" s="327"/>
      <c r="B63" s="312"/>
      <c r="C63" s="328"/>
      <c r="D63" s="312"/>
      <c r="E63" s="312"/>
      <c r="F63" s="597"/>
      <c r="G63" s="597"/>
      <c r="H63" s="597"/>
      <c r="I63" s="597"/>
      <c r="J63" s="597"/>
      <c r="K63" s="597"/>
      <c r="L63" s="597"/>
      <c r="M63" s="313"/>
      <c r="N63" s="578"/>
    </row>
    <row r="64" spans="1:14" ht="16.5" customHeight="1" hidden="1" thickBot="1">
      <c r="A64" s="329"/>
      <c r="B64" s="330"/>
      <c r="C64" s="331"/>
      <c r="D64" s="330"/>
      <c r="E64" s="330"/>
      <c r="F64" s="598"/>
      <c r="G64" s="598"/>
      <c r="H64" s="598"/>
      <c r="I64" s="598"/>
      <c r="J64" s="598"/>
      <c r="K64" s="598"/>
      <c r="L64" s="598"/>
      <c r="M64" s="332"/>
      <c r="N64" s="578"/>
    </row>
    <row r="65" spans="1:14" ht="16.5" customHeight="1" hidden="1" thickBot="1">
      <c r="A65" s="311"/>
      <c r="B65" s="312"/>
      <c r="C65" s="333"/>
      <c r="D65" s="312"/>
      <c r="E65" s="312"/>
      <c r="F65" s="597"/>
      <c r="G65" s="597"/>
      <c r="H65" s="597"/>
      <c r="I65" s="597"/>
      <c r="J65" s="597"/>
      <c r="K65" s="597"/>
      <c r="L65" s="597"/>
      <c r="M65" s="313"/>
      <c r="N65" s="334"/>
    </row>
    <row r="66" spans="1:14" ht="16.5" customHeight="1" hidden="1" thickBot="1">
      <c r="A66" s="335"/>
      <c r="B66" s="315"/>
      <c r="C66" s="316"/>
      <c r="D66" s="315"/>
      <c r="E66" s="315"/>
      <c r="F66" s="336"/>
      <c r="G66" s="336"/>
      <c r="H66" s="336"/>
      <c r="I66" s="336"/>
      <c r="J66" s="336"/>
      <c r="K66" s="336"/>
      <c r="L66" s="336"/>
      <c r="M66" s="336"/>
      <c r="N66" s="579"/>
    </row>
    <row r="67" spans="1:14" ht="16.5" customHeight="1" hidden="1" thickBot="1">
      <c r="A67" s="337"/>
      <c r="B67" s="283"/>
      <c r="C67" s="286"/>
      <c r="D67" s="283"/>
      <c r="E67" s="283"/>
      <c r="F67" s="295"/>
      <c r="G67" s="295"/>
      <c r="H67" s="295"/>
      <c r="I67" s="295"/>
      <c r="J67" s="295"/>
      <c r="K67" s="295"/>
      <c r="L67" s="295"/>
      <c r="M67" s="295"/>
      <c r="N67" s="580"/>
    </row>
    <row r="68" spans="1:14" ht="16.5" customHeight="1" hidden="1" thickBot="1">
      <c r="A68" s="338"/>
      <c r="B68" s="275"/>
      <c r="C68" s="339"/>
      <c r="D68" s="275"/>
      <c r="E68" s="275"/>
      <c r="F68" s="340"/>
      <c r="G68" s="340"/>
      <c r="H68" s="340"/>
      <c r="I68" s="340"/>
      <c r="J68" s="340"/>
      <c r="K68" s="340"/>
      <c r="L68" s="340"/>
      <c r="M68" s="340"/>
      <c r="N68" s="580"/>
    </row>
    <row r="69" spans="1:14" ht="16.5" customHeight="1" hidden="1" thickBot="1">
      <c r="A69" s="338"/>
      <c r="B69" s="275"/>
      <c r="C69" s="339"/>
      <c r="D69" s="275"/>
      <c r="E69" s="275"/>
      <c r="F69" s="340"/>
      <c r="G69" s="340"/>
      <c r="H69" s="340"/>
      <c r="I69" s="340"/>
      <c r="J69" s="340"/>
      <c r="K69" s="340"/>
      <c r="L69" s="340"/>
      <c r="M69" s="340"/>
      <c r="N69" s="580"/>
    </row>
    <row r="70" spans="1:14" ht="16.5" customHeight="1" hidden="1" thickBot="1">
      <c r="A70" s="322"/>
      <c r="B70" s="319"/>
      <c r="C70" s="339"/>
      <c r="D70" s="323"/>
      <c r="E70" s="319"/>
      <c r="F70" s="598"/>
      <c r="G70" s="598"/>
      <c r="H70" s="598"/>
      <c r="I70" s="598"/>
      <c r="J70" s="598"/>
      <c r="K70" s="598"/>
      <c r="L70" s="598"/>
      <c r="M70" s="341"/>
      <c r="N70" s="581"/>
    </row>
    <row r="71" spans="1:14" ht="16.5" customHeight="1" hidden="1" thickBot="1">
      <c r="A71" s="342"/>
      <c r="B71" s="312"/>
      <c r="C71" s="343"/>
      <c r="D71" s="312"/>
      <c r="E71" s="312"/>
      <c r="F71" s="599"/>
      <c r="G71" s="599"/>
      <c r="H71" s="599"/>
      <c r="I71" s="599"/>
      <c r="J71" s="599"/>
      <c r="K71" s="599"/>
      <c r="L71" s="599"/>
      <c r="M71" s="344"/>
      <c r="N71" s="577"/>
    </row>
    <row r="72" spans="1:14" s="350" customFormat="1" ht="16.5" customHeight="1" thickBot="1">
      <c r="A72" s="345" t="s">
        <v>222</v>
      </c>
      <c r="B72" s="346">
        <f>SUM(B58:B71)</f>
        <v>3052198</v>
      </c>
      <c r="C72" s="347"/>
      <c r="D72" s="346">
        <f aca="true" t="shared" si="1" ref="D72:L72">SUM(D58:D71)</f>
        <v>97638</v>
      </c>
      <c r="E72" s="346">
        <f t="shared" si="1"/>
        <v>649187</v>
      </c>
      <c r="F72" s="346">
        <f t="shared" si="1"/>
        <v>1089</v>
      </c>
      <c r="G72" s="346">
        <f t="shared" si="1"/>
        <v>36000</v>
      </c>
      <c r="H72" s="346">
        <f t="shared" si="1"/>
        <v>21508</v>
      </c>
      <c r="I72" s="346">
        <f t="shared" si="1"/>
        <v>320963</v>
      </c>
      <c r="J72" s="346">
        <f t="shared" si="1"/>
        <v>1610902</v>
      </c>
      <c r="K72" s="346">
        <f t="shared" si="1"/>
        <v>0</v>
      </c>
      <c r="L72" s="600">
        <f t="shared" si="1"/>
        <v>529729</v>
      </c>
      <c r="M72" s="348">
        <f>SUM(M58)</f>
        <v>2522880</v>
      </c>
      <c r="N72" s="349">
        <f>SUM(N58)</f>
        <v>2521917</v>
      </c>
    </row>
  </sheetData>
  <sheetProtection/>
  <mergeCells count="3">
    <mergeCell ref="E1:N1"/>
    <mergeCell ref="A2:M2"/>
    <mergeCell ref="E3:M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1"/>
  <headerFooter alignWithMargins="0">
    <oddHeader>&amp;C&amp;P. oldal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6.421875" style="647" customWidth="1"/>
    <col min="2" max="2" width="53.421875" style="647" customWidth="1"/>
    <col min="3" max="3" width="11.28125" style="647" bestFit="1" customWidth="1"/>
    <col min="4" max="4" width="11.140625" style="647" customWidth="1"/>
    <col min="5" max="8" width="10.57421875" style="647" customWidth="1"/>
    <col min="9" max="10" width="11.421875" style="647" customWidth="1"/>
    <col min="11" max="11" width="10.57421875" style="647" customWidth="1"/>
    <col min="12" max="12" width="9.421875" style="648" bestFit="1" customWidth="1"/>
    <col min="13" max="16384" width="9.140625" style="647" customWidth="1"/>
  </cols>
  <sheetData>
    <row r="1" spans="4:13" ht="15">
      <c r="D1" s="1566" t="s">
        <v>953</v>
      </c>
      <c r="E1" s="1563"/>
      <c r="F1" s="1563"/>
      <c r="G1" s="1563"/>
      <c r="H1" s="1563"/>
      <c r="I1" s="1563"/>
      <c r="J1" s="1563"/>
      <c r="K1" s="1563"/>
      <c r="L1" s="1563"/>
      <c r="M1" s="1563"/>
    </row>
    <row r="3" spans="1:12" ht="14.25">
      <c r="A3" s="1590" t="s">
        <v>269</v>
      </c>
      <c r="B3" s="1590"/>
      <c r="C3" s="1590"/>
      <c r="D3" s="1590"/>
      <c r="E3" s="1590"/>
      <c r="F3" s="1590"/>
      <c r="G3" s="1590"/>
      <c r="H3" s="1590"/>
      <c r="I3" s="1590"/>
      <c r="J3" s="1590"/>
      <c r="K3" s="650"/>
      <c r="L3" s="650"/>
    </row>
    <row r="4" spans="1:11" ht="14.25">
      <c r="A4" s="649"/>
      <c r="B4" s="649"/>
      <c r="C4" s="649"/>
      <c r="D4" s="649"/>
      <c r="E4" s="649"/>
      <c r="F4" s="649"/>
      <c r="G4" s="649"/>
      <c r="H4" s="649"/>
      <c r="I4" s="649"/>
      <c r="J4" s="649"/>
      <c r="K4" s="649"/>
    </row>
    <row r="5" spans="1:12" ht="15">
      <c r="A5" s="651"/>
      <c r="B5" s="651"/>
      <c r="C5" s="651"/>
      <c r="D5" s="652"/>
      <c r="E5" s="652"/>
      <c r="F5" s="653"/>
      <c r="G5" s="651"/>
      <c r="H5" s="651"/>
      <c r="I5" s="652"/>
      <c r="J5" s="654" t="s">
        <v>1</v>
      </c>
      <c r="K5" s="655"/>
      <c r="L5" s="655"/>
    </row>
    <row r="6" spans="1:12" ht="15">
      <c r="A6" s="1591" t="s">
        <v>2</v>
      </c>
      <c r="B6" s="656" t="s">
        <v>247</v>
      </c>
      <c r="C6" s="657" t="s">
        <v>248</v>
      </c>
      <c r="D6" s="658" t="s">
        <v>248</v>
      </c>
      <c r="E6" s="659" t="s">
        <v>248</v>
      </c>
      <c r="F6" s="1593" t="s">
        <v>448</v>
      </c>
      <c r="G6" s="660" t="s">
        <v>249</v>
      </c>
      <c r="H6" s="661" t="s">
        <v>778</v>
      </c>
      <c r="I6" s="657" t="s">
        <v>457</v>
      </c>
      <c r="J6" s="661" t="s">
        <v>457</v>
      </c>
      <c r="K6" s="657" t="s">
        <v>779</v>
      </c>
      <c r="L6" s="655"/>
    </row>
    <row r="7" spans="1:12" ht="15">
      <c r="A7" s="1592"/>
      <c r="B7" s="653"/>
      <c r="C7" s="658" t="s">
        <v>250</v>
      </c>
      <c r="D7" s="658" t="s">
        <v>251</v>
      </c>
      <c r="E7" s="659" t="s">
        <v>251</v>
      </c>
      <c r="F7" s="1594"/>
      <c r="G7" s="662" t="s">
        <v>619</v>
      </c>
      <c r="H7" s="659" t="s">
        <v>252</v>
      </c>
      <c r="I7" s="659" t="s">
        <v>253</v>
      </c>
      <c r="J7" s="659" t="s">
        <v>253</v>
      </c>
      <c r="K7" s="658" t="s">
        <v>250</v>
      </c>
      <c r="L7" s="655"/>
    </row>
    <row r="8" spans="1:12" ht="15">
      <c r="A8" s="663"/>
      <c r="B8" s="653"/>
      <c r="C8" s="663"/>
      <c r="D8" s="658" t="s">
        <v>254</v>
      </c>
      <c r="E8" s="664" t="s">
        <v>255</v>
      </c>
      <c r="F8" s="1594"/>
      <c r="G8" s="662" t="s">
        <v>256</v>
      </c>
      <c r="H8" s="658" t="s">
        <v>180</v>
      </c>
      <c r="I8" s="659" t="s">
        <v>254</v>
      </c>
      <c r="J8" s="658" t="s">
        <v>257</v>
      </c>
      <c r="K8" s="658"/>
      <c r="L8" s="665"/>
    </row>
    <row r="9" spans="1:12" ht="15">
      <c r="A9" s="663"/>
      <c r="B9" s="653"/>
      <c r="C9" s="663"/>
      <c r="D9" s="666" t="s">
        <v>258</v>
      </c>
      <c r="E9" s="664"/>
      <c r="F9" s="1595"/>
      <c r="G9" s="667"/>
      <c r="H9" s="666"/>
      <c r="I9" s="658" t="s">
        <v>258</v>
      </c>
      <c r="J9" s="666"/>
      <c r="K9" s="666"/>
      <c r="L9" s="665"/>
    </row>
    <row r="10" spans="1:12" ht="15">
      <c r="A10" s="668" t="s">
        <v>5</v>
      </c>
      <c r="B10" s="668" t="s">
        <v>8</v>
      </c>
      <c r="C10" s="668" t="s">
        <v>10</v>
      </c>
      <c r="D10" s="668" t="s">
        <v>12</v>
      </c>
      <c r="E10" s="668" t="s">
        <v>14</v>
      </c>
      <c r="F10" s="666" t="s">
        <v>16</v>
      </c>
      <c r="G10" s="668" t="s">
        <v>18</v>
      </c>
      <c r="H10" s="668" t="s">
        <v>20</v>
      </c>
      <c r="I10" s="668" t="s">
        <v>22</v>
      </c>
      <c r="J10" s="668" t="s">
        <v>24</v>
      </c>
      <c r="K10" s="668" t="s">
        <v>26</v>
      </c>
      <c r="L10" s="665"/>
    </row>
    <row r="11" spans="1:12" ht="14.25">
      <c r="A11" s="669"/>
      <c r="B11" s="669" t="s">
        <v>259</v>
      </c>
      <c r="C11" s="670"/>
      <c r="D11" s="670"/>
      <c r="E11" s="670"/>
      <c r="F11" s="670"/>
      <c r="G11" s="670"/>
      <c r="H11" s="670"/>
      <c r="I11" s="670"/>
      <c r="J11" s="670"/>
      <c r="K11" s="671"/>
      <c r="L11" s="672"/>
    </row>
    <row r="12" spans="1:12" ht="15">
      <c r="A12" s="673" t="s">
        <v>260</v>
      </c>
      <c r="B12" s="351" t="s">
        <v>456</v>
      </c>
      <c r="C12" s="674">
        <v>1610902</v>
      </c>
      <c r="D12" s="674">
        <v>1249325</v>
      </c>
      <c r="E12" s="674">
        <v>361577</v>
      </c>
      <c r="F12" s="673" t="s">
        <v>875</v>
      </c>
      <c r="G12" s="674">
        <v>53161</v>
      </c>
      <c r="H12" s="674">
        <v>340809</v>
      </c>
      <c r="I12" s="674">
        <v>303938</v>
      </c>
      <c r="J12" s="674"/>
      <c r="K12" s="674"/>
      <c r="L12" s="672"/>
    </row>
    <row r="13" spans="1:12" s="676" customFormat="1" ht="15">
      <c r="A13" s="675"/>
      <c r="B13" s="351" t="s">
        <v>261</v>
      </c>
      <c r="C13" s="674">
        <v>1603317</v>
      </c>
      <c r="D13" s="674"/>
      <c r="E13" s="674"/>
      <c r="F13" s="673"/>
      <c r="G13" s="674"/>
      <c r="H13" s="674"/>
      <c r="I13" s="674"/>
      <c r="J13" s="674"/>
      <c r="K13" s="674"/>
      <c r="L13" s="672"/>
    </row>
    <row r="14" spans="1:12" s="676" customFormat="1" ht="25.5">
      <c r="A14" s="675"/>
      <c r="B14" s="351" t="s">
        <v>262</v>
      </c>
      <c r="C14" s="674">
        <v>7584</v>
      </c>
      <c r="D14" s="674"/>
      <c r="E14" s="674"/>
      <c r="F14" s="673"/>
      <c r="G14" s="674"/>
      <c r="H14" s="674"/>
      <c r="I14" s="674"/>
      <c r="J14" s="674"/>
      <c r="K14" s="674"/>
      <c r="L14" s="672"/>
    </row>
    <row r="15" spans="1:12" ht="15">
      <c r="A15" s="673" t="s">
        <v>263</v>
      </c>
      <c r="B15" s="352" t="s">
        <v>699</v>
      </c>
      <c r="C15" s="674">
        <v>140000</v>
      </c>
      <c r="D15" s="674">
        <v>119000</v>
      </c>
      <c r="E15" s="674">
        <v>21000</v>
      </c>
      <c r="F15" s="673" t="s">
        <v>829</v>
      </c>
      <c r="G15" s="674">
        <v>1905</v>
      </c>
      <c r="H15" s="674">
        <v>19095</v>
      </c>
      <c r="I15" s="674">
        <v>119000</v>
      </c>
      <c r="J15" s="674"/>
      <c r="K15" s="674">
        <v>0</v>
      </c>
      <c r="L15" s="672"/>
    </row>
    <row r="16" spans="1:12" ht="25.5">
      <c r="A16" s="677" t="s">
        <v>264</v>
      </c>
      <c r="B16" s="353" t="s">
        <v>459</v>
      </c>
      <c r="C16" s="678">
        <v>674544</v>
      </c>
      <c r="D16" s="678">
        <v>674544</v>
      </c>
      <c r="E16" s="678"/>
      <c r="F16" s="677" t="s">
        <v>458</v>
      </c>
      <c r="G16" s="678"/>
      <c r="H16" s="678"/>
      <c r="I16" s="678">
        <v>674544</v>
      </c>
      <c r="J16" s="678"/>
      <c r="K16" s="678"/>
      <c r="L16" s="672"/>
    </row>
    <row r="17" spans="1:12" s="676" customFormat="1" ht="15" hidden="1">
      <c r="A17" s="679"/>
      <c r="B17" s="351"/>
      <c r="C17" s="674"/>
      <c r="D17" s="674"/>
      <c r="E17" s="674"/>
      <c r="F17" s="673"/>
      <c r="G17" s="674"/>
      <c r="H17" s="674"/>
      <c r="I17" s="674"/>
      <c r="J17" s="674"/>
      <c r="K17" s="674"/>
      <c r="L17" s="672"/>
    </row>
    <row r="18" spans="1:12" s="676" customFormat="1" ht="15" hidden="1">
      <c r="A18" s="679"/>
      <c r="B18" s="351"/>
      <c r="C18" s="678"/>
      <c r="D18" s="678"/>
      <c r="E18" s="678"/>
      <c r="F18" s="677"/>
      <c r="G18" s="678"/>
      <c r="H18" s="678"/>
      <c r="I18" s="678"/>
      <c r="J18" s="678"/>
      <c r="K18" s="678"/>
      <c r="L18" s="672"/>
    </row>
    <row r="19" spans="1:12" s="676" customFormat="1" ht="15">
      <c r="A19" s="673" t="s">
        <v>265</v>
      </c>
      <c r="B19" s="354" t="s">
        <v>700</v>
      </c>
      <c r="C19" s="674">
        <v>351200</v>
      </c>
      <c r="D19" s="674">
        <v>245906</v>
      </c>
      <c r="E19" s="674">
        <v>98652</v>
      </c>
      <c r="F19" s="673" t="s">
        <v>450</v>
      </c>
      <c r="G19" s="674">
        <v>38526</v>
      </c>
      <c r="H19" s="674">
        <v>281366</v>
      </c>
      <c r="I19" s="674">
        <v>207340</v>
      </c>
      <c r="J19" s="674">
        <v>252548</v>
      </c>
      <c r="K19" s="674"/>
      <c r="L19" s="680"/>
    </row>
    <row r="20" spans="1:12" s="676" customFormat="1" ht="15">
      <c r="A20" s="673" t="s">
        <v>266</v>
      </c>
      <c r="B20" s="354" t="s">
        <v>698</v>
      </c>
      <c r="C20" s="674">
        <v>271000</v>
      </c>
      <c r="D20" s="674">
        <v>262500</v>
      </c>
      <c r="E20" s="674">
        <v>8500</v>
      </c>
      <c r="F20" s="673" t="s">
        <v>829</v>
      </c>
      <c r="G20" s="674">
        <v>4046</v>
      </c>
      <c r="H20" s="674">
        <v>4454</v>
      </c>
      <c r="I20" s="674">
        <v>262500</v>
      </c>
      <c r="J20" s="674"/>
      <c r="K20" s="674"/>
      <c r="L20" s="680"/>
    </row>
    <row r="21" spans="1:12" s="676" customFormat="1" ht="15.75" thickBot="1">
      <c r="A21" s="677"/>
      <c r="B21" s="355"/>
      <c r="C21" s="678"/>
      <c r="D21" s="678"/>
      <c r="E21" s="678"/>
      <c r="F21" s="677"/>
      <c r="G21" s="678"/>
      <c r="H21" s="678"/>
      <c r="I21" s="678"/>
      <c r="J21" s="678"/>
      <c r="K21" s="678"/>
      <c r="L21" s="680"/>
    </row>
    <row r="22" spans="1:12" ht="15" thickBot="1">
      <c r="A22" s="681"/>
      <c r="B22" s="682" t="s">
        <v>267</v>
      </c>
      <c r="C22" s="682">
        <f aca="true" t="shared" si="0" ref="C22:K22">SUM(C12,C15,C16,C19,C20,C21)</f>
        <v>3047646</v>
      </c>
      <c r="D22" s="682">
        <f t="shared" si="0"/>
        <v>2551275</v>
      </c>
      <c r="E22" s="682">
        <f t="shared" si="0"/>
        <v>489729</v>
      </c>
      <c r="F22" s="681"/>
      <c r="G22" s="682">
        <f t="shared" si="0"/>
        <v>97638</v>
      </c>
      <c r="H22" s="682">
        <f t="shared" si="0"/>
        <v>645724</v>
      </c>
      <c r="I22" s="682">
        <f t="shared" si="0"/>
        <v>1567322</v>
      </c>
      <c r="J22" s="682">
        <f t="shared" si="0"/>
        <v>252548</v>
      </c>
      <c r="K22" s="682">
        <f t="shared" si="0"/>
        <v>0</v>
      </c>
      <c r="L22" s="683"/>
    </row>
    <row r="23" spans="1:12" s="676" customFormat="1" ht="15">
      <c r="A23" s="684"/>
      <c r="B23" s="685"/>
      <c r="C23" s="686"/>
      <c r="D23" s="686"/>
      <c r="E23" s="686"/>
      <c r="F23" s="686"/>
      <c r="G23" s="686"/>
      <c r="H23" s="686"/>
      <c r="I23" s="686"/>
      <c r="J23" s="686"/>
      <c r="K23" s="687"/>
      <c r="L23" s="688"/>
    </row>
    <row r="24" spans="1:12" s="676" customFormat="1" ht="15">
      <c r="A24" s="689"/>
      <c r="B24" s="690"/>
      <c r="C24" s="691"/>
      <c r="D24" s="691"/>
      <c r="E24" s="691"/>
      <c r="F24" s="691"/>
      <c r="G24" s="691"/>
      <c r="H24" s="691"/>
      <c r="I24" s="691"/>
      <c r="J24" s="691"/>
      <c r="K24" s="692"/>
      <c r="L24" s="688"/>
    </row>
    <row r="25" spans="1:12" s="676" customFormat="1" ht="15.75" thickBot="1">
      <c r="A25" s="693"/>
      <c r="B25" s="678"/>
      <c r="C25" s="678"/>
      <c r="D25" s="678"/>
      <c r="E25" s="678"/>
      <c r="F25" s="678"/>
      <c r="G25" s="678"/>
      <c r="H25" s="678"/>
      <c r="I25" s="678"/>
      <c r="J25" s="678"/>
      <c r="K25" s="678"/>
      <c r="L25" s="688"/>
    </row>
    <row r="26" spans="1:12" s="676" customFormat="1" ht="15.75" thickBot="1">
      <c r="A26" s="694"/>
      <c r="B26" s="682" t="s">
        <v>268</v>
      </c>
      <c r="C26" s="682">
        <f>SUM(C25,C22)</f>
        <v>3047646</v>
      </c>
      <c r="D26" s="682">
        <f aca="true" t="shared" si="1" ref="D26:K26">SUM(D25,D22)</f>
        <v>2551275</v>
      </c>
      <c r="E26" s="682">
        <f t="shared" si="1"/>
        <v>489729</v>
      </c>
      <c r="F26" s="682"/>
      <c r="G26" s="682">
        <f t="shared" si="1"/>
        <v>97638</v>
      </c>
      <c r="H26" s="682">
        <f t="shared" si="1"/>
        <v>645724</v>
      </c>
      <c r="I26" s="682">
        <f t="shared" si="1"/>
        <v>1567322</v>
      </c>
      <c r="J26" s="682">
        <f t="shared" si="1"/>
        <v>252548</v>
      </c>
      <c r="K26" s="682">
        <f t="shared" si="1"/>
        <v>0</v>
      </c>
      <c r="L26" s="688"/>
    </row>
  </sheetData>
  <sheetProtection/>
  <mergeCells count="4">
    <mergeCell ref="D1:M1"/>
    <mergeCell ref="A3:J3"/>
    <mergeCell ref="A6:A7"/>
    <mergeCell ref="F6:F9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D14" sqref="D14:D18"/>
    </sheetView>
  </sheetViews>
  <sheetFormatPr defaultColWidth="9.140625" defaultRowHeight="19.5" customHeight="1"/>
  <cols>
    <col min="1" max="1" width="5.28125" style="218" customWidth="1"/>
    <col min="2" max="2" width="52.421875" style="218" customWidth="1"/>
    <col min="3" max="3" width="46.28125" style="218" customWidth="1"/>
    <col min="4" max="5" width="12.7109375" style="218" customWidth="1"/>
    <col min="6" max="6" width="12.28125" style="219" customWidth="1"/>
    <col min="7" max="16384" width="9.140625" style="218" customWidth="1"/>
  </cols>
  <sheetData>
    <row r="1" spans="2:6" ht="19.5" customHeight="1">
      <c r="B1" s="1596" t="s">
        <v>780</v>
      </c>
      <c r="C1" s="1596"/>
      <c r="D1" s="1596"/>
      <c r="E1" s="1596"/>
      <c r="F1" s="1596"/>
    </row>
    <row r="2" ht="19.5" customHeight="1">
      <c r="F2" s="357" t="s">
        <v>678</v>
      </c>
    </row>
    <row r="4" spans="1:6" ht="19.5" customHeight="1">
      <c r="A4" s="358" t="s">
        <v>272</v>
      </c>
      <c r="B4" s="359" t="s">
        <v>273</v>
      </c>
      <c r="C4" s="360" t="s">
        <v>274</v>
      </c>
      <c r="D4" s="1597" t="s">
        <v>273</v>
      </c>
      <c r="E4" s="1598"/>
      <c r="F4" s="1599"/>
    </row>
    <row r="5" spans="1:6" ht="19.5" customHeight="1">
      <c r="A5" s="361" t="s">
        <v>275</v>
      </c>
      <c r="B5" s="362" t="s">
        <v>276</v>
      </c>
      <c r="C5" s="363" t="s">
        <v>277</v>
      </c>
      <c r="D5" s="364" t="s">
        <v>278</v>
      </c>
      <c r="E5" s="364" t="s">
        <v>279</v>
      </c>
      <c r="F5" s="365" t="s">
        <v>280</v>
      </c>
    </row>
    <row r="6" spans="1:6" ht="29.25" customHeight="1">
      <c r="A6" s="366" t="s">
        <v>260</v>
      </c>
      <c r="B6" s="367" t="s">
        <v>281</v>
      </c>
      <c r="C6" s="363" t="s">
        <v>282</v>
      </c>
      <c r="D6" s="362" t="s">
        <v>283</v>
      </c>
      <c r="E6" s="368" t="s">
        <v>284</v>
      </c>
      <c r="F6" s="369">
        <v>0</v>
      </c>
    </row>
    <row r="7" spans="1:6" ht="29.25" customHeight="1">
      <c r="A7" s="366" t="s">
        <v>263</v>
      </c>
      <c r="B7" s="367" t="s">
        <v>285</v>
      </c>
      <c r="C7" s="363" t="s">
        <v>282</v>
      </c>
      <c r="D7" s="362" t="s">
        <v>283</v>
      </c>
      <c r="E7" s="368" t="s">
        <v>284</v>
      </c>
      <c r="F7" s="369">
        <v>0</v>
      </c>
    </row>
    <row r="8" spans="1:6" ht="30.75" customHeight="1">
      <c r="A8" s="370" t="s">
        <v>264</v>
      </c>
      <c r="B8" s="371" t="s">
        <v>286</v>
      </c>
      <c r="C8" s="364"/>
      <c r="D8" s="364"/>
      <c r="E8" s="372"/>
      <c r="F8" s="372">
        <v>0</v>
      </c>
    </row>
    <row r="9" spans="1:6" ht="21.75" customHeight="1">
      <c r="A9" s="370"/>
      <c r="B9" s="371" t="s">
        <v>287</v>
      </c>
      <c r="C9" s="370"/>
      <c r="D9" s="373" t="s">
        <v>284</v>
      </c>
      <c r="E9" s="372"/>
      <c r="F9" s="372">
        <v>0</v>
      </c>
    </row>
    <row r="10" spans="1:6" ht="23.25" customHeight="1">
      <c r="A10" s="370"/>
      <c r="B10" s="371" t="s">
        <v>288</v>
      </c>
      <c r="C10" s="371"/>
      <c r="D10" s="359" t="s">
        <v>282</v>
      </c>
      <c r="E10" s="359" t="s">
        <v>282</v>
      </c>
      <c r="F10" s="374"/>
    </row>
    <row r="11" spans="1:6" ht="0.75" customHeight="1" hidden="1">
      <c r="A11" s="370"/>
      <c r="B11" s="371"/>
      <c r="C11" s="371"/>
      <c r="D11" s="359" t="s">
        <v>289</v>
      </c>
      <c r="E11" s="375" t="s">
        <v>289</v>
      </c>
      <c r="F11" s="374">
        <v>0</v>
      </c>
    </row>
    <row r="12" spans="1:6" ht="19.5" customHeight="1">
      <c r="A12" s="370"/>
      <c r="B12" s="371" t="s">
        <v>290</v>
      </c>
      <c r="C12" s="370"/>
      <c r="D12" s="359" t="s">
        <v>289</v>
      </c>
      <c r="E12" s="375" t="s">
        <v>289</v>
      </c>
      <c r="F12" s="374">
        <v>0</v>
      </c>
    </row>
    <row r="13" spans="1:6" ht="19.5" customHeight="1">
      <c r="A13" s="370"/>
      <c r="B13" s="371" t="s">
        <v>291</v>
      </c>
      <c r="C13" s="363" t="s">
        <v>282</v>
      </c>
      <c r="D13" s="359" t="s">
        <v>289</v>
      </c>
      <c r="E13" s="375" t="s">
        <v>289</v>
      </c>
      <c r="F13" s="374">
        <v>0</v>
      </c>
    </row>
    <row r="14" spans="1:7" ht="38.25" customHeight="1">
      <c r="A14" s="370" t="s">
        <v>265</v>
      </c>
      <c r="B14" s="371" t="s">
        <v>292</v>
      </c>
      <c r="C14" s="364"/>
      <c r="D14" s="1600" t="e">
        <f>------#REF!</f>
        <v>#REF!</v>
      </c>
      <c r="E14" s="376"/>
      <c r="F14" s="374">
        <v>0</v>
      </c>
      <c r="G14" s="377"/>
    </row>
    <row r="15" spans="1:9" ht="19.5" customHeight="1" hidden="1">
      <c r="A15" s="370"/>
      <c r="B15" s="371"/>
      <c r="C15" s="364"/>
      <c r="D15" s="1601"/>
      <c r="E15" s="376"/>
      <c r="F15" s="374"/>
      <c r="G15" s="377"/>
      <c r="I15" s="374">
        <v>204</v>
      </c>
    </row>
    <row r="16" spans="1:9" ht="19.5" customHeight="1" hidden="1">
      <c r="A16" s="370"/>
      <c r="B16" s="371"/>
      <c r="C16" s="364"/>
      <c r="D16" s="1601"/>
      <c r="E16" s="376"/>
      <c r="F16" s="374"/>
      <c r="G16" s="377"/>
      <c r="I16" s="374">
        <v>140</v>
      </c>
    </row>
    <row r="17" spans="1:9" ht="27" customHeight="1" hidden="1">
      <c r="A17" s="364"/>
      <c r="B17" s="366"/>
      <c r="C17" s="378"/>
      <c r="D17" s="1601"/>
      <c r="E17" s="379"/>
      <c r="F17" s="380"/>
      <c r="G17" s="381"/>
      <c r="I17" s="380">
        <v>1223</v>
      </c>
    </row>
    <row r="18" spans="1:9" ht="19.5" customHeight="1" hidden="1">
      <c r="A18" s="364"/>
      <c r="B18" s="370"/>
      <c r="C18" s="382"/>
      <c r="D18" s="1601"/>
      <c r="E18" s="383"/>
      <c r="F18" s="380"/>
      <c r="G18" s="377"/>
      <c r="I18" s="380">
        <v>820</v>
      </c>
    </row>
    <row r="19" spans="1:9" ht="19.5" customHeight="1" thickBot="1">
      <c r="A19" s="370" t="s">
        <v>266</v>
      </c>
      <c r="B19" s="384" t="s">
        <v>293</v>
      </c>
      <c r="C19" s="363" t="s">
        <v>282</v>
      </c>
      <c r="D19" s="359" t="s">
        <v>289</v>
      </c>
      <c r="E19" s="375" t="s">
        <v>289</v>
      </c>
      <c r="F19" s="374">
        <v>0</v>
      </c>
      <c r="I19" s="374">
        <v>0</v>
      </c>
    </row>
    <row r="20" spans="1:6" ht="19.5" customHeight="1" thickBot="1">
      <c r="A20" s="385"/>
      <c r="B20" s="386" t="s">
        <v>294</v>
      </c>
      <c r="C20" s="386"/>
      <c r="D20" s="385"/>
      <c r="E20" s="385"/>
      <c r="F20" s="220">
        <f>SUM(F6:F19)</f>
        <v>0</v>
      </c>
    </row>
  </sheetData>
  <sheetProtection/>
  <mergeCells count="3">
    <mergeCell ref="B1:F1"/>
    <mergeCell ref="D4:F4"/>
    <mergeCell ref="D14:D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4">
      <selection activeCell="B34" sqref="B34"/>
    </sheetView>
  </sheetViews>
  <sheetFormatPr defaultColWidth="9.140625" defaultRowHeight="18.75" customHeight="1"/>
  <cols>
    <col min="1" max="1" width="5.7109375" style="1" customWidth="1"/>
    <col min="2" max="2" width="24.57421875" style="1" customWidth="1"/>
    <col min="3" max="10" width="9.140625" style="1" customWidth="1"/>
    <col min="11" max="11" width="9.7109375" style="1" customWidth="1"/>
    <col min="12" max="16384" width="9.140625" style="1" customWidth="1"/>
  </cols>
  <sheetData>
    <row r="1" spans="14:15" ht="10.5" customHeight="1">
      <c r="N1" s="1602" t="s">
        <v>679</v>
      </c>
      <c r="O1" s="1602"/>
    </row>
    <row r="2" spans="1:15" ht="18.75" customHeight="1">
      <c r="A2" s="1588" t="s">
        <v>781</v>
      </c>
      <c r="B2" s="1588"/>
      <c r="C2" s="1588"/>
      <c r="D2" s="1588"/>
      <c r="E2" s="1588"/>
      <c r="F2" s="1588"/>
      <c r="G2" s="1588"/>
      <c r="H2" s="1588"/>
      <c r="I2" s="1588"/>
      <c r="J2" s="1588"/>
      <c r="K2" s="1588"/>
      <c r="L2" s="1588"/>
      <c r="M2" s="1588"/>
      <c r="N2" s="1588"/>
      <c r="O2" s="1588"/>
    </row>
    <row r="3" ht="0.75" customHeight="1" thickBot="1"/>
    <row r="4" spans="3:15" ht="18.75" customHeight="1" hidden="1" thickBot="1"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8" t="s">
        <v>1</v>
      </c>
    </row>
    <row r="5" spans="1:29" ht="23.25" customHeight="1" thickBot="1">
      <c r="A5" s="389" t="s">
        <v>141</v>
      </c>
      <c r="B5" s="390" t="s">
        <v>207</v>
      </c>
      <c r="C5" s="391" t="s">
        <v>296</v>
      </c>
      <c r="D5" s="391" t="s">
        <v>297</v>
      </c>
      <c r="E5" s="391" t="s">
        <v>298</v>
      </c>
      <c r="F5" s="391" t="s">
        <v>299</v>
      </c>
      <c r="G5" s="391" t="s">
        <v>300</v>
      </c>
      <c r="H5" s="391" t="s">
        <v>301</v>
      </c>
      <c r="I5" s="391" t="s">
        <v>302</v>
      </c>
      <c r="J5" s="391" t="s">
        <v>303</v>
      </c>
      <c r="K5" s="391" t="s">
        <v>304</v>
      </c>
      <c r="L5" s="391" t="s">
        <v>305</v>
      </c>
      <c r="M5" s="391" t="s">
        <v>306</v>
      </c>
      <c r="N5" s="391" t="s">
        <v>307</v>
      </c>
      <c r="O5" s="392" t="s">
        <v>267</v>
      </c>
      <c r="Q5" s="393"/>
      <c r="R5" s="394"/>
      <c r="S5" s="393"/>
      <c r="T5" s="393"/>
      <c r="U5" s="395"/>
      <c r="V5" s="393"/>
      <c r="W5" s="396"/>
      <c r="X5" s="393"/>
      <c r="Y5" s="393"/>
      <c r="Z5" s="395"/>
      <c r="AA5" s="393"/>
      <c r="AB5" s="393"/>
      <c r="AC5" s="396"/>
    </row>
    <row r="6" spans="1:29" ht="15" customHeight="1" thickBot="1">
      <c r="A6" s="397" t="s">
        <v>5</v>
      </c>
      <c r="B6" s="398" t="s">
        <v>308</v>
      </c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400"/>
      <c r="Q6" s="393"/>
      <c r="R6" s="394"/>
      <c r="S6" s="393"/>
      <c r="T6" s="393"/>
      <c r="U6" s="393"/>
      <c r="V6" s="401"/>
      <c r="W6" s="396"/>
      <c r="X6" s="393"/>
      <c r="Y6" s="393"/>
      <c r="Z6" s="401"/>
      <c r="AA6" s="393"/>
      <c r="AB6" s="393"/>
      <c r="AC6" s="396"/>
    </row>
    <row r="7" spans="1:29" ht="15" customHeight="1">
      <c r="A7" s="402" t="s">
        <v>8</v>
      </c>
      <c r="B7" s="403" t="s">
        <v>309</v>
      </c>
      <c r="C7" s="404">
        <v>8893</v>
      </c>
      <c r="D7" s="404">
        <v>8893</v>
      </c>
      <c r="E7" s="404">
        <v>18252</v>
      </c>
      <c r="F7" s="404">
        <v>8894</v>
      </c>
      <c r="G7" s="404">
        <v>16522</v>
      </c>
      <c r="H7" s="404">
        <v>8894</v>
      </c>
      <c r="I7" s="404">
        <v>8894</v>
      </c>
      <c r="J7" s="404">
        <v>8894</v>
      </c>
      <c r="K7" s="404">
        <v>18252</v>
      </c>
      <c r="L7" s="404">
        <v>8894</v>
      </c>
      <c r="M7" s="404">
        <v>8894</v>
      </c>
      <c r="N7" s="404">
        <v>8894</v>
      </c>
      <c r="O7" s="405">
        <f aca="true" t="shared" si="0" ref="O7:O15">SUM(C7:N7)</f>
        <v>133070</v>
      </c>
      <c r="P7" s="387"/>
      <c r="Q7" s="393"/>
      <c r="R7" s="394"/>
      <c r="S7" s="406"/>
      <c r="T7" s="393"/>
      <c r="U7" s="406"/>
      <c r="V7" s="393"/>
      <c r="W7" s="396"/>
      <c r="X7" s="393"/>
      <c r="Y7" s="406"/>
      <c r="Z7" s="406"/>
      <c r="AA7" s="393"/>
      <c r="AB7" s="406"/>
      <c r="AC7" s="396"/>
    </row>
    <row r="8" spans="1:29" ht="15.75" customHeight="1">
      <c r="A8" s="407" t="s">
        <v>10</v>
      </c>
      <c r="B8" s="408" t="s">
        <v>310</v>
      </c>
      <c r="C8" s="409">
        <v>31655</v>
      </c>
      <c r="D8" s="410">
        <v>31655</v>
      </c>
      <c r="E8" s="409">
        <v>31654</v>
      </c>
      <c r="F8" s="410">
        <v>31655</v>
      </c>
      <c r="G8" s="409">
        <v>31655</v>
      </c>
      <c r="H8" s="409">
        <v>31655</v>
      </c>
      <c r="I8" s="409">
        <v>31655</v>
      </c>
      <c r="J8" s="409">
        <v>31655</v>
      </c>
      <c r="K8" s="409">
        <v>31655</v>
      </c>
      <c r="L8" s="409">
        <v>31655</v>
      </c>
      <c r="M8" s="409">
        <v>31655</v>
      </c>
      <c r="N8" s="409">
        <v>31654</v>
      </c>
      <c r="O8" s="405">
        <f t="shared" si="0"/>
        <v>379858</v>
      </c>
      <c r="P8" s="387"/>
      <c r="Q8" s="393"/>
      <c r="R8" s="394"/>
      <c r="S8" s="406"/>
      <c r="T8" s="393"/>
      <c r="U8" s="406"/>
      <c r="V8" s="393"/>
      <c r="W8" s="396"/>
      <c r="X8" s="393"/>
      <c r="Y8" s="406"/>
      <c r="Z8" s="393"/>
      <c r="AA8" s="393"/>
      <c r="AB8" s="406"/>
      <c r="AC8" s="396"/>
    </row>
    <row r="9" spans="1:29" ht="18.75" customHeight="1">
      <c r="A9" s="407" t="s">
        <v>12</v>
      </c>
      <c r="B9" s="408" t="s">
        <v>311</v>
      </c>
      <c r="C9" s="409"/>
      <c r="D9" s="409"/>
      <c r="E9" s="409">
        <v>6000</v>
      </c>
      <c r="F9" s="409"/>
      <c r="G9" s="409">
        <v>18000</v>
      </c>
      <c r="H9" s="409"/>
      <c r="I9" s="409">
        <v>8000</v>
      </c>
      <c r="J9" s="409"/>
      <c r="K9" s="409"/>
      <c r="L9" s="409">
        <v>2000</v>
      </c>
      <c r="M9" s="409"/>
      <c r="N9" s="409"/>
      <c r="O9" s="405">
        <f t="shared" si="0"/>
        <v>34000</v>
      </c>
      <c r="P9" s="387"/>
      <c r="Q9" s="393"/>
      <c r="R9" s="394"/>
      <c r="S9" s="406"/>
      <c r="T9" s="393"/>
      <c r="U9" s="406"/>
      <c r="V9" s="393"/>
      <c r="W9" s="396"/>
      <c r="X9" s="393"/>
      <c r="Y9" s="406"/>
      <c r="Z9" s="393"/>
      <c r="AA9" s="393"/>
      <c r="AB9" s="406"/>
      <c r="AC9" s="396"/>
    </row>
    <row r="10" spans="1:29" ht="18.75" customHeight="1">
      <c r="A10" s="407" t="s">
        <v>14</v>
      </c>
      <c r="B10" s="408" t="s">
        <v>62</v>
      </c>
      <c r="C10" s="409">
        <v>8406</v>
      </c>
      <c r="D10" s="409">
        <v>8407</v>
      </c>
      <c r="E10" s="409">
        <v>8406</v>
      </c>
      <c r="F10" s="409">
        <v>8407</v>
      </c>
      <c r="G10" s="409">
        <v>11406</v>
      </c>
      <c r="H10" s="409">
        <v>296550</v>
      </c>
      <c r="I10" s="409">
        <v>18206</v>
      </c>
      <c r="J10" s="409">
        <v>8406</v>
      </c>
      <c r="K10" s="409">
        <v>192855</v>
      </c>
      <c r="L10" s="409">
        <v>8406</v>
      </c>
      <c r="M10" s="409">
        <v>47095</v>
      </c>
      <c r="N10" s="409">
        <v>8406</v>
      </c>
      <c r="O10" s="405">
        <f t="shared" si="0"/>
        <v>624956</v>
      </c>
      <c r="P10" s="387"/>
      <c r="Q10" s="393"/>
      <c r="R10" s="394"/>
      <c r="S10" s="406"/>
      <c r="T10" s="393"/>
      <c r="U10" s="406"/>
      <c r="V10" s="393"/>
      <c r="W10" s="396"/>
      <c r="X10" s="393"/>
      <c r="Y10" s="406"/>
      <c r="Z10" s="393"/>
      <c r="AA10" s="393"/>
      <c r="AB10" s="406"/>
      <c r="AC10" s="396"/>
    </row>
    <row r="11" spans="1:29" ht="15.75" customHeight="1">
      <c r="A11" s="407" t="s">
        <v>16</v>
      </c>
      <c r="B11" s="408" t="s">
        <v>312</v>
      </c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5">
        <f t="shared" si="0"/>
        <v>0</v>
      </c>
      <c r="Q11" s="393"/>
      <c r="R11" s="394"/>
      <c r="S11" s="406"/>
      <c r="T11" s="393"/>
      <c r="U11" s="406"/>
      <c r="V11" s="393"/>
      <c r="W11" s="396"/>
      <c r="X11" s="393"/>
      <c r="Y11" s="406"/>
      <c r="Z11" s="393"/>
      <c r="AA11" s="393"/>
      <c r="AB11" s="406"/>
      <c r="AC11" s="396"/>
    </row>
    <row r="12" spans="1:29" ht="23.25" customHeight="1">
      <c r="A12" s="407" t="s">
        <v>18</v>
      </c>
      <c r="B12" s="411" t="s">
        <v>313</v>
      </c>
      <c r="C12" s="409"/>
      <c r="D12" s="409"/>
      <c r="E12" s="409"/>
      <c r="F12" s="409"/>
      <c r="G12" s="409"/>
      <c r="H12" s="409"/>
      <c r="I12" s="409"/>
      <c r="J12" s="409">
        <v>3160</v>
      </c>
      <c r="K12" s="409"/>
      <c r="L12" s="409"/>
      <c r="M12" s="409"/>
      <c r="N12" s="409"/>
      <c r="O12" s="405">
        <f t="shared" si="0"/>
        <v>3160</v>
      </c>
      <c r="Q12" s="393"/>
      <c r="R12" s="394"/>
      <c r="S12" s="406"/>
      <c r="T12" s="393"/>
      <c r="U12" s="406"/>
      <c r="V12" s="393"/>
      <c r="W12" s="396"/>
      <c r="X12" s="393"/>
      <c r="Y12" s="406"/>
      <c r="Z12" s="393"/>
      <c r="AA12" s="393"/>
      <c r="AB12" s="406"/>
      <c r="AC12" s="396"/>
    </row>
    <row r="13" spans="1:29" ht="18.75" customHeight="1">
      <c r="A13" s="407" t="s">
        <v>20</v>
      </c>
      <c r="B13" s="408" t="s">
        <v>314</v>
      </c>
      <c r="C13" s="409"/>
      <c r="D13" s="409">
        <v>32000</v>
      </c>
      <c r="E13" s="409">
        <v>25000</v>
      </c>
      <c r="F13" s="409"/>
      <c r="G13" s="409">
        <v>35000</v>
      </c>
      <c r="H13" s="409"/>
      <c r="I13" s="409">
        <v>16522</v>
      </c>
      <c r="J13" s="409">
        <v>4680</v>
      </c>
      <c r="K13" s="409"/>
      <c r="L13" s="409">
        <v>21244</v>
      </c>
      <c r="M13" s="409"/>
      <c r="N13" s="409"/>
      <c r="O13" s="405">
        <f t="shared" si="0"/>
        <v>134446</v>
      </c>
      <c r="Q13" s="393"/>
      <c r="R13" s="394"/>
      <c r="S13" s="406"/>
      <c r="T13" s="393"/>
      <c r="U13" s="406"/>
      <c r="V13" s="393"/>
      <c r="W13" s="396"/>
      <c r="X13" s="393"/>
      <c r="Y13" s="406"/>
      <c r="Z13" s="393"/>
      <c r="AA13" s="393"/>
      <c r="AB13" s="406"/>
      <c r="AC13" s="396"/>
    </row>
    <row r="14" spans="1:29" ht="15.75" customHeight="1" thickBot="1">
      <c r="A14" s="407" t="s">
        <v>22</v>
      </c>
      <c r="B14" s="408" t="s">
        <v>315</v>
      </c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12">
        <f t="shared" si="0"/>
        <v>0</v>
      </c>
      <c r="Q14" s="393"/>
      <c r="R14" s="394"/>
      <c r="S14" s="406"/>
      <c r="T14" s="393"/>
      <c r="U14" s="406"/>
      <c r="V14" s="393"/>
      <c r="W14" s="396"/>
      <c r="X14" s="393"/>
      <c r="Y14" s="406"/>
      <c r="Z14" s="393"/>
      <c r="AA14" s="393"/>
      <c r="AB14" s="406"/>
      <c r="AC14" s="396"/>
    </row>
    <row r="15" spans="1:29" ht="14.25" customHeight="1" thickBot="1">
      <c r="A15" s="407"/>
      <c r="B15" s="1150" t="s">
        <v>574</v>
      </c>
      <c r="C15" s="1151"/>
      <c r="D15" s="1151"/>
      <c r="E15" s="1151"/>
      <c r="F15" s="1151"/>
      <c r="G15" s="1151"/>
      <c r="H15" s="1151"/>
      <c r="I15" s="1151"/>
      <c r="J15" s="1151"/>
      <c r="K15" s="1151"/>
      <c r="L15" s="1151"/>
      <c r="M15" s="1151"/>
      <c r="N15" s="1151"/>
      <c r="O15" s="695">
        <f t="shared" si="0"/>
        <v>0</v>
      </c>
      <c r="Q15" s="393"/>
      <c r="R15" s="394"/>
      <c r="S15" s="406"/>
      <c r="T15" s="393"/>
      <c r="U15" s="406"/>
      <c r="V15" s="393"/>
      <c r="W15" s="396"/>
      <c r="X15" s="393"/>
      <c r="Y15" s="406"/>
      <c r="Z15" s="393"/>
      <c r="AA15" s="393"/>
      <c r="AB15" s="406"/>
      <c r="AC15" s="396"/>
    </row>
    <row r="16" spans="1:29" ht="18.75" customHeight="1" thickBot="1">
      <c r="A16" s="413" t="s">
        <v>24</v>
      </c>
      <c r="B16" s="414" t="s">
        <v>316</v>
      </c>
      <c r="C16" s="415">
        <f>SUM(C7:C15)</f>
        <v>48954</v>
      </c>
      <c r="D16" s="415">
        <f aca="true" t="shared" si="1" ref="D16:N16">SUM(D7:D14)</f>
        <v>80955</v>
      </c>
      <c r="E16" s="415">
        <f t="shared" si="1"/>
        <v>89312</v>
      </c>
      <c r="F16" s="415">
        <f t="shared" si="1"/>
        <v>48956</v>
      </c>
      <c r="G16" s="415">
        <f t="shared" si="1"/>
        <v>112583</v>
      </c>
      <c r="H16" s="415">
        <f t="shared" si="1"/>
        <v>337099</v>
      </c>
      <c r="I16" s="415">
        <f t="shared" si="1"/>
        <v>83277</v>
      </c>
      <c r="J16" s="415">
        <f>SUM(J7:J15)</f>
        <v>56795</v>
      </c>
      <c r="K16" s="415">
        <f t="shared" si="1"/>
        <v>242762</v>
      </c>
      <c r="L16" s="415">
        <f t="shared" si="1"/>
        <v>72199</v>
      </c>
      <c r="M16" s="415">
        <f t="shared" si="1"/>
        <v>87644</v>
      </c>
      <c r="N16" s="415">
        <f t="shared" si="1"/>
        <v>48954</v>
      </c>
      <c r="O16" s="416">
        <f>SUM(O7:O15)</f>
        <v>1309490</v>
      </c>
      <c r="P16" s="387"/>
      <c r="Q16" s="393"/>
      <c r="R16" s="394"/>
      <c r="S16" s="406"/>
      <c r="T16" s="393"/>
      <c r="U16" s="406"/>
      <c r="V16" s="393"/>
      <c r="W16" s="396"/>
      <c r="X16" s="393"/>
      <c r="Y16" s="406"/>
      <c r="Z16" s="393"/>
      <c r="AA16" s="393"/>
      <c r="AB16" s="406"/>
      <c r="AC16" s="396"/>
    </row>
    <row r="17" spans="1:29" ht="13.5" customHeight="1" thickBot="1">
      <c r="A17" s="407" t="s">
        <v>26</v>
      </c>
      <c r="B17" s="417" t="s">
        <v>317</v>
      </c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9"/>
      <c r="Q17" s="393"/>
      <c r="R17" s="394"/>
      <c r="S17" s="406"/>
      <c r="T17" s="393"/>
      <c r="U17" s="406"/>
      <c r="V17" s="393"/>
      <c r="W17" s="396"/>
      <c r="X17" s="393"/>
      <c r="Y17" s="406"/>
      <c r="Z17" s="393"/>
      <c r="AA17" s="393"/>
      <c r="AB17" s="406"/>
      <c r="AC17" s="396"/>
    </row>
    <row r="18" spans="1:29" ht="15.75" customHeight="1">
      <c r="A18" s="407" t="s">
        <v>28</v>
      </c>
      <c r="B18" s="403" t="s">
        <v>201</v>
      </c>
      <c r="C18" s="404">
        <v>21216</v>
      </c>
      <c r="D18" s="404">
        <v>21217</v>
      </c>
      <c r="E18" s="404">
        <v>21216</v>
      </c>
      <c r="F18" s="404">
        <v>21217</v>
      </c>
      <c r="G18" s="404">
        <v>21217</v>
      </c>
      <c r="H18" s="404">
        <v>21217</v>
      </c>
      <c r="I18" s="404">
        <v>21217</v>
      </c>
      <c r="J18" s="404">
        <v>21217</v>
      </c>
      <c r="K18" s="404">
        <v>21217</v>
      </c>
      <c r="L18" s="404">
        <v>21217</v>
      </c>
      <c r="M18" s="404">
        <v>21217</v>
      </c>
      <c r="N18" s="404">
        <v>21217</v>
      </c>
      <c r="O18" s="405">
        <f aca="true" t="shared" si="2" ref="O18:O30">SUM(C18:N18)</f>
        <v>254602</v>
      </c>
      <c r="P18" s="387"/>
      <c r="Q18" s="393"/>
      <c r="R18" s="394"/>
      <c r="S18" s="406"/>
      <c r="T18" s="393"/>
      <c r="U18" s="406"/>
      <c r="V18" s="393"/>
      <c r="W18" s="396"/>
      <c r="X18" s="393"/>
      <c r="Y18" s="406"/>
      <c r="Z18" s="393"/>
      <c r="AA18" s="393"/>
      <c r="AB18" s="406"/>
      <c r="AC18" s="396"/>
    </row>
    <row r="19" spans="1:29" ht="15" customHeight="1">
      <c r="A19" s="407" t="s">
        <v>30</v>
      </c>
      <c r="B19" s="408" t="s">
        <v>318</v>
      </c>
      <c r="C19" s="409">
        <v>5411</v>
      </c>
      <c r="D19" s="409">
        <v>5411</v>
      </c>
      <c r="E19" s="409">
        <v>5411</v>
      </c>
      <c r="F19" s="409">
        <v>5411</v>
      </c>
      <c r="G19" s="409">
        <v>5411</v>
      </c>
      <c r="H19" s="409">
        <v>5411</v>
      </c>
      <c r="I19" s="409">
        <v>5412</v>
      </c>
      <c r="J19" s="409">
        <v>5412</v>
      </c>
      <c r="K19" s="409">
        <v>5412</v>
      </c>
      <c r="L19" s="409">
        <v>5411</v>
      </c>
      <c r="M19" s="409">
        <v>5411</v>
      </c>
      <c r="N19" s="409">
        <v>5411</v>
      </c>
      <c r="O19" s="405">
        <f t="shared" si="2"/>
        <v>64935</v>
      </c>
      <c r="P19" s="387"/>
      <c r="Q19" s="393"/>
      <c r="R19" s="394"/>
      <c r="S19" s="406"/>
      <c r="T19" s="393"/>
      <c r="U19" s="406"/>
      <c r="V19" s="393"/>
      <c r="W19" s="396"/>
      <c r="X19" s="393"/>
      <c r="Y19" s="406"/>
      <c r="Z19" s="393"/>
      <c r="AA19" s="393"/>
      <c r="AB19" s="406"/>
      <c r="AC19" s="396"/>
    </row>
    <row r="20" spans="1:29" ht="18.75" customHeight="1">
      <c r="A20" s="407" t="s">
        <v>32</v>
      </c>
      <c r="B20" s="408" t="s">
        <v>319</v>
      </c>
      <c r="C20" s="409">
        <v>17243</v>
      </c>
      <c r="D20" s="409">
        <v>17242</v>
      </c>
      <c r="E20" s="409">
        <v>17243</v>
      </c>
      <c r="F20" s="409">
        <v>17243</v>
      </c>
      <c r="G20" s="409">
        <v>17242</v>
      </c>
      <c r="H20" s="409">
        <v>17243</v>
      </c>
      <c r="I20" s="409">
        <v>17242</v>
      </c>
      <c r="J20" s="409">
        <v>17243</v>
      </c>
      <c r="K20" s="409">
        <v>17242</v>
      </c>
      <c r="L20" s="409">
        <v>17243</v>
      </c>
      <c r="M20" s="409">
        <v>17242</v>
      </c>
      <c r="N20" s="409">
        <v>17243</v>
      </c>
      <c r="O20" s="405">
        <f t="shared" si="2"/>
        <v>206911</v>
      </c>
      <c r="P20" s="387"/>
      <c r="Q20" s="393"/>
      <c r="R20" s="394"/>
      <c r="S20" s="406"/>
      <c r="T20" s="393"/>
      <c r="U20" s="406"/>
      <c r="V20" s="393"/>
      <c r="W20" s="396"/>
      <c r="X20" s="393"/>
      <c r="Y20" s="406"/>
      <c r="Z20" s="393"/>
      <c r="AA20" s="393"/>
      <c r="AB20" s="406"/>
      <c r="AC20" s="396"/>
    </row>
    <row r="21" spans="1:29" ht="15" customHeight="1">
      <c r="A21" s="407" t="s">
        <v>35</v>
      </c>
      <c r="B21" s="408" t="s">
        <v>182</v>
      </c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5">
        <f>SUM(C21:N21)</f>
        <v>0</v>
      </c>
      <c r="P21" s="387"/>
      <c r="Q21" s="393"/>
      <c r="R21" s="394"/>
      <c r="S21" s="406"/>
      <c r="T21" s="393"/>
      <c r="U21" s="406"/>
      <c r="V21" s="393"/>
      <c r="W21" s="396"/>
      <c r="X21" s="393"/>
      <c r="Y21" s="406"/>
      <c r="Z21" s="393"/>
      <c r="AA21" s="393"/>
      <c r="AB21" s="406"/>
      <c r="AC21" s="396"/>
    </row>
    <row r="22" spans="1:29" ht="15" customHeight="1">
      <c r="A22" s="407" t="s">
        <v>37</v>
      </c>
      <c r="B22" s="408" t="s">
        <v>320</v>
      </c>
      <c r="C22" s="409">
        <v>2980</v>
      </c>
      <c r="D22" s="409">
        <v>2980</v>
      </c>
      <c r="E22" s="409">
        <v>2980</v>
      </c>
      <c r="F22" s="409">
        <v>2980</v>
      </c>
      <c r="G22" s="409">
        <v>3173</v>
      </c>
      <c r="H22" s="409">
        <v>2980</v>
      </c>
      <c r="I22" s="409">
        <v>2980</v>
      </c>
      <c r="J22" s="409">
        <v>2980</v>
      </c>
      <c r="K22" s="409">
        <v>2980</v>
      </c>
      <c r="L22" s="409">
        <v>2980</v>
      </c>
      <c r="M22" s="409">
        <v>2980</v>
      </c>
      <c r="N22" s="409">
        <v>2980</v>
      </c>
      <c r="O22" s="405">
        <f t="shared" si="2"/>
        <v>35953</v>
      </c>
      <c r="P22" s="387"/>
      <c r="Q22" s="393"/>
      <c r="R22" s="394"/>
      <c r="S22" s="406"/>
      <c r="T22" s="393"/>
      <c r="U22" s="406"/>
      <c r="V22" s="393"/>
      <c r="W22" s="396"/>
      <c r="X22" s="393"/>
      <c r="Y22" s="406"/>
      <c r="Z22" s="393"/>
      <c r="AA22" s="393"/>
      <c r="AB22" s="406"/>
      <c r="AC22" s="396"/>
    </row>
    <row r="23" spans="1:29" ht="16.5" customHeight="1">
      <c r="A23" s="407" t="s">
        <v>39</v>
      </c>
      <c r="B23" s="408" t="s">
        <v>321</v>
      </c>
      <c r="C23" s="409">
        <v>708</v>
      </c>
      <c r="D23" s="409">
        <v>708</v>
      </c>
      <c r="E23" s="409">
        <v>709</v>
      </c>
      <c r="F23" s="409">
        <v>708</v>
      </c>
      <c r="G23" s="409">
        <v>709</v>
      </c>
      <c r="H23" s="409">
        <v>708</v>
      </c>
      <c r="I23" s="409">
        <v>708</v>
      </c>
      <c r="J23" s="409">
        <v>709</v>
      </c>
      <c r="K23" s="409">
        <v>708</v>
      </c>
      <c r="L23" s="409">
        <v>709</v>
      </c>
      <c r="M23" s="409">
        <v>708</v>
      </c>
      <c r="N23" s="409">
        <v>708</v>
      </c>
      <c r="O23" s="405">
        <f t="shared" si="2"/>
        <v>8500</v>
      </c>
      <c r="P23" s="387"/>
      <c r="Q23" s="393"/>
      <c r="R23" s="394"/>
      <c r="S23" s="406"/>
      <c r="T23" s="393"/>
      <c r="U23" s="406"/>
      <c r="V23" s="393"/>
      <c r="W23" s="396"/>
      <c r="X23" s="393"/>
      <c r="Y23" s="406"/>
      <c r="Z23" s="406"/>
      <c r="AA23" s="393"/>
      <c r="AB23" s="406"/>
      <c r="AC23" s="396"/>
    </row>
    <row r="24" spans="1:29" ht="18.75" customHeight="1">
      <c r="A24" s="407" t="s">
        <v>41</v>
      </c>
      <c r="B24" s="408" t="s">
        <v>427</v>
      </c>
      <c r="C24" s="409">
        <v>7127</v>
      </c>
      <c r="D24" s="409">
        <v>7127</v>
      </c>
      <c r="E24" s="409">
        <v>7127</v>
      </c>
      <c r="F24" s="409">
        <v>7127</v>
      </c>
      <c r="G24" s="409">
        <v>7127</v>
      </c>
      <c r="H24" s="409">
        <v>7127</v>
      </c>
      <c r="I24" s="409">
        <v>7127</v>
      </c>
      <c r="J24" s="409">
        <v>7127</v>
      </c>
      <c r="K24" s="409">
        <v>7127</v>
      </c>
      <c r="L24" s="409">
        <v>7127</v>
      </c>
      <c r="M24" s="409">
        <v>7127</v>
      </c>
      <c r="N24" s="409">
        <v>7128</v>
      </c>
      <c r="O24" s="405">
        <f>SUM(C24:N24)</f>
        <v>85525</v>
      </c>
      <c r="P24" s="387"/>
      <c r="Q24" s="393"/>
      <c r="R24" s="394"/>
      <c r="S24" s="406"/>
      <c r="T24" s="393"/>
      <c r="U24" s="406"/>
      <c r="V24" s="393"/>
      <c r="W24" s="396"/>
      <c r="X24" s="393"/>
      <c r="Y24" s="406"/>
      <c r="Z24" s="406"/>
      <c r="AA24" s="393"/>
      <c r="AB24" s="406"/>
      <c r="AC24" s="396"/>
    </row>
    <row r="25" spans="1:16" ht="18.75" customHeight="1">
      <c r="A25" s="407" t="s">
        <v>43</v>
      </c>
      <c r="B25" s="408" t="s">
        <v>192</v>
      </c>
      <c r="C25" s="409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5">
        <f t="shared" si="2"/>
        <v>0</v>
      </c>
      <c r="P25" s="387"/>
    </row>
    <row r="26" spans="1:17" ht="18.75" customHeight="1">
      <c r="A26" s="407" t="s">
        <v>45</v>
      </c>
      <c r="B26" s="408" t="s">
        <v>322</v>
      </c>
      <c r="C26" s="409"/>
      <c r="D26" s="409"/>
      <c r="E26" s="409"/>
      <c r="F26" s="409">
        <v>2500</v>
      </c>
      <c r="G26" s="409">
        <v>281360</v>
      </c>
      <c r="H26" s="409">
        <v>963</v>
      </c>
      <c r="I26" s="409">
        <v>19095</v>
      </c>
      <c r="J26" s="409">
        <v>4454</v>
      </c>
      <c r="K26" s="409">
        <v>281360</v>
      </c>
      <c r="L26" s="409"/>
      <c r="M26" s="409">
        <v>59455</v>
      </c>
      <c r="N26" s="409"/>
      <c r="O26" s="405">
        <f t="shared" si="2"/>
        <v>649187</v>
      </c>
      <c r="P26" s="387"/>
      <c r="Q26" s="387"/>
    </row>
    <row r="27" spans="1:16" ht="13.5" customHeight="1">
      <c r="A27" s="407" t="s">
        <v>47</v>
      </c>
      <c r="B27" s="408" t="s">
        <v>323</v>
      </c>
      <c r="C27" s="409"/>
      <c r="D27" s="409"/>
      <c r="E27" s="409"/>
      <c r="F27" s="409"/>
      <c r="G27" s="409"/>
      <c r="H27" s="409">
        <v>1897</v>
      </c>
      <c r="I27" s="409"/>
      <c r="J27" s="409">
        <v>83</v>
      </c>
      <c r="K27" s="409">
        <v>1897</v>
      </c>
      <c r="L27" s="409"/>
      <c r="M27" s="409"/>
      <c r="N27" s="409"/>
      <c r="O27" s="405">
        <f t="shared" si="2"/>
        <v>3877</v>
      </c>
      <c r="P27" s="387"/>
    </row>
    <row r="28" spans="1:16" ht="12.75" customHeight="1">
      <c r="A28" s="407" t="s">
        <v>49</v>
      </c>
      <c r="B28" s="408" t="s">
        <v>324</v>
      </c>
      <c r="C28" s="409"/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5">
        <f t="shared" si="2"/>
        <v>0</v>
      </c>
      <c r="P28" s="387"/>
    </row>
    <row r="29" spans="1:16" ht="12" customHeight="1" thickBot="1">
      <c r="A29" s="407">
        <v>23</v>
      </c>
      <c r="B29" s="408" t="s">
        <v>460</v>
      </c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695">
        <f>SUM(E29:N29)</f>
        <v>0</v>
      </c>
      <c r="P29" s="387"/>
    </row>
    <row r="30" spans="1:16" ht="18.75" customHeight="1" hidden="1" thickBot="1">
      <c r="A30" s="407"/>
      <c r="B30" s="408"/>
      <c r="C30" s="409"/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10"/>
      <c r="O30" s="412">
        <f t="shared" si="2"/>
        <v>0</v>
      </c>
      <c r="P30" s="387"/>
    </row>
    <row r="31" spans="1:15" ht="19.5" customHeight="1" thickBot="1">
      <c r="A31" s="559" t="s">
        <v>54</v>
      </c>
      <c r="B31" s="560" t="s">
        <v>325</v>
      </c>
      <c r="C31" s="561">
        <f aca="true" t="shared" si="3" ref="C31:O31">SUM(C18:C30)</f>
        <v>54685</v>
      </c>
      <c r="D31" s="561">
        <f t="shared" si="3"/>
        <v>54685</v>
      </c>
      <c r="E31" s="561">
        <f t="shared" si="3"/>
        <v>54686</v>
      </c>
      <c r="F31" s="561">
        <f t="shared" si="3"/>
        <v>57186</v>
      </c>
      <c r="G31" s="561">
        <f t="shared" si="3"/>
        <v>336239</v>
      </c>
      <c r="H31" s="561">
        <f t="shared" si="3"/>
        <v>57546</v>
      </c>
      <c r="I31" s="561">
        <f t="shared" si="3"/>
        <v>73781</v>
      </c>
      <c r="J31" s="561">
        <f t="shared" si="3"/>
        <v>59225</v>
      </c>
      <c r="K31" s="561">
        <f t="shared" si="3"/>
        <v>337943</v>
      </c>
      <c r="L31" s="561">
        <f t="shared" si="3"/>
        <v>54687</v>
      </c>
      <c r="M31" s="561">
        <f t="shared" si="3"/>
        <v>114140</v>
      </c>
      <c r="N31" s="561">
        <f t="shared" si="3"/>
        <v>54687</v>
      </c>
      <c r="O31" s="562">
        <f t="shared" si="3"/>
        <v>1309490</v>
      </c>
    </row>
    <row r="32" spans="1:15" ht="12.75" customHeight="1" thickBot="1">
      <c r="A32" s="564" t="s">
        <v>56</v>
      </c>
      <c r="B32" s="565"/>
      <c r="C32" s="566">
        <f aca="true" t="shared" si="4" ref="C32:N32">C16-C31</f>
        <v>-5731</v>
      </c>
      <c r="D32" s="566">
        <f t="shared" si="4"/>
        <v>26270</v>
      </c>
      <c r="E32" s="566">
        <f t="shared" si="4"/>
        <v>34626</v>
      </c>
      <c r="F32" s="566">
        <f t="shared" si="4"/>
        <v>-8230</v>
      </c>
      <c r="G32" s="566">
        <f t="shared" si="4"/>
        <v>-223656</v>
      </c>
      <c r="H32" s="566">
        <f t="shared" si="4"/>
        <v>279553</v>
      </c>
      <c r="I32" s="566">
        <f t="shared" si="4"/>
        <v>9496</v>
      </c>
      <c r="J32" s="566">
        <f t="shared" si="4"/>
        <v>-2430</v>
      </c>
      <c r="K32" s="566">
        <f t="shared" si="4"/>
        <v>-95181</v>
      </c>
      <c r="L32" s="566">
        <f t="shared" si="4"/>
        <v>17512</v>
      </c>
      <c r="M32" s="566">
        <f t="shared" si="4"/>
        <v>-26496</v>
      </c>
      <c r="N32" s="566">
        <f t="shared" si="4"/>
        <v>-5733</v>
      </c>
      <c r="O32" s="563"/>
    </row>
    <row r="33" spans="1:15" ht="18.75" customHeight="1">
      <c r="A33" s="420"/>
      <c r="B33" s="421"/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2"/>
    </row>
    <row r="35" ht="18.75" customHeight="1">
      <c r="G35" s="423"/>
    </row>
  </sheetData>
  <sheetProtection/>
  <mergeCells count="2">
    <mergeCell ref="N1:O1"/>
    <mergeCell ref="A2:O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3" r:id="rId1"/>
  <rowBreaks count="1" manualBreakCount="1">
    <brk id="3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6">
      <selection activeCell="B10" sqref="B10"/>
    </sheetView>
  </sheetViews>
  <sheetFormatPr defaultColWidth="9.140625" defaultRowHeight="15"/>
  <cols>
    <col min="1" max="1" width="51.8515625" style="1" customWidth="1"/>
    <col min="2" max="2" width="12.140625" style="1" customWidth="1"/>
    <col min="3" max="3" width="12.28125" style="1" customWidth="1"/>
    <col min="4" max="4" width="12.7109375" style="1" customWidth="1"/>
    <col min="5" max="16384" width="9.140625" style="1" customWidth="1"/>
  </cols>
  <sheetData>
    <row r="1" spans="3:4" ht="15.75" customHeight="1">
      <c r="C1" s="1602" t="s">
        <v>680</v>
      </c>
      <c r="D1" s="1602"/>
    </row>
    <row r="2" spans="1:4" ht="15.75" customHeight="1">
      <c r="A2" s="1588" t="s">
        <v>326</v>
      </c>
      <c r="B2" s="1603"/>
      <c r="C2" s="1603"/>
      <c r="D2" s="1603"/>
    </row>
    <row r="3" spans="1:4" ht="15.75" customHeight="1">
      <c r="A3" s="1588" t="s">
        <v>782</v>
      </c>
      <c r="B3" s="1588"/>
      <c r="C3" s="1588"/>
      <c r="D3" s="1588"/>
    </row>
    <row r="4" spans="1:4" ht="15.75" customHeight="1">
      <c r="A4" s="224"/>
      <c r="B4" s="224"/>
      <c r="C4" s="224"/>
      <c r="D4" s="224"/>
    </row>
    <row r="5" spans="1:4" ht="15.75" thickBot="1">
      <c r="A5" s="424"/>
      <c r="B5" s="425"/>
      <c r="C5" s="425"/>
      <c r="D5" s="426" t="s">
        <v>1</v>
      </c>
    </row>
    <row r="6" spans="1:4" ht="13.5" thickBot="1">
      <c r="A6" s="427" t="s">
        <v>207</v>
      </c>
      <c r="B6" s="428" t="s">
        <v>327</v>
      </c>
      <c r="C6" s="428" t="s">
        <v>392</v>
      </c>
      <c r="D6" s="429" t="s">
        <v>783</v>
      </c>
    </row>
    <row r="7" spans="1:4" ht="13.5" thickBot="1">
      <c r="A7" s="430" t="s">
        <v>328</v>
      </c>
      <c r="B7" s="431"/>
      <c r="C7" s="431"/>
      <c r="D7" s="432"/>
    </row>
    <row r="8" spans="1:4" ht="39" customHeight="1">
      <c r="A8" s="433" t="s">
        <v>329</v>
      </c>
      <c r="B8" s="434">
        <v>83017</v>
      </c>
      <c r="C8" s="434">
        <v>56970</v>
      </c>
      <c r="D8" s="435">
        <v>60000</v>
      </c>
    </row>
    <row r="9" spans="1:4" ht="16.5" customHeight="1">
      <c r="A9" s="436" t="s">
        <v>330</v>
      </c>
      <c r="B9" s="437">
        <v>83017</v>
      </c>
      <c r="C9" s="437">
        <v>76100</v>
      </c>
      <c r="D9" s="438">
        <v>77000</v>
      </c>
    </row>
    <row r="10" spans="1:4" ht="22.5" customHeight="1">
      <c r="A10" s="436" t="s">
        <v>892</v>
      </c>
      <c r="B10" s="437">
        <v>1324423</v>
      </c>
      <c r="C10" s="437">
        <v>379858</v>
      </c>
      <c r="D10" s="438">
        <v>381000</v>
      </c>
    </row>
    <row r="11" spans="1:4" ht="22.5" customHeight="1">
      <c r="A11" s="436" t="s">
        <v>195</v>
      </c>
      <c r="B11" s="439"/>
      <c r="C11" s="437"/>
      <c r="D11" s="438">
        <v>0</v>
      </c>
    </row>
    <row r="12" spans="1:4" ht="16.5" customHeight="1">
      <c r="A12" s="436" t="s">
        <v>331</v>
      </c>
      <c r="B12" s="437">
        <v>285864</v>
      </c>
      <c r="C12" s="437">
        <v>103878</v>
      </c>
      <c r="D12" s="438">
        <v>105000</v>
      </c>
    </row>
    <row r="13" spans="1:4" ht="16.5" customHeight="1">
      <c r="A13" s="436" t="s">
        <v>332</v>
      </c>
      <c r="B13" s="439"/>
      <c r="C13" s="439">
        <v>3160</v>
      </c>
      <c r="D13" s="439">
        <v>0</v>
      </c>
    </row>
    <row r="14" spans="1:4" ht="16.5" customHeight="1">
      <c r="A14" s="436" t="s">
        <v>333</v>
      </c>
      <c r="B14" s="437"/>
      <c r="C14" s="437"/>
      <c r="D14" s="438"/>
    </row>
    <row r="15" spans="1:4" ht="16.5" customHeight="1">
      <c r="A15" s="440" t="s">
        <v>334</v>
      </c>
      <c r="B15" s="441">
        <v>16285</v>
      </c>
      <c r="C15" s="441"/>
      <c r="D15" s="442"/>
    </row>
    <row r="16" spans="1:4" ht="16.5" customHeight="1" thickBot="1">
      <c r="A16" s="443" t="s">
        <v>185</v>
      </c>
      <c r="B16" s="444">
        <f>SUM(B8:B15)</f>
        <v>1792606</v>
      </c>
      <c r="C16" s="444">
        <f>SUM(C8:C14)</f>
        <v>619966</v>
      </c>
      <c r="D16" s="445">
        <f>SUM(D8:D14)</f>
        <v>623000</v>
      </c>
    </row>
    <row r="17" spans="1:4" ht="16.5" customHeight="1">
      <c r="A17" s="446" t="s">
        <v>335</v>
      </c>
      <c r="B17" s="447">
        <v>567319</v>
      </c>
      <c r="C17" s="447">
        <v>254602</v>
      </c>
      <c r="D17" s="448">
        <v>255000</v>
      </c>
    </row>
    <row r="18" spans="1:4" ht="16.5" customHeight="1">
      <c r="A18" s="449" t="s">
        <v>336</v>
      </c>
      <c r="B18" s="450">
        <v>148938</v>
      </c>
      <c r="C18" s="450">
        <v>65471</v>
      </c>
      <c r="D18" s="451">
        <v>65000</v>
      </c>
    </row>
    <row r="19" spans="1:4" ht="24" customHeight="1">
      <c r="A19" s="449" t="s">
        <v>337</v>
      </c>
      <c r="B19" s="450">
        <v>317343</v>
      </c>
      <c r="C19" s="450">
        <v>206911</v>
      </c>
      <c r="D19" s="451">
        <v>208000</v>
      </c>
    </row>
    <row r="20" spans="1:4" ht="25.5" customHeight="1">
      <c r="A20" s="449" t="s">
        <v>338</v>
      </c>
      <c r="B20" s="450">
        <v>117232</v>
      </c>
      <c r="C20" s="450">
        <v>94025</v>
      </c>
      <c r="D20" s="451">
        <v>95000</v>
      </c>
    </row>
    <row r="21" spans="1:4" ht="25.5" customHeight="1">
      <c r="A21" s="449" t="s">
        <v>188</v>
      </c>
      <c r="B21" s="450">
        <v>7181</v>
      </c>
      <c r="C21" s="450">
        <v>35953</v>
      </c>
      <c r="D21" s="451">
        <v>35760</v>
      </c>
    </row>
    <row r="22" spans="1:4" ht="25.5" customHeight="1">
      <c r="A22" s="449" t="s">
        <v>192</v>
      </c>
      <c r="B22" s="450">
        <v>3376</v>
      </c>
      <c r="C22" s="450">
        <v>0</v>
      </c>
      <c r="D22" s="451"/>
    </row>
    <row r="23" spans="1:4" ht="25.5" customHeight="1">
      <c r="A23" s="449" t="s">
        <v>339</v>
      </c>
      <c r="B23" s="452"/>
      <c r="C23" s="452">
        <v>0</v>
      </c>
      <c r="D23" s="452">
        <v>0</v>
      </c>
    </row>
    <row r="24" spans="1:4" ht="16.5" customHeight="1">
      <c r="A24" s="449" t="s">
        <v>340</v>
      </c>
      <c r="B24" s="450">
        <v>76939</v>
      </c>
      <c r="C24" s="450"/>
      <c r="D24" s="451"/>
    </row>
    <row r="25" spans="1:4" ht="16.5" customHeight="1">
      <c r="A25" s="449" t="s">
        <v>341</v>
      </c>
      <c r="B25" s="450"/>
      <c r="C25" s="450"/>
      <c r="D25" s="451"/>
    </row>
    <row r="26" spans="1:4" ht="16.5" customHeight="1" thickBot="1">
      <c r="A26" s="453" t="s">
        <v>323</v>
      </c>
      <c r="B26" s="454"/>
      <c r="C26" s="454">
        <v>3341</v>
      </c>
      <c r="D26" s="455">
        <v>6000</v>
      </c>
    </row>
    <row r="27" spans="1:4" ht="16.5" customHeight="1" thickBot="1">
      <c r="A27" s="456" t="s">
        <v>187</v>
      </c>
      <c r="B27" s="457">
        <f>SUM(B17:B26)</f>
        <v>1238328</v>
      </c>
      <c r="C27" s="457">
        <f>SUM(C17:C26)</f>
        <v>660303</v>
      </c>
      <c r="D27" s="458">
        <f>SUM(D17:D26)</f>
        <v>664760</v>
      </c>
    </row>
    <row r="28" spans="1:4" ht="16.5" customHeight="1" thickBot="1">
      <c r="A28" s="459"/>
      <c r="B28" s="459"/>
      <c r="C28" s="459"/>
      <c r="D28" s="460" t="s">
        <v>1</v>
      </c>
    </row>
    <row r="29" spans="1:4" ht="16.5" customHeight="1" thickBot="1">
      <c r="A29" s="461" t="s">
        <v>207</v>
      </c>
      <c r="B29" s="428" t="s">
        <v>327</v>
      </c>
      <c r="C29" s="428" t="s">
        <v>392</v>
      </c>
      <c r="D29" s="429" t="s">
        <v>783</v>
      </c>
    </row>
    <row r="30" spans="1:4" ht="16.5" customHeight="1" thickBot="1">
      <c r="A30" s="462" t="s">
        <v>342</v>
      </c>
      <c r="B30" s="463"/>
      <c r="C30" s="463"/>
      <c r="D30" s="464"/>
    </row>
    <row r="31" spans="1:4" ht="24.75" customHeight="1">
      <c r="A31" s="465" t="s">
        <v>343</v>
      </c>
      <c r="B31" s="466">
        <v>28209</v>
      </c>
      <c r="C31" s="466">
        <v>34000</v>
      </c>
      <c r="D31" s="467">
        <v>5000</v>
      </c>
    </row>
    <row r="32" spans="1:4" ht="16.5" customHeight="1">
      <c r="A32" s="446" t="s">
        <v>344</v>
      </c>
      <c r="B32" s="447"/>
      <c r="C32" s="447"/>
      <c r="D32" s="448"/>
    </row>
    <row r="33" spans="1:4" ht="16.5" customHeight="1">
      <c r="A33" s="449" t="s">
        <v>345</v>
      </c>
      <c r="B33" s="450">
        <v>40513</v>
      </c>
      <c r="C33" s="450"/>
      <c r="D33" s="451"/>
    </row>
    <row r="34" spans="1:4" ht="16.5" customHeight="1">
      <c r="A34" s="449" t="s">
        <v>189</v>
      </c>
      <c r="B34" s="450">
        <v>6191</v>
      </c>
      <c r="C34" s="450">
        <v>521078</v>
      </c>
      <c r="D34" s="451">
        <v>953652</v>
      </c>
    </row>
    <row r="35" spans="1:4" ht="16.5" customHeight="1">
      <c r="A35" s="468" t="s">
        <v>346</v>
      </c>
      <c r="B35" s="469"/>
      <c r="C35" s="469"/>
      <c r="D35" s="470"/>
    </row>
    <row r="36" spans="1:4" ht="16.5" customHeight="1">
      <c r="A36" s="468" t="s">
        <v>347</v>
      </c>
      <c r="B36" s="469">
        <v>6</v>
      </c>
      <c r="C36" s="469"/>
      <c r="D36" s="470"/>
    </row>
    <row r="37" spans="1:4" ht="16.5" customHeight="1">
      <c r="A37" s="449" t="s">
        <v>348</v>
      </c>
      <c r="B37" s="450"/>
      <c r="C37" s="450"/>
      <c r="D37" s="451"/>
    </row>
    <row r="38" spans="1:4" ht="16.5" customHeight="1">
      <c r="A38" s="449" t="s">
        <v>349</v>
      </c>
      <c r="B38" s="452"/>
      <c r="C38" s="450"/>
      <c r="D38" s="451"/>
    </row>
    <row r="39" spans="1:4" ht="16.5" customHeight="1" thickBot="1">
      <c r="A39" s="471" t="s">
        <v>350</v>
      </c>
      <c r="B39" s="472"/>
      <c r="C39" s="472">
        <v>134446</v>
      </c>
      <c r="D39" s="473"/>
    </row>
    <row r="40" spans="1:6" ht="16.5" customHeight="1" thickBot="1">
      <c r="A40" s="443" t="s">
        <v>351</v>
      </c>
      <c r="B40" s="444">
        <f>SUM(B31:B39)</f>
        <v>74919</v>
      </c>
      <c r="C40" s="444">
        <f>SUM(C31:C39)</f>
        <v>689524</v>
      </c>
      <c r="D40" s="445">
        <f>SUM(D31:D39)</f>
        <v>958652</v>
      </c>
      <c r="F40" s="387"/>
    </row>
    <row r="41" spans="1:4" ht="16.5" customHeight="1">
      <c r="A41" s="446" t="s">
        <v>352</v>
      </c>
      <c r="B41" s="447">
        <v>67326</v>
      </c>
      <c r="C41" s="447">
        <v>649187</v>
      </c>
      <c r="D41" s="448">
        <v>916932</v>
      </c>
    </row>
    <row r="42" spans="1:4" ht="16.5" customHeight="1">
      <c r="A42" s="446" t="s">
        <v>353</v>
      </c>
      <c r="B42" s="447">
        <v>5164</v>
      </c>
      <c r="C42" s="447"/>
      <c r="D42" s="448"/>
    </row>
    <row r="43" spans="1:4" ht="16.5" customHeight="1">
      <c r="A43" s="474" t="s">
        <v>354</v>
      </c>
      <c r="B43" s="450"/>
      <c r="C43" s="450"/>
      <c r="D43" s="451"/>
    </row>
    <row r="44" spans="1:4" ht="16.5" customHeight="1">
      <c r="A44" s="474" t="s">
        <v>355</v>
      </c>
      <c r="B44" s="450">
        <v>1840</v>
      </c>
      <c r="C44" s="450"/>
      <c r="D44" s="451"/>
    </row>
    <row r="45" spans="1:4" ht="16.5" customHeight="1">
      <c r="A45" s="474" t="s">
        <v>194</v>
      </c>
      <c r="B45" s="450"/>
      <c r="C45" s="450"/>
      <c r="D45" s="451"/>
    </row>
    <row r="46" spans="1:4" ht="16.5" customHeight="1">
      <c r="A46" s="449" t="s">
        <v>356</v>
      </c>
      <c r="B46" s="450"/>
      <c r="C46" s="450"/>
      <c r="D46" s="451"/>
    </row>
    <row r="47" spans="1:4" ht="16.5" customHeight="1">
      <c r="A47" s="449" t="s">
        <v>357</v>
      </c>
      <c r="B47" s="450">
        <v>558215</v>
      </c>
      <c r="C47" s="450"/>
      <c r="D47" s="451"/>
    </row>
    <row r="48" spans="1:4" ht="16.5" customHeight="1">
      <c r="A48" s="449" t="s">
        <v>358</v>
      </c>
      <c r="B48" s="450"/>
      <c r="C48" s="450"/>
      <c r="D48" s="451"/>
    </row>
    <row r="49" spans="1:4" ht="16.5" customHeight="1">
      <c r="A49" s="449" t="s">
        <v>323</v>
      </c>
      <c r="B49" s="450"/>
      <c r="C49" s="450"/>
      <c r="D49" s="451"/>
    </row>
    <row r="50" spans="1:4" ht="16.5" customHeight="1" thickBot="1">
      <c r="A50" s="443" t="s">
        <v>359</v>
      </c>
      <c r="B50" s="444">
        <f>SUM(B41:B49)</f>
        <v>632545</v>
      </c>
      <c r="C50" s="444">
        <f>SUM(C41:C49)</f>
        <v>649187</v>
      </c>
      <c r="D50" s="445">
        <f>SUM(D41:D49)</f>
        <v>916932</v>
      </c>
    </row>
    <row r="51" spans="1:4" ht="16.5" customHeight="1" thickBot="1">
      <c r="A51" s="443" t="s">
        <v>360</v>
      </c>
      <c r="B51" s="444">
        <f>SUM(B40,B16)</f>
        <v>1867525</v>
      </c>
      <c r="C51" s="444">
        <f>SUM(C40,C16)</f>
        <v>1309490</v>
      </c>
      <c r="D51" s="445">
        <f>SUM(D40,D16)</f>
        <v>1581652</v>
      </c>
    </row>
    <row r="52" spans="1:4" ht="16.5" customHeight="1" thickBot="1">
      <c r="A52" s="456" t="s">
        <v>361</v>
      </c>
      <c r="B52" s="457">
        <f>SUM(B50,B27)</f>
        <v>1870873</v>
      </c>
      <c r="C52" s="457">
        <f>SUM(C50,C27)</f>
        <v>1309490</v>
      </c>
      <c r="D52" s="458">
        <f>SUM(D50,D27)</f>
        <v>1581692</v>
      </c>
    </row>
    <row r="54" ht="12.75">
      <c r="D54" s="387">
        <f>D52-D51</f>
        <v>40</v>
      </c>
    </row>
    <row r="55" ht="12.75">
      <c r="C55" s="387">
        <f>C52-C51</f>
        <v>0</v>
      </c>
    </row>
  </sheetData>
  <sheetProtection/>
  <mergeCells count="3">
    <mergeCell ref="C1:D1"/>
    <mergeCell ref="A2:D2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Simontornya Város Önkormányzata</dc:creator>
  <cp:keywords/>
  <dc:description/>
  <cp:lastModifiedBy>user</cp:lastModifiedBy>
  <cp:lastPrinted>2013-03-08T09:40:44Z</cp:lastPrinted>
  <dcterms:created xsi:type="dcterms:W3CDTF">2011-01-06T08:06:43Z</dcterms:created>
  <dcterms:modified xsi:type="dcterms:W3CDTF">2014-02-03T12:56:03Z</dcterms:modified>
  <cp:category/>
  <cp:version/>
  <cp:contentType/>
  <cp:contentStatus/>
</cp:coreProperties>
</file>