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K62" i="1"/>
  <c r="J62" i="1"/>
  <c r="I60" i="1"/>
  <c r="H60" i="1"/>
  <c r="G60" i="1"/>
  <c r="F60" i="1"/>
  <c r="J60" i="1" s="1"/>
  <c r="E60" i="1"/>
  <c r="L60" i="1" s="1"/>
  <c r="D60" i="1"/>
  <c r="K60" i="1" s="1"/>
  <c r="C60" i="1"/>
  <c r="L59" i="1"/>
  <c r="K59" i="1"/>
  <c r="J59" i="1"/>
  <c r="L58" i="1"/>
  <c r="K58" i="1"/>
  <c r="J58" i="1"/>
  <c r="L57" i="1"/>
  <c r="K57" i="1"/>
  <c r="J57" i="1"/>
  <c r="L56" i="1"/>
  <c r="K56" i="1"/>
  <c r="J56" i="1"/>
  <c r="L55" i="1"/>
  <c r="K55" i="1"/>
  <c r="J55" i="1"/>
  <c r="L53" i="1"/>
  <c r="K53" i="1"/>
  <c r="J53" i="1"/>
  <c r="L52" i="1"/>
  <c r="K52" i="1"/>
  <c r="J52" i="1"/>
  <c r="L51" i="1"/>
  <c r="K51" i="1"/>
  <c r="C51" i="1"/>
  <c r="J51" i="1" s="1"/>
  <c r="I50" i="1"/>
  <c r="F50" i="1"/>
  <c r="E50" i="1"/>
  <c r="L50" i="1" s="1"/>
  <c r="D50" i="1"/>
  <c r="K50" i="1" s="1"/>
  <c r="C50" i="1"/>
  <c r="J50" i="1" s="1"/>
  <c r="L49" i="1"/>
  <c r="K49" i="1"/>
  <c r="J49" i="1"/>
  <c r="L48" i="1"/>
  <c r="K48" i="1"/>
  <c r="J48" i="1"/>
  <c r="L47" i="1"/>
  <c r="K47" i="1"/>
  <c r="J47" i="1"/>
  <c r="I46" i="1"/>
  <c r="F46" i="1"/>
  <c r="J46" i="1" s="1"/>
  <c r="E46" i="1"/>
  <c r="E41" i="1" s="1"/>
  <c r="D46" i="1"/>
  <c r="K46" i="1" s="1"/>
  <c r="C46" i="1"/>
  <c r="L45" i="1"/>
  <c r="K45" i="1"/>
  <c r="J45" i="1"/>
  <c r="L44" i="1"/>
  <c r="K44" i="1"/>
  <c r="F44" i="1"/>
  <c r="J44" i="1" s="1"/>
  <c r="C44" i="1"/>
  <c r="L43" i="1"/>
  <c r="K43" i="1"/>
  <c r="J43" i="1"/>
  <c r="C43" i="1"/>
  <c r="L42" i="1"/>
  <c r="K42" i="1"/>
  <c r="J42" i="1"/>
  <c r="C42" i="1"/>
  <c r="I41" i="1"/>
  <c r="H41" i="1"/>
  <c r="H54" i="1" s="1"/>
  <c r="H61" i="1" s="1"/>
  <c r="H63" i="1" s="1"/>
  <c r="G41" i="1"/>
  <c r="G54" i="1" s="1"/>
  <c r="G61" i="1" s="1"/>
  <c r="G63" i="1" s="1"/>
  <c r="C41" i="1"/>
  <c r="K35" i="1"/>
  <c r="J35" i="1"/>
  <c r="I33" i="1"/>
  <c r="H33" i="1"/>
  <c r="G33" i="1"/>
  <c r="F33" i="1"/>
  <c r="E33" i="1"/>
  <c r="D33" i="1"/>
  <c r="C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H25" i="1"/>
  <c r="L24" i="1"/>
  <c r="K24" i="1"/>
  <c r="J24" i="1"/>
  <c r="L23" i="1"/>
  <c r="K23" i="1"/>
  <c r="J23" i="1"/>
  <c r="L22" i="1"/>
  <c r="K22" i="1"/>
  <c r="J22" i="1"/>
  <c r="L21" i="1"/>
  <c r="K21" i="1"/>
  <c r="F21" i="1"/>
  <c r="C21" i="1"/>
  <c r="L20" i="1"/>
  <c r="K20" i="1"/>
  <c r="J20" i="1"/>
  <c r="L19" i="1"/>
  <c r="K19" i="1"/>
  <c r="J19" i="1"/>
  <c r="L18" i="1"/>
  <c r="K18" i="1"/>
  <c r="C18" i="1"/>
  <c r="J18" i="1" s="1"/>
  <c r="L17" i="1"/>
  <c r="K17" i="1"/>
  <c r="J17" i="1"/>
  <c r="L16" i="1"/>
  <c r="K16" i="1"/>
  <c r="J16" i="1"/>
  <c r="L15" i="1"/>
  <c r="K15" i="1"/>
  <c r="J15" i="1"/>
  <c r="C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I10" i="1"/>
  <c r="I9" i="1" s="1"/>
  <c r="I25" i="1" s="1"/>
  <c r="I34" i="1" s="1"/>
  <c r="I36" i="1" s="1"/>
  <c r="G10" i="1"/>
  <c r="G9" i="1" s="1"/>
  <c r="G25" i="1" s="1"/>
  <c r="G34" i="1" s="1"/>
  <c r="G36" i="1" s="1"/>
  <c r="F10" i="1"/>
  <c r="F9" i="1" s="1"/>
  <c r="F25" i="1" s="1"/>
  <c r="C10" i="1"/>
  <c r="C9" i="1" s="1"/>
  <c r="E9" i="1"/>
  <c r="E25" i="1" s="1"/>
  <c r="D9" i="1"/>
  <c r="D25" i="1" s="1"/>
  <c r="L8" i="1"/>
  <c r="K8" i="1"/>
  <c r="J8" i="1"/>
  <c r="C8" i="1"/>
  <c r="J21" i="1" l="1"/>
  <c r="D41" i="1"/>
  <c r="D54" i="1" s="1"/>
  <c r="K10" i="1"/>
  <c r="J33" i="1"/>
  <c r="K33" i="1"/>
  <c r="F34" i="1"/>
  <c r="F36" i="1" s="1"/>
  <c r="H34" i="1"/>
  <c r="H36" i="1" s="1"/>
  <c r="I54" i="1"/>
  <c r="I61" i="1" s="1"/>
  <c r="I63" i="1" s="1"/>
  <c r="L25" i="1"/>
  <c r="E34" i="1"/>
  <c r="D61" i="1"/>
  <c r="K54" i="1"/>
  <c r="C25" i="1"/>
  <c r="J9" i="1"/>
  <c r="E54" i="1"/>
  <c r="L41" i="1"/>
  <c r="D34" i="1"/>
  <c r="K25" i="1"/>
  <c r="J10" i="1"/>
  <c r="K41" i="1"/>
  <c r="L33" i="1"/>
  <c r="L46" i="1"/>
  <c r="C54" i="1"/>
  <c r="K9" i="1"/>
  <c r="L9" i="1"/>
  <c r="F41" i="1"/>
  <c r="F54" i="1" s="1"/>
  <c r="F61" i="1" s="1"/>
  <c r="F63" i="1" s="1"/>
  <c r="J41" i="1" l="1"/>
  <c r="D63" i="1"/>
  <c r="K63" i="1" s="1"/>
  <c r="K61" i="1"/>
  <c r="L34" i="1"/>
  <c r="E36" i="1"/>
  <c r="L36" i="1" s="1"/>
  <c r="C61" i="1"/>
  <c r="J54" i="1"/>
  <c r="E61" i="1"/>
  <c r="L54" i="1"/>
  <c r="K34" i="1"/>
  <c r="D36" i="1"/>
  <c r="K36" i="1" s="1"/>
  <c r="C34" i="1"/>
  <c r="J25" i="1"/>
  <c r="C36" i="1" l="1"/>
  <c r="J36" i="1" s="1"/>
  <c r="J34" i="1"/>
  <c r="E63" i="1"/>
  <c r="L63" i="1" s="1"/>
  <c r="L61" i="1"/>
  <c r="J61" i="1"/>
  <c r="C63" i="1"/>
  <c r="J63" i="1" s="1"/>
</calcChain>
</file>

<file path=xl/sharedStrings.xml><?xml version="1.0" encoding="utf-8"?>
<sst xmlns="http://schemas.openxmlformats.org/spreadsheetml/2006/main" count="128" uniqueCount="105">
  <si>
    <t>zárszámadás 2015.</t>
  </si>
  <si>
    <t>Budakeszi Város Önkormányzatának és intézményeinek 2015.évi beszámolója  összevont bevételek és kiadások kiemelt előirányzatonként</t>
  </si>
  <si>
    <t xml:space="preserve">Bevételek </t>
  </si>
  <si>
    <t>adatok ezer Ft-ban</t>
  </si>
  <si>
    <t>Sorszám</t>
  </si>
  <si>
    <t>Megnevezés</t>
  </si>
  <si>
    <t>2015.eredeti.ei.  kötelező feladat</t>
  </si>
  <si>
    <t>2015.év mód.ei. Kötelező fel</t>
  </si>
  <si>
    <t>2015.év teljesítés köt.fel.</t>
  </si>
  <si>
    <t>2015.eredeti ei.önként vállalt feladat</t>
  </si>
  <si>
    <t>2015.év mód.ei. önként váll. Fel.</t>
  </si>
  <si>
    <t>2015.év teljesítés önként váll.</t>
  </si>
  <si>
    <t>2015.eredeti állami feladat</t>
  </si>
  <si>
    <t>2015.eredeti ei.összesen</t>
  </si>
  <si>
    <t>2015.év mód.ei.     összesen</t>
  </si>
  <si>
    <t>2015.év teljesítés összesen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</si>
  <si>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</si>
  <si>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</si>
  <si>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</si>
  <si>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</si>
  <si>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</si>
  <si>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</si>
  <si>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</si>
  <si>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</si>
  <si>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</si>
  <si>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társulásoktól átvett támogatások</t>
  </si>
  <si>
    <t>2.13</t>
  </si>
  <si>
    <t>-ebből elkülönített állami pénzalapoktól átvett tám</t>
  </si>
  <si>
    <t>3.</t>
  </si>
  <si>
    <t>Felh.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</si>
  <si>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</si>
  <si>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</si>
  <si>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</si>
  <si>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</si>
  <si>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</si>
  <si>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</si>
  <si>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</si>
  <si>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</si>
  <si>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</si>
  <si>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</si>
  <si>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</si>
  <si>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</si>
  <si>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</si>
  <si>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</si>
  <si>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</si>
  <si>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</si>
  <si>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</si>
  <si>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</si>
  <si>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</si>
  <si>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</si>
  <si>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</si>
  <si>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</si>
  <si>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</si>
  <si>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</si>
  <si>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</si>
  <si>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</si>
  <si>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</si>
  <si>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</si>
  <si>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</si>
  <si>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</si>
  <si>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</si>
  <si>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</si>
  <si>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</si>
  <si>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</si>
  <si>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</si>
  <si>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</si>
  <si>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</si>
  <si>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Mindösszesen (intézményfinanszírozás nélkül):</t>
  </si>
  <si>
    <t>Kiadások</t>
  </si>
  <si>
    <t>2015.év mód.ei.         kötelező</t>
  </si>
  <si>
    <t>2015.év mód.ei.összesen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</si>
  <si>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</si>
  <si>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</si>
  <si>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</si>
  <si>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</si>
  <si>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</si>
  <si>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</si>
  <si>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</si>
  <si>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</si>
  <si>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</si>
  <si>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</si>
  <si>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</si>
  <si>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</si>
  <si>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tám. állam háztartáson kívülre</t>
  </si>
  <si>
    <t>1.52</t>
  </si>
  <si>
    <t>-ebből működési célú tám.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</si>
  <si>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</si>
  <si>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</si>
  <si>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</si>
  <si>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</si>
  <si>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</si>
  <si>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</si>
  <si>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</si>
  <si>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</si>
  <si>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</si>
  <si>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</si>
  <si>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</si>
  <si>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</si>
  <si>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</si>
  <si>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</si>
  <si>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</si>
  <si>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</si>
  <si>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</si>
  <si>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Mindösszesen:</t>
  </si>
  <si>
    <t>1. 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</si>
</sst>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6" fillId="0" borderId="0" xfId="0" applyNumberFormat="1" applyFont="1" applyBorder="1"/>
    <xf numFmtId="49" fontId="4" fillId="0" borderId="0" xfId="0" applyNumberFormat="1" applyFont="1" applyAlignment="1">
      <alignment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9"/>
  <sheetViews>
    <sheetView tabSelected="1" workbookViewId="0">
      <selection activeCell="H3" sqref="H3"/>
    </sheetView>
  </sheetViews>
  <sheetFormatPr defaultRowHeight="15" x14ac:dyDescent="0.25"/>
  <cols>
    <col min="1" max="1" width="5.28515625" style="1" customWidth="1"/>
    <col min="2" max="2" width="40.5703125" style="2" customWidth="1"/>
    <col min="3" max="12" width="8.7109375" customWidth="1"/>
    <col min="13" max="13" width="12.7109375" customWidth="1"/>
    <col min="14" max="14" width="16.140625" customWidth="1"/>
  </cols>
  <sheetData>
    <row r="2" spans="1:14" x14ac:dyDescent="0.25">
      <c r="B2" s="39" t="s">
        <v>0</v>
      </c>
      <c r="C2" s="41" t="s">
        <v>1</v>
      </c>
      <c r="D2" s="41"/>
      <c r="E2" s="41"/>
      <c r="F2" s="41"/>
      <c r="G2" s="41"/>
      <c r="H2" s="3"/>
      <c r="I2" s="42" t="s">
        <v>104</v>
      </c>
      <c r="J2" s="42"/>
      <c r="K2" s="42"/>
      <c r="L2" s="4"/>
    </row>
    <row r="3" spans="1:14" x14ac:dyDescent="0.25">
      <c r="B3" s="39"/>
      <c r="C3" s="41"/>
      <c r="D3" s="41"/>
      <c r="E3" s="41"/>
      <c r="F3" s="41"/>
      <c r="G3" s="41"/>
      <c r="H3" s="3"/>
      <c r="I3" s="42"/>
      <c r="J3" s="42"/>
      <c r="K3" s="42"/>
      <c r="L3" s="4"/>
    </row>
    <row r="4" spans="1:14" x14ac:dyDescent="0.25">
      <c r="A4" s="5"/>
      <c r="B4" s="40"/>
      <c r="C4" s="41"/>
      <c r="D4" s="41"/>
      <c r="E4" s="41"/>
      <c r="F4" s="41"/>
      <c r="G4" s="41"/>
      <c r="H4" s="3"/>
      <c r="I4" s="42"/>
      <c r="J4" s="42"/>
      <c r="K4" s="42"/>
      <c r="L4" s="4"/>
      <c r="M4" s="6"/>
    </row>
    <row r="5" spans="1:14" ht="15" customHeight="1" x14ac:dyDescent="0.25">
      <c r="A5" s="5"/>
      <c r="C5" s="2"/>
      <c r="D5" s="2"/>
      <c r="E5" s="2"/>
      <c r="F5" s="6"/>
      <c r="G5" s="6"/>
      <c r="H5" s="6"/>
      <c r="I5" s="6"/>
      <c r="J5" s="6"/>
      <c r="K5" s="6"/>
      <c r="L5" s="6"/>
      <c r="M5" s="6"/>
    </row>
    <row r="6" spans="1:14" ht="12.75" customHeight="1" x14ac:dyDescent="0.25">
      <c r="A6" s="7"/>
      <c r="B6" s="8" t="s">
        <v>2</v>
      </c>
      <c r="C6" s="9"/>
      <c r="D6" s="9"/>
      <c r="E6" s="9"/>
      <c r="F6" s="10"/>
      <c r="G6" s="10"/>
      <c r="H6" s="10"/>
      <c r="I6" s="10"/>
      <c r="J6" s="10"/>
      <c r="K6" s="10" t="s">
        <v>3</v>
      </c>
      <c r="L6" s="10"/>
      <c r="M6" s="10"/>
    </row>
    <row r="7" spans="1:14" ht="33" customHeight="1" x14ac:dyDescent="0.25">
      <c r="A7" s="11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3"/>
    </row>
    <row r="8" spans="1:14" ht="12.75" customHeight="1" x14ac:dyDescent="0.25">
      <c r="A8" s="14" t="s">
        <v>16</v>
      </c>
      <c r="B8" s="15" t="s">
        <v>17</v>
      </c>
      <c r="C8" s="16">
        <f>567713-30144-1955</f>
        <v>535614</v>
      </c>
      <c r="D8" s="16">
        <v>583203</v>
      </c>
      <c r="E8" s="16">
        <v>583759</v>
      </c>
      <c r="F8" s="17">
        <v>0</v>
      </c>
      <c r="G8" s="17">
        <v>0</v>
      </c>
      <c r="H8" s="17">
        <v>0</v>
      </c>
      <c r="I8" s="17">
        <v>0</v>
      </c>
      <c r="J8" s="17">
        <f>C8+F8+I8</f>
        <v>535614</v>
      </c>
      <c r="K8" s="17">
        <f>D8+G8</f>
        <v>583203</v>
      </c>
      <c r="L8" s="17">
        <f>E8+H8</f>
        <v>583759</v>
      </c>
      <c r="M8" s="18"/>
    </row>
    <row r="9" spans="1:14" ht="12.75" customHeight="1" x14ac:dyDescent="0.25">
      <c r="A9" s="14" t="s">
        <v>18</v>
      </c>
      <c r="B9" s="15" t="s">
        <v>19</v>
      </c>
      <c r="C9" s="16">
        <f>C10</f>
        <v>33371</v>
      </c>
      <c r="D9" s="16">
        <f t="shared" ref="D9:I9" si="0">D10</f>
        <v>53757</v>
      </c>
      <c r="E9" s="16">
        <f t="shared" si="0"/>
        <v>61953</v>
      </c>
      <c r="F9" s="16">
        <f t="shared" si="0"/>
        <v>0</v>
      </c>
      <c r="G9" s="16">
        <f t="shared" si="0"/>
        <v>0</v>
      </c>
      <c r="H9" s="16"/>
      <c r="I9" s="16">
        <f t="shared" si="0"/>
        <v>0</v>
      </c>
      <c r="J9" s="17">
        <f t="shared" ref="J9:J63" si="1">C9+F9+I9</f>
        <v>33371</v>
      </c>
      <c r="K9" s="17">
        <f t="shared" ref="K9:L63" si="2">D9+G9</f>
        <v>53757</v>
      </c>
      <c r="L9" s="17">
        <f t="shared" si="2"/>
        <v>61953</v>
      </c>
      <c r="M9" s="18"/>
    </row>
    <row r="10" spans="1:14" ht="12.75" customHeight="1" x14ac:dyDescent="0.25">
      <c r="A10" s="14" t="s">
        <v>20</v>
      </c>
      <c r="B10" s="15" t="s">
        <v>21</v>
      </c>
      <c r="C10" s="16">
        <f>C11+C12+C13</f>
        <v>33371</v>
      </c>
      <c r="D10" s="16">
        <v>53757</v>
      </c>
      <c r="E10" s="16">
        <v>61953</v>
      </c>
      <c r="F10" s="16">
        <f t="shared" ref="F10:I10" si="3">F11+F12+F13</f>
        <v>0</v>
      </c>
      <c r="G10" s="16">
        <f t="shared" si="3"/>
        <v>0</v>
      </c>
      <c r="H10" s="16"/>
      <c r="I10" s="16">
        <f t="shared" si="3"/>
        <v>0</v>
      </c>
      <c r="J10" s="17">
        <f t="shared" si="1"/>
        <v>33371</v>
      </c>
      <c r="K10" s="17">
        <f t="shared" si="2"/>
        <v>53757</v>
      </c>
      <c r="L10" s="17">
        <f t="shared" si="2"/>
        <v>61953</v>
      </c>
      <c r="M10" s="18"/>
    </row>
    <row r="11" spans="1:14" ht="12.75" customHeight="1" x14ac:dyDescent="0.25">
      <c r="A11" s="14" t="s">
        <v>22</v>
      </c>
      <c r="B11" s="15" t="s">
        <v>23</v>
      </c>
      <c r="C11" s="16">
        <v>31416</v>
      </c>
      <c r="D11" s="16">
        <v>31416</v>
      </c>
      <c r="E11" s="16">
        <v>31836</v>
      </c>
      <c r="F11" s="16">
        <v>0</v>
      </c>
      <c r="G11" s="16">
        <v>0</v>
      </c>
      <c r="H11" s="16"/>
      <c r="I11" s="16">
        <v>0</v>
      </c>
      <c r="J11" s="17">
        <f t="shared" si="1"/>
        <v>31416</v>
      </c>
      <c r="K11" s="17">
        <f t="shared" si="2"/>
        <v>31416</v>
      </c>
      <c r="L11" s="17">
        <f t="shared" si="2"/>
        <v>31836</v>
      </c>
      <c r="M11" s="18"/>
    </row>
    <row r="12" spans="1:14" ht="12.75" customHeight="1" x14ac:dyDescent="0.25">
      <c r="A12" s="14" t="s">
        <v>24</v>
      </c>
      <c r="B12" s="15" t="s">
        <v>25</v>
      </c>
      <c r="C12" s="16">
        <v>1955</v>
      </c>
      <c r="D12" s="16">
        <v>1970</v>
      </c>
      <c r="E12" s="16">
        <v>4325</v>
      </c>
      <c r="F12" s="16">
        <v>0</v>
      </c>
      <c r="G12" s="16">
        <v>0</v>
      </c>
      <c r="H12" s="16"/>
      <c r="I12" s="16">
        <v>0</v>
      </c>
      <c r="J12" s="17">
        <f t="shared" si="1"/>
        <v>1955</v>
      </c>
      <c r="K12" s="17">
        <f t="shared" si="2"/>
        <v>1970</v>
      </c>
      <c r="L12" s="17">
        <f t="shared" si="2"/>
        <v>4325</v>
      </c>
      <c r="M12" s="18"/>
      <c r="N12" s="10"/>
    </row>
    <row r="13" spans="1:14" ht="12.75" customHeight="1" x14ac:dyDescent="0.25">
      <c r="A13" s="14" t="s">
        <v>26</v>
      </c>
      <c r="B13" s="15" t="s">
        <v>27</v>
      </c>
      <c r="C13" s="16">
        <v>0</v>
      </c>
      <c r="D13" s="16">
        <v>11764</v>
      </c>
      <c r="E13" s="16">
        <v>11763</v>
      </c>
      <c r="F13" s="16">
        <v>0</v>
      </c>
      <c r="G13" s="16">
        <v>0</v>
      </c>
      <c r="H13" s="16"/>
      <c r="I13" s="16">
        <v>0</v>
      </c>
      <c r="J13" s="17">
        <f t="shared" si="1"/>
        <v>0</v>
      </c>
      <c r="K13" s="17">
        <f t="shared" si="2"/>
        <v>11764</v>
      </c>
      <c r="L13" s="17">
        <f t="shared" si="2"/>
        <v>11763</v>
      </c>
      <c r="M13" s="18"/>
    </row>
    <row r="14" spans="1:14" ht="12.75" customHeight="1" x14ac:dyDescent="0.25">
      <c r="A14" s="14" t="s">
        <v>28</v>
      </c>
      <c r="B14" s="15" t="s">
        <v>29</v>
      </c>
      <c r="C14" s="16">
        <v>0</v>
      </c>
      <c r="D14" s="16">
        <v>1699663</v>
      </c>
      <c r="E14" s="16">
        <v>1824897</v>
      </c>
      <c r="F14" s="16">
        <v>0</v>
      </c>
      <c r="G14" s="16">
        <v>0</v>
      </c>
      <c r="H14" s="16"/>
      <c r="I14" s="16">
        <v>0</v>
      </c>
      <c r="J14" s="17">
        <f t="shared" si="1"/>
        <v>0</v>
      </c>
      <c r="K14" s="17">
        <f t="shared" si="2"/>
        <v>1699663</v>
      </c>
      <c r="L14" s="17">
        <f t="shared" si="2"/>
        <v>1824897</v>
      </c>
      <c r="M14" s="18"/>
      <c r="N14" s="19"/>
    </row>
    <row r="15" spans="1:14" ht="12.75" customHeight="1" x14ac:dyDescent="0.25">
      <c r="A15" s="14" t="s">
        <v>30</v>
      </c>
      <c r="B15" s="15" t="s">
        <v>31</v>
      </c>
      <c r="C15" s="16">
        <f>820700-47799</f>
        <v>772901</v>
      </c>
      <c r="D15" s="16">
        <v>777669</v>
      </c>
      <c r="E15" s="16">
        <v>849942</v>
      </c>
      <c r="F15" s="16">
        <v>47799</v>
      </c>
      <c r="G15" s="16">
        <v>43031</v>
      </c>
      <c r="H15" s="16">
        <v>33461</v>
      </c>
      <c r="I15" s="16">
        <v>0</v>
      </c>
      <c r="J15" s="17">
        <f t="shared" si="1"/>
        <v>820700</v>
      </c>
      <c r="K15" s="17">
        <f t="shared" si="2"/>
        <v>820700</v>
      </c>
      <c r="L15" s="17">
        <f t="shared" si="2"/>
        <v>883403</v>
      </c>
      <c r="M15" s="18"/>
    </row>
    <row r="16" spans="1:14" ht="12.75" customHeight="1" x14ac:dyDescent="0.25">
      <c r="A16" s="14"/>
      <c r="B16" s="15" t="s">
        <v>32</v>
      </c>
      <c r="C16" s="16">
        <v>247000</v>
      </c>
      <c r="D16" s="16">
        <v>247000</v>
      </c>
      <c r="E16" s="16">
        <v>244370</v>
      </c>
      <c r="F16" s="16">
        <v>0</v>
      </c>
      <c r="G16" s="16">
        <v>0</v>
      </c>
      <c r="H16" s="16"/>
      <c r="I16" s="16">
        <v>0</v>
      </c>
      <c r="J16" s="17">
        <f t="shared" si="1"/>
        <v>247000</v>
      </c>
      <c r="K16" s="17">
        <f t="shared" si="2"/>
        <v>247000</v>
      </c>
      <c r="L16" s="17">
        <f t="shared" si="2"/>
        <v>244370</v>
      </c>
      <c r="M16" s="18"/>
      <c r="N16" s="10"/>
    </row>
    <row r="17" spans="1:14" ht="12.75" customHeight="1" x14ac:dyDescent="0.25">
      <c r="A17" s="14"/>
      <c r="B17" s="15" t="s">
        <v>33</v>
      </c>
      <c r="C17" s="16">
        <v>80000</v>
      </c>
      <c r="D17" s="16">
        <v>80000</v>
      </c>
      <c r="E17" s="16">
        <v>66453</v>
      </c>
      <c r="F17" s="16">
        <v>0</v>
      </c>
      <c r="G17" s="16">
        <v>0</v>
      </c>
      <c r="H17" s="16"/>
      <c r="I17" s="16">
        <v>0</v>
      </c>
      <c r="J17" s="17">
        <f t="shared" si="1"/>
        <v>80000</v>
      </c>
      <c r="K17" s="17">
        <f t="shared" si="2"/>
        <v>80000</v>
      </c>
      <c r="L17" s="17">
        <f t="shared" si="2"/>
        <v>66453</v>
      </c>
      <c r="M17" s="18"/>
      <c r="N17" s="10"/>
    </row>
    <row r="18" spans="1:14" ht="12.75" customHeight="1" x14ac:dyDescent="0.25">
      <c r="A18" s="14"/>
      <c r="B18" s="15" t="s">
        <v>34</v>
      </c>
      <c r="C18" s="16">
        <f>445000-47799</f>
        <v>397201</v>
      </c>
      <c r="D18" s="16">
        <v>401969</v>
      </c>
      <c r="E18" s="16">
        <v>491103</v>
      </c>
      <c r="F18" s="16">
        <v>47799</v>
      </c>
      <c r="G18" s="16">
        <v>43031</v>
      </c>
      <c r="H18" s="16">
        <v>33461</v>
      </c>
      <c r="I18" s="16">
        <v>0</v>
      </c>
      <c r="J18" s="17">
        <f t="shared" si="1"/>
        <v>445000</v>
      </c>
      <c r="K18" s="17">
        <f t="shared" si="2"/>
        <v>445000</v>
      </c>
      <c r="L18" s="17">
        <f t="shared" si="2"/>
        <v>524564</v>
      </c>
      <c r="M18" s="18"/>
      <c r="N18" s="10"/>
    </row>
    <row r="19" spans="1:14" ht="12.75" customHeight="1" x14ac:dyDescent="0.25">
      <c r="A19" s="14"/>
      <c r="B19" s="15" t="s">
        <v>35</v>
      </c>
      <c r="C19" s="16">
        <v>2000</v>
      </c>
      <c r="D19" s="16">
        <v>2000</v>
      </c>
      <c r="E19" s="16">
        <v>1791</v>
      </c>
      <c r="F19" s="16">
        <v>0</v>
      </c>
      <c r="G19" s="16">
        <v>0</v>
      </c>
      <c r="H19" s="16"/>
      <c r="I19" s="16">
        <v>0</v>
      </c>
      <c r="J19" s="17">
        <f t="shared" si="1"/>
        <v>2000</v>
      </c>
      <c r="K19" s="17">
        <f t="shared" si="2"/>
        <v>2000</v>
      </c>
      <c r="L19" s="17">
        <f t="shared" si="2"/>
        <v>1791</v>
      </c>
      <c r="M19" s="18"/>
      <c r="N19" s="10"/>
    </row>
    <row r="20" spans="1:14" ht="12.75" customHeight="1" x14ac:dyDescent="0.25">
      <c r="A20" s="14"/>
      <c r="B20" s="15" t="s">
        <v>36</v>
      </c>
      <c r="C20" s="16">
        <v>42000</v>
      </c>
      <c r="D20" s="16">
        <v>42000</v>
      </c>
      <c r="E20" s="16">
        <v>38904</v>
      </c>
      <c r="F20" s="16">
        <v>0</v>
      </c>
      <c r="G20" s="16">
        <v>0</v>
      </c>
      <c r="H20" s="16"/>
      <c r="I20" s="16">
        <v>0</v>
      </c>
      <c r="J20" s="17">
        <f t="shared" si="1"/>
        <v>42000</v>
      </c>
      <c r="K20" s="17">
        <f t="shared" si="2"/>
        <v>42000</v>
      </c>
      <c r="L20" s="17">
        <f t="shared" si="2"/>
        <v>38904</v>
      </c>
      <c r="M20" s="18"/>
    </row>
    <row r="21" spans="1:14" ht="12.75" customHeight="1" x14ac:dyDescent="0.25">
      <c r="A21" s="14" t="s">
        <v>37</v>
      </c>
      <c r="B21" s="15" t="s">
        <v>38</v>
      </c>
      <c r="C21" s="16">
        <f>175448+68300</f>
        <v>243748</v>
      </c>
      <c r="D21" s="16">
        <v>243013</v>
      </c>
      <c r="E21" s="16">
        <v>197062</v>
      </c>
      <c r="F21" s="16">
        <f>3620+1207</f>
        <v>4827</v>
      </c>
      <c r="G21" s="16">
        <v>7162</v>
      </c>
      <c r="H21" s="16">
        <v>3800</v>
      </c>
      <c r="I21" s="16">
        <v>0</v>
      </c>
      <c r="J21" s="17">
        <f t="shared" si="1"/>
        <v>248575</v>
      </c>
      <c r="K21" s="17">
        <f t="shared" si="2"/>
        <v>250175</v>
      </c>
      <c r="L21" s="17">
        <f t="shared" si="2"/>
        <v>200862</v>
      </c>
      <c r="M21" s="18"/>
    </row>
    <row r="22" spans="1:14" ht="12.75" customHeight="1" x14ac:dyDescent="0.25">
      <c r="A22" s="14" t="s">
        <v>39</v>
      </c>
      <c r="B22" s="15" t="s">
        <v>40</v>
      </c>
      <c r="C22" s="16">
        <v>60000</v>
      </c>
      <c r="D22" s="16">
        <v>60000</v>
      </c>
      <c r="E22" s="16">
        <v>25318</v>
      </c>
      <c r="F22" s="16">
        <v>0</v>
      </c>
      <c r="G22" s="16">
        <v>0</v>
      </c>
      <c r="H22" s="16"/>
      <c r="I22" s="16">
        <v>0</v>
      </c>
      <c r="J22" s="17">
        <f t="shared" si="1"/>
        <v>60000</v>
      </c>
      <c r="K22" s="17">
        <f t="shared" si="2"/>
        <v>60000</v>
      </c>
      <c r="L22" s="17">
        <f t="shared" si="2"/>
        <v>25318</v>
      </c>
      <c r="M22" s="18"/>
    </row>
    <row r="23" spans="1:14" ht="12.75" customHeight="1" x14ac:dyDescent="0.25">
      <c r="A23" s="14" t="s">
        <v>41</v>
      </c>
      <c r="B23" s="15" t="s">
        <v>42</v>
      </c>
      <c r="C23" s="16">
        <v>0</v>
      </c>
      <c r="D23" s="16">
        <v>1291</v>
      </c>
      <c r="E23" s="16">
        <v>2816</v>
      </c>
      <c r="F23" s="16">
        <v>0</v>
      </c>
      <c r="G23" s="16">
        <v>0</v>
      </c>
      <c r="H23" s="16"/>
      <c r="I23" s="16">
        <v>0</v>
      </c>
      <c r="J23" s="17">
        <f t="shared" si="1"/>
        <v>0</v>
      </c>
      <c r="K23" s="17">
        <f t="shared" si="2"/>
        <v>1291</v>
      </c>
      <c r="L23" s="17">
        <f t="shared" si="2"/>
        <v>2816</v>
      </c>
      <c r="M23" s="18"/>
    </row>
    <row r="24" spans="1:14" ht="12.75" customHeight="1" x14ac:dyDescent="0.25">
      <c r="A24" s="14" t="s">
        <v>43</v>
      </c>
      <c r="B24" s="15" t="s">
        <v>44</v>
      </c>
      <c r="C24" s="16">
        <v>29991</v>
      </c>
      <c r="D24" s="16">
        <v>29991</v>
      </c>
      <c r="E24" s="16">
        <v>33099</v>
      </c>
      <c r="F24" s="16">
        <v>0</v>
      </c>
      <c r="G24" s="16">
        <v>0</v>
      </c>
      <c r="H24" s="16"/>
      <c r="I24" s="16">
        <v>0</v>
      </c>
      <c r="J24" s="17">
        <f t="shared" si="1"/>
        <v>29991</v>
      </c>
      <c r="K24" s="17">
        <f t="shared" si="2"/>
        <v>29991</v>
      </c>
      <c r="L24" s="17">
        <f t="shared" si="2"/>
        <v>33099</v>
      </c>
      <c r="M24" s="18"/>
    </row>
    <row r="25" spans="1:14" ht="12.75" customHeight="1" x14ac:dyDescent="0.25">
      <c r="A25" s="20" t="s">
        <v>45</v>
      </c>
      <c r="B25" s="21" t="s">
        <v>46</v>
      </c>
      <c r="C25" s="16">
        <f>C8+C9+C14+C15+C21+C22+C23+C24</f>
        <v>1675625</v>
      </c>
      <c r="D25" s="16">
        <f t="shared" ref="D25:I25" si="4">D8+D9+D14+D15+D21+D22+D23+D24</f>
        <v>3448587</v>
      </c>
      <c r="E25" s="16">
        <f t="shared" si="4"/>
        <v>3578846</v>
      </c>
      <c r="F25" s="16">
        <f t="shared" si="4"/>
        <v>52626</v>
      </c>
      <c r="G25" s="16">
        <f t="shared" si="4"/>
        <v>50193</v>
      </c>
      <c r="H25" s="16">
        <f t="shared" si="4"/>
        <v>37261</v>
      </c>
      <c r="I25" s="16">
        <f t="shared" si="4"/>
        <v>0</v>
      </c>
      <c r="J25" s="17">
        <f t="shared" si="1"/>
        <v>1728251</v>
      </c>
      <c r="K25" s="17">
        <f t="shared" si="2"/>
        <v>3498780</v>
      </c>
      <c r="L25" s="17">
        <f t="shared" si="2"/>
        <v>3616107</v>
      </c>
      <c r="M25" s="18"/>
    </row>
    <row r="26" spans="1:14" ht="12.75" customHeight="1" x14ac:dyDescent="0.25">
      <c r="A26" s="14" t="s">
        <v>47</v>
      </c>
      <c r="B26" s="15" t="s">
        <v>48</v>
      </c>
      <c r="C26" s="16">
        <v>0</v>
      </c>
      <c r="D26" s="16">
        <v>0</v>
      </c>
      <c r="E26" s="16"/>
      <c r="F26" s="16">
        <v>0</v>
      </c>
      <c r="G26" s="16">
        <v>0</v>
      </c>
      <c r="H26" s="16"/>
      <c r="I26" s="16">
        <v>0</v>
      </c>
      <c r="J26" s="17">
        <f t="shared" si="1"/>
        <v>0</v>
      </c>
      <c r="K26" s="17">
        <f t="shared" si="2"/>
        <v>0</v>
      </c>
      <c r="L26" s="17">
        <f t="shared" si="2"/>
        <v>0</v>
      </c>
      <c r="M26" s="18"/>
    </row>
    <row r="27" spans="1:14" ht="12.75" customHeight="1" x14ac:dyDescent="0.25">
      <c r="A27" s="14" t="s">
        <v>49</v>
      </c>
      <c r="B27" s="15" t="s">
        <v>50</v>
      </c>
      <c r="C27" s="16">
        <v>0</v>
      </c>
      <c r="D27" s="16">
        <v>0</v>
      </c>
      <c r="E27" s="16"/>
      <c r="F27" s="16">
        <v>0</v>
      </c>
      <c r="G27" s="16">
        <v>0</v>
      </c>
      <c r="H27" s="16"/>
      <c r="I27" s="16">
        <v>0</v>
      </c>
      <c r="J27" s="17">
        <f t="shared" si="1"/>
        <v>0</v>
      </c>
      <c r="K27" s="17">
        <f t="shared" si="2"/>
        <v>0</v>
      </c>
      <c r="L27" s="17">
        <f t="shared" si="2"/>
        <v>0</v>
      </c>
      <c r="M27" s="18"/>
    </row>
    <row r="28" spans="1:14" ht="12.75" customHeight="1" x14ac:dyDescent="0.25">
      <c r="A28" s="14" t="s">
        <v>51</v>
      </c>
      <c r="B28" s="15" t="s">
        <v>52</v>
      </c>
      <c r="C28" s="16">
        <v>370048</v>
      </c>
      <c r="D28" s="16">
        <v>404918</v>
      </c>
      <c r="E28" s="16">
        <v>404918</v>
      </c>
      <c r="F28" s="16">
        <v>0</v>
      </c>
      <c r="G28" s="16">
        <v>0</v>
      </c>
      <c r="H28" s="16"/>
      <c r="I28" s="16">
        <v>0</v>
      </c>
      <c r="J28" s="17">
        <f t="shared" si="1"/>
        <v>370048</v>
      </c>
      <c r="K28" s="17">
        <f t="shared" si="2"/>
        <v>404918</v>
      </c>
      <c r="L28" s="17">
        <f t="shared" si="2"/>
        <v>404918</v>
      </c>
      <c r="M28" s="18"/>
    </row>
    <row r="29" spans="1:14" ht="12.75" customHeight="1" x14ac:dyDescent="0.25">
      <c r="A29" s="14" t="s">
        <v>53</v>
      </c>
      <c r="B29" s="15" t="s">
        <v>54</v>
      </c>
      <c r="C29" s="16">
        <v>721990</v>
      </c>
      <c r="D29" s="16">
        <v>731032</v>
      </c>
      <c r="E29" s="16">
        <v>720221</v>
      </c>
      <c r="F29" s="16">
        <v>1651</v>
      </c>
      <c r="G29" s="16">
        <v>1651</v>
      </c>
      <c r="H29" s="16">
        <v>1393</v>
      </c>
      <c r="I29" s="16">
        <v>0</v>
      </c>
      <c r="J29" s="17">
        <f t="shared" si="1"/>
        <v>723641</v>
      </c>
      <c r="K29" s="17">
        <f t="shared" si="2"/>
        <v>732683</v>
      </c>
      <c r="L29" s="17">
        <f t="shared" si="2"/>
        <v>721614</v>
      </c>
      <c r="M29" s="18"/>
    </row>
    <row r="30" spans="1:14" ht="12.75" customHeight="1" x14ac:dyDescent="0.25">
      <c r="A30" s="14"/>
      <c r="B30" s="15" t="s">
        <v>55</v>
      </c>
      <c r="C30" s="16">
        <v>721990</v>
      </c>
      <c r="D30" s="16">
        <v>731032</v>
      </c>
      <c r="E30" s="16">
        <v>698378</v>
      </c>
      <c r="F30" s="16">
        <v>1651</v>
      </c>
      <c r="G30" s="16">
        <v>1651</v>
      </c>
      <c r="H30" s="16">
        <v>1393</v>
      </c>
      <c r="I30" s="16">
        <v>0</v>
      </c>
      <c r="J30" s="17">
        <f t="shared" si="1"/>
        <v>723641</v>
      </c>
      <c r="K30" s="17">
        <f t="shared" si="2"/>
        <v>732683</v>
      </c>
      <c r="L30" s="17">
        <f t="shared" si="2"/>
        <v>699771</v>
      </c>
      <c r="M30" s="18"/>
    </row>
    <row r="31" spans="1:14" ht="12.75" customHeight="1" x14ac:dyDescent="0.25">
      <c r="A31" s="14" t="s">
        <v>56</v>
      </c>
      <c r="B31" s="15" t="s">
        <v>57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/>
      <c r="I31" s="16">
        <v>0</v>
      </c>
      <c r="J31" s="17">
        <f t="shared" si="1"/>
        <v>0</v>
      </c>
      <c r="K31" s="17">
        <f t="shared" si="2"/>
        <v>0</v>
      </c>
      <c r="L31" s="17">
        <f t="shared" si="2"/>
        <v>0</v>
      </c>
      <c r="M31" s="18"/>
      <c r="N31" s="10"/>
    </row>
    <row r="32" spans="1:14" ht="12.75" customHeight="1" x14ac:dyDescent="0.25">
      <c r="A32" s="14" t="s">
        <v>58</v>
      </c>
      <c r="B32" s="15" t="s">
        <v>59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/>
      <c r="I32" s="16">
        <v>0</v>
      </c>
      <c r="J32" s="17">
        <f t="shared" si="1"/>
        <v>0</v>
      </c>
      <c r="K32" s="17">
        <f t="shared" si="2"/>
        <v>0</v>
      </c>
      <c r="L32" s="17">
        <f t="shared" si="2"/>
        <v>0</v>
      </c>
      <c r="M32" s="18"/>
    </row>
    <row r="33" spans="1:14" ht="12.75" customHeight="1" x14ac:dyDescent="0.25">
      <c r="A33" s="14" t="s">
        <v>60</v>
      </c>
      <c r="B33" s="21" t="s">
        <v>61</v>
      </c>
      <c r="C33" s="16">
        <f>C26+C27+C28+C29+C31+C32</f>
        <v>1092038</v>
      </c>
      <c r="D33" s="16">
        <f t="shared" ref="D33:I33" si="5">D26+D27+D28+D29+D31+D32</f>
        <v>1135950</v>
      </c>
      <c r="E33" s="16">
        <f t="shared" si="5"/>
        <v>1125139</v>
      </c>
      <c r="F33" s="16">
        <f t="shared" si="5"/>
        <v>1651</v>
      </c>
      <c r="G33" s="16">
        <f t="shared" si="5"/>
        <v>1651</v>
      </c>
      <c r="H33" s="16">
        <f t="shared" si="5"/>
        <v>1393</v>
      </c>
      <c r="I33" s="16">
        <f t="shared" si="5"/>
        <v>0</v>
      </c>
      <c r="J33" s="17">
        <f t="shared" si="1"/>
        <v>1093689</v>
      </c>
      <c r="K33" s="17">
        <f t="shared" si="2"/>
        <v>1137601</v>
      </c>
      <c r="L33" s="17">
        <f t="shared" si="2"/>
        <v>1126532</v>
      </c>
      <c r="M33" s="18"/>
    </row>
    <row r="34" spans="1:14" ht="12.75" customHeight="1" x14ac:dyDescent="0.25">
      <c r="A34" s="14" t="s">
        <v>62</v>
      </c>
      <c r="B34" s="21" t="s">
        <v>63</v>
      </c>
      <c r="C34" s="16">
        <f>C25+C33</f>
        <v>2767663</v>
      </c>
      <c r="D34" s="16">
        <f t="shared" ref="D34:I34" si="6">D25+D33</f>
        <v>4584537</v>
      </c>
      <c r="E34" s="16">
        <f t="shared" si="6"/>
        <v>4703985</v>
      </c>
      <c r="F34" s="16">
        <f t="shared" si="6"/>
        <v>54277</v>
      </c>
      <c r="G34" s="16">
        <f t="shared" si="6"/>
        <v>51844</v>
      </c>
      <c r="H34" s="16">
        <f t="shared" si="6"/>
        <v>38654</v>
      </c>
      <c r="I34" s="16">
        <f t="shared" si="6"/>
        <v>0</v>
      </c>
      <c r="J34" s="17">
        <f t="shared" si="1"/>
        <v>2821940</v>
      </c>
      <c r="K34" s="17">
        <f t="shared" si="2"/>
        <v>4636381</v>
      </c>
      <c r="L34" s="17">
        <f t="shared" si="2"/>
        <v>4742639</v>
      </c>
      <c r="M34" s="18"/>
    </row>
    <row r="35" spans="1:14" ht="12.75" customHeight="1" x14ac:dyDescent="0.25">
      <c r="A35" s="14" t="s">
        <v>64</v>
      </c>
      <c r="B35" s="15" t="s">
        <v>65</v>
      </c>
      <c r="C35" s="16">
        <v>721990</v>
      </c>
      <c r="D35" s="16">
        <v>732683</v>
      </c>
      <c r="E35" s="16">
        <v>699771</v>
      </c>
      <c r="F35" s="16">
        <v>1651</v>
      </c>
      <c r="G35" s="16">
        <v>0</v>
      </c>
      <c r="H35" s="16"/>
      <c r="I35" s="16">
        <v>0</v>
      </c>
      <c r="J35" s="17">
        <f t="shared" si="1"/>
        <v>723641</v>
      </c>
      <c r="K35" s="17">
        <f t="shared" si="2"/>
        <v>732683</v>
      </c>
      <c r="L35" s="17">
        <v>699771</v>
      </c>
      <c r="M35" s="18"/>
    </row>
    <row r="36" spans="1:14" ht="12.75" customHeight="1" x14ac:dyDescent="0.25">
      <c r="A36" s="14" t="s">
        <v>66</v>
      </c>
      <c r="B36" s="21" t="s">
        <v>67</v>
      </c>
      <c r="C36" s="17">
        <f>C34-C35</f>
        <v>2045673</v>
      </c>
      <c r="D36" s="17">
        <f t="shared" ref="D36:I36" si="7">D34-D35</f>
        <v>3851854</v>
      </c>
      <c r="E36" s="17">
        <f t="shared" si="7"/>
        <v>4004214</v>
      </c>
      <c r="F36" s="17">
        <f t="shared" si="7"/>
        <v>52626</v>
      </c>
      <c r="G36" s="17">
        <f t="shared" si="7"/>
        <v>51844</v>
      </c>
      <c r="H36" s="17">
        <f t="shared" si="7"/>
        <v>38654</v>
      </c>
      <c r="I36" s="17">
        <f t="shared" si="7"/>
        <v>0</v>
      </c>
      <c r="J36" s="17">
        <f t="shared" si="1"/>
        <v>2098299</v>
      </c>
      <c r="K36" s="17">
        <f t="shared" si="2"/>
        <v>3903698</v>
      </c>
      <c r="L36" s="17">
        <f t="shared" si="2"/>
        <v>4042868</v>
      </c>
      <c r="M36" s="18"/>
    </row>
    <row r="37" spans="1:14" ht="12.75" customHeight="1" x14ac:dyDescent="0.25">
      <c r="A37" s="22"/>
      <c r="B37" s="23"/>
      <c r="C37" s="17"/>
      <c r="D37" s="17"/>
      <c r="E37" s="17"/>
      <c r="F37" s="17"/>
      <c r="G37" s="17"/>
      <c r="H37" s="17"/>
      <c r="I37" s="16"/>
      <c r="J37" s="17"/>
      <c r="K37" s="17"/>
      <c r="L37" s="17"/>
      <c r="M37" s="18"/>
    </row>
    <row r="38" spans="1:14" ht="12.75" customHeight="1" x14ac:dyDescent="0.25">
      <c r="A38" s="24"/>
      <c r="B38" s="25"/>
      <c r="C38" s="18"/>
      <c r="D38" s="18"/>
      <c r="E38" s="18"/>
      <c r="F38" s="18"/>
      <c r="G38" s="18"/>
      <c r="H38" s="18"/>
      <c r="I38" s="26"/>
      <c r="J38" s="18"/>
      <c r="K38" s="18"/>
      <c r="L38" s="18"/>
      <c r="M38" s="18"/>
    </row>
    <row r="39" spans="1:14" ht="30" customHeight="1" x14ac:dyDescent="0.25">
      <c r="B39" s="27" t="s">
        <v>68</v>
      </c>
      <c r="C39" s="28"/>
      <c r="D39" s="28"/>
      <c r="E39" s="28"/>
      <c r="J39" s="18"/>
      <c r="K39" s="18" t="s">
        <v>3</v>
      </c>
      <c r="L39" s="18"/>
      <c r="M39" s="10"/>
    </row>
    <row r="40" spans="1:14" ht="33" customHeight="1" x14ac:dyDescent="0.25">
      <c r="A40" s="11" t="s">
        <v>4</v>
      </c>
      <c r="B40" s="12" t="s">
        <v>5</v>
      </c>
      <c r="C40" s="12" t="s">
        <v>6</v>
      </c>
      <c r="D40" s="12" t="s">
        <v>69</v>
      </c>
      <c r="E40" s="12" t="s">
        <v>8</v>
      </c>
      <c r="F40" s="12" t="s">
        <v>9</v>
      </c>
      <c r="G40" s="12" t="s">
        <v>10</v>
      </c>
      <c r="H40" s="12" t="s">
        <v>11</v>
      </c>
      <c r="I40" s="12" t="s">
        <v>12</v>
      </c>
      <c r="J40" s="12" t="s">
        <v>13</v>
      </c>
      <c r="K40" s="12" t="s">
        <v>70</v>
      </c>
      <c r="L40" s="12" t="s">
        <v>15</v>
      </c>
      <c r="M40" s="13"/>
    </row>
    <row r="41" spans="1:14" ht="12.75" customHeight="1" x14ac:dyDescent="0.25">
      <c r="A41" s="29" t="s">
        <v>16</v>
      </c>
      <c r="B41" s="30" t="s">
        <v>71</v>
      </c>
      <c r="C41" s="31">
        <f>C42+C43+C44+C45+C46+C49</f>
        <v>1708123</v>
      </c>
      <c r="D41" s="31">
        <f t="shared" ref="D41:I41" si="8">D42+D43+D44+D45+D46+D49</f>
        <v>1803892</v>
      </c>
      <c r="E41" s="31">
        <f t="shared" si="8"/>
        <v>1593469</v>
      </c>
      <c r="F41" s="31">
        <f t="shared" si="8"/>
        <v>52626</v>
      </c>
      <c r="G41" s="31">
        <f t="shared" si="8"/>
        <v>51844</v>
      </c>
      <c r="H41" s="31">
        <f t="shared" si="8"/>
        <v>38654</v>
      </c>
      <c r="I41" s="31">
        <f t="shared" si="8"/>
        <v>0</v>
      </c>
      <c r="J41" s="17">
        <f t="shared" si="1"/>
        <v>1760749</v>
      </c>
      <c r="K41" s="17">
        <f t="shared" si="2"/>
        <v>1855736</v>
      </c>
      <c r="L41" s="17">
        <f>E41+H41</f>
        <v>1632123</v>
      </c>
      <c r="M41" s="18"/>
    </row>
    <row r="42" spans="1:14" ht="12.75" customHeight="1" x14ac:dyDescent="0.25">
      <c r="A42" s="14" t="s">
        <v>72</v>
      </c>
      <c r="B42" s="15" t="s">
        <v>73</v>
      </c>
      <c r="C42" s="16">
        <f>458660+73538</f>
        <v>532198</v>
      </c>
      <c r="D42" s="16">
        <v>551954</v>
      </c>
      <c r="E42" s="16">
        <v>534776</v>
      </c>
      <c r="F42" s="16">
        <v>0</v>
      </c>
      <c r="G42" s="16">
        <v>0</v>
      </c>
      <c r="H42" s="16"/>
      <c r="I42" s="16">
        <v>0</v>
      </c>
      <c r="J42" s="17">
        <f t="shared" si="1"/>
        <v>532198</v>
      </c>
      <c r="K42" s="17">
        <f t="shared" si="2"/>
        <v>551954</v>
      </c>
      <c r="L42" s="17">
        <f t="shared" si="2"/>
        <v>534776</v>
      </c>
      <c r="M42" s="18"/>
      <c r="N42" s="10"/>
    </row>
    <row r="43" spans="1:14" ht="12.75" customHeight="1" x14ac:dyDescent="0.25">
      <c r="A43" s="14" t="s">
        <v>74</v>
      </c>
      <c r="B43" s="15" t="s">
        <v>75</v>
      </c>
      <c r="C43" s="16">
        <f>126274+18574</f>
        <v>144848</v>
      </c>
      <c r="D43" s="16">
        <v>148868</v>
      </c>
      <c r="E43" s="16">
        <v>141769</v>
      </c>
      <c r="F43" s="16">
        <v>0</v>
      </c>
      <c r="G43" s="16">
        <v>0</v>
      </c>
      <c r="H43" s="16"/>
      <c r="I43" s="16">
        <v>0</v>
      </c>
      <c r="J43" s="17">
        <f t="shared" si="1"/>
        <v>144848</v>
      </c>
      <c r="K43" s="17">
        <f t="shared" si="2"/>
        <v>148868</v>
      </c>
      <c r="L43" s="17">
        <f t="shared" si="2"/>
        <v>141769</v>
      </c>
      <c r="M43" s="18"/>
      <c r="N43" s="10"/>
    </row>
    <row r="44" spans="1:14" ht="12.75" customHeight="1" x14ac:dyDescent="0.25">
      <c r="A44" s="14" t="s">
        <v>76</v>
      </c>
      <c r="B44" s="15" t="s">
        <v>77</v>
      </c>
      <c r="C44" s="16">
        <f>197928+375725</f>
        <v>573653</v>
      </c>
      <c r="D44" s="16">
        <v>646167</v>
      </c>
      <c r="E44" s="16">
        <v>583670</v>
      </c>
      <c r="F44" s="16">
        <f>10458+2858</f>
        <v>13316</v>
      </c>
      <c r="G44" s="16">
        <v>7606</v>
      </c>
      <c r="H44" s="16">
        <v>7606</v>
      </c>
      <c r="I44" s="16">
        <v>0</v>
      </c>
      <c r="J44" s="17">
        <f t="shared" si="1"/>
        <v>586969</v>
      </c>
      <c r="K44" s="17">
        <f t="shared" si="2"/>
        <v>653773</v>
      </c>
      <c r="L44" s="17">
        <f t="shared" si="2"/>
        <v>591276</v>
      </c>
      <c r="M44" s="18"/>
      <c r="N44" s="10"/>
    </row>
    <row r="45" spans="1:14" ht="12.75" customHeight="1" x14ac:dyDescent="0.25">
      <c r="A45" s="14" t="s">
        <v>78</v>
      </c>
      <c r="B45" s="15" t="s">
        <v>79</v>
      </c>
      <c r="C45" s="16">
        <v>0</v>
      </c>
      <c r="D45" s="16">
        <v>20</v>
      </c>
      <c r="E45" s="16">
        <v>20</v>
      </c>
      <c r="F45" s="16">
        <v>30000</v>
      </c>
      <c r="G45" s="16">
        <v>32617</v>
      </c>
      <c r="H45" s="16">
        <v>20379</v>
      </c>
      <c r="I45" s="16">
        <v>0</v>
      </c>
      <c r="J45" s="17">
        <f t="shared" si="1"/>
        <v>30000</v>
      </c>
      <c r="K45" s="17">
        <f t="shared" si="2"/>
        <v>32637</v>
      </c>
      <c r="L45" s="17">
        <f t="shared" si="2"/>
        <v>20399</v>
      </c>
      <c r="M45" s="18"/>
    </row>
    <row r="46" spans="1:14" ht="12.75" customHeight="1" x14ac:dyDescent="0.25">
      <c r="A46" s="14" t="s">
        <v>80</v>
      </c>
      <c r="B46" s="15" t="s">
        <v>81</v>
      </c>
      <c r="C46" s="16">
        <f>C47+C48</f>
        <v>314424</v>
      </c>
      <c r="D46" s="16">
        <f>D47+D48</f>
        <v>335268</v>
      </c>
      <c r="E46" s="16">
        <f>E47+E48</f>
        <v>333234</v>
      </c>
      <c r="F46" s="16">
        <f t="shared" ref="F46:I46" si="9">F47+F48</f>
        <v>9310</v>
      </c>
      <c r="G46" s="16">
        <v>11621</v>
      </c>
      <c r="H46" s="16">
        <v>10669</v>
      </c>
      <c r="I46" s="16">
        <f t="shared" si="9"/>
        <v>0</v>
      </c>
      <c r="J46" s="17">
        <f t="shared" si="1"/>
        <v>323734</v>
      </c>
      <c r="K46" s="17">
        <f t="shared" si="2"/>
        <v>346889</v>
      </c>
      <c r="L46" s="17">
        <f t="shared" si="2"/>
        <v>343903</v>
      </c>
      <c r="M46" s="18"/>
    </row>
    <row r="47" spans="1:14" ht="12.75" customHeight="1" x14ac:dyDescent="0.25">
      <c r="A47" s="32" t="s">
        <v>82</v>
      </c>
      <c r="B47" s="15" t="s">
        <v>83</v>
      </c>
      <c r="C47" s="16">
        <v>201272</v>
      </c>
      <c r="D47" s="16">
        <v>212562</v>
      </c>
      <c r="E47" s="16">
        <v>210528</v>
      </c>
      <c r="F47" s="16">
        <v>9310</v>
      </c>
      <c r="G47" s="16">
        <v>11621</v>
      </c>
      <c r="H47" s="16">
        <v>10669</v>
      </c>
      <c r="I47" s="16">
        <v>0</v>
      </c>
      <c r="J47" s="17">
        <f t="shared" si="1"/>
        <v>210582</v>
      </c>
      <c r="K47" s="17">
        <f t="shared" si="2"/>
        <v>224183</v>
      </c>
      <c r="L47" s="17">
        <f t="shared" si="2"/>
        <v>221197</v>
      </c>
      <c r="M47" s="18"/>
    </row>
    <row r="48" spans="1:14" ht="12.75" customHeight="1" x14ac:dyDescent="0.25">
      <c r="A48" s="32" t="s">
        <v>84</v>
      </c>
      <c r="B48" s="15" t="s">
        <v>85</v>
      </c>
      <c r="C48" s="16">
        <v>113152</v>
      </c>
      <c r="D48" s="16">
        <v>122706</v>
      </c>
      <c r="E48" s="16">
        <v>122706</v>
      </c>
      <c r="F48" s="16">
        <v>0</v>
      </c>
      <c r="G48" s="16">
        <v>0</v>
      </c>
      <c r="H48" s="16"/>
      <c r="I48" s="16">
        <v>0</v>
      </c>
      <c r="J48" s="17">
        <f t="shared" si="1"/>
        <v>113152</v>
      </c>
      <c r="K48" s="17">
        <f t="shared" si="2"/>
        <v>122706</v>
      </c>
      <c r="L48" s="17">
        <f t="shared" si="2"/>
        <v>122706</v>
      </c>
      <c r="M48" s="18"/>
      <c r="N48" s="10"/>
    </row>
    <row r="49" spans="1:14" ht="12.75" customHeight="1" x14ac:dyDescent="0.25">
      <c r="A49" s="32" t="s">
        <v>86</v>
      </c>
      <c r="B49" s="15" t="s">
        <v>87</v>
      </c>
      <c r="C49" s="16">
        <v>143000</v>
      </c>
      <c r="D49" s="16">
        <v>121615</v>
      </c>
      <c r="E49" s="16"/>
      <c r="F49" s="16">
        <v>0</v>
      </c>
      <c r="G49" s="16">
        <v>0</v>
      </c>
      <c r="H49" s="16"/>
      <c r="I49" s="16">
        <v>0</v>
      </c>
      <c r="J49" s="17">
        <f t="shared" si="1"/>
        <v>143000</v>
      </c>
      <c r="K49" s="17">
        <f t="shared" si="2"/>
        <v>121615</v>
      </c>
      <c r="L49" s="17">
        <f t="shared" si="2"/>
        <v>0</v>
      </c>
      <c r="M49" s="18"/>
    </row>
    <row r="50" spans="1:14" ht="12.75" customHeight="1" x14ac:dyDescent="0.25">
      <c r="A50" s="32" t="s">
        <v>18</v>
      </c>
      <c r="B50" s="15" t="s">
        <v>88</v>
      </c>
      <c r="C50" s="16">
        <f>328167+9383</f>
        <v>337550</v>
      </c>
      <c r="D50" s="16">
        <f>D51+D52</f>
        <v>2030106</v>
      </c>
      <c r="E50" s="16">
        <f>E51+E52</f>
        <v>1964709</v>
      </c>
      <c r="F50" s="16">
        <f t="shared" ref="F50:I50" si="10">F51+F52+F53</f>
        <v>0</v>
      </c>
      <c r="G50" s="16">
        <v>0</v>
      </c>
      <c r="H50" s="16">
        <v>0</v>
      </c>
      <c r="I50" s="16">
        <f t="shared" si="10"/>
        <v>0</v>
      </c>
      <c r="J50" s="17">
        <f t="shared" si="1"/>
        <v>337550</v>
      </c>
      <c r="K50" s="17">
        <f t="shared" si="2"/>
        <v>2030106</v>
      </c>
      <c r="L50" s="17">
        <f t="shared" si="2"/>
        <v>1964709</v>
      </c>
      <c r="M50" s="18"/>
    </row>
    <row r="51" spans="1:14" ht="12.75" customHeight="1" x14ac:dyDescent="0.25">
      <c r="A51" s="32" t="s">
        <v>20</v>
      </c>
      <c r="B51" s="15" t="s">
        <v>89</v>
      </c>
      <c r="C51" s="16">
        <f>328167+9383</f>
        <v>337550</v>
      </c>
      <c r="D51" s="16">
        <v>2023106</v>
      </c>
      <c r="E51" s="16">
        <v>1964709</v>
      </c>
      <c r="F51" s="16">
        <v>0</v>
      </c>
      <c r="G51" s="16">
        <v>0</v>
      </c>
      <c r="H51" s="16"/>
      <c r="I51" s="16">
        <v>0</v>
      </c>
      <c r="J51" s="17">
        <f t="shared" si="1"/>
        <v>337550</v>
      </c>
      <c r="K51" s="17">
        <f t="shared" si="2"/>
        <v>2023106</v>
      </c>
      <c r="L51" s="17">
        <f t="shared" si="2"/>
        <v>1964709</v>
      </c>
      <c r="M51" s="18"/>
    </row>
    <row r="52" spans="1:14" ht="12.75" customHeight="1" x14ac:dyDescent="0.25">
      <c r="A52" s="32" t="s">
        <v>90</v>
      </c>
      <c r="B52" s="15" t="s">
        <v>91</v>
      </c>
      <c r="C52" s="16">
        <v>0</v>
      </c>
      <c r="D52" s="16">
        <v>7000</v>
      </c>
      <c r="E52" s="16">
        <v>0</v>
      </c>
      <c r="F52" s="16">
        <v>0</v>
      </c>
      <c r="G52" s="16">
        <v>0</v>
      </c>
      <c r="H52" s="16"/>
      <c r="I52" s="16">
        <v>0</v>
      </c>
      <c r="J52" s="17">
        <f t="shared" si="1"/>
        <v>0</v>
      </c>
      <c r="K52" s="17">
        <f t="shared" si="2"/>
        <v>7000</v>
      </c>
      <c r="L52" s="17">
        <f t="shared" si="2"/>
        <v>0</v>
      </c>
      <c r="M52" s="18"/>
    </row>
    <row r="53" spans="1:14" ht="12.75" customHeight="1" x14ac:dyDescent="0.25">
      <c r="A53" s="32" t="s">
        <v>92</v>
      </c>
      <c r="B53" s="15" t="s">
        <v>93</v>
      </c>
      <c r="C53" s="16">
        <v>0</v>
      </c>
      <c r="D53" s="16"/>
      <c r="E53" s="16"/>
      <c r="F53" s="16">
        <v>0</v>
      </c>
      <c r="G53" s="16">
        <v>0</v>
      </c>
      <c r="H53" s="16"/>
      <c r="I53" s="16">
        <v>0</v>
      </c>
      <c r="J53" s="17">
        <f t="shared" si="1"/>
        <v>0</v>
      </c>
      <c r="K53" s="17">
        <f t="shared" si="2"/>
        <v>0</v>
      </c>
      <c r="L53" s="17">
        <f t="shared" si="2"/>
        <v>0</v>
      </c>
      <c r="M53" s="18"/>
      <c r="N53" s="10"/>
    </row>
    <row r="54" spans="1:14" ht="12.75" customHeight="1" x14ac:dyDescent="0.25">
      <c r="A54" s="32" t="s">
        <v>28</v>
      </c>
      <c r="B54" s="21" t="s">
        <v>94</v>
      </c>
      <c r="C54" s="16">
        <f>C41+C50</f>
        <v>2045673</v>
      </c>
      <c r="D54" s="16">
        <f t="shared" ref="D54:I54" si="11">D41+D50</f>
        <v>3833998</v>
      </c>
      <c r="E54" s="16">
        <f t="shared" si="11"/>
        <v>3558178</v>
      </c>
      <c r="F54" s="16">
        <f t="shared" si="11"/>
        <v>52626</v>
      </c>
      <c r="G54" s="16">
        <f t="shared" si="11"/>
        <v>51844</v>
      </c>
      <c r="H54" s="16">
        <f t="shared" si="11"/>
        <v>38654</v>
      </c>
      <c r="I54" s="16">
        <f t="shared" si="11"/>
        <v>0</v>
      </c>
      <c r="J54" s="17">
        <f t="shared" si="1"/>
        <v>2098299</v>
      </c>
      <c r="K54" s="17">
        <f t="shared" si="2"/>
        <v>3885842</v>
      </c>
      <c r="L54" s="17">
        <f t="shared" si="2"/>
        <v>3596832</v>
      </c>
      <c r="M54" s="18"/>
    </row>
    <row r="55" spans="1:14" ht="12.75" customHeight="1" x14ac:dyDescent="0.25">
      <c r="A55" s="14" t="s">
        <v>30</v>
      </c>
      <c r="B55" s="15" t="s">
        <v>95</v>
      </c>
      <c r="C55" s="16">
        <v>0</v>
      </c>
      <c r="D55" s="16"/>
      <c r="E55" s="16"/>
      <c r="F55" s="16">
        <v>0</v>
      </c>
      <c r="G55" s="16">
        <v>0</v>
      </c>
      <c r="H55" s="16"/>
      <c r="I55" s="16">
        <v>0</v>
      </c>
      <c r="J55" s="17">
        <f t="shared" si="1"/>
        <v>0</v>
      </c>
      <c r="K55" s="17">
        <f t="shared" si="2"/>
        <v>0</v>
      </c>
      <c r="L55" s="17">
        <f t="shared" si="2"/>
        <v>0</v>
      </c>
      <c r="M55" s="18"/>
    </row>
    <row r="56" spans="1:14" ht="12.75" customHeight="1" x14ac:dyDescent="0.25">
      <c r="A56" s="14" t="s">
        <v>37</v>
      </c>
      <c r="B56" s="15" t="s">
        <v>96</v>
      </c>
      <c r="C56" s="16">
        <v>0</v>
      </c>
      <c r="D56" s="16"/>
      <c r="E56" s="16"/>
      <c r="F56" s="16">
        <v>0</v>
      </c>
      <c r="G56" s="16">
        <v>0</v>
      </c>
      <c r="H56" s="16"/>
      <c r="I56" s="16">
        <v>0</v>
      </c>
      <c r="J56" s="17">
        <f t="shared" si="1"/>
        <v>0</v>
      </c>
      <c r="K56" s="17">
        <f t="shared" si="2"/>
        <v>0</v>
      </c>
      <c r="L56" s="17">
        <f t="shared" si="2"/>
        <v>0</v>
      </c>
      <c r="M56" s="18"/>
    </row>
    <row r="57" spans="1:14" ht="12.75" customHeight="1" x14ac:dyDescent="0.25">
      <c r="A57" s="14" t="s">
        <v>39</v>
      </c>
      <c r="B57" s="15" t="s">
        <v>97</v>
      </c>
      <c r="C57" s="16">
        <v>723641</v>
      </c>
      <c r="D57" s="16">
        <v>750539</v>
      </c>
      <c r="E57" s="16">
        <v>717627</v>
      </c>
      <c r="F57" s="16">
        <v>0</v>
      </c>
      <c r="G57" s="16">
        <v>0</v>
      </c>
      <c r="H57" s="16"/>
      <c r="I57" s="16">
        <v>0</v>
      </c>
      <c r="J57" s="17">
        <f t="shared" si="1"/>
        <v>723641</v>
      </c>
      <c r="K57" s="17">
        <f t="shared" si="2"/>
        <v>750539</v>
      </c>
      <c r="L57" s="17">
        <f t="shared" si="2"/>
        <v>717627</v>
      </c>
      <c r="M57" s="18"/>
    </row>
    <row r="58" spans="1:14" ht="12.75" customHeight="1" x14ac:dyDescent="0.25">
      <c r="A58" s="14"/>
      <c r="B58" s="15" t="s">
        <v>98</v>
      </c>
      <c r="C58" s="16">
        <v>723641</v>
      </c>
      <c r="D58" s="16">
        <v>732683</v>
      </c>
      <c r="E58" s="16">
        <v>699771</v>
      </c>
      <c r="F58" s="16">
        <v>0</v>
      </c>
      <c r="G58" s="16">
        <v>0</v>
      </c>
      <c r="H58" s="16"/>
      <c r="I58" s="16">
        <v>0</v>
      </c>
      <c r="J58" s="17">
        <f t="shared" si="1"/>
        <v>723641</v>
      </c>
      <c r="K58" s="17">
        <f t="shared" si="2"/>
        <v>732683</v>
      </c>
      <c r="L58" s="17">
        <f t="shared" si="2"/>
        <v>699771</v>
      </c>
      <c r="M58" s="18"/>
    </row>
    <row r="59" spans="1:14" ht="12.75" customHeight="1" x14ac:dyDescent="0.25">
      <c r="A59" s="14" t="s">
        <v>41</v>
      </c>
      <c r="B59" s="15" t="s">
        <v>99</v>
      </c>
      <c r="C59" s="16">
        <v>0</v>
      </c>
      <c r="D59" s="16"/>
      <c r="E59" s="16"/>
      <c r="F59" s="16">
        <v>0</v>
      </c>
      <c r="G59" s="16">
        <v>0</v>
      </c>
      <c r="H59" s="16"/>
      <c r="I59" s="16">
        <v>0</v>
      </c>
      <c r="J59" s="17">
        <f t="shared" si="1"/>
        <v>0</v>
      </c>
      <c r="K59" s="17">
        <f t="shared" si="2"/>
        <v>0</v>
      </c>
      <c r="L59" s="17">
        <f t="shared" si="2"/>
        <v>0</v>
      </c>
      <c r="M59" s="18"/>
    </row>
    <row r="60" spans="1:14" ht="12.75" customHeight="1" x14ac:dyDescent="0.25">
      <c r="A60" s="14" t="s">
        <v>43</v>
      </c>
      <c r="B60" s="21" t="s">
        <v>100</v>
      </c>
      <c r="C60" s="16">
        <f>C55+C56+C57+C59</f>
        <v>723641</v>
      </c>
      <c r="D60" s="16">
        <f t="shared" ref="D60:I60" si="12">D55+D56+D57+D59</f>
        <v>750539</v>
      </c>
      <c r="E60" s="16">
        <f t="shared" si="12"/>
        <v>717627</v>
      </c>
      <c r="F60" s="16">
        <f t="shared" si="12"/>
        <v>0</v>
      </c>
      <c r="G60" s="16">
        <f t="shared" si="12"/>
        <v>0</v>
      </c>
      <c r="H60" s="16">
        <f t="shared" si="12"/>
        <v>0</v>
      </c>
      <c r="I60" s="16">
        <f t="shared" si="12"/>
        <v>0</v>
      </c>
      <c r="J60" s="17">
        <f t="shared" si="1"/>
        <v>723641</v>
      </c>
      <c r="K60" s="17">
        <f t="shared" si="2"/>
        <v>750539</v>
      </c>
      <c r="L60" s="17">
        <f t="shared" si="2"/>
        <v>717627</v>
      </c>
      <c r="M60" s="18"/>
    </row>
    <row r="61" spans="1:14" ht="12.75" customHeight="1" x14ac:dyDescent="0.25">
      <c r="A61" s="14" t="s">
        <v>45</v>
      </c>
      <c r="B61" s="21" t="s">
        <v>101</v>
      </c>
      <c r="C61" s="16">
        <f>C54+C60</f>
        <v>2769314</v>
      </c>
      <c r="D61" s="16">
        <f t="shared" ref="D61:I61" si="13">D54+D60</f>
        <v>4584537</v>
      </c>
      <c r="E61" s="16">
        <f t="shared" si="13"/>
        <v>4275805</v>
      </c>
      <c r="F61" s="16">
        <f t="shared" si="13"/>
        <v>52626</v>
      </c>
      <c r="G61" s="16">
        <f t="shared" si="13"/>
        <v>51844</v>
      </c>
      <c r="H61" s="16">
        <f t="shared" si="13"/>
        <v>38654</v>
      </c>
      <c r="I61" s="16">
        <f t="shared" si="13"/>
        <v>0</v>
      </c>
      <c r="J61" s="17">
        <f t="shared" si="1"/>
        <v>2821940</v>
      </c>
      <c r="K61" s="17">
        <f t="shared" si="2"/>
        <v>4636381</v>
      </c>
      <c r="L61" s="17">
        <f t="shared" si="2"/>
        <v>4314459</v>
      </c>
      <c r="M61" s="18"/>
    </row>
    <row r="62" spans="1:14" ht="12.75" customHeight="1" x14ac:dyDescent="0.25">
      <c r="A62" s="14" t="s">
        <v>47</v>
      </c>
      <c r="B62" s="15" t="s">
        <v>102</v>
      </c>
      <c r="C62" s="16">
        <v>723641</v>
      </c>
      <c r="D62" s="16">
        <v>732683</v>
      </c>
      <c r="E62" s="16">
        <v>699771</v>
      </c>
      <c r="F62" s="16">
        <v>0</v>
      </c>
      <c r="G62" s="16">
        <v>0</v>
      </c>
      <c r="H62" s="16"/>
      <c r="I62" s="16">
        <v>0</v>
      </c>
      <c r="J62" s="17">
        <f t="shared" si="1"/>
        <v>723641</v>
      </c>
      <c r="K62" s="17">
        <f t="shared" si="2"/>
        <v>732683</v>
      </c>
      <c r="L62" s="17">
        <f t="shared" si="2"/>
        <v>699771</v>
      </c>
      <c r="M62" s="18"/>
    </row>
    <row r="63" spans="1:14" ht="12.75" customHeight="1" x14ac:dyDescent="0.25">
      <c r="A63" s="20" t="s">
        <v>49</v>
      </c>
      <c r="B63" s="33" t="s">
        <v>103</v>
      </c>
      <c r="C63" s="17">
        <f>C61-C62</f>
        <v>2045673</v>
      </c>
      <c r="D63" s="17">
        <f t="shared" ref="D63:I63" si="14">D61-D62</f>
        <v>3851854</v>
      </c>
      <c r="E63" s="17">
        <f t="shared" si="14"/>
        <v>3576034</v>
      </c>
      <c r="F63" s="17">
        <f t="shared" si="14"/>
        <v>52626</v>
      </c>
      <c r="G63" s="17">
        <f t="shared" si="14"/>
        <v>51844</v>
      </c>
      <c r="H63" s="17">
        <f t="shared" si="14"/>
        <v>38654</v>
      </c>
      <c r="I63" s="17">
        <f t="shared" si="14"/>
        <v>0</v>
      </c>
      <c r="J63" s="17">
        <f t="shared" si="1"/>
        <v>2098299</v>
      </c>
      <c r="K63" s="17">
        <f t="shared" si="2"/>
        <v>3903698</v>
      </c>
      <c r="L63" s="17">
        <f t="shared" si="2"/>
        <v>3614688</v>
      </c>
      <c r="M63" s="18"/>
    </row>
    <row r="64" spans="1:14" ht="12.75" customHeight="1" x14ac:dyDescent="0.25">
      <c r="A64" s="14"/>
      <c r="B64" s="3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1:13" ht="12.75" customHeight="1" x14ac:dyDescent="0.25">
      <c r="A65" s="20"/>
      <c r="B65" s="35"/>
      <c r="C65" s="36"/>
      <c r="D65" s="36"/>
      <c r="E65" s="36"/>
      <c r="F65" s="36"/>
      <c r="G65" s="36"/>
      <c r="H65" s="36"/>
      <c r="I65" s="36"/>
      <c r="J65" s="36"/>
      <c r="K65" s="17"/>
      <c r="L65" s="17"/>
      <c r="M65" s="37"/>
    </row>
    <row r="66" spans="1:13" x14ac:dyDescent="0.25">
      <c r="A66" s="20"/>
      <c r="B66" s="38"/>
      <c r="C66" s="36"/>
      <c r="D66" s="36"/>
      <c r="E66" s="36"/>
      <c r="F66" s="36"/>
      <c r="G66" s="36"/>
      <c r="H66" s="36"/>
      <c r="I66" s="36"/>
      <c r="J66" s="17"/>
      <c r="K66" s="17"/>
      <c r="L66" s="17"/>
      <c r="M66" s="37"/>
    </row>
    <row r="67" spans="1:13" x14ac:dyDescent="0.25">
      <c r="A67" s="20"/>
      <c r="B67" s="38"/>
      <c r="C67" s="36"/>
      <c r="D67" s="36"/>
      <c r="E67" s="36"/>
      <c r="F67" s="36"/>
      <c r="G67" s="36"/>
      <c r="H67" s="36"/>
      <c r="I67" s="36"/>
      <c r="J67" s="17"/>
      <c r="K67" s="17"/>
      <c r="L67" s="17"/>
      <c r="M67" s="37"/>
    </row>
    <row r="68" spans="1:13" ht="12.95" customHeight="1" x14ac:dyDescent="0.25"/>
    <row r="69" spans="1:13" ht="12.95" customHeight="1" x14ac:dyDescent="0.25"/>
  </sheetData>
  <mergeCells count="3">
    <mergeCell ref="B2:B4"/>
    <mergeCell ref="C2:G4"/>
    <mergeCell ref="I2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2016-06-03T07:15:57Z</dcterms:modified>
</cp:coreProperties>
</file>