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C42" i="1"/>
  <c r="F42" i="1" s="1"/>
  <c r="F41" i="1"/>
  <c r="E41" i="1"/>
  <c r="F40" i="1"/>
  <c r="E40" i="1"/>
  <c r="E39" i="1"/>
  <c r="C39" i="1"/>
  <c r="F39" i="1" s="1"/>
  <c r="E38" i="1"/>
  <c r="F37" i="1"/>
  <c r="E37" i="1"/>
  <c r="F36" i="1"/>
  <c r="E36" i="1"/>
  <c r="F35" i="1"/>
  <c r="E35" i="1"/>
  <c r="F34" i="1"/>
  <c r="E34" i="1"/>
  <c r="F33" i="1"/>
  <c r="E33" i="1"/>
  <c r="E32" i="1"/>
  <c r="C32" i="1"/>
  <c r="F32" i="1" s="1"/>
  <c r="E31" i="1"/>
  <c r="F31" i="1" s="1"/>
  <c r="E30" i="1"/>
  <c r="F30" i="1" s="1"/>
  <c r="E29" i="1"/>
  <c r="F29" i="1" s="1"/>
  <c r="E28" i="1"/>
  <c r="F28" i="1" s="1"/>
  <c r="E27" i="1"/>
  <c r="C27" i="1"/>
  <c r="F27" i="1" s="1"/>
  <c r="F26" i="1"/>
  <c r="E26" i="1"/>
  <c r="F25" i="1"/>
  <c r="E25" i="1"/>
  <c r="F24" i="1"/>
  <c r="E24" i="1"/>
  <c r="F23" i="1"/>
  <c r="E23" i="1"/>
  <c r="F22" i="1"/>
  <c r="E22" i="1"/>
  <c r="E21" i="1"/>
  <c r="C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F38" i="1" l="1"/>
  <c r="C43" i="1"/>
  <c r="F43" i="1" s="1"/>
  <c r="C59" i="1"/>
  <c r="F59" i="1" s="1"/>
  <c r="F47" i="1"/>
  <c r="F48" i="1"/>
  <c r="F9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<sst xmlns="http://schemas.openxmlformats.org/spreadsheetml/2006/main" count="116" uniqueCount="102">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</sst>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2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0" borderId="11" xfId="0" applyFont="1" applyFill="1" applyBorder="1" applyAlignment="1" applyProtection="1">
      <alignment horizontal="left" vertical="center" wrapText="1"/>
    </xf>
    <xf numFmtId="167" fontId="28" fillId="0" borderId="12" xfId="2" applyNumberFormat="1" applyFont="1" applyFill="1" applyBorder="1" applyAlignment="1" applyProtection="1">
      <alignment horizontal="right" vertical="center" wrapText="1" indent="1"/>
    </xf>
    <xf numFmtId="0" fontId="28" fillId="2" borderId="31" xfId="0" applyFont="1" applyFill="1" applyBorder="1" applyAlignment="1" applyProtection="1">
      <alignment horizontal="left" vertical="center" wrapText="1"/>
    </xf>
    <xf numFmtId="0" fontId="28" fillId="2" borderId="26" xfId="0" applyFont="1" applyFill="1" applyBorder="1" applyAlignment="1" applyProtection="1">
      <alignment horizontal="left" vertical="center" wrapText="1"/>
    </xf>
    <xf numFmtId="168" fontId="28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9637776</v>
          </cell>
        </row>
        <row r="11">
          <cell r="C11">
            <v>7588800</v>
          </cell>
        </row>
        <row r="15">
          <cell r="C15">
            <v>2048976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9637776</v>
          </cell>
        </row>
        <row r="39">
          <cell r="C39">
            <v>184556399</v>
          </cell>
        </row>
        <row r="40">
          <cell r="C40">
            <v>16297751</v>
          </cell>
        </row>
        <row r="42">
          <cell r="C42">
            <v>168258648</v>
          </cell>
        </row>
        <row r="43">
          <cell r="C43">
            <v>194194175</v>
          </cell>
        </row>
        <row r="47">
          <cell r="C47">
            <v>193559407</v>
          </cell>
        </row>
        <row r="48">
          <cell r="C48">
            <v>145606830</v>
          </cell>
        </row>
        <row r="49">
          <cell r="C49">
            <v>26663415</v>
          </cell>
        </row>
        <row r="50">
          <cell r="C50">
            <v>21289162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194194175</v>
          </cell>
        </row>
        <row r="61">
          <cell r="C61">
            <v>41</v>
          </cell>
        </row>
      </sheetData>
      <sheetData sheetId="38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173575135</v>
          </cell>
        </row>
        <row r="15">
          <cell r="C15">
            <v>1771650</v>
          </cell>
        </row>
        <row r="21">
          <cell r="C21">
            <v>86729523</v>
          </cell>
        </row>
        <row r="24">
          <cell r="C24">
            <v>86729523</v>
          </cell>
        </row>
        <row r="25">
          <cell r="C25">
            <v>69276523</v>
          </cell>
        </row>
        <row r="27">
          <cell r="C27">
            <v>10712200</v>
          </cell>
        </row>
        <row r="30">
          <cell r="C30">
            <v>10712200</v>
          </cell>
        </row>
        <row r="31">
          <cell r="C31">
            <v>1092200</v>
          </cell>
        </row>
        <row r="32">
          <cell r="C32">
            <v>0</v>
          </cell>
        </row>
        <row r="38">
          <cell r="C38">
            <v>287766508</v>
          </cell>
        </row>
        <row r="39">
          <cell r="C39">
            <v>442995901</v>
          </cell>
        </row>
        <row r="40">
          <cell r="C40">
            <v>4223944</v>
          </cell>
        </row>
        <row r="42">
          <cell r="C42">
            <v>438771957</v>
          </cell>
        </row>
        <row r="43">
          <cell r="C43">
            <v>730762409</v>
          </cell>
        </row>
        <row r="47">
          <cell r="C47">
            <v>713798894</v>
          </cell>
        </row>
        <row r="48">
          <cell r="C48">
            <v>441011463</v>
          </cell>
        </row>
        <row r="49">
          <cell r="C49">
            <v>83425562</v>
          </cell>
        </row>
        <row r="50">
          <cell r="C50">
            <v>189361869</v>
          </cell>
        </row>
        <row r="53">
          <cell r="C53">
            <v>17388683</v>
          </cell>
        </row>
        <row r="54">
          <cell r="C54">
            <v>17388683</v>
          </cell>
        </row>
        <row r="59">
          <cell r="C59">
            <v>731187577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39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845791</v>
          </cell>
        </row>
        <row r="48">
          <cell r="C48">
            <v>348731</v>
          </cell>
        </row>
        <row r="49">
          <cell r="C49">
            <v>61028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845791</v>
          </cell>
        </row>
        <row r="61">
          <cell r="C61">
            <v>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F65"/>
  <sheetViews>
    <sheetView tabSelected="1" zoomScaleNormal="100" workbookViewId="0">
      <selection activeCell="C22" sqref="C22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4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CONCATENATE("8. melléklet ",[1]ALAPADATOK!A7," ",[1]ALAPADATOK!B7," ",[1]ALAPADATOK!C7," ",[1]ALAPADATOK!D7," ",[1]ALAPADATOK!E7," ",[1]ALAPADATOK!F7," ",[1]ALAPADATOK!G7," ",[1]ALAPADATOK!H7)</f>
        <v>8. melléklet a 6 / 2020. ( II.27 ) önkormányzati határozathoz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201233520</v>
      </c>
      <c r="E9" s="33">
        <f>'[1]9.6.1. sz. mell Kornisné Kp. '!C9+'[1]9.6.2. sz. mell Kornisné Kp.'!C9+'[1]9.6.3. sz. mell Kornisné Kp '!C9</f>
        <v>201233520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10867555</v>
      </c>
      <c r="E11" s="33">
        <f>'[1]9.6.1. sz. mell Kornisné Kp. '!C11+'[1]9.6.2. sz. mell Kornisné Kp.'!C11+'[1]9.6.3. sz. mell Kornisné Kp '!C11</f>
        <v>10867555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173575135</v>
      </c>
      <c r="E14" s="33">
        <f>'[1]9.6.1. sz. mell Kornisné Kp. '!C14+'[1]9.6.2. sz. mell Kornisné Kp.'!C14+'[1]9.6.3. sz. mell Kornisné Kp '!C14</f>
        <v>173575135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4090830</v>
      </c>
      <c r="E15" s="33">
        <f>'[1]9.6.1. sz. mell Kornisné Kp. '!C15+'[1]9.6.2. sz. mell Kornisné Kp.'!C15+'[1]9.6.3. sz. mell Kornisné Kp '!C15</f>
        <v>4090830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'[1]9.6.1. sz. mell Kornisné Kp. '!C20+'[1]9.6.2. sz. mell Kornisné Kp.'!C20+'[1]9.6.3. sz. mell Kornisné Kp 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86729523</v>
      </c>
      <c r="E21" s="33">
        <f>'[1]9.6.1. sz. mell Kornisné Kp. '!C21+'[1]9.6.2. sz. mell Kornisné Kp.'!C21+'[1]9.6.3. sz. mell Kornisné Kp '!C21</f>
        <v>86729523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39">
        <v>86729523</v>
      </c>
      <c r="E24" s="33">
        <f>'[1]9.6.1. sz. mell Kornisné Kp. '!C24+'[1]9.6.2. sz. mell Kornisné Kp.'!C24+'[1]9.6.3. sz. mell Kornisné Kp '!C24</f>
        <v>86729523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69276523</v>
      </c>
      <c r="E25" s="33">
        <f>'[1]9.6.1. sz. mell Kornisné Kp. '!C25+'[1]9.6.2. sz. mell Kornisné Kp.'!C25+'[1]9.6.3. sz. mell Kornisné Kp '!C25</f>
        <v>69276523</v>
      </c>
      <c r="F25" s="33">
        <f t="shared" si="0"/>
        <v>0</v>
      </c>
    </row>
    <row r="26" spans="1:6" s="42" customFormat="1" ht="12" customHeight="1" thickBot="1" x14ac:dyDescent="0.25">
      <c r="A26" s="45" t="s">
        <v>48</v>
      </c>
      <c r="B26" s="46" t="s">
        <v>49</v>
      </c>
      <c r="C26" s="47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5" t="s">
        <v>50</v>
      </c>
      <c r="B27" s="46" t="s">
        <v>51</v>
      </c>
      <c r="C27" s="31">
        <f>+C28+C29+C30</f>
        <v>10712200</v>
      </c>
      <c r="E27" s="33">
        <f>'[1]9.6.1. sz. mell Kornisné Kp. '!C27+'[1]9.6.2. sz. mell Kornisné Kp.'!C27+'[1]9.6.3. sz. mell Kornisné Kp '!C27</f>
        <v>10712200</v>
      </c>
      <c r="F27" s="33">
        <f t="shared" si="0"/>
        <v>0</v>
      </c>
    </row>
    <row r="28" spans="1:6" s="42" customFormat="1" ht="12" customHeight="1" x14ac:dyDescent="0.2">
      <c r="A28" s="48" t="s">
        <v>52</v>
      </c>
      <c r="B28" s="49" t="s">
        <v>53</v>
      </c>
      <c r="C28" s="50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48" t="s">
        <v>54</v>
      </c>
      <c r="B29" s="49" t="s">
        <v>43</v>
      </c>
      <c r="C29" s="51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48" t="s">
        <v>55</v>
      </c>
      <c r="B30" s="52" t="s">
        <v>56</v>
      </c>
      <c r="C30" s="51">
        <v>10712200</v>
      </c>
      <c r="E30" s="33">
        <f>'[1]9.6.1. sz. mell Kornisné Kp. '!C30+'[1]9.6.2. sz. mell Kornisné Kp.'!C30+'[1]9.6.3. sz. mell Kornisné Kp '!C30</f>
        <v>10712200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3" t="s">
        <v>58</v>
      </c>
      <c r="C31" s="54">
        <v>1092200</v>
      </c>
      <c r="E31" s="33">
        <f>'[1]9.6.1. sz. mell Kornisné Kp. '!C31+'[1]9.6.2. sz. mell Kornisné Kp.'!C31+'[1]9.6.3. sz. mell Kornisné Kp '!C31</f>
        <v>1092200</v>
      </c>
      <c r="F31" s="33">
        <f t="shared" si="0"/>
        <v>0</v>
      </c>
    </row>
    <row r="32" spans="1:6" s="42" customFormat="1" ht="12" customHeight="1" thickBot="1" x14ac:dyDescent="0.25">
      <c r="A32" s="45" t="s">
        <v>59</v>
      </c>
      <c r="B32" s="46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48" t="s">
        <v>61</v>
      </c>
      <c r="B33" s="49" t="s">
        <v>62</v>
      </c>
      <c r="C33" s="50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48" t="s">
        <v>63</v>
      </c>
      <c r="B34" s="52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3" t="s">
        <v>66</v>
      </c>
      <c r="C35" s="54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5" t="s">
        <v>67</v>
      </c>
      <c r="B36" s="46" t="s">
        <v>68</v>
      </c>
      <c r="C36" s="47"/>
      <c r="E36" s="33">
        <f>'[1]9.6.1. sz. mell Kornisné Kp. '!C36+'[1]9.6.2. sz. mell Kornisné Kp.'!C36+'[1]9.6.3. sz. mell Kornisné Kp '!C36</f>
        <v>0</v>
      </c>
      <c r="F36" s="33">
        <f t="shared" si="0"/>
        <v>0</v>
      </c>
    </row>
    <row r="37" spans="1:6" s="32" customFormat="1" ht="12" customHeight="1" thickBot="1" x14ac:dyDescent="0.25">
      <c r="A37" s="45" t="s">
        <v>69</v>
      </c>
      <c r="B37" s="46" t="s">
        <v>70</v>
      </c>
      <c r="C37" s="55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6" t="s">
        <v>72</v>
      </c>
      <c r="C38" s="56">
        <f>+C9+C21+C26+C27+C32+C36+C37</f>
        <v>298675243</v>
      </c>
      <c r="E38" s="33">
        <f>'[1]9.6.1. sz. mell Kornisné Kp. '!C38+'[1]9.6.2. sz. mell Kornisné Kp.'!C38+'[1]9.6.3. sz. mell Kornisné Kp '!C38</f>
        <v>298675243</v>
      </c>
      <c r="F38" s="33">
        <f t="shared" si="0"/>
        <v>0</v>
      </c>
    </row>
    <row r="39" spans="1:6" s="32" customFormat="1" ht="12" customHeight="1" thickBot="1" x14ac:dyDescent="0.25">
      <c r="A39" s="57" t="s">
        <v>73</v>
      </c>
      <c r="B39" s="46" t="s">
        <v>74</v>
      </c>
      <c r="C39" s="56">
        <f>SUM(C40:C42)</f>
        <v>627552300</v>
      </c>
      <c r="E39" s="33">
        <f>'[1]9.6.1. sz. mell Kornisné Kp. '!C39+'[1]9.6.2. sz. mell Kornisné Kp.'!C39+'[1]9.6.3. sz. mell Kornisné Kp '!C39</f>
        <v>627552300</v>
      </c>
      <c r="F39" s="33">
        <f t="shared" si="0"/>
        <v>0</v>
      </c>
    </row>
    <row r="40" spans="1:6" s="32" customFormat="1" ht="12" customHeight="1" x14ac:dyDescent="0.2">
      <c r="A40" s="48" t="s">
        <v>75</v>
      </c>
      <c r="B40" s="49" t="s">
        <v>76</v>
      </c>
      <c r="C40" s="50">
        <v>20521695</v>
      </c>
      <c r="E40" s="33">
        <f>'[1]9.6.1. sz. mell Kornisné Kp. '!C40+'[1]9.6.2. sz. mell Kornisné Kp.'!C40+'[1]9.6.3. sz. mell Kornisné Kp '!C40</f>
        <v>20521695</v>
      </c>
      <c r="F40" s="33">
        <f t="shared" si="0"/>
        <v>0</v>
      </c>
    </row>
    <row r="41" spans="1:6" s="42" customFormat="1" ht="12" customHeight="1" x14ac:dyDescent="0.2">
      <c r="A41" s="48" t="s">
        <v>77</v>
      </c>
      <c r="B41" s="52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3" t="s">
        <v>80</v>
      </c>
      <c r="C42" s="58">
        <f>574454744+32575861</f>
        <v>607030605</v>
      </c>
      <c r="E42" s="33">
        <f>'[1]9.6.1. sz. mell Kornisné Kp. '!C42+'[1]9.6.2. sz. mell Kornisné Kp.'!C42+'[1]9.6.3. sz. mell Kornisné Kp '!C42</f>
        <v>607030605</v>
      </c>
      <c r="F42" s="33">
        <f t="shared" si="0"/>
        <v>0</v>
      </c>
    </row>
    <row r="43" spans="1:6" s="42" customFormat="1" ht="15" customHeight="1" thickBot="1" x14ac:dyDescent="0.25">
      <c r="A43" s="57" t="s">
        <v>81</v>
      </c>
      <c r="B43" s="59" t="s">
        <v>82</v>
      </c>
      <c r="C43" s="60">
        <f>+C38+C39</f>
        <v>926227543</v>
      </c>
      <c r="E43" s="33">
        <f>'[1]9.6.1. sz. mell Kornisné Kp. '!C43+'[1]9.6.2. sz. mell Kornisné Kp.'!C43+'[1]9.6.3. sz. mell Kornisné Kp '!C43</f>
        <v>926227543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0" customFormat="1" ht="12" customHeight="1" thickBot="1" x14ac:dyDescent="0.25">
      <c r="A46" s="67"/>
      <c r="B46" s="68" t="s">
        <v>83</v>
      </c>
      <c r="C46" s="69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5" t="s">
        <v>14</v>
      </c>
      <c r="B47" s="46" t="s">
        <v>84</v>
      </c>
      <c r="C47" s="71">
        <f>SUM(C48:C52)</f>
        <v>908204092</v>
      </c>
      <c r="E47" s="33">
        <f>'[1]9.6.1. sz. mell Kornisné Kp. '!C47+'[1]9.6.2. sz. mell Kornisné Kp.'!C47+'[1]9.6.3. sz. mell Kornisné Kp '!C47</f>
        <v>908204092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2">
        <f>559242888+27724136</f>
        <v>586967024</v>
      </c>
      <c r="E48" s="33">
        <f>'[1]9.6.1. sz. mell Kornisné Kp. '!C48+'[1]9.6.2. sz. mell Kornisné Kp.'!C48+'[1]9.6.3. sz. mell Kornisné Kp '!C48</f>
        <v>586967024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3">
        <f>105298280+4851725</f>
        <v>110150005</v>
      </c>
      <c r="E49" s="33">
        <f>'[1]9.6.1. sz. mell Kornisné Kp. '!C49+'[1]9.6.2. sz. mell Kornisné Kp.'!C49+'[1]9.6.3. sz. mell Kornisné Kp '!C49</f>
        <v>110150005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211087063</v>
      </c>
      <c r="E50" s="33">
        <f>'[1]9.6.1. sz. mell Kornisné Kp. '!C50+'[1]9.6.2. sz. mell Kornisné Kp.'!C50+'[1]9.6.3. sz. mell Kornisné Kp '!C50</f>
        <v>211087063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0" customFormat="1" ht="12" customHeight="1" thickBot="1" x14ac:dyDescent="0.25">
      <c r="A53" s="45" t="s">
        <v>38</v>
      </c>
      <c r="B53" s="46" t="s">
        <v>90</v>
      </c>
      <c r="C53" s="31">
        <f>SUM(C54:C56)</f>
        <v>18023451</v>
      </c>
      <c r="E53" s="33">
        <f>'[1]9.6.1. sz. mell Kornisné Kp. '!C53+'[1]9.6.2. sz. mell Kornisné Kp.'!C53+'[1]9.6.3. sz. mell Kornisné Kp '!C53</f>
        <v>18023451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0">
        <v>18023451</v>
      </c>
      <c r="E54" s="33">
        <f>'[1]9.6.1. sz. mell Kornisné Kp. '!C54+'[1]9.6.2. sz. mell Kornisné Kp.'!C54+'[1]9.6.3. sz. mell Kornisné Kp '!C54</f>
        <v>18023451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5" t="s">
        <v>48</v>
      </c>
      <c r="B58" s="46" t="s">
        <v>95</v>
      </c>
      <c r="C58" s="47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5" t="s">
        <v>50</v>
      </c>
      <c r="B59" s="74" t="s">
        <v>96</v>
      </c>
      <c r="C59" s="75">
        <f>+C47+C53+C58</f>
        <v>926227543</v>
      </c>
      <c r="E59" s="33">
        <f>'[1]9.6.1. sz. mell Kornisné Kp. '!C59+'[1]9.6.2. sz. mell Kornisné Kp.'!C59+'[1]9.6.3. sz. mell Kornisné Kp '!C59</f>
        <v>926227543</v>
      </c>
      <c r="F59" s="33">
        <f t="shared" si="0"/>
        <v>0</v>
      </c>
    </row>
    <row r="60" spans="1:6" ht="14.25" customHeight="1" thickBot="1" x14ac:dyDescent="0.25">
      <c r="C60" s="77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8" t="s">
        <v>97</v>
      </c>
      <c r="B61" s="79"/>
      <c r="C61" s="80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84" customFormat="1" ht="13.9" customHeight="1" thickBot="1" x14ac:dyDescent="0.25">
      <c r="A62" s="81" t="s">
        <v>98</v>
      </c>
      <c r="B62" s="82"/>
      <c r="C62" s="83">
        <v>8</v>
      </c>
      <c r="E62" s="33"/>
      <c r="F62" s="33"/>
    </row>
    <row r="63" spans="1:6" s="84" customFormat="1" ht="13.9" customHeight="1" thickBot="1" x14ac:dyDescent="0.25">
      <c r="A63" s="85" t="s">
        <v>99</v>
      </c>
      <c r="B63" s="86"/>
      <c r="C63" s="87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84" customFormat="1" ht="19.899999999999999" customHeight="1" thickBot="1" x14ac:dyDescent="0.25">
      <c r="A64" s="88" t="s">
        <v>100</v>
      </c>
      <c r="B64" s="89"/>
      <c r="C64" s="90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91" t="s">
        <v>101</v>
      </c>
      <c r="B65" s="92"/>
      <c r="C65" s="90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2020-03-02T13:24:21Z</dcterms:created>
  <dcterms:modified xsi:type="dcterms:W3CDTF">2020-03-02T13:24:22Z</dcterms:modified>
</cp:coreProperties>
</file>