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1. ELOTERJ\EREDETI\2017\testület\KT\május 25\"/>
    </mc:Choice>
  </mc:AlternateContent>
  <bookViews>
    <workbookView xWindow="0" yWindow="0" windowWidth="15480" windowHeight="7620" firstSheet="4" activeTab="9"/>
  </bookViews>
  <sheets>
    <sheet name="1.sz. mell." sheetId="19" r:id="rId1"/>
    <sheet name="10. sz. mell." sheetId="24" r:id="rId2"/>
    <sheet name="2.sz. mell." sheetId="47" r:id="rId3"/>
    <sheet name="3.sz. mell." sheetId="39" r:id="rId4"/>
    <sheet name="4.sz. mell." sheetId="40" r:id="rId5"/>
    <sheet name="5.sz. mell." sheetId="41" r:id="rId6"/>
    <sheet name="6.sz. mell." sheetId="42" r:id="rId7"/>
    <sheet name="7.sz. mell." sheetId="43" r:id="rId8"/>
    <sheet name="8.sz. mell." sheetId="44" r:id="rId9"/>
    <sheet name="9.sz. mell." sheetId="45" r:id="rId10"/>
    <sheet name="Munka1" sheetId="48" r:id="rId11"/>
  </sheets>
  <externalReferences>
    <externalReference r:id="rId12"/>
    <externalReference r:id="rId13"/>
  </externalReferences>
  <calcPr calcId="152511"/>
</workbook>
</file>

<file path=xl/calcChain.xml><?xml version="1.0" encoding="utf-8"?>
<calcChain xmlns="http://schemas.openxmlformats.org/spreadsheetml/2006/main">
  <c r="E14" i="19" l="1"/>
  <c r="E13" i="19"/>
  <c r="F13" i="19"/>
  <c r="D13" i="19"/>
  <c r="F21" i="19"/>
  <c r="G21" i="19" s="1"/>
  <c r="E21" i="19"/>
  <c r="E19" i="19"/>
  <c r="F19" i="19"/>
  <c r="E18" i="19"/>
  <c r="F18" i="19"/>
  <c r="E17" i="19"/>
  <c r="F17" i="19"/>
  <c r="E16" i="19"/>
  <c r="E22" i="19" s="1"/>
  <c r="F16" i="19"/>
  <c r="E12" i="19"/>
  <c r="F12" i="19"/>
  <c r="E11" i="19"/>
  <c r="F11" i="19"/>
  <c r="E10" i="19"/>
  <c r="F10" i="19"/>
  <c r="E9" i="19"/>
  <c r="F9" i="19"/>
  <c r="E8" i="19"/>
  <c r="F8" i="19"/>
  <c r="E7" i="19"/>
  <c r="F7" i="19"/>
  <c r="E6" i="19"/>
  <c r="F6" i="19"/>
  <c r="E15" i="19"/>
  <c r="G7" i="44"/>
  <c r="G8" i="44"/>
  <c r="G9" i="44"/>
  <c r="G11" i="44"/>
  <c r="G12" i="44"/>
  <c r="G13" i="44"/>
  <c r="G14" i="44"/>
  <c r="G6" i="44"/>
  <c r="E15" i="44"/>
  <c r="F15" i="44"/>
  <c r="E10" i="44"/>
  <c r="F10" i="44"/>
  <c r="E15" i="42"/>
  <c r="F15" i="42"/>
  <c r="E10" i="42"/>
  <c r="F10" i="42"/>
  <c r="G7" i="42"/>
  <c r="G8" i="42"/>
  <c r="G9" i="42"/>
  <c r="G11" i="42"/>
  <c r="G12" i="42"/>
  <c r="G14" i="42"/>
  <c r="G6" i="42"/>
  <c r="G10" i="42" s="1"/>
  <c r="E16" i="40"/>
  <c r="F16" i="40"/>
  <c r="E11" i="40"/>
  <c r="F11" i="40"/>
  <c r="G6" i="40"/>
  <c r="G7" i="40"/>
  <c r="G8" i="40"/>
  <c r="G9" i="40"/>
  <c r="G12" i="40"/>
  <c r="G13" i="40"/>
  <c r="G14" i="40"/>
  <c r="G15" i="40"/>
  <c r="G5" i="40"/>
  <c r="E22" i="47"/>
  <c r="F22" i="47"/>
  <c r="E14" i="47"/>
  <c r="F14" i="47"/>
  <c r="G15" i="47"/>
  <c r="G16" i="19" s="1"/>
  <c r="G16" i="47"/>
  <c r="G17" i="19" s="1"/>
  <c r="G17" i="47"/>
  <c r="G18" i="19" s="1"/>
  <c r="G18" i="47"/>
  <c r="G19" i="19" s="1"/>
  <c r="G19" i="47"/>
  <c r="G20" i="47"/>
  <c r="G21" i="47"/>
  <c r="G6" i="47"/>
  <c r="G7" i="19" s="1"/>
  <c r="G7" i="47"/>
  <c r="G8" i="19" s="1"/>
  <c r="G8" i="47"/>
  <c r="G9" i="19" s="1"/>
  <c r="G9" i="47"/>
  <c r="G10" i="19" s="1"/>
  <c r="G10" i="47"/>
  <c r="G11" i="19" s="1"/>
  <c r="G11" i="47"/>
  <c r="G12" i="19" s="1"/>
  <c r="G12" i="47"/>
  <c r="G13" i="19" s="1"/>
  <c r="G13" i="47"/>
  <c r="G5" i="47"/>
  <c r="G6" i="19" s="1"/>
  <c r="G15" i="19" s="1"/>
  <c r="E18" i="24"/>
  <c r="D17" i="24"/>
  <c r="D18" i="24"/>
  <c r="D19" i="19"/>
  <c r="D18" i="19"/>
  <c r="D17" i="19"/>
  <c r="D16" i="19"/>
  <c r="D12" i="19"/>
  <c r="D11" i="19"/>
  <c r="D10" i="19"/>
  <c r="D9" i="19"/>
  <c r="D8" i="19"/>
  <c r="D7" i="19"/>
  <c r="D6" i="19"/>
  <c r="G16" i="40" l="1"/>
  <c r="G22" i="19"/>
  <c r="F22" i="19"/>
  <c r="F15" i="19"/>
  <c r="D22" i="19"/>
  <c r="D15" i="19"/>
  <c r="O17" i="39"/>
  <c r="D22" i="47" l="1"/>
  <c r="G22" i="47" s="1"/>
  <c r="D14" i="47"/>
  <c r="G14" i="47" s="1"/>
  <c r="D16" i="40" l="1"/>
  <c r="D10" i="40"/>
  <c r="D15" i="44"/>
  <c r="G15" i="44" s="1"/>
  <c r="D10" i="44"/>
  <c r="G10" i="44" s="1"/>
  <c r="N20" i="45"/>
  <c r="M20" i="45"/>
  <c r="L20" i="45"/>
  <c r="K20" i="45"/>
  <c r="J20" i="45"/>
  <c r="I20" i="45"/>
  <c r="H20" i="45"/>
  <c r="G20" i="45"/>
  <c r="F20" i="45"/>
  <c r="E20" i="45"/>
  <c r="D20" i="45"/>
  <c r="C20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N15" i="45"/>
  <c r="N21" i="45" s="1"/>
  <c r="M15" i="45"/>
  <c r="M21" i="45" s="1"/>
  <c r="L15" i="45"/>
  <c r="K15" i="45"/>
  <c r="K21" i="45" s="1"/>
  <c r="J15" i="45"/>
  <c r="J21" i="45" s="1"/>
  <c r="I15" i="45"/>
  <c r="I21" i="45" s="1"/>
  <c r="H15" i="45"/>
  <c r="H21" i="45" s="1"/>
  <c r="G15" i="45"/>
  <c r="G21" i="45" s="1"/>
  <c r="F15" i="45"/>
  <c r="F21" i="45" s="1"/>
  <c r="E15" i="45"/>
  <c r="E21" i="45" s="1"/>
  <c r="D15" i="45"/>
  <c r="D21" i="45" s="1"/>
  <c r="C15" i="45"/>
  <c r="C21" i="45" s="1"/>
  <c r="N13" i="45"/>
  <c r="M13" i="45"/>
  <c r="L13" i="45"/>
  <c r="K13" i="45"/>
  <c r="J13" i="45"/>
  <c r="I13" i="45"/>
  <c r="H13" i="45"/>
  <c r="G13" i="45"/>
  <c r="F13" i="45"/>
  <c r="E13" i="45"/>
  <c r="D13" i="45"/>
  <c r="C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N10" i="45"/>
  <c r="M10" i="45"/>
  <c r="L10" i="45"/>
  <c r="K10" i="45"/>
  <c r="J10" i="45"/>
  <c r="I10" i="45"/>
  <c r="H10" i="45"/>
  <c r="G10" i="45"/>
  <c r="F10" i="45"/>
  <c r="E10" i="45"/>
  <c r="D10" i="45"/>
  <c r="C10" i="45"/>
  <c r="N9" i="45"/>
  <c r="M9" i="45"/>
  <c r="L9" i="45"/>
  <c r="K9" i="45"/>
  <c r="J9" i="45"/>
  <c r="I9" i="45"/>
  <c r="H9" i="45"/>
  <c r="G9" i="45"/>
  <c r="F9" i="45"/>
  <c r="E9" i="45"/>
  <c r="D9" i="45"/>
  <c r="C9" i="45"/>
  <c r="N8" i="45"/>
  <c r="M8" i="45"/>
  <c r="L8" i="45"/>
  <c r="K8" i="45"/>
  <c r="J8" i="45"/>
  <c r="I8" i="45"/>
  <c r="H8" i="45"/>
  <c r="G8" i="45"/>
  <c r="F8" i="45"/>
  <c r="E8" i="45"/>
  <c r="D8" i="45"/>
  <c r="C8" i="45"/>
  <c r="N7" i="45"/>
  <c r="M7" i="45"/>
  <c r="L7" i="45"/>
  <c r="K7" i="45"/>
  <c r="J7" i="45"/>
  <c r="I7" i="45"/>
  <c r="H7" i="45"/>
  <c r="G7" i="45"/>
  <c r="F7" i="45"/>
  <c r="E7" i="45"/>
  <c r="D7" i="45"/>
  <c r="C7" i="45"/>
  <c r="N6" i="45"/>
  <c r="M6" i="45"/>
  <c r="L6" i="45"/>
  <c r="K6" i="45"/>
  <c r="J6" i="45"/>
  <c r="I6" i="45"/>
  <c r="H6" i="45"/>
  <c r="G6" i="45"/>
  <c r="F6" i="45"/>
  <c r="E6" i="45"/>
  <c r="D6" i="45"/>
  <c r="C6" i="45"/>
  <c r="N5" i="45"/>
  <c r="M5" i="45"/>
  <c r="M14" i="45" s="1"/>
  <c r="L5" i="45"/>
  <c r="K5" i="45"/>
  <c r="J5" i="45"/>
  <c r="I5" i="45"/>
  <c r="I14" i="45" s="1"/>
  <c r="H5" i="45"/>
  <c r="G5" i="45"/>
  <c r="G14" i="45" s="1"/>
  <c r="F5" i="45"/>
  <c r="E5" i="45"/>
  <c r="E14" i="45" s="1"/>
  <c r="D5" i="45"/>
  <c r="C5" i="45"/>
  <c r="C14" i="45" s="1"/>
  <c r="N20" i="41"/>
  <c r="M20" i="41"/>
  <c r="L20" i="41"/>
  <c r="K20" i="41"/>
  <c r="J20" i="41"/>
  <c r="I20" i="41"/>
  <c r="H20" i="41"/>
  <c r="G20" i="41"/>
  <c r="F20" i="41"/>
  <c r="E20" i="41"/>
  <c r="D20" i="41"/>
  <c r="C20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N15" i="41"/>
  <c r="N21" i="41" s="1"/>
  <c r="M15" i="41"/>
  <c r="M21" i="41" s="1"/>
  <c r="L15" i="41"/>
  <c r="L21" i="41" s="1"/>
  <c r="K15" i="41"/>
  <c r="K21" i="41" s="1"/>
  <c r="J15" i="41"/>
  <c r="J21" i="41" s="1"/>
  <c r="I15" i="41"/>
  <c r="I21" i="41" s="1"/>
  <c r="H15" i="41"/>
  <c r="H21" i="41" s="1"/>
  <c r="G15" i="41"/>
  <c r="G21" i="41" s="1"/>
  <c r="F15" i="41"/>
  <c r="F21" i="41" s="1"/>
  <c r="E15" i="41"/>
  <c r="E21" i="41" s="1"/>
  <c r="D15" i="41"/>
  <c r="D21" i="41" s="1"/>
  <c r="C15" i="41"/>
  <c r="C21" i="41" s="1"/>
  <c r="N13" i="41"/>
  <c r="M13" i="41"/>
  <c r="L13" i="41"/>
  <c r="K13" i="41"/>
  <c r="J13" i="41"/>
  <c r="I13" i="41"/>
  <c r="H13" i="41"/>
  <c r="G13" i="41"/>
  <c r="F13" i="41"/>
  <c r="E13" i="41"/>
  <c r="D13" i="41"/>
  <c r="C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N9" i="41"/>
  <c r="M9" i="41"/>
  <c r="L9" i="41"/>
  <c r="K9" i="41"/>
  <c r="J9" i="41"/>
  <c r="I9" i="41"/>
  <c r="H9" i="41"/>
  <c r="G9" i="41"/>
  <c r="F9" i="41"/>
  <c r="E9" i="41"/>
  <c r="D9" i="41"/>
  <c r="C9" i="41"/>
  <c r="N8" i="41"/>
  <c r="M8" i="41"/>
  <c r="L8" i="41"/>
  <c r="K8" i="41"/>
  <c r="J8" i="41"/>
  <c r="I8" i="41"/>
  <c r="H8" i="41"/>
  <c r="G8" i="41"/>
  <c r="F8" i="41"/>
  <c r="E8" i="41"/>
  <c r="D8" i="41"/>
  <c r="C8" i="41"/>
  <c r="N7" i="41"/>
  <c r="M7" i="41"/>
  <c r="L7" i="41"/>
  <c r="K7" i="41"/>
  <c r="J7" i="41"/>
  <c r="I7" i="41"/>
  <c r="H7" i="41"/>
  <c r="G7" i="41"/>
  <c r="F7" i="41"/>
  <c r="E7" i="41"/>
  <c r="D7" i="41"/>
  <c r="C7" i="41"/>
  <c r="N6" i="41"/>
  <c r="M6" i="41"/>
  <c r="L6" i="41"/>
  <c r="K6" i="41"/>
  <c r="J6" i="41"/>
  <c r="I6" i="41"/>
  <c r="H6" i="41"/>
  <c r="G6" i="41"/>
  <c r="F6" i="41"/>
  <c r="E6" i="41"/>
  <c r="D6" i="41"/>
  <c r="C6" i="41"/>
  <c r="N5" i="41"/>
  <c r="M5" i="41"/>
  <c r="M14" i="41" s="1"/>
  <c r="L5" i="41"/>
  <c r="K5" i="41"/>
  <c r="K14" i="41" s="1"/>
  <c r="J5" i="41"/>
  <c r="I5" i="41"/>
  <c r="I14" i="41" s="1"/>
  <c r="H5" i="41"/>
  <c r="G5" i="41"/>
  <c r="G14" i="41" s="1"/>
  <c r="F5" i="41"/>
  <c r="E5" i="41"/>
  <c r="E14" i="41" s="1"/>
  <c r="D5" i="41"/>
  <c r="C5" i="41"/>
  <c r="C14" i="41" s="1"/>
  <c r="N20" i="39"/>
  <c r="M20" i="39"/>
  <c r="L20" i="39"/>
  <c r="K20" i="39"/>
  <c r="J20" i="39"/>
  <c r="I20" i="39"/>
  <c r="H20" i="39"/>
  <c r="G20" i="39"/>
  <c r="F20" i="39"/>
  <c r="E20" i="39"/>
  <c r="D20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C21" i="39" s="1"/>
  <c r="N13" i="39"/>
  <c r="M13" i="39"/>
  <c r="L13" i="39"/>
  <c r="K13" i="39"/>
  <c r="J13" i="39"/>
  <c r="I13" i="39"/>
  <c r="H13" i="39"/>
  <c r="G13" i="39"/>
  <c r="F13" i="39"/>
  <c r="E13" i="39"/>
  <c r="D13" i="39"/>
  <c r="C13" i="39"/>
  <c r="N12" i="39"/>
  <c r="M12" i="39"/>
  <c r="L12" i="39"/>
  <c r="K12" i="39"/>
  <c r="J12" i="39"/>
  <c r="I12" i="39"/>
  <c r="H12" i="39"/>
  <c r="G12" i="39"/>
  <c r="F12" i="39"/>
  <c r="E12" i="39"/>
  <c r="D12" i="39"/>
  <c r="C12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N9" i="39"/>
  <c r="M9" i="39"/>
  <c r="L9" i="39"/>
  <c r="K9" i="39"/>
  <c r="J9" i="39"/>
  <c r="I9" i="39"/>
  <c r="H9" i="39"/>
  <c r="G9" i="39"/>
  <c r="F9" i="39"/>
  <c r="E9" i="39"/>
  <c r="D9" i="39"/>
  <c r="C9" i="39"/>
  <c r="N8" i="39"/>
  <c r="M8" i="39"/>
  <c r="L8" i="39"/>
  <c r="K8" i="39"/>
  <c r="J8" i="39"/>
  <c r="I8" i="39"/>
  <c r="H8" i="39"/>
  <c r="G8" i="39"/>
  <c r="F8" i="39"/>
  <c r="E8" i="39"/>
  <c r="D8" i="39"/>
  <c r="C8" i="39"/>
  <c r="N7" i="39"/>
  <c r="M7" i="39"/>
  <c r="L7" i="39"/>
  <c r="K7" i="39"/>
  <c r="J7" i="39"/>
  <c r="I7" i="39"/>
  <c r="H7" i="39"/>
  <c r="G7" i="39"/>
  <c r="F7" i="39"/>
  <c r="E7" i="39"/>
  <c r="D7" i="39"/>
  <c r="C7" i="39"/>
  <c r="N6" i="39"/>
  <c r="M6" i="39"/>
  <c r="L6" i="39"/>
  <c r="K6" i="39"/>
  <c r="J6" i="39"/>
  <c r="I6" i="39"/>
  <c r="H6" i="39"/>
  <c r="G6" i="39"/>
  <c r="F6" i="39"/>
  <c r="E6" i="39"/>
  <c r="D6" i="39"/>
  <c r="C6" i="39"/>
  <c r="N5" i="39"/>
  <c r="M5" i="39"/>
  <c r="L5" i="39"/>
  <c r="K5" i="39"/>
  <c r="J5" i="39"/>
  <c r="J14" i="39" s="1"/>
  <c r="I5" i="39"/>
  <c r="H5" i="39"/>
  <c r="H14" i="39" s="1"/>
  <c r="G5" i="39"/>
  <c r="F5" i="39"/>
  <c r="F14" i="39" s="1"/>
  <c r="E5" i="39"/>
  <c r="D5" i="39"/>
  <c r="D14" i="39" s="1"/>
  <c r="C5" i="39"/>
  <c r="N20" i="43"/>
  <c r="M20" i="43"/>
  <c r="L20" i="43"/>
  <c r="K20" i="43"/>
  <c r="J20" i="43"/>
  <c r="I20" i="43"/>
  <c r="H20" i="43"/>
  <c r="G20" i="43"/>
  <c r="F20" i="43"/>
  <c r="E20" i="43"/>
  <c r="D20" i="43"/>
  <c r="C20" i="43"/>
  <c r="N19" i="43"/>
  <c r="M19" i="43"/>
  <c r="L19" i="43"/>
  <c r="K19" i="43"/>
  <c r="J19" i="43"/>
  <c r="I19" i="43"/>
  <c r="H19" i="43"/>
  <c r="G19" i="43"/>
  <c r="F19" i="43"/>
  <c r="E19" i="43"/>
  <c r="D19" i="43"/>
  <c r="C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N15" i="43"/>
  <c r="M15" i="43"/>
  <c r="L15" i="43"/>
  <c r="L21" i="43" s="1"/>
  <c r="K15" i="43"/>
  <c r="J15" i="43"/>
  <c r="J21" i="43" s="1"/>
  <c r="I15" i="43"/>
  <c r="I21" i="43" s="1"/>
  <c r="H15" i="43"/>
  <c r="H21" i="43" s="1"/>
  <c r="G15" i="43"/>
  <c r="G21" i="43" s="1"/>
  <c r="F15" i="43"/>
  <c r="F21" i="43" s="1"/>
  <c r="E15" i="43"/>
  <c r="D15" i="43"/>
  <c r="D21" i="43" s="1"/>
  <c r="C15" i="43"/>
  <c r="C21" i="43" s="1"/>
  <c r="N13" i="43"/>
  <c r="M13" i="43"/>
  <c r="L13" i="43"/>
  <c r="K13" i="43"/>
  <c r="J13" i="43"/>
  <c r="I13" i="43"/>
  <c r="H13" i="43"/>
  <c r="G13" i="43"/>
  <c r="F13" i="43"/>
  <c r="E13" i="43"/>
  <c r="D13" i="43"/>
  <c r="C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N10" i="43"/>
  <c r="M10" i="43"/>
  <c r="L10" i="43"/>
  <c r="K10" i="43"/>
  <c r="J10" i="43"/>
  <c r="I10" i="43"/>
  <c r="H10" i="43"/>
  <c r="G10" i="43"/>
  <c r="F10" i="43"/>
  <c r="E10" i="43"/>
  <c r="D10" i="43"/>
  <c r="C10" i="43"/>
  <c r="N9" i="43"/>
  <c r="M9" i="43"/>
  <c r="L9" i="43"/>
  <c r="K9" i="43"/>
  <c r="J9" i="43"/>
  <c r="I9" i="43"/>
  <c r="H9" i="43"/>
  <c r="G9" i="43"/>
  <c r="F9" i="43"/>
  <c r="E9" i="43"/>
  <c r="D9" i="43"/>
  <c r="C9" i="43"/>
  <c r="N8" i="43"/>
  <c r="M8" i="43"/>
  <c r="L8" i="43"/>
  <c r="K8" i="43"/>
  <c r="J8" i="43"/>
  <c r="I8" i="43"/>
  <c r="H8" i="43"/>
  <c r="G8" i="43"/>
  <c r="F8" i="43"/>
  <c r="E8" i="43"/>
  <c r="D8" i="43"/>
  <c r="C8" i="43"/>
  <c r="N7" i="43"/>
  <c r="M7" i="43"/>
  <c r="L7" i="43"/>
  <c r="K7" i="43"/>
  <c r="J7" i="43"/>
  <c r="I7" i="43"/>
  <c r="H7" i="43"/>
  <c r="G7" i="43"/>
  <c r="F7" i="43"/>
  <c r="E7" i="43"/>
  <c r="D7" i="43"/>
  <c r="C7" i="43"/>
  <c r="N6" i="43"/>
  <c r="M6" i="43"/>
  <c r="L6" i="43"/>
  <c r="K6" i="43"/>
  <c r="J6" i="43"/>
  <c r="I6" i="43"/>
  <c r="H6" i="43"/>
  <c r="G6" i="43"/>
  <c r="F6" i="43"/>
  <c r="E6" i="43"/>
  <c r="D6" i="43"/>
  <c r="C6" i="43"/>
  <c r="N5" i="43"/>
  <c r="M5" i="43"/>
  <c r="M14" i="43" s="1"/>
  <c r="L5" i="43"/>
  <c r="L14" i="43" s="1"/>
  <c r="K5" i="43"/>
  <c r="K14" i="43" s="1"/>
  <c r="J5" i="43"/>
  <c r="J14" i="43" s="1"/>
  <c r="I5" i="43"/>
  <c r="H5" i="43"/>
  <c r="H14" i="43" s="1"/>
  <c r="G5" i="43"/>
  <c r="F5" i="43"/>
  <c r="F14" i="43" s="1"/>
  <c r="E5" i="43"/>
  <c r="D5" i="43"/>
  <c r="D14" i="43" s="1"/>
  <c r="C5" i="43"/>
  <c r="C14" i="43" s="1"/>
  <c r="D13" i="42"/>
  <c r="G13" i="42" s="1"/>
  <c r="G15" i="42" s="1"/>
  <c r="D11" i="40" l="1"/>
  <c r="G10" i="40"/>
  <c r="G11" i="40" s="1"/>
  <c r="N21" i="43"/>
  <c r="L14" i="39"/>
  <c r="N14" i="43"/>
  <c r="E21" i="43"/>
  <c r="M21" i="43"/>
  <c r="K21" i="43"/>
  <c r="I14" i="43"/>
  <c r="G14" i="43"/>
  <c r="E14" i="43"/>
  <c r="G21" i="39"/>
  <c r="K21" i="39"/>
  <c r="N14" i="39"/>
  <c r="E21" i="39"/>
  <c r="I21" i="39"/>
  <c r="M21" i="39"/>
  <c r="L21" i="45"/>
  <c r="D21" i="39"/>
  <c r="F21" i="39"/>
  <c r="H21" i="39"/>
  <c r="J21" i="39"/>
  <c r="L21" i="39"/>
  <c r="N21" i="39"/>
  <c r="K14" i="45"/>
  <c r="L14" i="41"/>
  <c r="H14" i="45"/>
  <c r="E14" i="39"/>
  <c r="M14" i="39"/>
  <c r="F14" i="41"/>
  <c r="J14" i="41"/>
  <c r="N14" i="41"/>
  <c r="F14" i="45"/>
  <c r="J14" i="45"/>
  <c r="N14" i="45"/>
  <c r="D14" i="41"/>
  <c r="H14" i="41"/>
  <c r="D14" i="45"/>
  <c r="L14" i="45"/>
  <c r="I14" i="39"/>
  <c r="O6" i="43"/>
  <c r="O7" i="43"/>
  <c r="O8" i="43"/>
  <c r="O9" i="43"/>
  <c r="O10" i="43"/>
  <c r="O11" i="43"/>
  <c r="O12" i="43"/>
  <c r="O13" i="43"/>
  <c r="O16" i="43"/>
  <c r="O17" i="43"/>
  <c r="O18" i="43"/>
  <c r="O19" i="43"/>
  <c r="O20" i="43"/>
  <c r="O5" i="39"/>
  <c r="C14" i="39"/>
  <c r="G14" i="39"/>
  <c r="K14" i="39"/>
  <c r="O7" i="39"/>
  <c r="O8" i="39"/>
  <c r="O9" i="39"/>
  <c r="O10" i="39"/>
  <c r="O11" i="39"/>
  <c r="O12" i="39"/>
  <c r="O13" i="39"/>
  <c r="O16" i="39"/>
  <c r="O18" i="39"/>
  <c r="O19" i="39"/>
  <c r="O20" i="39"/>
  <c r="O6" i="41"/>
  <c r="O7" i="41"/>
  <c r="O8" i="41"/>
  <c r="O9" i="41"/>
  <c r="O10" i="41"/>
  <c r="O11" i="41"/>
  <c r="O12" i="41"/>
  <c r="O13" i="41"/>
  <c r="O16" i="41"/>
  <c r="O17" i="41"/>
  <c r="O18" i="41"/>
  <c r="O19" i="41"/>
  <c r="O20" i="41"/>
  <c r="O6" i="45"/>
  <c r="O7" i="45"/>
  <c r="O8" i="45"/>
  <c r="O9" i="45"/>
  <c r="O10" i="45"/>
  <c r="O11" i="45"/>
  <c r="O12" i="45"/>
  <c r="O13" i="45"/>
  <c r="O16" i="45"/>
  <c r="O17" i="45"/>
  <c r="O18" i="45"/>
  <c r="O19" i="45"/>
  <c r="O20" i="45"/>
  <c r="O5" i="45"/>
  <c r="O15" i="45"/>
  <c r="O5" i="41"/>
  <c r="O15" i="41"/>
  <c r="O15" i="39"/>
  <c r="O6" i="39"/>
  <c r="O5" i="43"/>
  <c r="O15" i="43"/>
  <c r="D10" i="42"/>
  <c r="D15" i="42"/>
  <c r="O14" i="39" l="1"/>
  <c r="O21" i="45"/>
  <c r="O21" i="39"/>
  <c r="O21" i="43"/>
  <c r="O21" i="41"/>
  <c r="O14" i="45"/>
  <c r="O14" i="43"/>
  <c r="O14" i="41"/>
  <c r="D12" i="24" l="1"/>
  <c r="D8" i="24" l="1"/>
  <c r="D26" i="24" l="1"/>
</calcChain>
</file>

<file path=xl/sharedStrings.xml><?xml version="1.0" encoding="utf-8"?>
<sst xmlns="http://schemas.openxmlformats.org/spreadsheetml/2006/main" count="418" uniqueCount="120">
  <si>
    <t>3.</t>
  </si>
  <si>
    <t>Felújítások</t>
  </si>
  <si>
    <t>4.</t>
  </si>
  <si>
    <t>Polgármesteri Hivatal</t>
  </si>
  <si>
    <t>B2</t>
  </si>
  <si>
    <t>Közhatalmi bevételek</t>
  </si>
  <si>
    <t>B3</t>
  </si>
  <si>
    <t>Létszám-előirányzat</t>
  </si>
  <si>
    <t>sorszám</t>
  </si>
  <si>
    <t>Feladat ellátó</t>
  </si>
  <si>
    <t>engedélyezett</t>
  </si>
  <si>
    <t>álláshely szám</t>
  </si>
  <si>
    <t>tervezett</t>
  </si>
  <si>
    <t xml:space="preserve">1. </t>
  </si>
  <si>
    <t>Helyi önkormányzat</t>
  </si>
  <si>
    <t>Választott vezető</t>
  </si>
  <si>
    <t>Mezőőr önként vállalt feladat (kjt)</t>
  </si>
  <si>
    <t xml:space="preserve">2. </t>
  </si>
  <si>
    <t>Kttv</t>
  </si>
  <si>
    <t>Mt</t>
  </si>
  <si>
    <t>Intézmények összesen (1+2+3)</t>
  </si>
  <si>
    <t>Babarózsa Bölcsőde Tagintézmény</t>
  </si>
  <si>
    <t>Központi Rendelő Tagintézmény</t>
  </si>
  <si>
    <t>Vargha Gyula Városi Könyvtár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</si>
  <si>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</si>
  <si>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</si>
  <si>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</si>
  <si>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</si>
  <si>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</si>
  <si>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</si>
  <si>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</si>
  <si>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</si>
  <si>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</si>
  <si>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</si>
  <si>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</si>
  <si>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</si>
  <si>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</si>
  <si>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</si>
  <si>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</si>
  <si>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</si>
  <si>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</si>
  <si>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</si>
  <si>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</si>
  <si>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</si>
  <si>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</si>
  <si>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</si>
  <si>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</si>
  <si>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</si>
  <si>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</si>
  <si>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</si>
  <si>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</si>
  <si>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</si>
  <si>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</si>
  <si>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</si>
  <si>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</si>
  <si>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</si>
  <si>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</si>
  <si>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</si>
  <si>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</si>
  <si>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</si>
  <si>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</si>
  <si>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</si>
  <si>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</si>
  <si>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</si>
  <si>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</si>
  <si>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</si>
  <si>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</si>
  <si>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</si>
  <si>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</si>
  <si>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</si>
  <si>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</si>
  <si>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</si>
  <si>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 xml:space="preserve">B6        </t>
  </si>
  <si>
    <t xml:space="preserve">Működési célú átvett pénzeszközök       </t>
  </si>
  <si>
    <t>ÜLLŐ VÁROS ÖNKORMÁNYZAT  SAJÁT ELŐIRÁNYZAT FELHASZNÁLÁSI ÜTEMTERVE</t>
  </si>
  <si>
    <t>ÜLLŐI POLGÁRMESTERI HIVATAL ELŐIRÁNYZAT FELHASZNÁLÁSI ÜTEMTERVE</t>
  </si>
  <si>
    <t>ÜLLŐ VÁROS HUMÁN SZOLGÁLTATÓ KÖZPONT, ÓVODA ÉS KÖZPONTI RENDELŐ TÖBBCÉLÚ KÖZÖS IGAZGATÁSÚ INTÉZMÉNY  ELŐIRÁNYZAT FELHASZNÁLÁSI ÜTEMTERVE</t>
  </si>
  <si>
    <t>VARGHA GYULA VÁROSI KÖNYVTÁR ELŐIRÁNYZAT FELHASZNÁLÁSI ÜTEMTERVE</t>
  </si>
  <si>
    <t>Ügykezelő</t>
  </si>
  <si>
    <t>Közalkalmazott</t>
  </si>
  <si>
    <t>Humán Szolgáltató Központ</t>
  </si>
  <si>
    <t>Napköziotthonos Óvodák Intézm. Egys.</t>
  </si>
  <si>
    <t>Helyi önkormányzat által fenntartott költségvetési szervek</t>
  </si>
  <si>
    <t>Családsegítő és gyermekjóléti szolgálat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</si>
  <si>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</si>
  <si>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</si>
  <si>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</si>
  <si>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</si>
  <si>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</si>
  <si>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</si>
  <si>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</si>
  <si>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</si>
  <si>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</si>
  <si>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</si>
  <si>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Közterület felügyelő (Kttv)</t>
  </si>
  <si>
    <t>ÜLLŐI VÁROS ÖSSZESEN 2017. ÉVI KÖLTSÉGVETÉS</t>
  </si>
  <si>
    <t>ÜLLŐ VÁROS ÖNKORMÁNYZAT 2017. ÉVI KÖLTSÉGVETÉSE</t>
  </si>
  <si>
    <t>ÜLLŐI POLGÁRMESTERI HIVATAL 2017. ÉVI KÖLTSÉGVETÉSE</t>
  </si>
  <si>
    <t>ÜLLŐ VÁROS HUMÁN SZOLGÁLTATÓ KÖZPONT, ÓVODA ÉS KÖZPONTI RENDELŐ TÖBBCÉLÚ KÖZÖS IGAZGATÁSÚ INTÉZMÉNY  2017. ÉVI KÖLTSÉGVETÉSE</t>
  </si>
  <si>
    <t>VARGHA GYULA VÁROSI KÖNYVTÁR 2017. ÉVI KÖLTSÉGVETÉSE</t>
  </si>
  <si>
    <t>Ft-ban</t>
  </si>
  <si>
    <t xml:space="preserve"> Ft-ban</t>
  </si>
  <si>
    <t>módosítás</t>
  </si>
  <si>
    <t>Általános Igazgatás</t>
  </si>
  <si>
    <t>Felnőtt gondozási Szolgálat</t>
  </si>
  <si>
    <t>2017. eredeti ei.</t>
  </si>
  <si>
    <t>+</t>
  </si>
  <si>
    <t>-</t>
  </si>
  <si>
    <t>módosított ei.</t>
  </si>
  <si>
    <t>Finanszírozási műveletek</t>
  </si>
  <si>
    <t>1. számú melléklet a 14/2017. (VI.03.) önkormányzati rendelethez</t>
  </si>
  <si>
    <t>10. számú melléklet a  14/2017. (VI.03.)  önkormányzati rendelethez</t>
  </si>
  <si>
    <t>2. számú melléklet a  14/2017. (VI.03.)  önkormányzati rendelethez</t>
  </si>
  <si>
    <t>3. számú melléklet a   14/2017. (VI.03.)  önkormányzati rendelethez</t>
  </si>
  <si>
    <t>4. számú melléklet a 14/2017. (VI.03.)  önkormányzati rendelethez</t>
  </si>
  <si>
    <t>5. számú melléklet a 14/2017. (VI.03.)  önkormányzati rendelethez</t>
  </si>
  <si>
    <t>6. számú melléklet a   14/2017. (VI.03.)  önkormányzati rendelethez</t>
  </si>
  <si>
    <t>7. számú melléklet a  14/2017. (VI.03.)  önkormányzati rendelethez</t>
  </si>
  <si>
    <t>8. számú melléklet a    14/2017. (VI.03.)  önkormányzati rendelethez</t>
  </si>
  <si>
    <t>9. számú melléklet a   14/2017. (VI.03.)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</si>
</sst>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0" fontId="5" fillId="0" borderId="14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3" xfId="0" applyFont="1" applyFill="1" applyBorder="1"/>
    <xf numFmtId="3" fontId="0" fillId="0" borderId="8" xfId="0" applyNumberFormat="1" applyFont="1" applyFill="1" applyBorder="1"/>
    <xf numFmtId="0" fontId="5" fillId="0" borderId="0" xfId="0" applyFont="1"/>
    <xf numFmtId="0" fontId="0" fillId="0" borderId="6" xfId="0" applyFont="1" applyFill="1" applyBorder="1"/>
    <xf numFmtId="0" fontId="0" fillId="0" borderId="2" xfId="0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3" fontId="5" fillId="0" borderId="21" xfId="0" applyNumberFormat="1" applyFont="1" applyFill="1" applyBorder="1"/>
    <xf numFmtId="0" fontId="0" fillId="0" borderId="4" xfId="0" applyFont="1" applyFill="1" applyBorder="1"/>
    <xf numFmtId="0" fontId="0" fillId="0" borderId="1" xfId="0" applyFont="1" applyFill="1" applyBorder="1"/>
    <xf numFmtId="3" fontId="0" fillId="0" borderId="22" xfId="0" applyNumberFormat="1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5" xfId="0" applyFont="1" applyBorder="1"/>
    <xf numFmtId="0" fontId="0" fillId="0" borderId="3" xfId="0" applyFont="1" applyBorder="1"/>
    <xf numFmtId="164" fontId="0" fillId="0" borderId="0" xfId="0" applyNumberFormat="1" applyFont="1"/>
    <xf numFmtId="0" fontId="6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0" fillId="0" borderId="0" xfId="0" applyNumberFormat="1" applyFont="1"/>
    <xf numFmtId="3" fontId="0" fillId="0" borderId="0" xfId="0" applyNumberFormat="1" applyFont="1" applyFill="1" applyBorder="1"/>
    <xf numFmtId="0" fontId="0" fillId="0" borderId="3" xfId="0" applyBorder="1"/>
    <xf numFmtId="49" fontId="0" fillId="0" borderId="0" xfId="0" applyNumberFormat="1"/>
    <xf numFmtId="0" fontId="0" fillId="0" borderId="5" xfId="0" applyBorder="1"/>
    <xf numFmtId="3" fontId="0" fillId="0" borderId="8" xfId="0" applyNumberFormat="1" applyBorder="1"/>
    <xf numFmtId="0" fontId="0" fillId="0" borderId="16" xfId="0" applyBorder="1"/>
    <xf numFmtId="0" fontId="0" fillId="0" borderId="24" xfId="0" applyBorder="1"/>
    <xf numFmtId="0" fontId="0" fillId="0" borderId="24" xfId="0" applyFont="1" applyBorder="1"/>
    <xf numFmtId="3" fontId="0" fillId="0" borderId="16" xfId="0" applyNumberFormat="1" applyBorder="1"/>
    <xf numFmtId="0" fontId="0" fillId="0" borderId="18" xfId="0" applyBorder="1"/>
    <xf numFmtId="0" fontId="0" fillId="0" borderId="25" xfId="0" applyBorder="1"/>
    <xf numFmtId="3" fontId="0" fillId="0" borderId="18" xfId="0" applyNumberFormat="1" applyBorder="1"/>
    <xf numFmtId="0" fontId="11" fillId="0" borderId="1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0" fillId="0" borderId="17" xfId="0" applyBorder="1"/>
    <xf numFmtId="0" fontId="0" fillId="0" borderId="27" xfId="0" applyBorder="1"/>
    <xf numFmtId="3" fontId="0" fillId="0" borderId="17" xfId="0" applyNumberFormat="1" applyBorder="1"/>
    <xf numFmtId="0" fontId="11" fillId="0" borderId="15" xfId="0" applyFont="1" applyBorder="1"/>
    <xf numFmtId="0" fontId="11" fillId="0" borderId="26" xfId="0" applyFont="1" applyBorder="1"/>
    <xf numFmtId="3" fontId="11" fillId="0" borderId="15" xfId="0" applyNumberFormat="1" applyFont="1" applyBorder="1"/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12" xfId="0" applyFont="1" applyFill="1" applyBorder="1" applyAlignment="1">
      <alignment horizontal="center"/>
    </xf>
    <xf numFmtId="0" fontId="14" fillId="0" borderId="3" xfId="0" applyFont="1" applyFill="1" applyBorder="1"/>
    <xf numFmtId="0" fontId="14" fillId="0" borderId="2" xfId="0" applyFont="1" applyFill="1" applyBorder="1"/>
    <xf numFmtId="0" fontId="15" fillId="0" borderId="20" xfId="0" applyFont="1" applyFill="1" applyBorder="1"/>
    <xf numFmtId="0" fontId="1" fillId="0" borderId="0" xfId="0" applyFont="1" applyAlignment="1">
      <alignment horizontal="right"/>
    </xf>
    <xf numFmtId="0" fontId="15" fillId="0" borderId="23" xfId="0" applyFont="1" applyBorder="1" applyAlignment="1">
      <alignment horizontal="center"/>
    </xf>
    <xf numFmtId="3" fontId="14" fillId="0" borderId="3" xfId="0" applyNumberFormat="1" applyFont="1" applyFill="1" applyBorder="1"/>
    <xf numFmtId="3" fontId="15" fillId="0" borderId="8" xfId="0" applyNumberFormat="1" applyFont="1" applyBorder="1"/>
    <xf numFmtId="3" fontId="15" fillId="0" borderId="20" xfId="0" applyNumberFormat="1" applyFont="1" applyFill="1" applyBorder="1"/>
    <xf numFmtId="3" fontId="15" fillId="0" borderId="21" xfId="0" applyNumberFormat="1" applyFont="1" applyFill="1" applyBorder="1"/>
    <xf numFmtId="3" fontId="14" fillId="0" borderId="23" xfId="0" applyNumberFormat="1" applyFont="1" applyBorder="1"/>
    <xf numFmtId="3" fontId="14" fillId="0" borderId="8" xfId="0" applyNumberFormat="1" applyFont="1" applyBorder="1"/>
    <xf numFmtId="3" fontId="14" fillId="0" borderId="9" xfId="0" applyNumberFormat="1" applyFont="1" applyBorder="1"/>
    <xf numFmtId="0" fontId="15" fillId="0" borderId="14" xfId="0" applyFont="1" applyFill="1" applyBorder="1" applyAlignment="1">
      <alignment horizontal="center"/>
    </xf>
    <xf numFmtId="0" fontId="14" fillId="0" borderId="5" xfId="0" applyFont="1" applyFill="1" applyBorder="1"/>
    <xf numFmtId="0" fontId="14" fillId="0" borderId="6" xfId="0" applyFont="1" applyFill="1" applyBorder="1"/>
    <xf numFmtId="0" fontId="15" fillId="0" borderId="19" xfId="0" applyFont="1" applyFill="1" applyBorder="1"/>
    <xf numFmtId="0" fontId="14" fillId="0" borderId="4" xfId="0" applyFont="1" applyFill="1" applyBorder="1"/>
    <xf numFmtId="0" fontId="14" fillId="0" borderId="0" xfId="0" applyFont="1" applyAlignment="1">
      <alignment wrapText="1"/>
    </xf>
    <xf numFmtId="0" fontId="15" fillId="0" borderId="1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5" fillId="0" borderId="20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3" fontId="14" fillId="0" borderId="30" xfId="0" applyNumberFormat="1" applyFont="1" applyFill="1" applyBorder="1"/>
    <xf numFmtId="3" fontId="0" fillId="0" borderId="0" xfId="0" applyNumberFormat="1"/>
    <xf numFmtId="0" fontId="0" fillId="0" borderId="0" xfId="0" applyAlignment="1">
      <alignment horizontal="center"/>
    </xf>
    <xf numFmtId="3" fontId="5" fillId="0" borderId="15" xfId="0" applyNumberFormat="1" applyFont="1" applyFill="1" applyBorder="1"/>
    <xf numFmtId="3" fontId="0" fillId="0" borderId="9" xfId="0" applyNumberFormat="1" applyFont="1" applyFill="1" applyBorder="1"/>
    <xf numFmtId="0" fontId="0" fillId="0" borderId="0" xfId="0" applyFont="1" applyAlignment="1">
      <alignment horizontal="right"/>
    </xf>
    <xf numFmtId="0" fontId="8" fillId="0" borderId="3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wrapText="1"/>
    </xf>
    <xf numFmtId="0" fontId="0" fillId="0" borderId="33" xfId="0" applyFont="1" applyBorder="1" applyAlignment="1">
      <alignment wrapText="1"/>
    </xf>
    <xf numFmtId="0" fontId="12" fillId="0" borderId="32" xfId="0" applyFont="1" applyBorder="1" applyAlignment="1">
      <alignment horizontal="center"/>
    </xf>
    <xf numFmtId="0" fontId="8" fillId="0" borderId="34" xfId="0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10" fillId="0" borderId="9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wrapText="1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1" xfId="0" applyBorder="1"/>
    <xf numFmtId="0" fontId="11" fillId="0" borderId="28" xfId="0" applyFont="1" applyBorder="1"/>
    <xf numFmtId="0" fontId="11" fillId="0" borderId="7" xfId="0" applyFont="1" applyBorder="1"/>
    <xf numFmtId="3" fontId="11" fillId="0" borderId="28" xfId="0" applyNumberFormat="1" applyFont="1" applyBorder="1"/>
    <xf numFmtId="0" fontId="0" fillId="0" borderId="29" xfId="0" applyBorder="1"/>
    <xf numFmtId="0" fontId="0" fillId="0" borderId="35" xfId="0" applyBorder="1"/>
    <xf numFmtId="3" fontId="0" fillId="0" borderId="29" xfId="0" applyNumberForma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3" fontId="0" fillId="0" borderId="22" xfId="0" applyNumberFormat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5" xfId="0" applyNumberFormat="1" applyBorder="1"/>
    <xf numFmtId="3" fontId="0" fillId="0" borderId="3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9" xfId="0" applyNumberFormat="1" applyBorder="1"/>
    <xf numFmtId="3" fontId="5" fillId="0" borderId="21" xfId="0" applyNumberFormat="1" applyFont="1" applyBorder="1"/>
    <xf numFmtId="3" fontId="0" fillId="0" borderId="32" xfId="0" applyNumberFormat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0" fillId="0" borderId="40" xfId="0" applyNumberFormat="1" applyBorder="1"/>
    <xf numFmtId="0" fontId="11" fillId="0" borderId="36" xfId="0" applyFont="1" applyBorder="1"/>
    <xf numFmtId="0" fontId="11" fillId="0" borderId="37" xfId="0" applyFont="1" applyBorder="1"/>
    <xf numFmtId="3" fontId="11" fillId="0" borderId="38" xfId="0" applyNumberFormat="1" applyFont="1" applyBorder="1"/>
    <xf numFmtId="3" fontId="11" fillId="0" borderId="7" xfId="0" applyNumberFormat="1" applyFont="1" applyBorder="1"/>
    <xf numFmtId="3" fontId="11" fillId="0" borderId="41" xfId="0" applyNumberFormat="1" applyFont="1" applyBorder="1"/>
    <xf numFmtId="0" fontId="0" fillId="0" borderId="10" xfId="0" applyFont="1" applyBorder="1"/>
    <xf numFmtId="0" fontId="0" fillId="0" borderId="11" xfId="0" applyFont="1" applyBorder="1"/>
    <xf numFmtId="3" fontId="0" fillId="0" borderId="34" xfId="0" applyNumberFormat="1" applyBorder="1"/>
    <xf numFmtId="0" fontId="11" fillId="0" borderId="19" xfId="0" applyFont="1" applyBorder="1"/>
    <xf numFmtId="0" fontId="11" fillId="0" borderId="20" xfId="0" applyFont="1" applyBorder="1"/>
    <xf numFmtId="3" fontId="11" fillId="0" borderId="21" xfId="0" applyNumberFormat="1" applyFont="1" applyBorder="1"/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3" fontId="11" fillId="0" borderId="19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3" fontId="5" fillId="0" borderId="15" xfId="0" applyNumberFormat="1" applyFont="1" applyBorder="1"/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3" fontId="11" fillId="0" borderId="0" xfId="0" applyNumberFormat="1" applyFont="1" applyFill="1" applyBorder="1"/>
    <xf numFmtId="3" fontId="0" fillId="0" borderId="39" xfId="0" applyNumberFormat="1" applyFont="1" applyFill="1" applyBorder="1"/>
    <xf numFmtId="0" fontId="0" fillId="0" borderId="43" xfId="0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/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p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hsz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1130"/>
      <sheetName val="011220"/>
      <sheetName val="016030"/>
      <sheetName val="018030"/>
      <sheetName val="074011"/>
      <sheetName val="074031"/>
      <sheetName val="076010"/>
      <sheetName val="082042"/>
      <sheetName val="091140"/>
      <sheetName val="098022"/>
      <sheetName val="104030"/>
      <sheetName val="104042"/>
      <sheetName val="106020"/>
      <sheetName val="107051"/>
      <sheetName val="107052"/>
      <sheetName val="107053"/>
      <sheetName val="107054"/>
      <sheetName val="Munk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K311/4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8030"/>
      <sheetName val="074011"/>
      <sheetName val="074031"/>
      <sheetName val="076010"/>
      <sheetName val="091110"/>
      <sheetName val="091140"/>
      <sheetName val="096015"/>
      <sheetName val="104030"/>
      <sheetName val="104042"/>
      <sheetName val="107051"/>
      <sheetName val="107052"/>
      <sheetName val="107053"/>
      <sheetName val="107054"/>
    </sheetNames>
    <sheetDataSet>
      <sheetData sheetId="0" refreshError="1"/>
      <sheetData sheetId="1">
        <row r="6">
          <cell r="D6">
            <v>0</v>
          </cell>
        </row>
      </sheetData>
      <sheetData sheetId="2">
        <row r="7">
          <cell r="D7">
            <v>0</v>
          </cell>
        </row>
      </sheetData>
      <sheetData sheetId="3">
        <row r="14">
          <cell r="D14">
            <v>0</v>
          </cell>
        </row>
      </sheetData>
      <sheetData sheetId="4">
        <row r="11">
          <cell r="D11">
            <v>0</v>
          </cell>
        </row>
      </sheetData>
      <sheetData sheetId="5">
        <row r="12">
          <cell r="D12">
            <v>0</v>
          </cell>
        </row>
        <row r="21">
          <cell r="D21">
            <v>0</v>
          </cell>
        </row>
      </sheetData>
      <sheetData sheetId="6">
        <row r="21">
          <cell r="D21">
            <v>0</v>
          </cell>
        </row>
        <row r="55">
          <cell r="D55">
            <v>0</v>
          </cell>
        </row>
      </sheetData>
      <sheetData sheetId="7">
        <row r="6">
          <cell r="D6">
            <v>0</v>
          </cell>
        </row>
      </sheetData>
      <sheetData sheetId="8">
        <row r="16">
          <cell r="D16">
            <v>0</v>
          </cell>
        </row>
      </sheetData>
      <sheetData sheetId="9">
        <row r="11">
          <cell r="D11">
            <v>0</v>
          </cell>
        </row>
      </sheetData>
      <sheetData sheetId="10">
        <row r="9">
          <cell r="D9">
            <v>0</v>
          </cell>
        </row>
      </sheetData>
      <sheetData sheetId="11">
        <row r="9">
          <cell r="D9">
            <v>0</v>
          </cell>
        </row>
      </sheetData>
      <sheetData sheetId="12">
        <row r="9">
          <cell r="D9">
            <v>0</v>
          </cell>
        </row>
      </sheetData>
      <sheetData sheetId="13">
        <row r="20">
          <cell r="D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sqref="A1:G1"/>
    </sheetView>
  </sheetViews>
  <sheetFormatPr defaultRowHeight="15" x14ac:dyDescent="0.25"/>
  <cols>
    <col min="1" max="1" width="9.140625" style="16"/>
    <col min="2" max="2" width="6.5703125" style="16" bestFit="1" customWidth="1"/>
    <col min="3" max="3" width="48.42578125" style="16" customWidth="1"/>
    <col min="4" max="4" width="20.85546875" style="16" customWidth="1"/>
    <col min="5" max="5" width="17.7109375" style="16" customWidth="1"/>
    <col min="6" max="6" width="10.85546875" style="16" bestFit="1" customWidth="1"/>
    <col min="7" max="7" width="13.5703125" style="16" bestFit="1" customWidth="1"/>
    <col min="8" max="8" width="10.85546875" style="16" bestFit="1" customWidth="1"/>
    <col min="9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7" x14ac:dyDescent="0.25">
      <c r="A1" s="157" t="s">
        <v>110</v>
      </c>
      <c r="B1" s="157"/>
      <c r="C1" s="157"/>
      <c r="D1" s="157"/>
      <c r="E1" s="157"/>
      <c r="F1" s="157"/>
      <c r="G1" s="157"/>
    </row>
    <row r="2" spans="1:7" x14ac:dyDescent="0.25">
      <c r="A2" s="158" t="s">
        <v>95</v>
      </c>
      <c r="B2" s="158"/>
      <c r="C2" s="158"/>
      <c r="D2" s="158"/>
      <c r="E2" s="158"/>
      <c r="F2" s="158"/>
      <c r="G2" s="158"/>
    </row>
    <row r="3" spans="1:7" x14ac:dyDescent="0.25">
      <c r="C3" s="71"/>
      <c r="D3" s="72"/>
      <c r="E3" s="72"/>
      <c r="F3" s="18"/>
      <c r="G3" s="18"/>
    </row>
    <row r="4" spans="1:7" ht="15.75" thickBot="1" x14ac:dyDescent="0.3">
      <c r="D4" s="78"/>
      <c r="E4" s="1"/>
      <c r="G4" s="78" t="s">
        <v>100</v>
      </c>
    </row>
    <row r="5" spans="1:7" s="75" customFormat="1" ht="15.75" thickBot="1" x14ac:dyDescent="0.3">
      <c r="B5" s="151" t="s">
        <v>24</v>
      </c>
      <c r="C5" s="152" t="s">
        <v>25</v>
      </c>
      <c r="D5" s="153" t="s">
        <v>105</v>
      </c>
      <c r="E5" s="114" t="s">
        <v>106</v>
      </c>
      <c r="F5" s="115" t="s">
        <v>107</v>
      </c>
      <c r="G5" s="116" t="s">
        <v>108</v>
      </c>
    </row>
    <row r="6" spans="1:7" s="7" customFormat="1" x14ac:dyDescent="0.25">
      <c r="B6" s="13" t="s">
        <v>26</v>
      </c>
      <c r="C6" s="14" t="s">
        <v>27</v>
      </c>
      <c r="D6" s="15">
        <f>SUM('2.sz. mell.'!D5,'4.sz. mell.'!D5,'6.sz. mell.'!D6,'8.sz. mell.'!D6)</f>
        <v>599258000</v>
      </c>
      <c r="E6" s="15">
        <f>SUM('2.sz. mell.'!E5,'4.sz. mell.'!E5,'6.sz. mell.'!E6,'8.sz. mell.'!E6)</f>
        <v>0</v>
      </c>
      <c r="F6" s="15">
        <f>SUM('2.sz. mell.'!F5,'4.sz. mell.'!F5,'6.sz. mell.'!F6,'8.sz. mell.'!F6)</f>
        <v>0</v>
      </c>
      <c r="G6" s="15">
        <f>SUM('2.sz. mell.'!G5,'4.sz. mell.'!G5,'6.sz. mell.'!G6,'8.sz. mell.'!G6)</f>
        <v>599258000</v>
      </c>
    </row>
    <row r="7" spans="1:7" s="7" customFormat="1" x14ac:dyDescent="0.25">
      <c r="B7" s="4" t="s">
        <v>28</v>
      </c>
      <c r="C7" s="5" t="s">
        <v>29</v>
      </c>
      <c r="D7" s="6">
        <f>SUM('2.sz. mell.'!D6,'4.sz. mell.'!D6,'6.sz. mell.'!D7,'8.sz. mell.'!D7)</f>
        <v>133114000</v>
      </c>
      <c r="E7" s="6">
        <f>SUM('2.sz. mell.'!E6,'4.sz. mell.'!E6,'6.sz. mell.'!E7,'8.sz. mell.'!E7)</f>
        <v>0</v>
      </c>
      <c r="F7" s="6">
        <f>SUM('2.sz. mell.'!F6,'4.sz. mell.'!F6,'6.sz. mell.'!F7,'8.sz. mell.'!F7)</f>
        <v>0</v>
      </c>
      <c r="G7" s="6">
        <f>SUM('2.sz. mell.'!G6,'4.sz. mell.'!G6,'6.sz. mell.'!G7,'8.sz. mell.'!G7)</f>
        <v>133114000</v>
      </c>
    </row>
    <row r="8" spans="1:7" customFormat="1" x14ac:dyDescent="0.25">
      <c r="B8" s="4" t="s">
        <v>30</v>
      </c>
      <c r="C8" s="5" t="s">
        <v>31</v>
      </c>
      <c r="D8" s="6">
        <f>SUM('2.sz. mell.'!D7,'4.sz. mell.'!D7,'6.sz. mell.'!D8,'8.sz. mell.'!D8)</f>
        <v>482132470</v>
      </c>
      <c r="E8" s="6">
        <f>SUM('2.sz. mell.'!E7,'4.sz. mell.'!E7,'6.sz. mell.'!E8,'8.sz. mell.'!E8)</f>
        <v>0</v>
      </c>
      <c r="F8" s="6">
        <f>SUM('2.sz. mell.'!F7,'4.sz. mell.'!F7,'6.sz. mell.'!F8,'8.sz. mell.'!F8)</f>
        <v>19475657</v>
      </c>
      <c r="G8" s="6">
        <f>SUM('2.sz. mell.'!G7,'4.sz. mell.'!G7,'6.sz. mell.'!G8,'8.sz. mell.'!G8)</f>
        <v>462656813</v>
      </c>
    </row>
    <row r="9" spans="1:7" customFormat="1" x14ac:dyDescent="0.25">
      <c r="B9" s="4" t="s">
        <v>32</v>
      </c>
      <c r="C9" s="5" t="s">
        <v>33</v>
      </c>
      <c r="D9" s="6">
        <f>SUM('2.sz. mell.'!D8)</f>
        <v>80000000</v>
      </c>
      <c r="E9" s="6">
        <f>SUM('2.sz. mell.'!E8)</f>
        <v>0</v>
      </c>
      <c r="F9" s="6">
        <f>SUM('2.sz. mell.'!F8)</f>
        <v>0</v>
      </c>
      <c r="G9" s="6">
        <f>SUM('2.sz. mell.'!G8)</f>
        <v>80000000</v>
      </c>
    </row>
    <row r="10" spans="1:7" customFormat="1" x14ac:dyDescent="0.25">
      <c r="B10" s="4" t="s">
        <v>34</v>
      </c>
      <c r="C10" s="5" t="s">
        <v>35</v>
      </c>
      <c r="D10" s="6">
        <f>SUM('2.sz. mell.'!D9)</f>
        <v>360138000</v>
      </c>
      <c r="E10" s="6">
        <f>SUM('2.sz. mell.'!E9)</f>
        <v>5835128</v>
      </c>
      <c r="F10" s="6">
        <f>SUM('2.sz. mell.'!F9)</f>
        <v>0</v>
      </c>
      <c r="G10" s="6">
        <f>SUM('2.sz. mell.'!G9)</f>
        <v>365973128</v>
      </c>
    </row>
    <row r="11" spans="1:7" customFormat="1" x14ac:dyDescent="0.25">
      <c r="B11" s="4" t="s">
        <v>36</v>
      </c>
      <c r="C11" s="5" t="s">
        <v>37</v>
      </c>
      <c r="D11" s="6">
        <f>SUM('2.sz. mell.'!D10,'4.sz. mell.'!D9,'6.sz. mell.'!D9,'8.sz. mell.'!D9)</f>
        <v>441109000</v>
      </c>
      <c r="E11" s="6">
        <f>SUM('2.sz. mell.'!E10,'4.sz. mell.'!E9,'6.sz. mell.'!E9,'8.sz. mell.'!E9)</f>
        <v>0</v>
      </c>
      <c r="F11" s="6">
        <f>SUM('2.sz. mell.'!F10,'4.sz. mell.'!F9,'6.sz. mell.'!F9,'8.sz. mell.'!F9)</f>
        <v>0</v>
      </c>
      <c r="G11" s="6">
        <f>SUM('2.sz. mell.'!G10,'4.sz. mell.'!G9,'6.sz. mell.'!G9,'8.sz. mell.'!G9)</f>
        <v>441109000</v>
      </c>
    </row>
    <row r="12" spans="1:7" customFormat="1" x14ac:dyDescent="0.25">
      <c r="B12" s="4" t="s">
        <v>38</v>
      </c>
      <c r="C12" s="5" t="s">
        <v>39</v>
      </c>
      <c r="D12" s="6">
        <f>SUM('2.sz. mell.'!D11)</f>
        <v>156500000</v>
      </c>
      <c r="E12" s="6">
        <f>SUM('2.sz. mell.'!E11)</f>
        <v>0</v>
      </c>
      <c r="F12" s="6">
        <f>SUM('2.sz. mell.'!F11)</f>
        <v>0</v>
      </c>
      <c r="G12" s="6">
        <f>SUM('2.sz. mell.'!G11)</f>
        <v>156500000</v>
      </c>
    </row>
    <row r="13" spans="1:7" customFormat="1" x14ac:dyDescent="0.25">
      <c r="B13" s="4" t="s">
        <v>40</v>
      </c>
      <c r="C13" s="5" t="s">
        <v>41</v>
      </c>
      <c r="D13" s="6">
        <f>SUM('2.sz. mell.'!D12)</f>
        <v>0</v>
      </c>
      <c r="E13" s="6">
        <f>SUM('2.sz. mell.'!E12)</f>
        <v>1880000</v>
      </c>
      <c r="F13" s="6">
        <f>SUM('2.sz. mell.'!F12)</f>
        <v>0</v>
      </c>
      <c r="G13" s="6">
        <f>SUM('2.sz. mell.'!G12)</f>
        <v>1880000</v>
      </c>
    </row>
    <row r="14" spans="1:7" customFormat="1" ht="15.75" thickBot="1" x14ac:dyDescent="0.3">
      <c r="B14" s="4" t="s">
        <v>89</v>
      </c>
      <c r="C14" s="156" t="s">
        <v>109</v>
      </c>
      <c r="D14" s="155">
        <v>0</v>
      </c>
      <c r="E14" s="155">
        <f>SUM('2.sz. mell.'!E13)</f>
        <v>14330963</v>
      </c>
      <c r="F14" s="155"/>
      <c r="G14" s="155">
        <v>14330963</v>
      </c>
    </row>
    <row r="15" spans="1:7" customFormat="1" ht="15.75" thickBot="1" x14ac:dyDescent="0.3">
      <c r="B15" s="10" t="s">
        <v>44</v>
      </c>
      <c r="C15" s="11" t="s">
        <v>45</v>
      </c>
      <c r="D15" s="76">
        <f>SUM(D6:D13)</f>
        <v>2252251470</v>
      </c>
      <c r="E15" s="76">
        <f t="shared" ref="E15:F15" si="0">SUM(E6:E13)</f>
        <v>7715128</v>
      </c>
      <c r="F15" s="76">
        <f t="shared" si="0"/>
        <v>19475657</v>
      </c>
      <c r="G15" s="76">
        <f>SUM(G6:G14)</f>
        <v>2254821904</v>
      </c>
    </row>
    <row r="16" spans="1:7" customFormat="1" x14ac:dyDescent="0.25">
      <c r="B16" s="13" t="s">
        <v>46</v>
      </c>
      <c r="C16" s="14" t="s">
        <v>47</v>
      </c>
      <c r="D16" s="15">
        <f>SUM('2.sz. mell.'!D15,'6.sz. mell.'!D11)</f>
        <v>383281470</v>
      </c>
      <c r="E16" s="15">
        <f>SUM('2.sz. mell.'!E15,'6.sz. mell.'!E11)</f>
        <v>5655128</v>
      </c>
      <c r="F16" s="15">
        <f>SUM('2.sz. mell.'!F15,'6.sz. mell.'!F11)</f>
        <v>0</v>
      </c>
      <c r="G16" s="15">
        <f>SUM('2.sz. mell.'!G15,'6.sz. mell.'!G11)</f>
        <v>388936598</v>
      </c>
    </row>
    <row r="17" spans="2:8" customFormat="1" x14ac:dyDescent="0.25">
      <c r="B17" s="4" t="s">
        <v>48</v>
      </c>
      <c r="C17" s="5" t="s">
        <v>49</v>
      </c>
      <c r="D17" s="6">
        <f>SUM('2.sz. mell.'!D16)</f>
        <v>50000000</v>
      </c>
      <c r="E17" s="6">
        <f>SUM('2.sz. mell.'!E16)</f>
        <v>0</v>
      </c>
      <c r="F17" s="6">
        <f>SUM('2.sz. mell.'!F16)</f>
        <v>0</v>
      </c>
      <c r="G17" s="6">
        <f>SUM('2.sz. mell.'!G16)</f>
        <v>50000000</v>
      </c>
    </row>
    <row r="18" spans="2:8" customFormat="1" x14ac:dyDescent="0.25">
      <c r="B18" s="4" t="s">
        <v>50</v>
      </c>
      <c r="C18" s="5" t="s">
        <v>51</v>
      </c>
      <c r="D18" s="6">
        <f>SUM('2.sz. mell.'!D17)</f>
        <v>1076000000</v>
      </c>
      <c r="E18" s="6">
        <f>SUM('2.sz. mell.'!E17)</f>
        <v>0</v>
      </c>
      <c r="F18" s="6">
        <f>SUM('2.sz. mell.'!F17)</f>
        <v>0</v>
      </c>
      <c r="G18" s="6">
        <f>SUM('2.sz. mell.'!G17)</f>
        <v>1076000000</v>
      </c>
    </row>
    <row r="19" spans="2:8" customFormat="1" x14ac:dyDescent="0.25">
      <c r="B19" s="4" t="s">
        <v>52</v>
      </c>
      <c r="C19" s="5" t="s">
        <v>53</v>
      </c>
      <c r="D19" s="6">
        <f>SUM('2.sz. mell.'!D18,'4.sz. mell.'!D13,'6.sz. mell.'!D12,'8.sz. mell.'!D12)</f>
        <v>112970000</v>
      </c>
      <c r="E19" s="6">
        <f>SUM('2.sz. mell.'!E18,'4.sz. mell.'!E13,'6.sz. mell.'!E12,'8.sz. mell.'!E12)</f>
        <v>316390963</v>
      </c>
      <c r="F19" s="6">
        <f>SUM('2.sz. mell.'!F18,'4.sz. mell.'!F13,'6.sz. mell.'!F12,'8.sz. mell.'!F12)</f>
        <v>0</v>
      </c>
      <c r="G19" s="6">
        <f>SUM('2.sz. mell.'!G18,'4.sz. mell.'!G13,'6.sz. mell.'!G12,'8.sz. mell.'!G12)</f>
        <v>429360963</v>
      </c>
    </row>
    <row r="20" spans="2:8" customFormat="1" x14ac:dyDescent="0.25">
      <c r="B20" s="4" t="s">
        <v>54</v>
      </c>
      <c r="C20" s="5" t="s">
        <v>55</v>
      </c>
      <c r="D20" s="6">
        <v>0</v>
      </c>
      <c r="E20" s="6">
        <v>0</v>
      </c>
      <c r="F20" s="6">
        <v>0</v>
      </c>
      <c r="G20" s="6">
        <v>0</v>
      </c>
    </row>
    <row r="21" spans="2:8" customFormat="1" ht="15.75" thickBot="1" x14ac:dyDescent="0.3">
      <c r="B21" s="8" t="s">
        <v>56</v>
      </c>
      <c r="C21" s="9" t="s">
        <v>57</v>
      </c>
      <c r="D21" s="77">
        <v>630000000</v>
      </c>
      <c r="E21" s="77">
        <f>SUM('2.sz. mell.'!E21,'4.sz. mell.'!E15,'6.sz. mell.'!E14,'8.sz. mell.'!E14)</f>
        <v>0</v>
      </c>
      <c r="F21" s="77">
        <f>SUM('2.sz. mell.'!F21,'4.sz. mell.'!F15,'6.sz. mell.'!F14,'8.sz. mell.'!F14)</f>
        <v>319475657</v>
      </c>
      <c r="G21" s="77">
        <f>D21-F21</f>
        <v>310524343</v>
      </c>
      <c r="H21" s="25"/>
    </row>
    <row r="22" spans="2:8" customFormat="1" ht="15.75" thickBot="1" x14ac:dyDescent="0.3">
      <c r="B22" s="10" t="s">
        <v>44</v>
      </c>
      <c r="C22" s="11" t="s">
        <v>58</v>
      </c>
      <c r="D22" s="12">
        <f>SUM(D16:D21)</f>
        <v>2252251470</v>
      </c>
      <c r="E22" s="12">
        <f t="shared" ref="E22:F22" si="1">SUM(E16:E21)</f>
        <v>322046091</v>
      </c>
      <c r="F22" s="12">
        <f t="shared" si="1"/>
        <v>319475657</v>
      </c>
      <c r="G22" s="12">
        <f>SUM(G16:G21)</f>
        <v>2254821904</v>
      </c>
      <c r="H22" s="74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sqref="A1:O1"/>
    </sheetView>
  </sheetViews>
  <sheetFormatPr defaultRowHeight="15" x14ac:dyDescent="0.25"/>
  <cols>
    <col min="1" max="1" width="5" style="16" customWidth="1"/>
    <col min="2" max="2" width="22.85546875" style="16" customWidth="1"/>
    <col min="3" max="7" width="8.85546875" style="16" bestFit="1" customWidth="1"/>
    <col min="8" max="8" width="9.140625" style="16"/>
    <col min="9" max="9" width="8.85546875" style="16" bestFit="1" customWidth="1"/>
    <col min="10" max="10" width="8.5703125" style="16" bestFit="1" customWidth="1"/>
    <col min="11" max="11" width="10.42578125" style="16" bestFit="1" customWidth="1"/>
    <col min="12" max="12" width="8.85546875" style="16" bestFit="1" customWidth="1"/>
    <col min="13" max="13" width="9.140625" style="16" bestFit="1" customWidth="1"/>
    <col min="14" max="14" width="9" style="16" bestFit="1" customWidth="1"/>
    <col min="15" max="15" width="9.85546875" style="16" bestFit="1" customWidth="1"/>
    <col min="16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57" t="s">
        <v>119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6" x14ac:dyDescent="0.25">
      <c r="A2" s="157" t="s">
        <v>77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6" ht="15.75" thickBot="1" x14ac:dyDescent="0.3">
      <c r="E3" s="1"/>
      <c r="O3" s="1" t="s">
        <v>100</v>
      </c>
      <c r="P3"/>
    </row>
    <row r="4" spans="1:16" s="17" customFormat="1" x14ac:dyDescent="0.25">
      <c r="A4" s="3" t="s">
        <v>24</v>
      </c>
      <c r="B4" s="47" t="s">
        <v>25</v>
      </c>
      <c r="C4" s="47" t="s">
        <v>59</v>
      </c>
      <c r="D4" s="47" t="s">
        <v>60</v>
      </c>
      <c r="E4" s="47" t="s">
        <v>61</v>
      </c>
      <c r="F4" s="47" t="s">
        <v>62</v>
      </c>
      <c r="G4" s="47" t="s">
        <v>63</v>
      </c>
      <c r="H4" s="47" t="s">
        <v>64</v>
      </c>
      <c r="I4" s="47" t="s">
        <v>65</v>
      </c>
      <c r="J4" s="47" t="s">
        <v>66</v>
      </c>
      <c r="K4" s="47" t="s">
        <v>67</v>
      </c>
      <c r="L4" s="47" t="s">
        <v>68</v>
      </c>
      <c r="M4" s="47" t="s">
        <v>69</v>
      </c>
      <c r="N4" s="47" t="s">
        <v>70</v>
      </c>
      <c r="O4" s="52" t="s">
        <v>71</v>
      </c>
    </row>
    <row r="5" spans="1:16" s="7" customFormat="1" x14ac:dyDescent="0.25">
      <c r="A5" s="4" t="s">
        <v>26</v>
      </c>
      <c r="B5" s="48" t="s">
        <v>27</v>
      </c>
      <c r="C5" s="53">
        <f>$P$5/12</f>
        <v>822916.66666666663</v>
      </c>
      <c r="D5" s="53">
        <f t="shared" ref="D5:N5" si="0">$P$5/12</f>
        <v>822916.66666666663</v>
      </c>
      <c r="E5" s="53">
        <f t="shared" si="0"/>
        <v>822916.66666666663</v>
      </c>
      <c r="F5" s="53">
        <f t="shared" si="0"/>
        <v>822916.66666666663</v>
      </c>
      <c r="G5" s="53">
        <f t="shared" si="0"/>
        <v>822916.66666666663</v>
      </c>
      <c r="H5" s="53">
        <f t="shared" si="0"/>
        <v>822916.66666666663</v>
      </c>
      <c r="I5" s="53">
        <f t="shared" si="0"/>
        <v>822916.66666666663</v>
      </c>
      <c r="J5" s="53">
        <f t="shared" si="0"/>
        <v>822916.66666666663</v>
      </c>
      <c r="K5" s="53">
        <f t="shared" si="0"/>
        <v>822916.66666666663</v>
      </c>
      <c r="L5" s="53">
        <f t="shared" si="0"/>
        <v>822916.66666666663</v>
      </c>
      <c r="M5" s="53">
        <f t="shared" si="0"/>
        <v>822916.66666666663</v>
      </c>
      <c r="N5" s="53">
        <f t="shared" si="0"/>
        <v>822916.66666666663</v>
      </c>
      <c r="O5" s="54">
        <f>SUM(C5:N5)</f>
        <v>9875000</v>
      </c>
      <c r="P5" s="7">
        <v>9875000</v>
      </c>
    </row>
    <row r="6" spans="1:16" s="7" customFormat="1" ht="26.25" x14ac:dyDescent="0.25">
      <c r="A6" s="4" t="s">
        <v>28</v>
      </c>
      <c r="B6" s="67" t="s">
        <v>29</v>
      </c>
      <c r="C6" s="53">
        <f>$P$6/12</f>
        <v>183333.33333333334</v>
      </c>
      <c r="D6" s="53">
        <f t="shared" ref="D6:N6" si="1">$P$6/12</f>
        <v>183333.33333333334</v>
      </c>
      <c r="E6" s="53">
        <f t="shared" si="1"/>
        <v>183333.33333333334</v>
      </c>
      <c r="F6" s="53">
        <f t="shared" si="1"/>
        <v>183333.33333333334</v>
      </c>
      <c r="G6" s="53">
        <f t="shared" si="1"/>
        <v>183333.33333333334</v>
      </c>
      <c r="H6" s="53">
        <f t="shared" si="1"/>
        <v>183333.33333333334</v>
      </c>
      <c r="I6" s="53">
        <f t="shared" si="1"/>
        <v>183333.33333333334</v>
      </c>
      <c r="J6" s="53">
        <f t="shared" si="1"/>
        <v>183333.33333333334</v>
      </c>
      <c r="K6" s="53">
        <f t="shared" si="1"/>
        <v>183333.33333333334</v>
      </c>
      <c r="L6" s="53">
        <f t="shared" si="1"/>
        <v>183333.33333333334</v>
      </c>
      <c r="M6" s="53">
        <f t="shared" si="1"/>
        <v>183333.33333333334</v>
      </c>
      <c r="N6" s="53">
        <f t="shared" si="1"/>
        <v>183333.33333333334</v>
      </c>
      <c r="O6" s="54">
        <f t="shared" ref="O6:O13" si="2">SUM(C6:N6)</f>
        <v>2199999.9999999995</v>
      </c>
      <c r="P6" s="7">
        <v>2200000</v>
      </c>
    </row>
    <row r="7" spans="1:16" x14ac:dyDescent="0.25">
      <c r="A7" s="4" t="s">
        <v>30</v>
      </c>
      <c r="B7" s="48" t="s">
        <v>31</v>
      </c>
      <c r="C7" s="53">
        <f>$P$7/12</f>
        <v>208484.91666666666</v>
      </c>
      <c r="D7" s="53">
        <f t="shared" ref="D7:N7" si="3">$P$7/12</f>
        <v>208484.91666666666</v>
      </c>
      <c r="E7" s="53">
        <f t="shared" si="3"/>
        <v>208484.91666666666</v>
      </c>
      <c r="F7" s="53">
        <f t="shared" si="3"/>
        <v>208484.91666666666</v>
      </c>
      <c r="G7" s="53">
        <f t="shared" si="3"/>
        <v>208484.91666666666</v>
      </c>
      <c r="H7" s="53">
        <f t="shared" si="3"/>
        <v>208484.91666666666</v>
      </c>
      <c r="I7" s="53">
        <f t="shared" si="3"/>
        <v>208484.91666666666</v>
      </c>
      <c r="J7" s="53">
        <f t="shared" si="3"/>
        <v>208484.91666666666</v>
      </c>
      <c r="K7" s="53">
        <f t="shared" si="3"/>
        <v>208484.91666666666</v>
      </c>
      <c r="L7" s="53">
        <f t="shared" si="3"/>
        <v>208484.91666666666</v>
      </c>
      <c r="M7" s="53">
        <f t="shared" si="3"/>
        <v>208484.91666666666</v>
      </c>
      <c r="N7" s="53">
        <f t="shared" si="3"/>
        <v>208484.91666666666</v>
      </c>
      <c r="O7" s="54">
        <f t="shared" si="2"/>
        <v>2501819</v>
      </c>
      <c r="P7" s="16">
        <v>2501819</v>
      </c>
    </row>
    <row r="8" spans="1:16" ht="26.25" x14ac:dyDescent="0.25">
      <c r="A8" s="4" t="s">
        <v>32</v>
      </c>
      <c r="B8" s="67" t="s">
        <v>33</v>
      </c>
      <c r="C8" s="53">
        <f>$P$8/12</f>
        <v>0</v>
      </c>
      <c r="D8" s="53">
        <f t="shared" ref="D8:N8" si="4">$P$8/12</f>
        <v>0</v>
      </c>
      <c r="E8" s="53">
        <f t="shared" si="4"/>
        <v>0</v>
      </c>
      <c r="F8" s="53">
        <f t="shared" si="4"/>
        <v>0</v>
      </c>
      <c r="G8" s="53">
        <f t="shared" si="4"/>
        <v>0</v>
      </c>
      <c r="H8" s="53">
        <f t="shared" si="4"/>
        <v>0</v>
      </c>
      <c r="I8" s="53">
        <f t="shared" si="4"/>
        <v>0</v>
      </c>
      <c r="J8" s="53">
        <f t="shared" si="4"/>
        <v>0</v>
      </c>
      <c r="K8" s="53">
        <f t="shared" si="4"/>
        <v>0</v>
      </c>
      <c r="L8" s="53">
        <f t="shared" si="4"/>
        <v>0</v>
      </c>
      <c r="M8" s="53">
        <f t="shared" si="4"/>
        <v>0</v>
      </c>
      <c r="N8" s="53">
        <f t="shared" si="4"/>
        <v>0</v>
      </c>
      <c r="O8" s="54">
        <f t="shared" si="2"/>
        <v>0</v>
      </c>
      <c r="P8" s="16">
        <v>0</v>
      </c>
    </row>
    <row r="9" spans="1:16" ht="26.25" x14ac:dyDescent="0.25">
      <c r="A9" s="4" t="s">
        <v>34</v>
      </c>
      <c r="B9" s="67" t="s">
        <v>35</v>
      </c>
      <c r="C9" s="53">
        <f>$P$9/12</f>
        <v>0</v>
      </c>
      <c r="D9" s="53">
        <f t="shared" ref="D9:N9" si="5">$P$9/12</f>
        <v>0</v>
      </c>
      <c r="E9" s="53">
        <f t="shared" si="5"/>
        <v>0</v>
      </c>
      <c r="F9" s="53">
        <f t="shared" si="5"/>
        <v>0</v>
      </c>
      <c r="G9" s="53">
        <f t="shared" si="5"/>
        <v>0</v>
      </c>
      <c r="H9" s="53">
        <f t="shared" si="5"/>
        <v>0</v>
      </c>
      <c r="I9" s="53">
        <f t="shared" si="5"/>
        <v>0</v>
      </c>
      <c r="J9" s="53">
        <f t="shared" si="5"/>
        <v>0</v>
      </c>
      <c r="K9" s="53">
        <f t="shared" si="5"/>
        <v>0</v>
      </c>
      <c r="L9" s="53">
        <f t="shared" si="5"/>
        <v>0</v>
      </c>
      <c r="M9" s="53">
        <f t="shared" si="5"/>
        <v>0</v>
      </c>
      <c r="N9" s="53">
        <f t="shared" si="5"/>
        <v>0</v>
      </c>
      <c r="O9" s="54">
        <f t="shared" si="2"/>
        <v>0</v>
      </c>
      <c r="P9" s="16">
        <v>0</v>
      </c>
    </row>
    <row r="10" spans="1:16" x14ac:dyDescent="0.25">
      <c r="A10" s="4" t="s">
        <v>36</v>
      </c>
      <c r="B10" s="48" t="s">
        <v>37</v>
      </c>
      <c r="C10" s="53">
        <f>$P$10/12</f>
        <v>349250</v>
      </c>
      <c r="D10" s="53">
        <f t="shared" ref="D10:N10" si="6">$P$10/12</f>
        <v>349250</v>
      </c>
      <c r="E10" s="53">
        <f t="shared" si="6"/>
        <v>349250</v>
      </c>
      <c r="F10" s="53">
        <f t="shared" si="6"/>
        <v>349250</v>
      </c>
      <c r="G10" s="53">
        <f t="shared" si="6"/>
        <v>349250</v>
      </c>
      <c r="H10" s="53">
        <f t="shared" si="6"/>
        <v>349250</v>
      </c>
      <c r="I10" s="53">
        <f t="shared" si="6"/>
        <v>349250</v>
      </c>
      <c r="J10" s="53">
        <f t="shared" si="6"/>
        <v>349250</v>
      </c>
      <c r="K10" s="53">
        <f t="shared" si="6"/>
        <v>349250</v>
      </c>
      <c r="L10" s="53">
        <f t="shared" si="6"/>
        <v>349250</v>
      </c>
      <c r="M10" s="53">
        <f t="shared" si="6"/>
        <v>349250</v>
      </c>
      <c r="N10" s="53">
        <f t="shared" si="6"/>
        <v>349250</v>
      </c>
      <c r="O10" s="54">
        <f t="shared" si="2"/>
        <v>4191000</v>
      </c>
      <c r="P10" s="16">
        <v>4191000</v>
      </c>
    </row>
    <row r="11" spans="1:16" x14ac:dyDescent="0.25">
      <c r="A11" s="4" t="s">
        <v>38</v>
      </c>
      <c r="B11" s="48" t="s">
        <v>39</v>
      </c>
      <c r="C11" s="53">
        <f>$P$11/12</f>
        <v>0</v>
      </c>
      <c r="D11" s="53">
        <f t="shared" ref="D11:N11" si="7">$P$11/12</f>
        <v>0</v>
      </c>
      <c r="E11" s="53">
        <f t="shared" si="7"/>
        <v>0</v>
      </c>
      <c r="F11" s="53">
        <f t="shared" si="7"/>
        <v>0</v>
      </c>
      <c r="G11" s="53">
        <f t="shared" si="7"/>
        <v>0</v>
      </c>
      <c r="H11" s="53">
        <f t="shared" si="7"/>
        <v>0</v>
      </c>
      <c r="I11" s="53">
        <f t="shared" si="7"/>
        <v>0</v>
      </c>
      <c r="J11" s="53">
        <f t="shared" si="7"/>
        <v>0</v>
      </c>
      <c r="K11" s="53">
        <f t="shared" si="7"/>
        <v>0</v>
      </c>
      <c r="L11" s="53">
        <f t="shared" si="7"/>
        <v>0</v>
      </c>
      <c r="M11" s="53">
        <f t="shared" si="7"/>
        <v>0</v>
      </c>
      <c r="N11" s="53">
        <f t="shared" si="7"/>
        <v>0</v>
      </c>
      <c r="O11" s="54">
        <f t="shared" si="2"/>
        <v>0</v>
      </c>
    </row>
    <row r="12" spans="1:16" ht="26.25" x14ac:dyDescent="0.25">
      <c r="A12" s="4" t="s">
        <v>40</v>
      </c>
      <c r="B12" s="67" t="s">
        <v>41</v>
      </c>
      <c r="C12" s="53">
        <f>$P$12/12</f>
        <v>0</v>
      </c>
      <c r="D12" s="53">
        <f t="shared" ref="D12:N12" si="8">$P$12/12</f>
        <v>0</v>
      </c>
      <c r="E12" s="53">
        <f t="shared" si="8"/>
        <v>0</v>
      </c>
      <c r="F12" s="53">
        <f t="shared" si="8"/>
        <v>0</v>
      </c>
      <c r="G12" s="53">
        <f t="shared" si="8"/>
        <v>0</v>
      </c>
      <c r="H12" s="53">
        <f t="shared" si="8"/>
        <v>0</v>
      </c>
      <c r="I12" s="53">
        <f t="shared" si="8"/>
        <v>0</v>
      </c>
      <c r="J12" s="53">
        <f t="shared" si="8"/>
        <v>0</v>
      </c>
      <c r="K12" s="53">
        <f t="shared" si="8"/>
        <v>0</v>
      </c>
      <c r="L12" s="53">
        <f t="shared" si="8"/>
        <v>0</v>
      </c>
      <c r="M12" s="53">
        <f t="shared" si="8"/>
        <v>0</v>
      </c>
      <c r="N12" s="53">
        <f t="shared" si="8"/>
        <v>0</v>
      </c>
      <c r="O12" s="54">
        <f t="shared" si="2"/>
        <v>0</v>
      </c>
    </row>
    <row r="13" spans="1:16" ht="15.75" thickBot="1" x14ac:dyDescent="0.3">
      <c r="A13" s="8" t="s">
        <v>42</v>
      </c>
      <c r="B13" s="49" t="s">
        <v>43</v>
      </c>
      <c r="C13" s="53">
        <f>$P$13/12</f>
        <v>0</v>
      </c>
      <c r="D13" s="53">
        <f t="shared" ref="D13:N13" si="9">$P$13/12</f>
        <v>0</v>
      </c>
      <c r="E13" s="53">
        <f t="shared" si="9"/>
        <v>0</v>
      </c>
      <c r="F13" s="53">
        <f t="shared" si="9"/>
        <v>0</v>
      </c>
      <c r="G13" s="53">
        <f t="shared" si="9"/>
        <v>0</v>
      </c>
      <c r="H13" s="53">
        <f t="shared" si="9"/>
        <v>0</v>
      </c>
      <c r="I13" s="53">
        <f t="shared" si="9"/>
        <v>0</v>
      </c>
      <c r="J13" s="53">
        <f t="shared" si="9"/>
        <v>0</v>
      </c>
      <c r="K13" s="53">
        <f t="shared" si="9"/>
        <v>0</v>
      </c>
      <c r="L13" s="53">
        <f t="shared" si="9"/>
        <v>0</v>
      </c>
      <c r="M13" s="53">
        <f t="shared" si="9"/>
        <v>0</v>
      </c>
      <c r="N13" s="53">
        <f t="shared" si="9"/>
        <v>0</v>
      </c>
      <c r="O13" s="54">
        <f t="shared" si="2"/>
        <v>0</v>
      </c>
    </row>
    <row r="14" spans="1:16" ht="15.75" thickBot="1" x14ac:dyDescent="0.3">
      <c r="A14" s="10" t="s">
        <v>44</v>
      </c>
      <c r="B14" s="50" t="s">
        <v>45</v>
      </c>
      <c r="C14" s="55">
        <f t="shared" ref="C14:O14" si="10">SUM(C5:C13)</f>
        <v>1563984.9166666667</v>
      </c>
      <c r="D14" s="55">
        <f t="shared" si="10"/>
        <v>1563984.9166666667</v>
      </c>
      <c r="E14" s="56">
        <f t="shared" si="10"/>
        <v>1563984.9166666667</v>
      </c>
      <c r="F14" s="55">
        <f t="shared" si="10"/>
        <v>1563984.9166666667</v>
      </c>
      <c r="G14" s="55">
        <f t="shared" si="10"/>
        <v>1563984.9166666667</v>
      </c>
      <c r="H14" s="56">
        <f t="shared" si="10"/>
        <v>1563984.9166666667</v>
      </c>
      <c r="I14" s="55">
        <f t="shared" si="10"/>
        <v>1563984.9166666667</v>
      </c>
      <c r="J14" s="55">
        <f t="shared" si="10"/>
        <v>1563984.9166666667</v>
      </c>
      <c r="K14" s="56">
        <f t="shared" si="10"/>
        <v>1563984.9166666667</v>
      </c>
      <c r="L14" s="55">
        <f t="shared" si="10"/>
        <v>1563984.9166666667</v>
      </c>
      <c r="M14" s="55">
        <f t="shared" si="10"/>
        <v>1563984.9166666667</v>
      </c>
      <c r="N14" s="56">
        <f t="shared" si="10"/>
        <v>1563984.9166666667</v>
      </c>
      <c r="O14" s="56">
        <f t="shared" si="10"/>
        <v>18767819</v>
      </c>
    </row>
    <row r="15" spans="1:16" ht="26.25" x14ac:dyDescent="0.25">
      <c r="A15" s="13" t="s">
        <v>46</v>
      </c>
      <c r="B15" s="70" t="s">
        <v>47</v>
      </c>
      <c r="C15" s="53">
        <f>$P$15/12</f>
        <v>0</v>
      </c>
      <c r="D15" s="53">
        <f t="shared" ref="D15:N15" si="11">$P$15/12</f>
        <v>0</v>
      </c>
      <c r="E15" s="53">
        <f t="shared" si="11"/>
        <v>0</v>
      </c>
      <c r="F15" s="53">
        <f t="shared" si="11"/>
        <v>0</v>
      </c>
      <c r="G15" s="53">
        <f t="shared" si="11"/>
        <v>0</v>
      </c>
      <c r="H15" s="53">
        <f t="shared" si="11"/>
        <v>0</v>
      </c>
      <c r="I15" s="53">
        <f t="shared" si="11"/>
        <v>0</v>
      </c>
      <c r="J15" s="53">
        <f t="shared" si="11"/>
        <v>0</v>
      </c>
      <c r="K15" s="53">
        <f t="shared" si="11"/>
        <v>0</v>
      </c>
      <c r="L15" s="53">
        <f t="shared" si="11"/>
        <v>0</v>
      </c>
      <c r="M15" s="53">
        <f t="shared" si="11"/>
        <v>0</v>
      </c>
      <c r="N15" s="53">
        <f t="shared" si="11"/>
        <v>0</v>
      </c>
      <c r="O15" s="57">
        <f>SUM(C15:N15)</f>
        <v>0</v>
      </c>
    </row>
    <row r="16" spans="1:16" ht="26.25" x14ac:dyDescent="0.25">
      <c r="A16" s="4" t="s">
        <v>48</v>
      </c>
      <c r="B16" s="67" t="s">
        <v>49</v>
      </c>
      <c r="C16" s="53">
        <f>$P$16/12</f>
        <v>0</v>
      </c>
      <c r="D16" s="53">
        <f t="shared" ref="D16:N16" si="12">$P$16/12</f>
        <v>0</v>
      </c>
      <c r="E16" s="53">
        <f t="shared" si="12"/>
        <v>0</v>
      </c>
      <c r="F16" s="53">
        <f t="shared" si="12"/>
        <v>0</v>
      </c>
      <c r="G16" s="53">
        <f t="shared" si="12"/>
        <v>0</v>
      </c>
      <c r="H16" s="53">
        <f t="shared" si="12"/>
        <v>0</v>
      </c>
      <c r="I16" s="53">
        <f t="shared" si="12"/>
        <v>0</v>
      </c>
      <c r="J16" s="53">
        <f t="shared" si="12"/>
        <v>0</v>
      </c>
      <c r="K16" s="53">
        <f t="shared" si="12"/>
        <v>0</v>
      </c>
      <c r="L16" s="53">
        <f t="shared" si="12"/>
        <v>0</v>
      </c>
      <c r="M16" s="53">
        <f t="shared" si="12"/>
        <v>0</v>
      </c>
      <c r="N16" s="53">
        <f t="shared" si="12"/>
        <v>0</v>
      </c>
      <c r="O16" s="58">
        <f t="shared" ref="O16:O20" si="13">SUM(C16:N16)</f>
        <v>0</v>
      </c>
    </row>
    <row r="17" spans="1:16" x14ac:dyDescent="0.25">
      <c r="A17" s="4" t="s">
        <v>50</v>
      </c>
      <c r="B17" s="48" t="s">
        <v>51</v>
      </c>
      <c r="C17" s="53">
        <f>$P$17/12</f>
        <v>0</v>
      </c>
      <c r="D17" s="53">
        <f t="shared" ref="D17:N17" si="14">$P$17/12</f>
        <v>0</v>
      </c>
      <c r="E17" s="53">
        <f t="shared" si="14"/>
        <v>0</v>
      </c>
      <c r="F17" s="53">
        <f t="shared" si="14"/>
        <v>0</v>
      </c>
      <c r="G17" s="53">
        <f t="shared" si="14"/>
        <v>0</v>
      </c>
      <c r="H17" s="53">
        <f t="shared" si="14"/>
        <v>0</v>
      </c>
      <c r="I17" s="53">
        <f t="shared" si="14"/>
        <v>0</v>
      </c>
      <c r="J17" s="53">
        <f t="shared" si="14"/>
        <v>0</v>
      </c>
      <c r="K17" s="53">
        <f t="shared" si="14"/>
        <v>0</v>
      </c>
      <c r="L17" s="53">
        <f t="shared" si="14"/>
        <v>0</v>
      </c>
      <c r="M17" s="53">
        <f t="shared" si="14"/>
        <v>0</v>
      </c>
      <c r="N17" s="53">
        <f t="shared" si="14"/>
        <v>0</v>
      </c>
      <c r="O17" s="58">
        <f t="shared" si="13"/>
        <v>0</v>
      </c>
    </row>
    <row r="18" spans="1:16" x14ac:dyDescent="0.25">
      <c r="A18" s="4" t="s">
        <v>52</v>
      </c>
      <c r="B18" s="48" t="s">
        <v>53</v>
      </c>
      <c r="C18" s="53">
        <f>$P$18/12</f>
        <v>25000</v>
      </c>
      <c r="D18" s="53">
        <f t="shared" ref="D18:N18" si="15">$P$18/12</f>
        <v>25000</v>
      </c>
      <c r="E18" s="53">
        <f t="shared" si="15"/>
        <v>25000</v>
      </c>
      <c r="F18" s="53">
        <f t="shared" si="15"/>
        <v>25000</v>
      </c>
      <c r="G18" s="53">
        <f t="shared" si="15"/>
        <v>25000</v>
      </c>
      <c r="H18" s="53">
        <f t="shared" si="15"/>
        <v>25000</v>
      </c>
      <c r="I18" s="53">
        <f t="shared" si="15"/>
        <v>25000</v>
      </c>
      <c r="J18" s="53">
        <f t="shared" si="15"/>
        <v>25000</v>
      </c>
      <c r="K18" s="53">
        <f t="shared" si="15"/>
        <v>25000</v>
      </c>
      <c r="L18" s="53">
        <f t="shared" si="15"/>
        <v>25000</v>
      </c>
      <c r="M18" s="53">
        <f t="shared" si="15"/>
        <v>25000</v>
      </c>
      <c r="N18" s="53">
        <f t="shared" si="15"/>
        <v>25000</v>
      </c>
      <c r="O18" s="58">
        <f t="shared" si="13"/>
        <v>300000</v>
      </c>
      <c r="P18" s="16">
        <v>300000</v>
      </c>
    </row>
    <row r="19" spans="1:16" ht="26.25" x14ac:dyDescent="0.25">
      <c r="A19" s="4" t="s">
        <v>54</v>
      </c>
      <c r="B19" s="67" t="s">
        <v>55</v>
      </c>
      <c r="C19" s="53">
        <f>$P$19/12</f>
        <v>0</v>
      </c>
      <c r="D19" s="53">
        <f t="shared" ref="D19:N19" si="16">$P$19/12</f>
        <v>0</v>
      </c>
      <c r="E19" s="53">
        <f t="shared" si="16"/>
        <v>0</v>
      </c>
      <c r="F19" s="53">
        <f t="shared" si="16"/>
        <v>0</v>
      </c>
      <c r="G19" s="53">
        <f t="shared" si="16"/>
        <v>0</v>
      </c>
      <c r="H19" s="53">
        <f t="shared" si="16"/>
        <v>0</v>
      </c>
      <c r="I19" s="53">
        <f t="shared" si="16"/>
        <v>0</v>
      </c>
      <c r="J19" s="53">
        <f t="shared" si="16"/>
        <v>0</v>
      </c>
      <c r="K19" s="53">
        <f t="shared" si="16"/>
        <v>0</v>
      </c>
      <c r="L19" s="53">
        <f t="shared" si="16"/>
        <v>0</v>
      </c>
      <c r="M19" s="53">
        <f t="shared" si="16"/>
        <v>0</v>
      </c>
      <c r="N19" s="53">
        <f t="shared" si="16"/>
        <v>0</v>
      </c>
      <c r="O19" s="58">
        <f t="shared" si="13"/>
        <v>0</v>
      </c>
    </row>
    <row r="20" spans="1:16" ht="15.75" thickBot="1" x14ac:dyDescent="0.3">
      <c r="A20" s="8" t="s">
        <v>56</v>
      </c>
      <c r="B20" s="49" t="s">
        <v>57</v>
      </c>
      <c r="C20" s="53">
        <f>$P$20/12</f>
        <v>1538984.9166666667</v>
      </c>
      <c r="D20" s="53">
        <f t="shared" ref="D20:N20" si="17">$P$20/12</f>
        <v>1538984.9166666667</v>
      </c>
      <c r="E20" s="53">
        <f t="shared" si="17"/>
        <v>1538984.9166666667</v>
      </c>
      <c r="F20" s="53">
        <f t="shared" si="17"/>
        <v>1538984.9166666667</v>
      </c>
      <c r="G20" s="53">
        <f t="shared" si="17"/>
        <v>1538984.9166666667</v>
      </c>
      <c r="H20" s="53">
        <f t="shared" si="17"/>
        <v>1538984.9166666667</v>
      </c>
      <c r="I20" s="53">
        <f t="shared" si="17"/>
        <v>1538984.9166666667</v>
      </c>
      <c r="J20" s="53">
        <f t="shared" si="17"/>
        <v>1538984.9166666667</v>
      </c>
      <c r="K20" s="53">
        <f t="shared" si="17"/>
        <v>1538984.9166666667</v>
      </c>
      <c r="L20" s="53">
        <f t="shared" si="17"/>
        <v>1538984.9166666667</v>
      </c>
      <c r="M20" s="53">
        <f t="shared" si="17"/>
        <v>1538984.9166666667</v>
      </c>
      <c r="N20" s="53">
        <f t="shared" si="17"/>
        <v>1538984.9166666667</v>
      </c>
      <c r="O20" s="59">
        <f t="shared" si="13"/>
        <v>18467819</v>
      </c>
      <c r="P20" s="16">
        <v>18467819</v>
      </c>
    </row>
    <row r="21" spans="1:16" ht="15.75" thickBot="1" x14ac:dyDescent="0.3">
      <c r="A21" s="10" t="s">
        <v>44</v>
      </c>
      <c r="B21" s="50" t="s">
        <v>58</v>
      </c>
      <c r="C21" s="55">
        <f t="shared" ref="C21:O21" si="18">SUM(C15:C20)</f>
        <v>1563984.9166666667</v>
      </c>
      <c r="D21" s="55">
        <f t="shared" si="18"/>
        <v>1563984.9166666667</v>
      </c>
      <c r="E21" s="56">
        <f t="shared" si="18"/>
        <v>1563984.9166666667</v>
      </c>
      <c r="F21" s="55">
        <f t="shared" si="18"/>
        <v>1563984.9166666667</v>
      </c>
      <c r="G21" s="55">
        <f t="shared" si="18"/>
        <v>1563984.9166666667</v>
      </c>
      <c r="H21" s="56">
        <f t="shared" si="18"/>
        <v>1563984.9166666667</v>
      </c>
      <c r="I21" s="55">
        <f t="shared" si="18"/>
        <v>1563984.9166666667</v>
      </c>
      <c r="J21" s="55">
        <f t="shared" si="18"/>
        <v>1563984.9166666667</v>
      </c>
      <c r="K21" s="56">
        <f t="shared" si="18"/>
        <v>1563984.9166666667</v>
      </c>
      <c r="L21" s="55">
        <f t="shared" si="18"/>
        <v>1563984.9166666667</v>
      </c>
      <c r="M21" s="55">
        <f t="shared" si="18"/>
        <v>1563984.9166666667</v>
      </c>
      <c r="N21" s="56">
        <f t="shared" si="18"/>
        <v>1563984.9166666667</v>
      </c>
      <c r="O21" s="56">
        <f t="shared" si="18"/>
        <v>18767819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workbookViewId="0">
      <selection activeCell="B1" sqref="B1:E1"/>
    </sheetView>
  </sheetViews>
  <sheetFormatPr defaultRowHeight="15" x14ac:dyDescent="0.25"/>
  <cols>
    <col min="1" max="1" width="9.140625" style="16"/>
    <col min="2" max="2" width="8.140625" style="16" bestFit="1" customWidth="1"/>
    <col min="3" max="3" width="36.7109375" style="16" customWidth="1"/>
    <col min="4" max="4" width="12" style="16" customWidth="1"/>
    <col min="5" max="5" width="11.42578125" style="21" customWidth="1"/>
    <col min="6" max="16384" width="9.140625" style="16"/>
  </cols>
  <sheetData>
    <row r="1" spans="2:5" x14ac:dyDescent="0.25">
      <c r="B1" s="157" t="s">
        <v>111</v>
      </c>
      <c r="C1" s="157"/>
      <c r="D1" s="157"/>
      <c r="E1" s="159"/>
    </row>
    <row r="2" spans="2:5" x14ac:dyDescent="0.25">
      <c r="B2" s="157" t="s">
        <v>7</v>
      </c>
      <c r="C2" s="160"/>
      <c r="D2" s="160"/>
      <c r="E2" s="160"/>
    </row>
    <row r="3" spans="2:5" ht="15.75" thickBot="1" x14ac:dyDescent="0.3"/>
    <row r="4" spans="2:5" ht="11.25" customHeight="1" x14ac:dyDescent="0.25">
      <c r="B4" s="161" t="s">
        <v>8</v>
      </c>
      <c r="C4" s="163" t="s">
        <v>9</v>
      </c>
      <c r="D4" s="165" t="s">
        <v>10</v>
      </c>
      <c r="E4" s="166"/>
    </row>
    <row r="5" spans="2:5" ht="11.25" customHeight="1" x14ac:dyDescent="0.25">
      <c r="B5" s="162"/>
      <c r="C5" s="164"/>
      <c r="D5" s="168" t="s">
        <v>11</v>
      </c>
      <c r="E5" s="169"/>
    </row>
    <row r="6" spans="2:5" x14ac:dyDescent="0.25">
      <c r="B6" s="162"/>
      <c r="C6" s="164"/>
      <c r="D6" s="170" t="s">
        <v>12</v>
      </c>
      <c r="E6" s="171" t="s">
        <v>102</v>
      </c>
    </row>
    <row r="7" spans="2:5" x14ac:dyDescent="0.25">
      <c r="B7" s="162"/>
      <c r="C7" s="164"/>
      <c r="D7" s="170"/>
      <c r="E7" s="171"/>
    </row>
    <row r="8" spans="2:5" x14ac:dyDescent="0.25">
      <c r="B8" s="162" t="s">
        <v>13</v>
      </c>
      <c r="C8" s="79" t="s">
        <v>14</v>
      </c>
      <c r="D8" s="87">
        <f>SUM(D9:D11)</f>
        <v>5</v>
      </c>
      <c r="E8" s="88"/>
    </row>
    <row r="9" spans="2:5" x14ac:dyDescent="0.25">
      <c r="B9" s="162"/>
      <c r="C9" s="80" t="s">
        <v>15</v>
      </c>
      <c r="D9" s="89">
        <v>2</v>
      </c>
      <c r="E9" s="90"/>
    </row>
    <row r="10" spans="2:5" x14ac:dyDescent="0.25">
      <c r="B10" s="162"/>
      <c r="C10" s="80" t="s">
        <v>16</v>
      </c>
      <c r="D10" s="89">
        <v>2</v>
      </c>
      <c r="E10" s="90"/>
    </row>
    <row r="11" spans="2:5" x14ac:dyDescent="0.25">
      <c r="B11" s="162"/>
      <c r="C11" s="80" t="s">
        <v>79</v>
      </c>
      <c r="D11" s="89">
        <v>1</v>
      </c>
      <c r="E11" s="90"/>
    </row>
    <row r="12" spans="2:5" x14ac:dyDescent="0.25">
      <c r="B12" s="162" t="s">
        <v>17</v>
      </c>
      <c r="C12" s="81" t="s">
        <v>3</v>
      </c>
      <c r="D12" s="91">
        <f>SUM(D13:D16)</f>
        <v>38</v>
      </c>
      <c r="E12" s="90"/>
    </row>
    <row r="13" spans="2:5" x14ac:dyDescent="0.25">
      <c r="B13" s="162"/>
      <c r="C13" s="80" t="s">
        <v>94</v>
      </c>
      <c r="D13" s="89">
        <v>2</v>
      </c>
      <c r="E13" s="90"/>
    </row>
    <row r="14" spans="2:5" x14ac:dyDescent="0.25">
      <c r="B14" s="162"/>
      <c r="C14" s="80" t="s">
        <v>18</v>
      </c>
      <c r="D14" s="89">
        <v>31</v>
      </c>
      <c r="E14" s="92"/>
    </row>
    <row r="15" spans="2:5" x14ac:dyDescent="0.25">
      <c r="B15" s="162"/>
      <c r="C15" s="80" t="s">
        <v>78</v>
      </c>
      <c r="D15" s="89">
        <v>2</v>
      </c>
      <c r="E15" s="92"/>
    </row>
    <row r="16" spans="2:5" x14ac:dyDescent="0.25">
      <c r="B16" s="162"/>
      <c r="C16" s="80" t="s">
        <v>19</v>
      </c>
      <c r="D16" s="89">
        <v>3</v>
      </c>
      <c r="E16" s="92"/>
    </row>
    <row r="17" spans="2:5" ht="30" x14ac:dyDescent="0.25">
      <c r="B17" s="162" t="s">
        <v>0</v>
      </c>
      <c r="C17" s="81" t="s">
        <v>82</v>
      </c>
      <c r="D17" s="93">
        <f>SUM(D19:D25)</f>
        <v>113</v>
      </c>
      <c r="E17" s="94"/>
    </row>
    <row r="18" spans="2:5" x14ac:dyDescent="0.25">
      <c r="B18" s="167"/>
      <c r="C18" s="82" t="s">
        <v>80</v>
      </c>
      <c r="D18" s="101">
        <f>SUM(D19:D24)</f>
        <v>109.5</v>
      </c>
      <c r="E18" s="102">
        <f>SUM(E19:E24)</f>
        <v>109.5</v>
      </c>
    </row>
    <row r="19" spans="2:5" x14ac:dyDescent="0.25">
      <c r="B19" s="167"/>
      <c r="C19" s="83" t="s">
        <v>21</v>
      </c>
      <c r="D19" s="95">
        <v>18</v>
      </c>
      <c r="E19" s="96">
        <v>18</v>
      </c>
    </row>
    <row r="20" spans="2:5" x14ac:dyDescent="0.25">
      <c r="B20" s="167"/>
      <c r="C20" s="83" t="s">
        <v>22</v>
      </c>
      <c r="D20" s="95">
        <v>8</v>
      </c>
      <c r="E20" s="96">
        <v>8.25</v>
      </c>
    </row>
    <row r="21" spans="2:5" x14ac:dyDescent="0.25">
      <c r="B21" s="167"/>
      <c r="C21" s="83" t="s">
        <v>81</v>
      </c>
      <c r="D21" s="95">
        <v>66</v>
      </c>
      <c r="E21" s="96">
        <v>64</v>
      </c>
    </row>
    <row r="22" spans="2:5" x14ac:dyDescent="0.25">
      <c r="B22" s="167"/>
      <c r="C22" s="84" t="s">
        <v>83</v>
      </c>
      <c r="D22" s="95">
        <v>11.5</v>
      </c>
      <c r="E22" s="96">
        <v>8.75</v>
      </c>
    </row>
    <row r="23" spans="2:5" x14ac:dyDescent="0.25">
      <c r="B23" s="167"/>
      <c r="C23" s="100" t="s">
        <v>103</v>
      </c>
      <c r="D23" s="95">
        <v>0</v>
      </c>
      <c r="E23" s="96">
        <v>2.75</v>
      </c>
    </row>
    <row r="24" spans="2:5" x14ac:dyDescent="0.25">
      <c r="B24" s="167"/>
      <c r="C24" s="100" t="s">
        <v>104</v>
      </c>
      <c r="D24" s="95">
        <v>6</v>
      </c>
      <c r="E24" s="96">
        <v>7.75</v>
      </c>
    </row>
    <row r="25" spans="2:5" x14ac:dyDescent="0.25">
      <c r="B25" s="167"/>
      <c r="C25" s="85" t="s">
        <v>23</v>
      </c>
      <c r="D25" s="95">
        <v>3.5</v>
      </c>
      <c r="E25" s="97"/>
    </row>
    <row r="26" spans="2:5" ht="15.75" thickBot="1" x14ac:dyDescent="0.3">
      <c r="B26" s="22" t="s">
        <v>2</v>
      </c>
      <c r="C26" s="86" t="s">
        <v>20</v>
      </c>
      <c r="D26" s="98">
        <f>D17+D8+D12</f>
        <v>156</v>
      </c>
      <c r="E26" s="99">
        <v>156</v>
      </c>
    </row>
  </sheetData>
  <mergeCells count="11">
    <mergeCell ref="B8:B11"/>
    <mergeCell ref="B12:B16"/>
    <mergeCell ref="B17:B25"/>
    <mergeCell ref="D5:E5"/>
    <mergeCell ref="D6:D7"/>
    <mergeCell ref="E6:E7"/>
    <mergeCell ref="B1:E1"/>
    <mergeCell ref="B2:E2"/>
    <mergeCell ref="B4:B7"/>
    <mergeCell ref="C4:C7"/>
    <mergeCell ref="D4:E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sqref="A1:I1"/>
    </sheetView>
  </sheetViews>
  <sheetFormatPr defaultRowHeight="15" x14ac:dyDescent="0.25"/>
  <cols>
    <col min="3" max="3" width="38.85546875" bestFit="1" customWidth="1"/>
    <col min="4" max="4" width="15.42578125" bestFit="1" customWidth="1"/>
    <col min="5" max="6" width="10.85546875" bestFit="1" customWidth="1"/>
    <col min="7" max="7" width="13.5703125" bestFit="1" customWidth="1"/>
    <col min="8" max="8" width="9.85546875" bestFit="1" customWidth="1"/>
    <col min="9" max="9" width="10" bestFit="1" customWidth="1"/>
  </cols>
  <sheetData>
    <row r="1" spans="1:9" x14ac:dyDescent="0.25">
      <c r="A1" s="172" t="s">
        <v>112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25">
      <c r="A2" s="172" t="s">
        <v>96</v>
      </c>
      <c r="B2" s="172"/>
      <c r="C2" s="172"/>
      <c r="D2" s="172"/>
      <c r="E2" s="172"/>
      <c r="F2" s="172"/>
      <c r="G2" s="172"/>
      <c r="H2" s="172"/>
      <c r="I2" s="172"/>
    </row>
    <row r="3" spans="1:9" ht="15.75" thickBot="1" x14ac:dyDescent="0.3">
      <c r="D3" s="45"/>
      <c r="G3" s="45" t="s">
        <v>100</v>
      </c>
    </row>
    <row r="4" spans="1:9" ht="15.75" thickBot="1" x14ac:dyDescent="0.3">
      <c r="B4" s="37" t="s">
        <v>24</v>
      </c>
      <c r="C4" s="38" t="s">
        <v>25</v>
      </c>
      <c r="D4" s="37" t="s">
        <v>105</v>
      </c>
      <c r="E4" s="114" t="s">
        <v>106</v>
      </c>
      <c r="F4" s="115" t="s">
        <v>107</v>
      </c>
      <c r="G4" s="116" t="s">
        <v>108</v>
      </c>
    </row>
    <row r="5" spans="1:9" x14ac:dyDescent="0.25">
      <c r="B5" s="34" t="s">
        <v>26</v>
      </c>
      <c r="C5" s="35" t="s">
        <v>27</v>
      </c>
      <c r="D5" s="36">
        <v>56846000</v>
      </c>
      <c r="E5" s="118"/>
      <c r="F5" s="119"/>
      <c r="G5" s="117">
        <f>SUM(D5+E5-F5)</f>
        <v>56846000</v>
      </c>
    </row>
    <row r="6" spans="1:9" x14ac:dyDescent="0.25">
      <c r="B6" s="30" t="s">
        <v>28</v>
      </c>
      <c r="C6" s="31" t="s">
        <v>29</v>
      </c>
      <c r="D6" s="33">
        <v>12100000</v>
      </c>
      <c r="E6" s="120"/>
      <c r="F6" s="121"/>
      <c r="G6" s="117">
        <f t="shared" ref="G6:G22" si="0">SUM(D6+E6-F6)</f>
        <v>12100000</v>
      </c>
    </row>
    <row r="7" spans="1:9" x14ac:dyDescent="0.25">
      <c r="B7" s="30" t="s">
        <v>30</v>
      </c>
      <c r="C7" s="31" t="s">
        <v>31</v>
      </c>
      <c r="D7" s="33">
        <v>407953470</v>
      </c>
      <c r="E7" s="120"/>
      <c r="F7" s="121">
        <v>18302113</v>
      </c>
      <c r="G7" s="117">
        <f t="shared" si="0"/>
        <v>389651357</v>
      </c>
    </row>
    <row r="8" spans="1:9" x14ac:dyDescent="0.25">
      <c r="B8" s="30" t="s">
        <v>84</v>
      </c>
      <c r="C8" s="32" t="s">
        <v>33</v>
      </c>
      <c r="D8" s="33">
        <v>80000000</v>
      </c>
      <c r="E8" s="120"/>
      <c r="F8" s="121"/>
      <c r="G8" s="117">
        <f t="shared" si="0"/>
        <v>80000000</v>
      </c>
    </row>
    <row r="9" spans="1:9" x14ac:dyDescent="0.25">
      <c r="B9" s="30" t="s">
        <v>85</v>
      </c>
      <c r="C9" s="32" t="s">
        <v>35</v>
      </c>
      <c r="D9" s="33">
        <v>360138000</v>
      </c>
      <c r="E9" s="120">
        <v>5835128</v>
      </c>
      <c r="F9" s="121"/>
      <c r="G9" s="117">
        <f t="shared" si="0"/>
        <v>365973128</v>
      </c>
    </row>
    <row r="10" spans="1:9" x14ac:dyDescent="0.25">
      <c r="B10" s="30" t="s">
        <v>36</v>
      </c>
      <c r="C10" s="31" t="s">
        <v>37</v>
      </c>
      <c r="D10" s="33">
        <v>424536000</v>
      </c>
      <c r="E10" s="120"/>
      <c r="F10" s="121"/>
      <c r="G10" s="117">
        <f t="shared" si="0"/>
        <v>424536000</v>
      </c>
    </row>
    <row r="11" spans="1:9" x14ac:dyDescent="0.25">
      <c r="B11" s="30" t="s">
        <v>86</v>
      </c>
      <c r="C11" s="31" t="s">
        <v>1</v>
      </c>
      <c r="D11" s="33">
        <v>156500000</v>
      </c>
      <c r="E11" s="120"/>
      <c r="F11" s="121"/>
      <c r="G11" s="117">
        <f t="shared" si="0"/>
        <v>156500000</v>
      </c>
    </row>
    <row r="12" spans="1:9" x14ac:dyDescent="0.25">
      <c r="B12" s="30" t="s">
        <v>87</v>
      </c>
      <c r="C12" s="31" t="s">
        <v>88</v>
      </c>
      <c r="D12" s="33">
        <v>0</v>
      </c>
      <c r="E12" s="120">
        <v>1880000</v>
      </c>
      <c r="F12" s="121"/>
      <c r="G12" s="117">
        <f t="shared" si="0"/>
        <v>1880000</v>
      </c>
    </row>
    <row r="13" spans="1:9" ht="15.75" thickBot="1" x14ac:dyDescent="0.3">
      <c r="B13" s="111" t="s">
        <v>89</v>
      </c>
      <c r="C13" s="112" t="s">
        <v>90</v>
      </c>
      <c r="D13" s="113">
        <v>719105000</v>
      </c>
      <c r="E13" s="122">
        <v>14330963</v>
      </c>
      <c r="F13" s="123"/>
      <c r="G13" s="124">
        <f t="shared" si="0"/>
        <v>733435963</v>
      </c>
    </row>
    <row r="14" spans="1:9" ht="15.75" thickBot="1" x14ac:dyDescent="0.3">
      <c r="B14" s="108" t="s">
        <v>44</v>
      </c>
      <c r="C14" s="109" t="s">
        <v>45</v>
      </c>
      <c r="D14" s="110">
        <f>SUM(D5:D13)</f>
        <v>2217178470</v>
      </c>
      <c r="E14" s="110">
        <f t="shared" ref="E14:F14" si="1">SUM(E5:E13)</f>
        <v>22046091</v>
      </c>
      <c r="F14" s="110">
        <f t="shared" si="1"/>
        <v>18302113</v>
      </c>
      <c r="G14" s="125">
        <f t="shared" si="0"/>
        <v>2220922448</v>
      </c>
    </row>
    <row r="15" spans="1:9" x14ac:dyDescent="0.25">
      <c r="B15" s="34" t="s">
        <v>46</v>
      </c>
      <c r="C15" s="35" t="s">
        <v>47</v>
      </c>
      <c r="D15" s="36">
        <v>355781470</v>
      </c>
      <c r="E15" s="118">
        <v>5655128</v>
      </c>
      <c r="F15" s="119"/>
      <c r="G15" s="117">
        <f t="shared" si="0"/>
        <v>361436598</v>
      </c>
    </row>
    <row r="16" spans="1:9" x14ac:dyDescent="0.25">
      <c r="B16" s="30" t="s">
        <v>4</v>
      </c>
      <c r="C16" s="31" t="s">
        <v>91</v>
      </c>
      <c r="D16" s="33">
        <v>50000000</v>
      </c>
      <c r="E16" s="120"/>
      <c r="F16" s="121"/>
      <c r="G16" s="117">
        <f t="shared" si="0"/>
        <v>50000000</v>
      </c>
    </row>
    <row r="17" spans="2:8" x14ac:dyDescent="0.25">
      <c r="B17" s="30" t="s">
        <v>6</v>
      </c>
      <c r="C17" s="31" t="s">
        <v>5</v>
      </c>
      <c r="D17" s="33">
        <v>1076000000</v>
      </c>
      <c r="E17" s="120"/>
      <c r="F17" s="121"/>
      <c r="G17" s="117">
        <f t="shared" si="0"/>
        <v>1076000000</v>
      </c>
    </row>
    <row r="18" spans="2:8" x14ac:dyDescent="0.25">
      <c r="B18" s="30" t="s">
        <v>52</v>
      </c>
      <c r="C18" s="31" t="s">
        <v>53</v>
      </c>
      <c r="D18" s="33">
        <v>107138000</v>
      </c>
      <c r="E18" s="120">
        <v>316390963</v>
      </c>
      <c r="F18" s="121"/>
      <c r="G18" s="117">
        <f t="shared" si="0"/>
        <v>423528963</v>
      </c>
    </row>
    <row r="19" spans="2:8" x14ac:dyDescent="0.25">
      <c r="B19" s="30" t="s">
        <v>72</v>
      </c>
      <c r="C19" s="31" t="s">
        <v>73</v>
      </c>
      <c r="D19" s="33">
        <v>0</v>
      </c>
      <c r="E19" s="120"/>
      <c r="F19" s="121"/>
      <c r="G19" s="117">
        <f t="shared" si="0"/>
        <v>0</v>
      </c>
    </row>
    <row r="20" spans="2:8" x14ac:dyDescent="0.25">
      <c r="B20" s="30" t="s">
        <v>92</v>
      </c>
      <c r="C20" s="31" t="s">
        <v>93</v>
      </c>
      <c r="D20" s="33">
        <v>0</v>
      </c>
      <c r="E20" s="120"/>
      <c r="F20" s="121"/>
      <c r="G20" s="117">
        <f t="shared" si="0"/>
        <v>0</v>
      </c>
    </row>
    <row r="21" spans="2:8" ht="15.75" thickBot="1" x14ac:dyDescent="0.3">
      <c r="B21" s="39" t="s">
        <v>56</v>
      </c>
      <c r="C21" s="40" t="s">
        <v>57</v>
      </c>
      <c r="D21" s="41">
        <v>628259000</v>
      </c>
      <c r="E21" s="122"/>
      <c r="F21" s="123">
        <v>318302113</v>
      </c>
      <c r="G21" s="124">
        <f t="shared" si="0"/>
        <v>309956887</v>
      </c>
    </row>
    <row r="22" spans="2:8" ht="15.75" thickBot="1" x14ac:dyDescent="0.3">
      <c r="B22" s="42" t="s">
        <v>44</v>
      </c>
      <c r="C22" s="43" t="s">
        <v>58</v>
      </c>
      <c r="D22" s="44">
        <f>SUM(D15:D21)</f>
        <v>2217178470</v>
      </c>
      <c r="E22" s="44">
        <f t="shared" ref="E22:F22" si="2">SUM(E15:E21)</f>
        <v>322046091</v>
      </c>
      <c r="F22" s="44">
        <f t="shared" si="2"/>
        <v>318302113</v>
      </c>
      <c r="G22" s="125">
        <f t="shared" si="0"/>
        <v>2220922448</v>
      </c>
      <c r="H22" s="74"/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sqref="A1:O1"/>
    </sheetView>
  </sheetViews>
  <sheetFormatPr defaultRowHeight="15" x14ac:dyDescent="0.25"/>
  <cols>
    <col min="1" max="1" width="4.85546875" style="46" customWidth="1"/>
    <col min="2" max="2" width="17" style="65" customWidth="1"/>
    <col min="3" max="14" width="10.85546875" style="46" bestFit="1" customWidth="1"/>
    <col min="15" max="15" width="12.28515625" style="46" bestFit="1" customWidth="1"/>
    <col min="16" max="16" width="12.28515625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57" t="s">
        <v>113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6" x14ac:dyDescent="0.25">
      <c r="A2" s="157" t="s">
        <v>74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6" ht="15.75" thickBot="1" x14ac:dyDescent="0.3">
      <c r="E3" s="51"/>
      <c r="O3" s="51" t="s">
        <v>100</v>
      </c>
      <c r="P3"/>
    </row>
    <row r="4" spans="1:16" s="17" customFormat="1" x14ac:dyDescent="0.25">
      <c r="A4" s="60" t="s">
        <v>24</v>
      </c>
      <c r="B4" s="66" t="s">
        <v>25</v>
      </c>
      <c r="C4" s="47" t="s">
        <v>59</v>
      </c>
      <c r="D4" s="47" t="s">
        <v>60</v>
      </c>
      <c r="E4" s="47" t="s">
        <v>61</v>
      </c>
      <c r="F4" s="47" t="s">
        <v>62</v>
      </c>
      <c r="G4" s="47" t="s">
        <v>63</v>
      </c>
      <c r="H4" s="47" t="s">
        <v>64</v>
      </c>
      <c r="I4" s="47" t="s">
        <v>65</v>
      </c>
      <c r="J4" s="47" t="s">
        <v>66</v>
      </c>
      <c r="K4" s="47" t="s">
        <v>67</v>
      </c>
      <c r="L4" s="47" t="s">
        <v>68</v>
      </c>
      <c r="M4" s="47" t="s">
        <v>69</v>
      </c>
      <c r="N4" s="47" t="s">
        <v>70</v>
      </c>
      <c r="O4" s="52" t="s">
        <v>71</v>
      </c>
    </row>
    <row r="5" spans="1:16" s="7" customFormat="1" x14ac:dyDescent="0.25">
      <c r="A5" s="61" t="s">
        <v>26</v>
      </c>
      <c r="B5" s="67" t="s">
        <v>27</v>
      </c>
      <c r="C5" s="53">
        <f>$P$5/12</f>
        <v>4737166.666666667</v>
      </c>
      <c r="D5" s="53">
        <f t="shared" ref="D5:N5" si="0">$P$5/12</f>
        <v>4737166.666666667</v>
      </c>
      <c r="E5" s="53">
        <f t="shared" si="0"/>
        <v>4737166.666666667</v>
      </c>
      <c r="F5" s="53">
        <f t="shared" si="0"/>
        <v>4737166.666666667</v>
      </c>
      <c r="G5" s="53">
        <f t="shared" si="0"/>
        <v>4737166.666666667</v>
      </c>
      <c r="H5" s="53">
        <f t="shared" si="0"/>
        <v>4737166.666666667</v>
      </c>
      <c r="I5" s="53">
        <f t="shared" si="0"/>
        <v>4737166.666666667</v>
      </c>
      <c r="J5" s="53">
        <f t="shared" si="0"/>
        <v>4737166.666666667</v>
      </c>
      <c r="K5" s="53">
        <f t="shared" si="0"/>
        <v>4737166.666666667</v>
      </c>
      <c r="L5" s="53">
        <f t="shared" si="0"/>
        <v>4737166.666666667</v>
      </c>
      <c r="M5" s="53">
        <f t="shared" si="0"/>
        <v>4737166.666666667</v>
      </c>
      <c r="N5" s="53">
        <f t="shared" si="0"/>
        <v>4737166.666666667</v>
      </c>
      <c r="O5" s="54">
        <f>SUM(C5:N5)</f>
        <v>56845999.999999993</v>
      </c>
      <c r="P5" s="7">
        <v>56846000</v>
      </c>
    </row>
    <row r="6" spans="1:16" s="7" customFormat="1" ht="39" x14ac:dyDescent="0.25">
      <c r="A6" s="61" t="s">
        <v>28</v>
      </c>
      <c r="B6" s="67" t="s">
        <v>29</v>
      </c>
      <c r="C6" s="53">
        <f>$P$6/12</f>
        <v>1008333.3333333334</v>
      </c>
      <c r="D6" s="53">
        <f t="shared" ref="D6:N6" si="1">$P$6/12</f>
        <v>1008333.3333333334</v>
      </c>
      <c r="E6" s="53">
        <f t="shared" si="1"/>
        <v>1008333.3333333334</v>
      </c>
      <c r="F6" s="53">
        <f t="shared" si="1"/>
        <v>1008333.3333333334</v>
      </c>
      <c r="G6" s="53">
        <f t="shared" si="1"/>
        <v>1008333.3333333334</v>
      </c>
      <c r="H6" s="53">
        <f t="shared" si="1"/>
        <v>1008333.3333333334</v>
      </c>
      <c r="I6" s="53">
        <f t="shared" si="1"/>
        <v>1008333.3333333334</v>
      </c>
      <c r="J6" s="53">
        <f t="shared" si="1"/>
        <v>1008333.3333333334</v>
      </c>
      <c r="K6" s="53">
        <f t="shared" si="1"/>
        <v>1008333.3333333334</v>
      </c>
      <c r="L6" s="53">
        <f t="shared" si="1"/>
        <v>1008333.3333333334</v>
      </c>
      <c r="M6" s="53">
        <f t="shared" si="1"/>
        <v>1008333.3333333334</v>
      </c>
      <c r="N6" s="53">
        <f t="shared" si="1"/>
        <v>1008333.3333333334</v>
      </c>
      <c r="O6" s="54">
        <f t="shared" ref="O6:O13" si="2">SUM(C6:N6)</f>
        <v>12100000.000000002</v>
      </c>
      <c r="P6" s="7">
        <v>12100000</v>
      </c>
    </row>
    <row r="7" spans="1:16" x14ac:dyDescent="0.25">
      <c r="A7" s="61" t="s">
        <v>30</v>
      </c>
      <c r="B7" s="67" t="s">
        <v>31</v>
      </c>
      <c r="C7" s="53">
        <f>$P$7/12</f>
        <v>33996122.5</v>
      </c>
      <c r="D7" s="53">
        <f t="shared" ref="D7:N7" si="3">$P$7/12</f>
        <v>33996122.5</v>
      </c>
      <c r="E7" s="53">
        <f t="shared" si="3"/>
        <v>33996122.5</v>
      </c>
      <c r="F7" s="53">
        <f t="shared" si="3"/>
        <v>33996122.5</v>
      </c>
      <c r="G7" s="53">
        <f t="shared" si="3"/>
        <v>33996122.5</v>
      </c>
      <c r="H7" s="53">
        <f t="shared" si="3"/>
        <v>33996122.5</v>
      </c>
      <c r="I7" s="53">
        <f t="shared" si="3"/>
        <v>33996122.5</v>
      </c>
      <c r="J7" s="53">
        <f t="shared" si="3"/>
        <v>33996122.5</v>
      </c>
      <c r="K7" s="53">
        <f t="shared" si="3"/>
        <v>33996122.5</v>
      </c>
      <c r="L7" s="53">
        <f t="shared" si="3"/>
        <v>33996122.5</v>
      </c>
      <c r="M7" s="53">
        <f t="shared" si="3"/>
        <v>33996122.5</v>
      </c>
      <c r="N7" s="53">
        <f t="shared" si="3"/>
        <v>33996122.5</v>
      </c>
      <c r="O7" s="54">
        <f t="shared" si="2"/>
        <v>407953470</v>
      </c>
      <c r="P7" s="16">
        <v>407953470</v>
      </c>
    </row>
    <row r="8" spans="1:16" ht="26.25" x14ac:dyDescent="0.25">
      <c r="A8" s="61" t="s">
        <v>32</v>
      </c>
      <c r="B8" s="67" t="s">
        <v>33</v>
      </c>
      <c r="C8" s="53">
        <f>$P$8/12</f>
        <v>6666666.666666667</v>
      </c>
      <c r="D8" s="53">
        <f t="shared" ref="D8:N8" si="4">$P$8/12</f>
        <v>6666666.666666667</v>
      </c>
      <c r="E8" s="53">
        <f t="shared" si="4"/>
        <v>6666666.666666667</v>
      </c>
      <c r="F8" s="53">
        <f t="shared" si="4"/>
        <v>6666666.666666667</v>
      </c>
      <c r="G8" s="53">
        <f t="shared" si="4"/>
        <v>6666666.666666667</v>
      </c>
      <c r="H8" s="53">
        <f t="shared" si="4"/>
        <v>6666666.666666667</v>
      </c>
      <c r="I8" s="53">
        <f t="shared" si="4"/>
        <v>6666666.666666667</v>
      </c>
      <c r="J8" s="53">
        <f t="shared" si="4"/>
        <v>6666666.666666667</v>
      </c>
      <c r="K8" s="53">
        <f t="shared" si="4"/>
        <v>6666666.666666667</v>
      </c>
      <c r="L8" s="53">
        <f t="shared" si="4"/>
        <v>6666666.666666667</v>
      </c>
      <c r="M8" s="53">
        <f t="shared" si="4"/>
        <v>6666666.666666667</v>
      </c>
      <c r="N8" s="53">
        <f t="shared" si="4"/>
        <v>6666666.666666667</v>
      </c>
      <c r="O8" s="54">
        <f t="shared" si="2"/>
        <v>80000000</v>
      </c>
      <c r="P8" s="16">
        <v>80000000</v>
      </c>
    </row>
    <row r="9" spans="1:16" ht="26.25" x14ac:dyDescent="0.25">
      <c r="A9" s="61" t="s">
        <v>34</v>
      </c>
      <c r="B9" s="67" t="s">
        <v>35</v>
      </c>
      <c r="C9" s="53">
        <f>$P$9/12</f>
        <v>30497760.666666668</v>
      </c>
      <c r="D9" s="53">
        <f t="shared" ref="D9:N9" si="5">$P$9/12</f>
        <v>30497760.666666668</v>
      </c>
      <c r="E9" s="53">
        <f t="shared" si="5"/>
        <v>30497760.666666668</v>
      </c>
      <c r="F9" s="53">
        <f t="shared" si="5"/>
        <v>30497760.666666668</v>
      </c>
      <c r="G9" s="53">
        <f t="shared" si="5"/>
        <v>30497760.666666668</v>
      </c>
      <c r="H9" s="53">
        <f t="shared" si="5"/>
        <v>30497760.666666668</v>
      </c>
      <c r="I9" s="53">
        <f t="shared" si="5"/>
        <v>30497760.666666668</v>
      </c>
      <c r="J9" s="53">
        <f t="shared" si="5"/>
        <v>30497760.666666668</v>
      </c>
      <c r="K9" s="53">
        <f t="shared" si="5"/>
        <v>30497760.666666668</v>
      </c>
      <c r="L9" s="53">
        <f t="shared" si="5"/>
        <v>30497760.666666668</v>
      </c>
      <c r="M9" s="53">
        <f t="shared" si="5"/>
        <v>30497760.666666668</v>
      </c>
      <c r="N9" s="53">
        <f t="shared" si="5"/>
        <v>30497760.666666668</v>
      </c>
      <c r="O9" s="54">
        <f t="shared" si="2"/>
        <v>365973128.00000006</v>
      </c>
      <c r="P9" s="16">
        <v>365973128</v>
      </c>
    </row>
    <row r="10" spans="1:16" x14ac:dyDescent="0.25">
      <c r="A10" s="61" t="s">
        <v>36</v>
      </c>
      <c r="B10" s="67" t="s">
        <v>37</v>
      </c>
      <c r="C10" s="53">
        <f>$P$10/12</f>
        <v>35378000</v>
      </c>
      <c r="D10" s="53">
        <f t="shared" ref="D10:N10" si="6">$P$10/12</f>
        <v>35378000</v>
      </c>
      <c r="E10" s="53">
        <f t="shared" si="6"/>
        <v>35378000</v>
      </c>
      <c r="F10" s="53">
        <f t="shared" si="6"/>
        <v>35378000</v>
      </c>
      <c r="G10" s="53">
        <f t="shared" si="6"/>
        <v>35378000</v>
      </c>
      <c r="H10" s="53">
        <f t="shared" si="6"/>
        <v>35378000</v>
      </c>
      <c r="I10" s="53">
        <f t="shared" si="6"/>
        <v>35378000</v>
      </c>
      <c r="J10" s="53">
        <f t="shared" si="6"/>
        <v>35378000</v>
      </c>
      <c r="K10" s="53">
        <f t="shared" si="6"/>
        <v>35378000</v>
      </c>
      <c r="L10" s="53">
        <f t="shared" si="6"/>
        <v>35378000</v>
      </c>
      <c r="M10" s="53">
        <f t="shared" si="6"/>
        <v>35378000</v>
      </c>
      <c r="N10" s="53">
        <f t="shared" si="6"/>
        <v>35378000</v>
      </c>
      <c r="O10" s="54">
        <f t="shared" si="2"/>
        <v>424536000</v>
      </c>
      <c r="P10" s="16">
        <v>424536000</v>
      </c>
    </row>
    <row r="11" spans="1:16" x14ac:dyDescent="0.25">
      <c r="A11" s="61" t="s">
        <v>38</v>
      </c>
      <c r="B11" s="67" t="s">
        <v>39</v>
      </c>
      <c r="C11" s="53">
        <f>$P$11/12</f>
        <v>13041666.666666666</v>
      </c>
      <c r="D11" s="53">
        <f t="shared" ref="D11:N11" si="7">$P$11/12</f>
        <v>13041666.666666666</v>
      </c>
      <c r="E11" s="53">
        <f t="shared" si="7"/>
        <v>13041666.666666666</v>
      </c>
      <c r="F11" s="53">
        <f t="shared" si="7"/>
        <v>13041666.666666666</v>
      </c>
      <c r="G11" s="53">
        <f t="shared" si="7"/>
        <v>13041666.666666666</v>
      </c>
      <c r="H11" s="53">
        <f t="shared" si="7"/>
        <v>13041666.666666666</v>
      </c>
      <c r="I11" s="53">
        <f t="shared" si="7"/>
        <v>13041666.666666666</v>
      </c>
      <c r="J11" s="53">
        <f t="shared" si="7"/>
        <v>13041666.666666666</v>
      </c>
      <c r="K11" s="53">
        <f t="shared" si="7"/>
        <v>13041666.666666666</v>
      </c>
      <c r="L11" s="53">
        <f t="shared" si="7"/>
        <v>13041666.666666666</v>
      </c>
      <c r="M11" s="53">
        <f t="shared" si="7"/>
        <v>13041666.666666666</v>
      </c>
      <c r="N11" s="53">
        <f t="shared" si="7"/>
        <v>13041666.666666666</v>
      </c>
      <c r="O11" s="54">
        <f t="shared" si="2"/>
        <v>156500000</v>
      </c>
      <c r="P11" s="16">
        <v>156500000</v>
      </c>
    </row>
    <row r="12" spans="1:16" ht="26.25" x14ac:dyDescent="0.25">
      <c r="A12" s="61" t="s">
        <v>40</v>
      </c>
      <c r="B12" s="67" t="s">
        <v>41</v>
      </c>
      <c r="C12" s="53">
        <f>$P$12/12</f>
        <v>156666.66666666666</v>
      </c>
      <c r="D12" s="53">
        <f t="shared" ref="D12:N12" si="8">$P$12/12</f>
        <v>156666.66666666666</v>
      </c>
      <c r="E12" s="53">
        <f t="shared" si="8"/>
        <v>156666.66666666666</v>
      </c>
      <c r="F12" s="53">
        <f t="shared" si="8"/>
        <v>156666.66666666666</v>
      </c>
      <c r="G12" s="53">
        <f t="shared" si="8"/>
        <v>156666.66666666666</v>
      </c>
      <c r="H12" s="53">
        <f t="shared" si="8"/>
        <v>156666.66666666666</v>
      </c>
      <c r="I12" s="53">
        <f t="shared" si="8"/>
        <v>156666.66666666666</v>
      </c>
      <c r="J12" s="53">
        <f t="shared" si="8"/>
        <v>156666.66666666666</v>
      </c>
      <c r="K12" s="53">
        <f t="shared" si="8"/>
        <v>156666.66666666666</v>
      </c>
      <c r="L12" s="53">
        <f t="shared" si="8"/>
        <v>156666.66666666666</v>
      </c>
      <c r="M12" s="53">
        <f t="shared" si="8"/>
        <v>156666.66666666666</v>
      </c>
      <c r="N12" s="53">
        <f t="shared" si="8"/>
        <v>156666.66666666666</v>
      </c>
      <c r="O12" s="54">
        <f t="shared" si="2"/>
        <v>1880000.0000000002</v>
      </c>
      <c r="P12" s="16">
        <v>1880000</v>
      </c>
    </row>
    <row r="13" spans="1:16" ht="27" thickBot="1" x14ac:dyDescent="0.3">
      <c r="A13" s="62" t="s">
        <v>42</v>
      </c>
      <c r="B13" s="68" t="s">
        <v>43</v>
      </c>
      <c r="C13" s="53">
        <f>$P$13/12</f>
        <v>61119663.583333336</v>
      </c>
      <c r="D13" s="53">
        <f t="shared" ref="D13:N13" si="9">$P$13/12</f>
        <v>61119663.583333336</v>
      </c>
      <c r="E13" s="53">
        <f t="shared" si="9"/>
        <v>61119663.583333336</v>
      </c>
      <c r="F13" s="53">
        <f t="shared" si="9"/>
        <v>61119663.583333336</v>
      </c>
      <c r="G13" s="53">
        <f t="shared" si="9"/>
        <v>61119663.583333336</v>
      </c>
      <c r="H13" s="53">
        <f t="shared" si="9"/>
        <v>61119663.583333336</v>
      </c>
      <c r="I13" s="53">
        <f t="shared" si="9"/>
        <v>61119663.583333336</v>
      </c>
      <c r="J13" s="53">
        <f t="shared" si="9"/>
        <v>61119663.583333336</v>
      </c>
      <c r="K13" s="53">
        <f t="shared" si="9"/>
        <v>61119663.583333336</v>
      </c>
      <c r="L13" s="53">
        <f t="shared" si="9"/>
        <v>61119663.583333336</v>
      </c>
      <c r="M13" s="53">
        <f t="shared" si="9"/>
        <v>61119663.583333336</v>
      </c>
      <c r="N13" s="53">
        <f t="shared" si="9"/>
        <v>61119663.583333336</v>
      </c>
      <c r="O13" s="54">
        <f t="shared" si="2"/>
        <v>733435963.00000012</v>
      </c>
      <c r="P13" s="16">
        <v>733435963</v>
      </c>
    </row>
    <row r="14" spans="1:16" ht="27" thickBot="1" x14ac:dyDescent="0.3">
      <c r="A14" s="63" t="s">
        <v>44</v>
      </c>
      <c r="B14" s="69" t="s">
        <v>45</v>
      </c>
      <c r="C14" s="55">
        <f t="shared" ref="C14:O14" si="10">SUM(C5:C13)</f>
        <v>186602046.75</v>
      </c>
      <c r="D14" s="55">
        <f t="shared" si="10"/>
        <v>186602046.75</v>
      </c>
      <c r="E14" s="56">
        <f t="shared" si="10"/>
        <v>186602046.75</v>
      </c>
      <c r="F14" s="55">
        <f t="shared" si="10"/>
        <v>186602046.75</v>
      </c>
      <c r="G14" s="55">
        <f t="shared" si="10"/>
        <v>186602046.75</v>
      </c>
      <c r="H14" s="56">
        <f t="shared" si="10"/>
        <v>186602046.75</v>
      </c>
      <c r="I14" s="55">
        <f t="shared" si="10"/>
        <v>186602046.75</v>
      </c>
      <c r="J14" s="55">
        <f t="shared" si="10"/>
        <v>186602046.75</v>
      </c>
      <c r="K14" s="56">
        <f t="shared" si="10"/>
        <v>186602046.75</v>
      </c>
      <c r="L14" s="55">
        <f t="shared" si="10"/>
        <v>186602046.75</v>
      </c>
      <c r="M14" s="55">
        <f t="shared" si="10"/>
        <v>186602046.75</v>
      </c>
      <c r="N14" s="56">
        <f t="shared" si="10"/>
        <v>186602046.75</v>
      </c>
      <c r="O14" s="56">
        <f t="shared" si="10"/>
        <v>2239224561</v>
      </c>
    </row>
    <row r="15" spans="1:16" ht="39" x14ac:dyDescent="0.25">
      <c r="A15" s="64" t="s">
        <v>46</v>
      </c>
      <c r="B15" s="70" t="s">
        <v>47</v>
      </c>
      <c r="C15" s="53">
        <f>$P$15/12</f>
        <v>30119716.5</v>
      </c>
      <c r="D15" s="53">
        <f t="shared" ref="D15:N15" si="11">$P$15/12</f>
        <v>30119716.5</v>
      </c>
      <c r="E15" s="53">
        <f t="shared" si="11"/>
        <v>30119716.5</v>
      </c>
      <c r="F15" s="53">
        <f t="shared" si="11"/>
        <v>30119716.5</v>
      </c>
      <c r="G15" s="53">
        <f t="shared" si="11"/>
        <v>30119716.5</v>
      </c>
      <c r="H15" s="53">
        <f t="shared" si="11"/>
        <v>30119716.5</v>
      </c>
      <c r="I15" s="53">
        <f t="shared" si="11"/>
        <v>30119716.5</v>
      </c>
      <c r="J15" s="53">
        <f t="shared" si="11"/>
        <v>30119716.5</v>
      </c>
      <c r="K15" s="53">
        <f t="shared" si="11"/>
        <v>30119716.5</v>
      </c>
      <c r="L15" s="53">
        <f t="shared" si="11"/>
        <v>30119716.5</v>
      </c>
      <c r="M15" s="53">
        <f t="shared" si="11"/>
        <v>30119716.5</v>
      </c>
      <c r="N15" s="53">
        <f t="shared" si="11"/>
        <v>30119716.5</v>
      </c>
      <c r="O15" s="57">
        <f>SUM(C15:N15)</f>
        <v>361436598</v>
      </c>
      <c r="P15" s="16">
        <v>361436598</v>
      </c>
    </row>
    <row r="16" spans="1:16" ht="39" x14ac:dyDescent="0.25">
      <c r="A16" s="61" t="s">
        <v>48</v>
      </c>
      <c r="B16" s="67" t="s">
        <v>49</v>
      </c>
      <c r="C16" s="53">
        <v>50000000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8">
        <f t="shared" ref="O16:O20" si="12">SUM(C16:N16)</f>
        <v>50000000</v>
      </c>
      <c r="P16" s="16">
        <v>50000000</v>
      </c>
    </row>
    <row r="17" spans="1:16" ht="26.25" x14ac:dyDescent="0.25">
      <c r="A17" s="61" t="s">
        <v>50</v>
      </c>
      <c r="B17" s="67" t="s">
        <v>51</v>
      </c>
      <c r="C17" s="53">
        <v>37300000</v>
      </c>
      <c r="D17" s="53">
        <v>37300000</v>
      </c>
      <c r="E17" s="53">
        <v>37300000</v>
      </c>
      <c r="F17" s="53">
        <v>425000000</v>
      </c>
      <c r="G17" s="53">
        <v>37300000</v>
      </c>
      <c r="H17" s="53">
        <v>37300000</v>
      </c>
      <c r="I17" s="53">
        <v>37300000</v>
      </c>
      <c r="J17" s="53">
        <v>37300000</v>
      </c>
      <c r="K17" s="53">
        <v>250300000</v>
      </c>
      <c r="L17" s="53">
        <v>37300000</v>
      </c>
      <c r="M17" s="53">
        <v>37300000</v>
      </c>
      <c r="N17" s="53">
        <v>65000000</v>
      </c>
      <c r="O17" s="58">
        <f>SUM(C17:N17)</f>
        <v>1076000000</v>
      </c>
      <c r="P17" s="73">
        <v>1076000000</v>
      </c>
    </row>
    <row r="18" spans="1:16" x14ac:dyDescent="0.25">
      <c r="A18" s="61" t="s">
        <v>52</v>
      </c>
      <c r="B18" s="67" t="s">
        <v>53</v>
      </c>
      <c r="C18" s="53">
        <f>$P$18/12</f>
        <v>10294080.25</v>
      </c>
      <c r="D18" s="53">
        <f t="shared" ref="D18:N18" si="13">$P$18/12</f>
        <v>10294080.25</v>
      </c>
      <c r="E18" s="53">
        <f t="shared" si="13"/>
        <v>10294080.25</v>
      </c>
      <c r="F18" s="53">
        <f t="shared" si="13"/>
        <v>10294080.25</v>
      </c>
      <c r="G18" s="53">
        <f t="shared" si="13"/>
        <v>10294080.25</v>
      </c>
      <c r="H18" s="53">
        <f t="shared" si="13"/>
        <v>10294080.25</v>
      </c>
      <c r="I18" s="53">
        <f t="shared" si="13"/>
        <v>10294080.25</v>
      </c>
      <c r="J18" s="53">
        <f t="shared" si="13"/>
        <v>10294080.25</v>
      </c>
      <c r="K18" s="53">
        <f t="shared" si="13"/>
        <v>10294080.25</v>
      </c>
      <c r="L18" s="53">
        <f t="shared" si="13"/>
        <v>10294080.25</v>
      </c>
      <c r="M18" s="53">
        <f t="shared" si="13"/>
        <v>10294080.25</v>
      </c>
      <c r="N18" s="53">
        <f t="shared" si="13"/>
        <v>10294080.25</v>
      </c>
      <c r="O18" s="58">
        <f t="shared" si="12"/>
        <v>123528963</v>
      </c>
      <c r="P18" s="16">
        <v>123528963</v>
      </c>
    </row>
    <row r="19" spans="1:16" ht="26.25" x14ac:dyDescent="0.25">
      <c r="A19" s="61" t="s">
        <v>54</v>
      </c>
      <c r="B19" s="67" t="s">
        <v>55</v>
      </c>
      <c r="C19" s="53">
        <f>$P$19/12</f>
        <v>0</v>
      </c>
      <c r="D19" s="53">
        <f t="shared" ref="D19:N19" si="14">$P$19/12</f>
        <v>0</v>
      </c>
      <c r="E19" s="53">
        <f t="shared" si="14"/>
        <v>0</v>
      </c>
      <c r="F19" s="53">
        <f t="shared" si="14"/>
        <v>0</v>
      </c>
      <c r="G19" s="53">
        <f t="shared" si="14"/>
        <v>0</v>
      </c>
      <c r="H19" s="53">
        <f t="shared" si="14"/>
        <v>0</v>
      </c>
      <c r="I19" s="53">
        <f t="shared" si="14"/>
        <v>0</v>
      </c>
      <c r="J19" s="53">
        <f t="shared" si="14"/>
        <v>0</v>
      </c>
      <c r="K19" s="53">
        <f t="shared" si="14"/>
        <v>0</v>
      </c>
      <c r="L19" s="53">
        <f t="shared" si="14"/>
        <v>0</v>
      </c>
      <c r="M19" s="53">
        <f t="shared" si="14"/>
        <v>0</v>
      </c>
      <c r="N19" s="53">
        <f t="shared" si="14"/>
        <v>0</v>
      </c>
      <c r="O19" s="58">
        <f t="shared" si="12"/>
        <v>0</v>
      </c>
    </row>
    <row r="20" spans="1:16" ht="27" thickBot="1" x14ac:dyDescent="0.3">
      <c r="A20" s="62" t="s">
        <v>56</v>
      </c>
      <c r="B20" s="68" t="s">
        <v>57</v>
      </c>
      <c r="C20" s="53">
        <v>628259000</v>
      </c>
      <c r="D20" s="53">
        <f t="shared" ref="D20:N20" si="15">$P$20/12</f>
        <v>0</v>
      </c>
      <c r="E20" s="53">
        <f t="shared" si="15"/>
        <v>0</v>
      </c>
      <c r="F20" s="53">
        <f t="shared" si="15"/>
        <v>0</v>
      </c>
      <c r="G20" s="53">
        <f t="shared" si="15"/>
        <v>0</v>
      </c>
      <c r="H20" s="53">
        <f t="shared" si="15"/>
        <v>0</v>
      </c>
      <c r="I20" s="53">
        <f t="shared" si="15"/>
        <v>0</v>
      </c>
      <c r="J20" s="53">
        <f t="shared" si="15"/>
        <v>0</v>
      </c>
      <c r="K20" s="53">
        <f t="shared" si="15"/>
        <v>0</v>
      </c>
      <c r="L20" s="53">
        <f t="shared" si="15"/>
        <v>0</v>
      </c>
      <c r="M20" s="53">
        <f t="shared" si="15"/>
        <v>0</v>
      </c>
      <c r="N20" s="53">
        <f t="shared" si="15"/>
        <v>0</v>
      </c>
      <c r="O20" s="59">
        <f t="shared" si="12"/>
        <v>628259000</v>
      </c>
    </row>
    <row r="21" spans="1:16" ht="27" thickBot="1" x14ac:dyDescent="0.3">
      <c r="A21" s="63" t="s">
        <v>44</v>
      </c>
      <c r="B21" s="69" t="s">
        <v>58</v>
      </c>
      <c r="C21" s="55">
        <f t="shared" ref="C21:O21" si="16">SUM(C15:C20)</f>
        <v>755972796.75</v>
      </c>
      <c r="D21" s="55">
        <f t="shared" si="16"/>
        <v>77713796.75</v>
      </c>
      <c r="E21" s="56">
        <f t="shared" si="16"/>
        <v>77713796.75</v>
      </c>
      <c r="F21" s="55">
        <f t="shared" si="16"/>
        <v>465413796.75</v>
      </c>
      <c r="G21" s="55">
        <f t="shared" si="16"/>
        <v>77713796.75</v>
      </c>
      <c r="H21" s="56">
        <f t="shared" si="16"/>
        <v>77713796.75</v>
      </c>
      <c r="I21" s="55">
        <f t="shared" si="16"/>
        <v>77713796.75</v>
      </c>
      <c r="J21" s="55">
        <f t="shared" si="16"/>
        <v>77713796.75</v>
      </c>
      <c r="K21" s="56">
        <f t="shared" si="16"/>
        <v>290713796.75</v>
      </c>
      <c r="L21" s="55">
        <f t="shared" si="16"/>
        <v>77713796.75</v>
      </c>
      <c r="M21" s="55">
        <f t="shared" si="16"/>
        <v>77713796.75</v>
      </c>
      <c r="N21" s="56">
        <f t="shared" si="16"/>
        <v>105413796.75</v>
      </c>
      <c r="O21" s="56">
        <f t="shared" si="16"/>
        <v>2239224561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G1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5.42578125" bestFit="1" customWidth="1"/>
    <col min="5" max="6" width="9.140625" style="74"/>
    <col min="7" max="7" width="13.7109375" bestFit="1" customWidth="1"/>
  </cols>
  <sheetData>
    <row r="1" spans="1:16" s="16" customFormat="1" x14ac:dyDescent="0.25">
      <c r="A1" s="157" t="s">
        <v>114</v>
      </c>
      <c r="B1" s="157"/>
      <c r="C1" s="157"/>
      <c r="D1" s="157"/>
      <c r="E1" s="157"/>
      <c r="F1" s="157"/>
      <c r="G1" s="157"/>
      <c r="H1" s="2"/>
      <c r="I1" s="2"/>
      <c r="J1" s="2"/>
      <c r="K1" s="2"/>
      <c r="L1" s="2"/>
      <c r="M1" s="2"/>
      <c r="N1" s="2"/>
      <c r="O1" s="2"/>
    </row>
    <row r="2" spans="1:16" s="16" customFormat="1" x14ac:dyDescent="0.25">
      <c r="A2" s="157" t="s">
        <v>97</v>
      </c>
      <c r="B2" s="157"/>
      <c r="C2" s="157"/>
      <c r="D2" s="157"/>
      <c r="E2" s="157"/>
      <c r="F2" s="157"/>
      <c r="G2" s="157"/>
      <c r="H2" s="2"/>
      <c r="I2" s="2"/>
      <c r="J2" s="2"/>
      <c r="K2" s="2"/>
      <c r="L2" s="2"/>
      <c r="M2" s="2"/>
      <c r="N2" s="2"/>
      <c r="O2" s="2"/>
    </row>
    <row r="3" spans="1:16" s="16" customFormat="1" ht="15.75" thickBot="1" x14ac:dyDescent="0.3">
      <c r="D3" s="1"/>
      <c r="E3" s="127"/>
      <c r="F3" s="24"/>
      <c r="G3" s="1" t="s">
        <v>100</v>
      </c>
      <c r="O3" s="1"/>
      <c r="P3"/>
    </row>
    <row r="4" spans="1:16" s="103" customFormat="1" ht="15.75" thickBot="1" x14ac:dyDescent="0.3">
      <c r="B4" s="141" t="s">
        <v>24</v>
      </c>
      <c r="C4" s="142" t="s">
        <v>25</v>
      </c>
      <c r="D4" s="146" t="s">
        <v>105</v>
      </c>
      <c r="E4" s="147" t="s">
        <v>106</v>
      </c>
      <c r="F4" s="148" t="s">
        <v>107</v>
      </c>
      <c r="G4" s="149" t="s">
        <v>108</v>
      </c>
    </row>
    <row r="5" spans="1:16" x14ac:dyDescent="0.25">
      <c r="B5" s="106" t="s">
        <v>26</v>
      </c>
      <c r="C5" s="107" t="s">
        <v>27</v>
      </c>
      <c r="D5" s="129">
        <v>179050000</v>
      </c>
      <c r="E5" s="118"/>
      <c r="F5" s="119"/>
      <c r="G5" s="117">
        <f>SUM(D5+E5-F5)</f>
        <v>179050000</v>
      </c>
    </row>
    <row r="6" spans="1:16" x14ac:dyDescent="0.25">
      <c r="B6" s="28" t="s">
        <v>28</v>
      </c>
      <c r="C6" s="26" t="s">
        <v>29</v>
      </c>
      <c r="D6" s="126">
        <v>41000000</v>
      </c>
      <c r="E6" s="120"/>
      <c r="F6" s="121"/>
      <c r="G6" s="29">
        <f t="shared" ref="G6:G15" si="0">SUM(D6+E6-F6)</f>
        <v>41000000</v>
      </c>
    </row>
    <row r="7" spans="1:16" x14ac:dyDescent="0.25">
      <c r="B7" s="28" t="s">
        <v>30</v>
      </c>
      <c r="C7" s="26" t="s">
        <v>31</v>
      </c>
      <c r="D7" s="126">
        <v>45661000</v>
      </c>
      <c r="E7" s="120"/>
      <c r="F7" s="121">
        <v>227280</v>
      </c>
      <c r="G7" s="29">
        <f t="shared" si="0"/>
        <v>45433720</v>
      </c>
    </row>
    <row r="8" spans="1:16" x14ac:dyDescent="0.25">
      <c r="B8" s="19" t="s">
        <v>32</v>
      </c>
      <c r="C8" s="20" t="s">
        <v>33</v>
      </c>
      <c r="D8" s="126">
        <v>0</v>
      </c>
      <c r="E8" s="120"/>
      <c r="F8" s="121"/>
      <c r="G8" s="29">
        <f t="shared" si="0"/>
        <v>0</v>
      </c>
    </row>
    <row r="9" spans="1:16" x14ac:dyDescent="0.25">
      <c r="B9" s="28" t="s">
        <v>36</v>
      </c>
      <c r="C9" s="26" t="s">
        <v>37</v>
      </c>
      <c r="D9" s="126">
        <v>8382000</v>
      </c>
      <c r="E9" s="120"/>
      <c r="F9" s="121"/>
      <c r="G9" s="29">
        <f t="shared" si="0"/>
        <v>8382000</v>
      </c>
    </row>
    <row r="10" spans="1:16" ht="15.75" thickBot="1" x14ac:dyDescent="0.3">
      <c r="B10" s="135" t="s">
        <v>38</v>
      </c>
      <c r="C10" s="136" t="s">
        <v>39</v>
      </c>
      <c r="D10" s="137">
        <f>SUM('[1]076010'!A6)</f>
        <v>0</v>
      </c>
      <c r="E10" s="122"/>
      <c r="F10" s="123"/>
      <c r="G10" s="124">
        <f t="shared" si="0"/>
        <v>0</v>
      </c>
    </row>
    <row r="11" spans="1:16" ht="15.75" thickBot="1" x14ac:dyDescent="0.3">
      <c r="B11" s="130" t="s">
        <v>44</v>
      </c>
      <c r="C11" s="131" t="s">
        <v>45</v>
      </c>
      <c r="D11" s="132">
        <f>SUM(D5:D10)</f>
        <v>274093000</v>
      </c>
      <c r="E11" s="133">
        <f t="shared" ref="E11:G11" si="1">SUM(E5:E10)</f>
        <v>0</v>
      </c>
      <c r="F11" s="134">
        <f t="shared" si="1"/>
        <v>227280</v>
      </c>
      <c r="G11" s="132">
        <f t="shared" si="1"/>
        <v>273865720</v>
      </c>
    </row>
    <row r="12" spans="1:16" x14ac:dyDescent="0.25">
      <c r="B12" s="106" t="s">
        <v>46</v>
      </c>
      <c r="C12" s="107" t="s">
        <v>47</v>
      </c>
      <c r="D12" s="129">
        <v>0</v>
      </c>
      <c r="E12" s="118"/>
      <c r="F12" s="119"/>
      <c r="G12" s="117">
        <f t="shared" si="0"/>
        <v>0</v>
      </c>
    </row>
    <row r="13" spans="1:16" x14ac:dyDescent="0.25">
      <c r="B13" s="28" t="s">
        <v>52</v>
      </c>
      <c r="C13" s="26" t="s">
        <v>53</v>
      </c>
      <c r="D13" s="126">
        <v>2032000</v>
      </c>
      <c r="E13" s="120"/>
      <c r="F13" s="121"/>
      <c r="G13" s="29">
        <f t="shared" si="0"/>
        <v>2032000</v>
      </c>
    </row>
    <row r="14" spans="1:16" x14ac:dyDescent="0.25">
      <c r="B14" s="28" t="s">
        <v>72</v>
      </c>
      <c r="C14" s="26" t="s">
        <v>73</v>
      </c>
      <c r="D14" s="126">
        <v>0</v>
      </c>
      <c r="E14" s="120"/>
      <c r="F14" s="121"/>
      <c r="G14" s="29">
        <f t="shared" si="0"/>
        <v>0</v>
      </c>
    </row>
    <row r="15" spans="1:16" ht="15.75" thickBot="1" x14ac:dyDescent="0.3">
      <c r="B15" s="104" t="s">
        <v>56</v>
      </c>
      <c r="C15" s="105" t="s">
        <v>57</v>
      </c>
      <c r="D15" s="137">
        <v>272061000</v>
      </c>
      <c r="E15" s="122"/>
      <c r="F15" s="123">
        <v>227280</v>
      </c>
      <c r="G15" s="124">
        <f t="shared" si="0"/>
        <v>271833720</v>
      </c>
    </row>
    <row r="16" spans="1:16" ht="15.75" thickBot="1" x14ac:dyDescent="0.3">
      <c r="B16" s="130" t="s">
        <v>44</v>
      </c>
      <c r="C16" s="131" t="s">
        <v>58</v>
      </c>
      <c r="D16" s="132">
        <f>SUM(D12:D15)</f>
        <v>274093000</v>
      </c>
      <c r="E16" s="133">
        <f t="shared" ref="E16:G16" si="2">SUM(E12:E15)</f>
        <v>0</v>
      </c>
      <c r="F16" s="134">
        <f t="shared" si="2"/>
        <v>227280</v>
      </c>
      <c r="G16" s="132">
        <f t="shared" si="2"/>
        <v>273865720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sqref="A1:O1"/>
    </sheetView>
  </sheetViews>
  <sheetFormatPr defaultRowHeight="15" x14ac:dyDescent="0.25"/>
  <cols>
    <col min="1" max="1" width="5.28515625" style="16" customWidth="1"/>
    <col min="2" max="2" width="25.140625" style="16" customWidth="1"/>
    <col min="3" max="10" width="9.85546875" style="16" bestFit="1" customWidth="1"/>
    <col min="11" max="11" width="10.42578125" style="16" bestFit="1" customWidth="1"/>
    <col min="12" max="14" width="9.85546875" style="16" bestFit="1" customWidth="1"/>
    <col min="15" max="15" width="10.85546875" style="16" bestFit="1" customWidth="1"/>
    <col min="16" max="16" width="10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57" t="s">
        <v>115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6" x14ac:dyDescent="0.25">
      <c r="A2" s="157" t="s">
        <v>75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6" ht="15.75" thickBot="1" x14ac:dyDescent="0.3">
      <c r="E3" s="1"/>
      <c r="O3" s="1" t="s">
        <v>100</v>
      </c>
      <c r="P3"/>
    </row>
    <row r="4" spans="1:16" s="17" customFormat="1" x14ac:dyDescent="0.25">
      <c r="A4" s="60" t="s">
        <v>24</v>
      </c>
      <c r="B4" s="47" t="s">
        <v>25</v>
      </c>
      <c r="C4" s="47" t="s">
        <v>59</v>
      </c>
      <c r="D4" s="47" t="s">
        <v>60</v>
      </c>
      <c r="E4" s="47" t="s">
        <v>61</v>
      </c>
      <c r="F4" s="47" t="s">
        <v>62</v>
      </c>
      <c r="G4" s="47" t="s">
        <v>63</v>
      </c>
      <c r="H4" s="47" t="s">
        <v>64</v>
      </c>
      <c r="I4" s="47" t="s">
        <v>65</v>
      </c>
      <c r="J4" s="47" t="s">
        <v>66</v>
      </c>
      <c r="K4" s="47" t="s">
        <v>67</v>
      </c>
      <c r="L4" s="47" t="s">
        <v>68</v>
      </c>
      <c r="M4" s="47" t="s">
        <v>69</v>
      </c>
      <c r="N4" s="47" t="s">
        <v>70</v>
      </c>
      <c r="O4" s="52" t="s">
        <v>71</v>
      </c>
    </row>
    <row r="5" spans="1:16" s="7" customFormat="1" x14ac:dyDescent="0.25">
      <c r="A5" s="61" t="s">
        <v>26</v>
      </c>
      <c r="B5" s="48" t="s">
        <v>27</v>
      </c>
      <c r="C5" s="53">
        <f>$P$5/12</f>
        <v>14920833.333333334</v>
      </c>
      <c r="D5" s="53">
        <f t="shared" ref="D5:N5" si="0">$P$5/12</f>
        <v>14920833.333333334</v>
      </c>
      <c r="E5" s="53">
        <f t="shared" si="0"/>
        <v>14920833.333333334</v>
      </c>
      <c r="F5" s="53">
        <f t="shared" si="0"/>
        <v>14920833.333333334</v>
      </c>
      <c r="G5" s="53">
        <f t="shared" si="0"/>
        <v>14920833.333333334</v>
      </c>
      <c r="H5" s="53">
        <f t="shared" si="0"/>
        <v>14920833.333333334</v>
      </c>
      <c r="I5" s="53">
        <f t="shared" si="0"/>
        <v>14920833.333333334</v>
      </c>
      <c r="J5" s="53">
        <f t="shared" si="0"/>
        <v>14920833.333333334</v>
      </c>
      <c r="K5" s="53">
        <f t="shared" si="0"/>
        <v>14920833.333333334</v>
      </c>
      <c r="L5" s="53">
        <f t="shared" si="0"/>
        <v>14920833.333333334</v>
      </c>
      <c r="M5" s="53">
        <f t="shared" si="0"/>
        <v>14920833.333333334</v>
      </c>
      <c r="N5" s="53">
        <f t="shared" si="0"/>
        <v>14920833.333333334</v>
      </c>
      <c r="O5" s="54">
        <f>SUM(C5:N5)</f>
        <v>179050000.00000003</v>
      </c>
      <c r="P5" s="16">
        <v>179050000</v>
      </c>
    </row>
    <row r="6" spans="1:16" s="7" customFormat="1" ht="26.25" x14ac:dyDescent="0.25">
      <c r="A6" s="61" t="s">
        <v>28</v>
      </c>
      <c r="B6" s="67" t="s">
        <v>29</v>
      </c>
      <c r="C6" s="53">
        <f>$P$6/12</f>
        <v>3416666.6666666665</v>
      </c>
      <c r="D6" s="53">
        <f t="shared" ref="D6:N6" si="1">$P$6/12</f>
        <v>3416666.6666666665</v>
      </c>
      <c r="E6" s="53">
        <f t="shared" si="1"/>
        <v>3416666.6666666665</v>
      </c>
      <c r="F6" s="53">
        <f t="shared" si="1"/>
        <v>3416666.6666666665</v>
      </c>
      <c r="G6" s="53">
        <f t="shared" si="1"/>
        <v>3416666.6666666665</v>
      </c>
      <c r="H6" s="53">
        <f t="shared" si="1"/>
        <v>3416666.6666666665</v>
      </c>
      <c r="I6" s="53">
        <f t="shared" si="1"/>
        <v>3416666.6666666665</v>
      </c>
      <c r="J6" s="53">
        <f t="shared" si="1"/>
        <v>3416666.6666666665</v>
      </c>
      <c r="K6" s="53">
        <f t="shared" si="1"/>
        <v>3416666.6666666665</v>
      </c>
      <c r="L6" s="53">
        <f t="shared" si="1"/>
        <v>3416666.6666666665</v>
      </c>
      <c r="M6" s="53">
        <f t="shared" si="1"/>
        <v>3416666.6666666665</v>
      </c>
      <c r="N6" s="53">
        <f t="shared" si="1"/>
        <v>3416666.6666666665</v>
      </c>
      <c r="O6" s="54">
        <f t="shared" ref="O6:O13" si="2">SUM(C6:N6)</f>
        <v>41000000</v>
      </c>
      <c r="P6" s="16">
        <v>41000000</v>
      </c>
    </row>
    <row r="7" spans="1:16" x14ac:dyDescent="0.25">
      <c r="A7" s="61" t="s">
        <v>30</v>
      </c>
      <c r="B7" s="48" t="s">
        <v>31</v>
      </c>
      <c r="C7" s="53">
        <f>$P$7/12</f>
        <v>3786143.3333333335</v>
      </c>
      <c r="D7" s="53">
        <f t="shared" ref="D7:N7" si="3">$P$7/12</f>
        <v>3786143.3333333335</v>
      </c>
      <c r="E7" s="53">
        <f t="shared" si="3"/>
        <v>3786143.3333333335</v>
      </c>
      <c r="F7" s="53">
        <f t="shared" si="3"/>
        <v>3786143.3333333335</v>
      </c>
      <c r="G7" s="53">
        <f t="shared" si="3"/>
        <v>3786143.3333333335</v>
      </c>
      <c r="H7" s="53">
        <f t="shared" si="3"/>
        <v>3786143.3333333335</v>
      </c>
      <c r="I7" s="53">
        <f t="shared" si="3"/>
        <v>3786143.3333333335</v>
      </c>
      <c r="J7" s="53">
        <f t="shared" si="3"/>
        <v>3786143.3333333335</v>
      </c>
      <c r="K7" s="53">
        <f t="shared" si="3"/>
        <v>3786143.3333333335</v>
      </c>
      <c r="L7" s="53">
        <f t="shared" si="3"/>
        <v>3786143.3333333335</v>
      </c>
      <c r="M7" s="53">
        <f t="shared" si="3"/>
        <v>3786143.3333333335</v>
      </c>
      <c r="N7" s="53">
        <f t="shared" si="3"/>
        <v>3786143.3333333335</v>
      </c>
      <c r="O7" s="54">
        <f t="shared" si="2"/>
        <v>45433720.000000007</v>
      </c>
      <c r="P7" s="16">
        <v>45433720</v>
      </c>
    </row>
    <row r="8" spans="1:16" x14ac:dyDescent="0.25">
      <c r="A8" s="61" t="s">
        <v>32</v>
      </c>
      <c r="B8" s="67" t="s">
        <v>33</v>
      </c>
      <c r="C8" s="53">
        <f>$P$8/12</f>
        <v>0</v>
      </c>
      <c r="D8" s="53">
        <f t="shared" ref="D8:N8" si="4">$P$8/12</f>
        <v>0</v>
      </c>
      <c r="E8" s="53">
        <f t="shared" si="4"/>
        <v>0</v>
      </c>
      <c r="F8" s="53">
        <f t="shared" si="4"/>
        <v>0</v>
      </c>
      <c r="G8" s="53">
        <f t="shared" si="4"/>
        <v>0</v>
      </c>
      <c r="H8" s="53">
        <f t="shared" si="4"/>
        <v>0</v>
      </c>
      <c r="I8" s="53">
        <f t="shared" si="4"/>
        <v>0</v>
      </c>
      <c r="J8" s="53">
        <f t="shared" si="4"/>
        <v>0</v>
      </c>
      <c r="K8" s="53">
        <f t="shared" si="4"/>
        <v>0</v>
      </c>
      <c r="L8" s="53">
        <f t="shared" si="4"/>
        <v>0</v>
      </c>
      <c r="M8" s="53">
        <f t="shared" si="4"/>
        <v>0</v>
      </c>
      <c r="N8" s="53">
        <f t="shared" si="4"/>
        <v>0</v>
      </c>
      <c r="O8" s="54">
        <f t="shared" si="2"/>
        <v>0</v>
      </c>
    </row>
    <row r="9" spans="1:16" x14ac:dyDescent="0.25">
      <c r="A9" s="61" t="s">
        <v>34</v>
      </c>
      <c r="B9" s="48" t="s">
        <v>35</v>
      </c>
      <c r="C9" s="53">
        <f>$P$9/12</f>
        <v>0</v>
      </c>
      <c r="D9" s="53">
        <f t="shared" ref="D9:N9" si="5">$P$9/12</f>
        <v>0</v>
      </c>
      <c r="E9" s="53">
        <f t="shared" si="5"/>
        <v>0</v>
      </c>
      <c r="F9" s="53">
        <f t="shared" si="5"/>
        <v>0</v>
      </c>
      <c r="G9" s="53">
        <f t="shared" si="5"/>
        <v>0</v>
      </c>
      <c r="H9" s="53">
        <f t="shared" si="5"/>
        <v>0</v>
      </c>
      <c r="I9" s="53">
        <f t="shared" si="5"/>
        <v>0</v>
      </c>
      <c r="J9" s="53">
        <f t="shared" si="5"/>
        <v>0</v>
      </c>
      <c r="K9" s="53">
        <f t="shared" si="5"/>
        <v>0</v>
      </c>
      <c r="L9" s="53">
        <f t="shared" si="5"/>
        <v>0</v>
      </c>
      <c r="M9" s="53">
        <f t="shared" si="5"/>
        <v>0</v>
      </c>
      <c r="N9" s="53">
        <f t="shared" si="5"/>
        <v>0</v>
      </c>
      <c r="O9" s="54">
        <f t="shared" si="2"/>
        <v>0</v>
      </c>
    </row>
    <row r="10" spans="1:16" x14ac:dyDescent="0.25">
      <c r="A10" s="61" t="s">
        <v>36</v>
      </c>
      <c r="B10" s="48" t="s">
        <v>37</v>
      </c>
      <c r="C10" s="53">
        <f>$P$10/12</f>
        <v>698500</v>
      </c>
      <c r="D10" s="53">
        <f t="shared" ref="D10:N10" si="6">$P$10/12</f>
        <v>698500</v>
      </c>
      <c r="E10" s="53">
        <f t="shared" si="6"/>
        <v>698500</v>
      </c>
      <c r="F10" s="53">
        <f t="shared" si="6"/>
        <v>698500</v>
      </c>
      <c r="G10" s="53">
        <f t="shared" si="6"/>
        <v>698500</v>
      </c>
      <c r="H10" s="53">
        <f t="shared" si="6"/>
        <v>698500</v>
      </c>
      <c r="I10" s="53">
        <f t="shared" si="6"/>
        <v>698500</v>
      </c>
      <c r="J10" s="53">
        <f t="shared" si="6"/>
        <v>698500</v>
      </c>
      <c r="K10" s="53">
        <f t="shared" si="6"/>
        <v>698500</v>
      </c>
      <c r="L10" s="53">
        <f t="shared" si="6"/>
        <v>698500</v>
      </c>
      <c r="M10" s="53">
        <f t="shared" si="6"/>
        <v>698500</v>
      </c>
      <c r="N10" s="53">
        <f t="shared" si="6"/>
        <v>698500</v>
      </c>
      <c r="O10" s="54">
        <f t="shared" si="2"/>
        <v>8382000</v>
      </c>
      <c r="P10" s="16">
        <v>8382000</v>
      </c>
    </row>
    <row r="11" spans="1:16" x14ac:dyDescent="0.25">
      <c r="A11" s="61" t="s">
        <v>38</v>
      </c>
      <c r="B11" s="48" t="s">
        <v>39</v>
      </c>
      <c r="C11" s="53">
        <f>$P$11/12</f>
        <v>0</v>
      </c>
      <c r="D11" s="53">
        <f t="shared" ref="D11:N11" si="7">$P$11/12</f>
        <v>0</v>
      </c>
      <c r="E11" s="53">
        <f t="shared" si="7"/>
        <v>0</v>
      </c>
      <c r="F11" s="53">
        <f t="shared" si="7"/>
        <v>0</v>
      </c>
      <c r="G11" s="53">
        <f t="shared" si="7"/>
        <v>0</v>
      </c>
      <c r="H11" s="53">
        <f t="shared" si="7"/>
        <v>0</v>
      </c>
      <c r="I11" s="53">
        <f t="shared" si="7"/>
        <v>0</v>
      </c>
      <c r="J11" s="53">
        <f t="shared" si="7"/>
        <v>0</v>
      </c>
      <c r="K11" s="53">
        <f t="shared" si="7"/>
        <v>0</v>
      </c>
      <c r="L11" s="53">
        <f t="shared" si="7"/>
        <v>0</v>
      </c>
      <c r="M11" s="53">
        <f t="shared" si="7"/>
        <v>0</v>
      </c>
      <c r="N11" s="53">
        <f t="shared" si="7"/>
        <v>0</v>
      </c>
      <c r="O11" s="54">
        <f t="shared" si="2"/>
        <v>0</v>
      </c>
    </row>
    <row r="12" spans="1:16" ht="26.25" x14ac:dyDescent="0.25">
      <c r="A12" s="61" t="s">
        <v>40</v>
      </c>
      <c r="B12" s="67" t="s">
        <v>41</v>
      </c>
      <c r="C12" s="53">
        <f>$P$12/12</f>
        <v>0</v>
      </c>
      <c r="D12" s="53">
        <f t="shared" ref="D12:N12" si="8">$P$12/12</f>
        <v>0</v>
      </c>
      <c r="E12" s="53">
        <f t="shared" si="8"/>
        <v>0</v>
      </c>
      <c r="F12" s="53">
        <f t="shared" si="8"/>
        <v>0</v>
      </c>
      <c r="G12" s="53">
        <f t="shared" si="8"/>
        <v>0</v>
      </c>
      <c r="H12" s="53">
        <f t="shared" si="8"/>
        <v>0</v>
      </c>
      <c r="I12" s="53">
        <f t="shared" si="8"/>
        <v>0</v>
      </c>
      <c r="J12" s="53">
        <f t="shared" si="8"/>
        <v>0</v>
      </c>
      <c r="K12" s="53">
        <f t="shared" si="8"/>
        <v>0</v>
      </c>
      <c r="L12" s="53">
        <f t="shared" si="8"/>
        <v>0</v>
      </c>
      <c r="M12" s="53">
        <f t="shared" si="8"/>
        <v>0</v>
      </c>
      <c r="N12" s="53">
        <f t="shared" si="8"/>
        <v>0</v>
      </c>
      <c r="O12" s="54">
        <f t="shared" si="2"/>
        <v>0</v>
      </c>
    </row>
    <row r="13" spans="1:16" ht="15.75" thickBot="1" x14ac:dyDescent="0.3">
      <c r="A13" s="62" t="s">
        <v>42</v>
      </c>
      <c r="B13" s="49" t="s">
        <v>43</v>
      </c>
      <c r="C13" s="53">
        <f>$P$13/12</f>
        <v>0</v>
      </c>
      <c r="D13" s="53">
        <f t="shared" ref="D13:N13" si="9">$P$13/12</f>
        <v>0</v>
      </c>
      <c r="E13" s="53">
        <f t="shared" si="9"/>
        <v>0</v>
      </c>
      <c r="F13" s="53">
        <f t="shared" si="9"/>
        <v>0</v>
      </c>
      <c r="G13" s="53">
        <f t="shared" si="9"/>
        <v>0</v>
      </c>
      <c r="H13" s="53">
        <f t="shared" si="9"/>
        <v>0</v>
      </c>
      <c r="I13" s="53">
        <f t="shared" si="9"/>
        <v>0</v>
      </c>
      <c r="J13" s="53">
        <f t="shared" si="9"/>
        <v>0</v>
      </c>
      <c r="K13" s="53">
        <f t="shared" si="9"/>
        <v>0</v>
      </c>
      <c r="L13" s="53">
        <f t="shared" si="9"/>
        <v>0</v>
      </c>
      <c r="M13" s="53">
        <f t="shared" si="9"/>
        <v>0</v>
      </c>
      <c r="N13" s="53">
        <f t="shared" si="9"/>
        <v>0</v>
      </c>
      <c r="O13" s="54">
        <f t="shared" si="2"/>
        <v>0</v>
      </c>
    </row>
    <row r="14" spans="1:16" ht="15.75" thickBot="1" x14ac:dyDescent="0.3">
      <c r="A14" s="63" t="s">
        <v>44</v>
      </c>
      <c r="B14" s="50" t="s">
        <v>45</v>
      </c>
      <c r="C14" s="55">
        <f t="shared" ref="C14:O14" si="10">SUM(C5:C13)</f>
        <v>22822143.333333332</v>
      </c>
      <c r="D14" s="55">
        <f t="shared" si="10"/>
        <v>22822143.333333332</v>
      </c>
      <c r="E14" s="56">
        <f t="shared" si="10"/>
        <v>22822143.333333332</v>
      </c>
      <c r="F14" s="55">
        <f t="shared" si="10"/>
        <v>22822143.333333332</v>
      </c>
      <c r="G14" s="55">
        <f t="shared" si="10"/>
        <v>22822143.333333332</v>
      </c>
      <c r="H14" s="56">
        <f t="shared" si="10"/>
        <v>22822143.333333332</v>
      </c>
      <c r="I14" s="55">
        <f t="shared" si="10"/>
        <v>22822143.333333332</v>
      </c>
      <c r="J14" s="55">
        <f t="shared" si="10"/>
        <v>22822143.333333332</v>
      </c>
      <c r="K14" s="56">
        <f t="shared" si="10"/>
        <v>22822143.333333332</v>
      </c>
      <c r="L14" s="55">
        <f t="shared" si="10"/>
        <v>22822143.333333332</v>
      </c>
      <c r="M14" s="55">
        <f t="shared" si="10"/>
        <v>22822143.333333332</v>
      </c>
      <c r="N14" s="56">
        <f t="shared" si="10"/>
        <v>22822143.333333332</v>
      </c>
      <c r="O14" s="56">
        <f t="shared" si="10"/>
        <v>273865720</v>
      </c>
    </row>
    <row r="15" spans="1:16" ht="26.25" x14ac:dyDescent="0.25">
      <c r="A15" s="64" t="s">
        <v>46</v>
      </c>
      <c r="B15" s="70" t="s">
        <v>47</v>
      </c>
      <c r="C15" s="53">
        <f>$P$15/12</f>
        <v>0</v>
      </c>
      <c r="D15" s="53">
        <f t="shared" ref="D15:N15" si="11">$P$15/12</f>
        <v>0</v>
      </c>
      <c r="E15" s="53">
        <f t="shared" si="11"/>
        <v>0</v>
      </c>
      <c r="F15" s="53">
        <f t="shared" si="11"/>
        <v>0</v>
      </c>
      <c r="G15" s="53">
        <f t="shared" si="11"/>
        <v>0</v>
      </c>
      <c r="H15" s="53">
        <f t="shared" si="11"/>
        <v>0</v>
      </c>
      <c r="I15" s="53">
        <f t="shared" si="11"/>
        <v>0</v>
      </c>
      <c r="J15" s="53">
        <f t="shared" si="11"/>
        <v>0</v>
      </c>
      <c r="K15" s="53">
        <f t="shared" si="11"/>
        <v>0</v>
      </c>
      <c r="L15" s="53">
        <f t="shared" si="11"/>
        <v>0</v>
      </c>
      <c r="M15" s="53">
        <f t="shared" si="11"/>
        <v>0</v>
      </c>
      <c r="N15" s="53">
        <f t="shared" si="11"/>
        <v>0</v>
      </c>
      <c r="O15" s="57">
        <f>SUM(C15:N15)</f>
        <v>0</v>
      </c>
    </row>
    <row r="16" spans="1:16" ht="26.25" x14ac:dyDescent="0.25">
      <c r="A16" s="61" t="s">
        <v>48</v>
      </c>
      <c r="B16" s="67" t="s">
        <v>49</v>
      </c>
      <c r="C16" s="53">
        <f>$P$16/12</f>
        <v>0</v>
      </c>
      <c r="D16" s="53">
        <f t="shared" ref="D16:N16" si="12">$P$16/12</f>
        <v>0</v>
      </c>
      <c r="E16" s="53">
        <f t="shared" si="12"/>
        <v>0</v>
      </c>
      <c r="F16" s="53">
        <f t="shared" si="12"/>
        <v>0</v>
      </c>
      <c r="G16" s="53">
        <f t="shared" si="12"/>
        <v>0</v>
      </c>
      <c r="H16" s="53">
        <f t="shared" si="12"/>
        <v>0</v>
      </c>
      <c r="I16" s="53">
        <f t="shared" si="12"/>
        <v>0</v>
      </c>
      <c r="J16" s="53">
        <f t="shared" si="12"/>
        <v>0</v>
      </c>
      <c r="K16" s="53">
        <f t="shared" si="12"/>
        <v>0</v>
      </c>
      <c r="L16" s="53">
        <f t="shared" si="12"/>
        <v>0</v>
      </c>
      <c r="M16" s="53">
        <f t="shared" si="12"/>
        <v>0</v>
      </c>
      <c r="N16" s="53">
        <f t="shared" si="12"/>
        <v>0</v>
      </c>
      <c r="O16" s="58">
        <f t="shared" ref="O16:O20" si="13">SUM(C16:N16)</f>
        <v>0</v>
      </c>
    </row>
    <row r="17" spans="1:16" x14ac:dyDescent="0.25">
      <c r="A17" s="61" t="s">
        <v>50</v>
      </c>
      <c r="B17" s="48" t="s">
        <v>51</v>
      </c>
      <c r="C17" s="53">
        <f>$P$17/12</f>
        <v>0</v>
      </c>
      <c r="D17" s="53">
        <f t="shared" ref="D17:N17" si="14">$P$17/12</f>
        <v>0</v>
      </c>
      <c r="E17" s="53">
        <f t="shared" si="14"/>
        <v>0</v>
      </c>
      <c r="F17" s="53">
        <f t="shared" si="14"/>
        <v>0</v>
      </c>
      <c r="G17" s="53">
        <f t="shared" si="14"/>
        <v>0</v>
      </c>
      <c r="H17" s="53">
        <f t="shared" si="14"/>
        <v>0</v>
      </c>
      <c r="I17" s="53">
        <f t="shared" si="14"/>
        <v>0</v>
      </c>
      <c r="J17" s="53">
        <f t="shared" si="14"/>
        <v>0</v>
      </c>
      <c r="K17" s="53">
        <f t="shared" si="14"/>
        <v>0</v>
      </c>
      <c r="L17" s="53">
        <f t="shared" si="14"/>
        <v>0</v>
      </c>
      <c r="M17" s="53">
        <f t="shared" si="14"/>
        <v>0</v>
      </c>
      <c r="N17" s="53">
        <f t="shared" si="14"/>
        <v>0</v>
      </c>
      <c r="O17" s="58">
        <f t="shared" si="13"/>
        <v>0</v>
      </c>
    </row>
    <row r="18" spans="1:16" x14ac:dyDescent="0.25">
      <c r="A18" s="61" t="s">
        <v>52</v>
      </c>
      <c r="B18" s="48" t="s">
        <v>53</v>
      </c>
      <c r="C18" s="53">
        <f>$P$18/12</f>
        <v>169333.33333333334</v>
      </c>
      <c r="D18" s="53">
        <f t="shared" ref="D18:N18" si="15">$P$18/12</f>
        <v>169333.33333333334</v>
      </c>
      <c r="E18" s="53">
        <f t="shared" si="15"/>
        <v>169333.33333333334</v>
      </c>
      <c r="F18" s="53">
        <f t="shared" si="15"/>
        <v>169333.33333333334</v>
      </c>
      <c r="G18" s="53">
        <f t="shared" si="15"/>
        <v>169333.33333333334</v>
      </c>
      <c r="H18" s="53">
        <f t="shared" si="15"/>
        <v>169333.33333333334</v>
      </c>
      <c r="I18" s="53">
        <f t="shared" si="15"/>
        <v>169333.33333333334</v>
      </c>
      <c r="J18" s="53">
        <f t="shared" si="15"/>
        <v>169333.33333333334</v>
      </c>
      <c r="K18" s="53">
        <f t="shared" si="15"/>
        <v>169333.33333333334</v>
      </c>
      <c r="L18" s="53">
        <f t="shared" si="15"/>
        <v>169333.33333333334</v>
      </c>
      <c r="M18" s="53">
        <f t="shared" si="15"/>
        <v>169333.33333333334</v>
      </c>
      <c r="N18" s="53">
        <f t="shared" si="15"/>
        <v>169333.33333333334</v>
      </c>
      <c r="O18" s="58">
        <f t="shared" si="13"/>
        <v>2031999.9999999998</v>
      </c>
      <c r="P18" s="16">
        <v>2032000</v>
      </c>
    </row>
    <row r="19" spans="1:16" ht="26.25" x14ac:dyDescent="0.25">
      <c r="A19" s="61" t="s">
        <v>54</v>
      </c>
      <c r="B19" s="67" t="s">
        <v>55</v>
      </c>
      <c r="C19" s="53">
        <f>$P$19/12</f>
        <v>0</v>
      </c>
      <c r="D19" s="53">
        <f t="shared" ref="D19:N19" si="16">$P$19/12</f>
        <v>0</v>
      </c>
      <c r="E19" s="53">
        <f t="shared" si="16"/>
        <v>0</v>
      </c>
      <c r="F19" s="53">
        <f t="shared" si="16"/>
        <v>0</v>
      </c>
      <c r="G19" s="53">
        <f t="shared" si="16"/>
        <v>0</v>
      </c>
      <c r="H19" s="53">
        <f t="shared" si="16"/>
        <v>0</v>
      </c>
      <c r="I19" s="53">
        <f t="shared" si="16"/>
        <v>0</v>
      </c>
      <c r="J19" s="53">
        <f t="shared" si="16"/>
        <v>0</v>
      </c>
      <c r="K19" s="53">
        <f t="shared" si="16"/>
        <v>0</v>
      </c>
      <c r="L19" s="53">
        <f t="shared" si="16"/>
        <v>0</v>
      </c>
      <c r="M19" s="53">
        <f t="shared" si="16"/>
        <v>0</v>
      </c>
      <c r="N19" s="53">
        <f t="shared" si="16"/>
        <v>0</v>
      </c>
      <c r="O19" s="58">
        <f t="shared" si="13"/>
        <v>0</v>
      </c>
    </row>
    <row r="20" spans="1:16" ht="15.75" thickBot="1" x14ac:dyDescent="0.3">
      <c r="A20" s="62" t="s">
        <v>56</v>
      </c>
      <c r="B20" s="49" t="s">
        <v>57</v>
      </c>
      <c r="C20" s="53">
        <f>$P$20/12</f>
        <v>22652810</v>
      </c>
      <c r="D20" s="53">
        <f t="shared" ref="D20:N20" si="17">$P$20/12</f>
        <v>22652810</v>
      </c>
      <c r="E20" s="53">
        <f t="shared" si="17"/>
        <v>22652810</v>
      </c>
      <c r="F20" s="53">
        <f t="shared" si="17"/>
        <v>22652810</v>
      </c>
      <c r="G20" s="53">
        <f t="shared" si="17"/>
        <v>22652810</v>
      </c>
      <c r="H20" s="53">
        <f t="shared" si="17"/>
        <v>22652810</v>
      </c>
      <c r="I20" s="53">
        <f t="shared" si="17"/>
        <v>22652810</v>
      </c>
      <c r="J20" s="53">
        <f t="shared" si="17"/>
        <v>22652810</v>
      </c>
      <c r="K20" s="53">
        <f t="shared" si="17"/>
        <v>22652810</v>
      </c>
      <c r="L20" s="53">
        <f t="shared" si="17"/>
        <v>22652810</v>
      </c>
      <c r="M20" s="53">
        <f t="shared" si="17"/>
        <v>22652810</v>
      </c>
      <c r="N20" s="53">
        <f t="shared" si="17"/>
        <v>22652810</v>
      </c>
      <c r="O20" s="59">
        <f t="shared" si="13"/>
        <v>271833720</v>
      </c>
      <c r="P20" s="16">
        <v>271833720</v>
      </c>
    </row>
    <row r="21" spans="1:16" ht="15.75" thickBot="1" x14ac:dyDescent="0.3">
      <c r="A21" s="63" t="s">
        <v>44</v>
      </c>
      <c r="B21" s="50" t="s">
        <v>58</v>
      </c>
      <c r="C21" s="55">
        <f t="shared" ref="C21:O21" si="18">SUM(C15:C20)</f>
        <v>22822143.333333332</v>
      </c>
      <c r="D21" s="55">
        <f t="shared" si="18"/>
        <v>22822143.333333332</v>
      </c>
      <c r="E21" s="56">
        <f t="shared" si="18"/>
        <v>22822143.333333332</v>
      </c>
      <c r="F21" s="55">
        <f t="shared" si="18"/>
        <v>22822143.333333332</v>
      </c>
      <c r="G21" s="55">
        <f t="shared" si="18"/>
        <v>22822143.333333332</v>
      </c>
      <c r="H21" s="56">
        <f t="shared" si="18"/>
        <v>22822143.333333332</v>
      </c>
      <c r="I21" s="55">
        <f t="shared" si="18"/>
        <v>22822143.333333332</v>
      </c>
      <c r="J21" s="55">
        <f t="shared" si="18"/>
        <v>22822143.333333332</v>
      </c>
      <c r="K21" s="56">
        <f t="shared" si="18"/>
        <v>22822143.333333332</v>
      </c>
      <c r="L21" s="55">
        <f t="shared" si="18"/>
        <v>22822143.333333332</v>
      </c>
      <c r="M21" s="55">
        <f t="shared" si="18"/>
        <v>22822143.333333332</v>
      </c>
      <c r="N21" s="56">
        <f t="shared" si="18"/>
        <v>22822143.333333332</v>
      </c>
      <c r="O21" s="56">
        <f t="shared" si="18"/>
        <v>273865720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sqref="A1:G1"/>
    </sheetView>
  </sheetViews>
  <sheetFormatPr defaultRowHeight="15" x14ac:dyDescent="0.25"/>
  <cols>
    <col min="3" max="3" width="47.7109375" bestFit="1" customWidth="1"/>
    <col min="4" max="4" width="15.42578125" bestFit="1" customWidth="1"/>
    <col min="5" max="5" width="9.85546875" style="74" bestFit="1" customWidth="1"/>
    <col min="6" max="6" width="9.140625" style="74"/>
    <col min="7" max="7" width="13.5703125" bestFit="1" customWidth="1"/>
    <col min="259" max="259" width="47.7109375" bestFit="1" customWidth="1"/>
    <col min="260" max="260" width="10.85546875" bestFit="1" customWidth="1"/>
    <col min="261" max="261" width="9.85546875" bestFit="1" customWidth="1"/>
    <col min="515" max="515" width="47.7109375" bestFit="1" customWidth="1"/>
    <col min="516" max="516" width="10.85546875" bestFit="1" customWidth="1"/>
    <col min="517" max="517" width="9.85546875" bestFit="1" customWidth="1"/>
    <col min="771" max="771" width="47.7109375" bestFit="1" customWidth="1"/>
    <col min="772" max="772" width="10.85546875" bestFit="1" customWidth="1"/>
    <col min="773" max="773" width="9.85546875" bestFit="1" customWidth="1"/>
    <col min="1027" max="1027" width="47.7109375" bestFit="1" customWidth="1"/>
    <col min="1028" max="1028" width="10.85546875" bestFit="1" customWidth="1"/>
    <col min="1029" max="1029" width="9.85546875" bestFit="1" customWidth="1"/>
    <col min="1283" max="1283" width="47.7109375" bestFit="1" customWidth="1"/>
    <col min="1284" max="1284" width="10.85546875" bestFit="1" customWidth="1"/>
    <col min="1285" max="1285" width="9.85546875" bestFit="1" customWidth="1"/>
    <col min="1539" max="1539" width="47.7109375" bestFit="1" customWidth="1"/>
    <col min="1540" max="1540" width="10.85546875" bestFit="1" customWidth="1"/>
    <col min="1541" max="1541" width="9.85546875" bestFit="1" customWidth="1"/>
    <col min="1795" max="1795" width="47.7109375" bestFit="1" customWidth="1"/>
    <col min="1796" max="1796" width="10.85546875" bestFit="1" customWidth="1"/>
    <col min="1797" max="1797" width="9.85546875" bestFit="1" customWidth="1"/>
    <col min="2051" max="2051" width="47.7109375" bestFit="1" customWidth="1"/>
    <col min="2052" max="2052" width="10.85546875" bestFit="1" customWidth="1"/>
    <col min="2053" max="2053" width="9.85546875" bestFit="1" customWidth="1"/>
    <col min="2307" max="2307" width="47.7109375" bestFit="1" customWidth="1"/>
    <col min="2308" max="2308" width="10.85546875" bestFit="1" customWidth="1"/>
    <col min="2309" max="2309" width="9.85546875" bestFit="1" customWidth="1"/>
    <col min="2563" max="2563" width="47.7109375" bestFit="1" customWidth="1"/>
    <col min="2564" max="2564" width="10.85546875" bestFit="1" customWidth="1"/>
    <col min="2565" max="2565" width="9.85546875" bestFit="1" customWidth="1"/>
    <col min="2819" max="2819" width="47.7109375" bestFit="1" customWidth="1"/>
    <col min="2820" max="2820" width="10.85546875" bestFit="1" customWidth="1"/>
    <col min="2821" max="2821" width="9.85546875" bestFit="1" customWidth="1"/>
    <col min="3075" max="3075" width="47.7109375" bestFit="1" customWidth="1"/>
    <col min="3076" max="3076" width="10.85546875" bestFit="1" customWidth="1"/>
    <col min="3077" max="3077" width="9.85546875" bestFit="1" customWidth="1"/>
    <col min="3331" max="3331" width="47.7109375" bestFit="1" customWidth="1"/>
    <col min="3332" max="3332" width="10.85546875" bestFit="1" customWidth="1"/>
    <col min="3333" max="3333" width="9.85546875" bestFit="1" customWidth="1"/>
    <col min="3587" max="3587" width="47.7109375" bestFit="1" customWidth="1"/>
    <col min="3588" max="3588" width="10.85546875" bestFit="1" customWidth="1"/>
    <col min="3589" max="3589" width="9.85546875" bestFit="1" customWidth="1"/>
    <col min="3843" max="3843" width="47.7109375" bestFit="1" customWidth="1"/>
    <col min="3844" max="3844" width="10.85546875" bestFit="1" customWidth="1"/>
    <col min="3845" max="3845" width="9.85546875" bestFit="1" customWidth="1"/>
    <col min="4099" max="4099" width="47.7109375" bestFit="1" customWidth="1"/>
    <col min="4100" max="4100" width="10.85546875" bestFit="1" customWidth="1"/>
    <col min="4101" max="4101" width="9.85546875" bestFit="1" customWidth="1"/>
    <col min="4355" max="4355" width="47.7109375" bestFit="1" customWidth="1"/>
    <col min="4356" max="4356" width="10.85546875" bestFit="1" customWidth="1"/>
    <col min="4357" max="4357" width="9.85546875" bestFit="1" customWidth="1"/>
    <col min="4611" max="4611" width="47.7109375" bestFit="1" customWidth="1"/>
    <col min="4612" max="4612" width="10.85546875" bestFit="1" customWidth="1"/>
    <col min="4613" max="4613" width="9.85546875" bestFit="1" customWidth="1"/>
    <col min="4867" max="4867" width="47.7109375" bestFit="1" customWidth="1"/>
    <col min="4868" max="4868" width="10.85546875" bestFit="1" customWidth="1"/>
    <col min="4869" max="4869" width="9.85546875" bestFit="1" customWidth="1"/>
    <col min="5123" max="5123" width="47.7109375" bestFit="1" customWidth="1"/>
    <col min="5124" max="5124" width="10.85546875" bestFit="1" customWidth="1"/>
    <col min="5125" max="5125" width="9.85546875" bestFit="1" customWidth="1"/>
    <col min="5379" max="5379" width="47.7109375" bestFit="1" customWidth="1"/>
    <col min="5380" max="5380" width="10.85546875" bestFit="1" customWidth="1"/>
    <col min="5381" max="5381" width="9.85546875" bestFit="1" customWidth="1"/>
    <col min="5635" max="5635" width="47.7109375" bestFit="1" customWidth="1"/>
    <col min="5636" max="5636" width="10.85546875" bestFit="1" customWidth="1"/>
    <col min="5637" max="5637" width="9.85546875" bestFit="1" customWidth="1"/>
    <col min="5891" max="5891" width="47.7109375" bestFit="1" customWidth="1"/>
    <col min="5892" max="5892" width="10.85546875" bestFit="1" customWidth="1"/>
    <col min="5893" max="5893" width="9.85546875" bestFit="1" customWidth="1"/>
    <col min="6147" max="6147" width="47.7109375" bestFit="1" customWidth="1"/>
    <col min="6148" max="6148" width="10.85546875" bestFit="1" customWidth="1"/>
    <col min="6149" max="6149" width="9.85546875" bestFit="1" customWidth="1"/>
    <col min="6403" max="6403" width="47.7109375" bestFit="1" customWidth="1"/>
    <col min="6404" max="6404" width="10.85546875" bestFit="1" customWidth="1"/>
    <col min="6405" max="6405" width="9.85546875" bestFit="1" customWidth="1"/>
    <col min="6659" max="6659" width="47.7109375" bestFit="1" customWidth="1"/>
    <col min="6660" max="6660" width="10.85546875" bestFit="1" customWidth="1"/>
    <col min="6661" max="6661" width="9.85546875" bestFit="1" customWidth="1"/>
    <col min="6915" max="6915" width="47.7109375" bestFit="1" customWidth="1"/>
    <col min="6916" max="6916" width="10.85546875" bestFit="1" customWidth="1"/>
    <col min="6917" max="6917" width="9.85546875" bestFit="1" customWidth="1"/>
    <col min="7171" max="7171" width="47.7109375" bestFit="1" customWidth="1"/>
    <col min="7172" max="7172" width="10.85546875" bestFit="1" customWidth="1"/>
    <col min="7173" max="7173" width="9.85546875" bestFit="1" customWidth="1"/>
    <col min="7427" max="7427" width="47.7109375" bestFit="1" customWidth="1"/>
    <col min="7428" max="7428" width="10.85546875" bestFit="1" customWidth="1"/>
    <col min="7429" max="7429" width="9.85546875" bestFit="1" customWidth="1"/>
    <col min="7683" max="7683" width="47.7109375" bestFit="1" customWidth="1"/>
    <col min="7684" max="7684" width="10.85546875" bestFit="1" customWidth="1"/>
    <col min="7685" max="7685" width="9.85546875" bestFit="1" customWidth="1"/>
    <col min="7939" max="7939" width="47.7109375" bestFit="1" customWidth="1"/>
    <col min="7940" max="7940" width="10.85546875" bestFit="1" customWidth="1"/>
    <col min="7941" max="7941" width="9.85546875" bestFit="1" customWidth="1"/>
    <col min="8195" max="8195" width="47.7109375" bestFit="1" customWidth="1"/>
    <col min="8196" max="8196" width="10.85546875" bestFit="1" customWidth="1"/>
    <col min="8197" max="8197" width="9.85546875" bestFit="1" customWidth="1"/>
    <col min="8451" max="8451" width="47.7109375" bestFit="1" customWidth="1"/>
    <col min="8452" max="8452" width="10.85546875" bestFit="1" customWidth="1"/>
    <col min="8453" max="8453" width="9.85546875" bestFit="1" customWidth="1"/>
    <col min="8707" max="8707" width="47.7109375" bestFit="1" customWidth="1"/>
    <col min="8708" max="8708" width="10.85546875" bestFit="1" customWidth="1"/>
    <col min="8709" max="8709" width="9.85546875" bestFit="1" customWidth="1"/>
    <col min="8963" max="8963" width="47.7109375" bestFit="1" customWidth="1"/>
    <col min="8964" max="8964" width="10.85546875" bestFit="1" customWidth="1"/>
    <col min="8965" max="8965" width="9.85546875" bestFit="1" customWidth="1"/>
    <col min="9219" max="9219" width="47.7109375" bestFit="1" customWidth="1"/>
    <col min="9220" max="9220" width="10.85546875" bestFit="1" customWidth="1"/>
    <col min="9221" max="9221" width="9.85546875" bestFit="1" customWidth="1"/>
    <col min="9475" max="9475" width="47.7109375" bestFit="1" customWidth="1"/>
    <col min="9476" max="9476" width="10.85546875" bestFit="1" customWidth="1"/>
    <col min="9477" max="9477" width="9.85546875" bestFit="1" customWidth="1"/>
    <col min="9731" max="9731" width="47.7109375" bestFit="1" customWidth="1"/>
    <col min="9732" max="9732" width="10.85546875" bestFit="1" customWidth="1"/>
    <col min="9733" max="9733" width="9.85546875" bestFit="1" customWidth="1"/>
    <col min="9987" max="9987" width="47.7109375" bestFit="1" customWidth="1"/>
    <col min="9988" max="9988" width="10.85546875" bestFit="1" customWidth="1"/>
    <col min="9989" max="9989" width="9.85546875" bestFit="1" customWidth="1"/>
    <col min="10243" max="10243" width="47.7109375" bestFit="1" customWidth="1"/>
    <col min="10244" max="10244" width="10.85546875" bestFit="1" customWidth="1"/>
    <col min="10245" max="10245" width="9.85546875" bestFit="1" customWidth="1"/>
    <col min="10499" max="10499" width="47.7109375" bestFit="1" customWidth="1"/>
    <col min="10500" max="10500" width="10.85546875" bestFit="1" customWidth="1"/>
    <col min="10501" max="10501" width="9.85546875" bestFit="1" customWidth="1"/>
    <col min="10755" max="10755" width="47.7109375" bestFit="1" customWidth="1"/>
    <col min="10756" max="10756" width="10.85546875" bestFit="1" customWidth="1"/>
    <col min="10757" max="10757" width="9.85546875" bestFit="1" customWidth="1"/>
    <col min="11011" max="11011" width="47.7109375" bestFit="1" customWidth="1"/>
    <col min="11012" max="11012" width="10.85546875" bestFit="1" customWidth="1"/>
    <col min="11013" max="11013" width="9.85546875" bestFit="1" customWidth="1"/>
    <col min="11267" max="11267" width="47.7109375" bestFit="1" customWidth="1"/>
    <col min="11268" max="11268" width="10.85546875" bestFit="1" customWidth="1"/>
    <col min="11269" max="11269" width="9.85546875" bestFit="1" customWidth="1"/>
    <col min="11523" max="11523" width="47.7109375" bestFit="1" customWidth="1"/>
    <col min="11524" max="11524" width="10.85546875" bestFit="1" customWidth="1"/>
    <col min="11525" max="11525" width="9.85546875" bestFit="1" customWidth="1"/>
    <col min="11779" max="11779" width="47.7109375" bestFit="1" customWidth="1"/>
    <col min="11780" max="11780" width="10.85546875" bestFit="1" customWidth="1"/>
    <col min="11781" max="11781" width="9.85546875" bestFit="1" customWidth="1"/>
    <col min="12035" max="12035" width="47.7109375" bestFit="1" customWidth="1"/>
    <col min="12036" max="12036" width="10.85546875" bestFit="1" customWidth="1"/>
    <col min="12037" max="12037" width="9.85546875" bestFit="1" customWidth="1"/>
    <col min="12291" max="12291" width="47.7109375" bestFit="1" customWidth="1"/>
    <col min="12292" max="12292" width="10.85546875" bestFit="1" customWidth="1"/>
    <col min="12293" max="12293" width="9.85546875" bestFit="1" customWidth="1"/>
    <col min="12547" max="12547" width="47.7109375" bestFit="1" customWidth="1"/>
    <col min="12548" max="12548" width="10.85546875" bestFit="1" customWidth="1"/>
    <col min="12549" max="12549" width="9.85546875" bestFit="1" customWidth="1"/>
    <col min="12803" max="12803" width="47.7109375" bestFit="1" customWidth="1"/>
    <col min="12804" max="12804" width="10.85546875" bestFit="1" customWidth="1"/>
    <col min="12805" max="12805" width="9.85546875" bestFit="1" customWidth="1"/>
    <col min="13059" max="13059" width="47.7109375" bestFit="1" customWidth="1"/>
    <col min="13060" max="13060" width="10.85546875" bestFit="1" customWidth="1"/>
    <col min="13061" max="13061" width="9.85546875" bestFit="1" customWidth="1"/>
    <col min="13315" max="13315" width="47.7109375" bestFit="1" customWidth="1"/>
    <col min="13316" max="13316" width="10.85546875" bestFit="1" customWidth="1"/>
    <col min="13317" max="13317" width="9.85546875" bestFit="1" customWidth="1"/>
    <col min="13571" max="13571" width="47.7109375" bestFit="1" customWidth="1"/>
    <col min="13572" max="13572" width="10.85546875" bestFit="1" customWidth="1"/>
    <col min="13573" max="13573" width="9.85546875" bestFit="1" customWidth="1"/>
    <col min="13827" max="13827" width="47.7109375" bestFit="1" customWidth="1"/>
    <col min="13828" max="13828" width="10.85546875" bestFit="1" customWidth="1"/>
    <col min="13829" max="13829" width="9.85546875" bestFit="1" customWidth="1"/>
    <col min="14083" max="14083" width="47.7109375" bestFit="1" customWidth="1"/>
    <col min="14084" max="14084" width="10.85546875" bestFit="1" customWidth="1"/>
    <col min="14085" max="14085" width="9.85546875" bestFit="1" customWidth="1"/>
    <col min="14339" max="14339" width="47.7109375" bestFit="1" customWidth="1"/>
    <col min="14340" max="14340" width="10.85546875" bestFit="1" customWidth="1"/>
    <col min="14341" max="14341" width="9.85546875" bestFit="1" customWidth="1"/>
    <col min="14595" max="14595" width="47.7109375" bestFit="1" customWidth="1"/>
    <col min="14596" max="14596" width="10.85546875" bestFit="1" customWidth="1"/>
    <col min="14597" max="14597" width="9.85546875" bestFit="1" customWidth="1"/>
    <col min="14851" max="14851" width="47.7109375" bestFit="1" customWidth="1"/>
    <col min="14852" max="14852" width="10.85546875" bestFit="1" customWidth="1"/>
    <col min="14853" max="14853" width="9.85546875" bestFit="1" customWidth="1"/>
    <col min="15107" max="15107" width="47.7109375" bestFit="1" customWidth="1"/>
    <col min="15108" max="15108" width="10.85546875" bestFit="1" customWidth="1"/>
    <col min="15109" max="15109" width="9.85546875" bestFit="1" customWidth="1"/>
    <col min="15363" max="15363" width="47.7109375" bestFit="1" customWidth="1"/>
    <col min="15364" max="15364" width="10.85546875" bestFit="1" customWidth="1"/>
    <col min="15365" max="15365" width="9.85546875" bestFit="1" customWidth="1"/>
    <col min="15619" max="15619" width="47.7109375" bestFit="1" customWidth="1"/>
    <col min="15620" max="15620" width="10.85546875" bestFit="1" customWidth="1"/>
    <col min="15621" max="15621" width="9.85546875" bestFit="1" customWidth="1"/>
    <col min="15875" max="15875" width="47.7109375" bestFit="1" customWidth="1"/>
    <col min="15876" max="15876" width="10.85546875" bestFit="1" customWidth="1"/>
    <col min="15877" max="15877" width="9.85546875" bestFit="1" customWidth="1"/>
    <col min="16131" max="16131" width="47.7109375" bestFit="1" customWidth="1"/>
    <col min="16132" max="16132" width="10.85546875" bestFit="1" customWidth="1"/>
    <col min="16133" max="16133" width="9.85546875" bestFit="1" customWidth="1"/>
  </cols>
  <sheetData>
    <row r="1" spans="1:16" s="16" customFormat="1" x14ac:dyDescent="0.25">
      <c r="A1" s="157" t="s">
        <v>116</v>
      </c>
      <c r="B1" s="157"/>
      <c r="C1" s="157"/>
      <c r="D1" s="157"/>
      <c r="E1" s="157"/>
      <c r="F1" s="157"/>
      <c r="G1" s="157"/>
      <c r="H1" s="2"/>
      <c r="I1" s="2"/>
      <c r="J1" s="2"/>
      <c r="K1" s="2"/>
      <c r="L1" s="2"/>
      <c r="M1" s="2"/>
      <c r="N1" s="2"/>
      <c r="O1" s="2"/>
    </row>
    <row r="2" spans="1:16" s="16" customFormat="1" ht="48" customHeight="1" x14ac:dyDescent="0.25">
      <c r="A2" s="158" t="s">
        <v>98</v>
      </c>
      <c r="B2" s="158"/>
      <c r="C2" s="158"/>
      <c r="D2" s="158"/>
      <c r="E2" s="158"/>
      <c r="F2" s="158"/>
      <c r="G2" s="158"/>
      <c r="H2" s="2"/>
      <c r="I2" s="2"/>
      <c r="J2" s="2"/>
      <c r="K2" s="2"/>
      <c r="L2" s="2"/>
      <c r="M2" s="2"/>
      <c r="N2" s="2"/>
      <c r="O2" s="2"/>
    </row>
    <row r="3" spans="1:16" s="16" customFormat="1" x14ac:dyDescent="0.25">
      <c r="E3" s="127"/>
      <c r="F3" s="24"/>
      <c r="O3" s="1"/>
      <c r="P3"/>
    </row>
    <row r="4" spans="1:16" ht="15.75" thickBot="1" x14ac:dyDescent="0.3">
      <c r="B4" s="27"/>
      <c r="D4" s="23"/>
      <c r="E4" s="128"/>
      <c r="G4" s="23" t="s">
        <v>101</v>
      </c>
    </row>
    <row r="5" spans="1:16" ht="15.75" thickBot="1" x14ac:dyDescent="0.3">
      <c r="B5" s="141" t="s">
        <v>24</v>
      </c>
      <c r="C5" s="142" t="s">
        <v>25</v>
      </c>
      <c r="D5" s="143" t="s">
        <v>105</v>
      </c>
      <c r="E5" s="144" t="s">
        <v>106</v>
      </c>
      <c r="F5" s="145" t="s">
        <v>107</v>
      </c>
      <c r="G5" s="116" t="s">
        <v>108</v>
      </c>
    </row>
    <row r="6" spans="1:16" x14ac:dyDescent="0.25">
      <c r="B6" s="106" t="s">
        <v>26</v>
      </c>
      <c r="C6" s="107" t="s">
        <v>27</v>
      </c>
      <c r="D6" s="117">
        <v>353487000</v>
      </c>
      <c r="E6" s="118"/>
      <c r="F6" s="119"/>
      <c r="G6" s="117">
        <f>SUM(D6+E6-F6)</f>
        <v>353487000</v>
      </c>
    </row>
    <row r="7" spans="1:16" x14ac:dyDescent="0.25">
      <c r="B7" s="28" t="s">
        <v>28</v>
      </c>
      <c r="C7" s="26" t="s">
        <v>29</v>
      </c>
      <c r="D7" s="29">
        <v>77814000</v>
      </c>
      <c r="E7" s="120"/>
      <c r="F7" s="121"/>
      <c r="G7" s="29">
        <f t="shared" ref="G7:G14" si="0">SUM(D7+E7-F7)</f>
        <v>77814000</v>
      </c>
    </row>
    <row r="8" spans="1:16" x14ac:dyDescent="0.25">
      <c r="B8" s="28" t="s">
        <v>30</v>
      </c>
      <c r="C8" s="26" t="s">
        <v>31</v>
      </c>
      <c r="D8" s="29">
        <v>25508000</v>
      </c>
      <c r="E8" s="120"/>
      <c r="F8" s="121">
        <v>438083</v>
      </c>
      <c r="G8" s="29">
        <f t="shared" si="0"/>
        <v>25069917</v>
      </c>
    </row>
    <row r="9" spans="1:16" ht="15.75" thickBot="1" x14ac:dyDescent="0.3">
      <c r="B9" s="104" t="s">
        <v>36</v>
      </c>
      <c r="C9" s="105" t="s">
        <v>37</v>
      </c>
      <c r="D9" s="124">
        <v>4000000</v>
      </c>
      <c r="E9" s="122"/>
      <c r="F9" s="123"/>
      <c r="G9" s="124">
        <f t="shared" si="0"/>
        <v>4000000</v>
      </c>
    </row>
    <row r="10" spans="1:16" ht="15.75" thickBot="1" x14ac:dyDescent="0.3">
      <c r="B10" s="138" t="s">
        <v>44</v>
      </c>
      <c r="C10" s="139" t="s">
        <v>45</v>
      </c>
      <c r="D10" s="140">
        <f>SUM(D6:D9)</f>
        <v>460809000</v>
      </c>
      <c r="E10" s="140">
        <f t="shared" ref="E10:G10" si="1">SUM(E6:E9)</f>
        <v>0</v>
      </c>
      <c r="F10" s="140">
        <f t="shared" si="1"/>
        <v>438083</v>
      </c>
      <c r="G10" s="140">
        <f t="shared" si="1"/>
        <v>460370917</v>
      </c>
    </row>
    <row r="11" spans="1:16" x14ac:dyDescent="0.25">
      <c r="B11" s="106" t="s">
        <v>46</v>
      </c>
      <c r="C11" s="107" t="s">
        <v>47</v>
      </c>
      <c r="D11" s="117">
        <v>27500000</v>
      </c>
      <c r="E11" s="118"/>
      <c r="F11" s="119"/>
      <c r="G11" s="117">
        <f t="shared" si="0"/>
        <v>27500000</v>
      </c>
    </row>
    <row r="12" spans="1:16" x14ac:dyDescent="0.25">
      <c r="B12" s="28" t="s">
        <v>52</v>
      </c>
      <c r="C12" s="26" t="s">
        <v>53</v>
      </c>
      <c r="D12" s="29">
        <v>3500000</v>
      </c>
      <c r="E12" s="120"/>
      <c r="F12" s="121"/>
      <c r="G12" s="29">
        <f t="shared" si="0"/>
        <v>3500000</v>
      </c>
    </row>
    <row r="13" spans="1:16" x14ac:dyDescent="0.25">
      <c r="B13" s="28" t="s">
        <v>72</v>
      </c>
      <c r="C13" s="26" t="s">
        <v>73</v>
      </c>
      <c r="D13" s="29">
        <f>SUM('[2]091110'!D21,'[2]091140'!D55)</f>
        <v>0</v>
      </c>
      <c r="E13" s="120"/>
      <c r="F13" s="121"/>
      <c r="G13" s="29">
        <f t="shared" si="0"/>
        <v>0</v>
      </c>
    </row>
    <row r="14" spans="1:16" ht="15.75" thickBot="1" x14ac:dyDescent="0.3">
      <c r="B14" s="104" t="s">
        <v>56</v>
      </c>
      <c r="C14" s="105" t="s">
        <v>57</v>
      </c>
      <c r="D14" s="124">
        <v>429809000</v>
      </c>
      <c r="E14" s="122"/>
      <c r="F14" s="123">
        <v>438083</v>
      </c>
      <c r="G14" s="124">
        <f t="shared" si="0"/>
        <v>429370917</v>
      </c>
    </row>
    <row r="15" spans="1:16" ht="15.75" thickBot="1" x14ac:dyDescent="0.3">
      <c r="B15" s="130" t="s">
        <v>44</v>
      </c>
      <c r="C15" s="131" t="s">
        <v>58</v>
      </c>
      <c r="D15" s="132">
        <f>SUM(D11:D14)</f>
        <v>460809000</v>
      </c>
      <c r="E15" s="132">
        <f t="shared" ref="E15:G15" si="2">SUM(E11:E14)</f>
        <v>0</v>
      </c>
      <c r="F15" s="132">
        <f t="shared" si="2"/>
        <v>438083</v>
      </c>
      <c r="G15" s="132">
        <f t="shared" si="2"/>
        <v>460370917</v>
      </c>
      <c r="I15" s="154"/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sqref="A1:O1"/>
    </sheetView>
  </sheetViews>
  <sheetFormatPr defaultRowHeight="15" x14ac:dyDescent="0.25"/>
  <cols>
    <col min="1" max="1" width="5.140625" style="16" customWidth="1"/>
    <col min="2" max="2" width="26.5703125" style="16" customWidth="1"/>
    <col min="3" max="10" width="9.85546875" style="16" bestFit="1" customWidth="1"/>
    <col min="11" max="11" width="10.42578125" style="16" bestFit="1" customWidth="1"/>
    <col min="12" max="14" width="9.85546875" style="16" bestFit="1" customWidth="1"/>
    <col min="15" max="15" width="10.85546875" style="16" bestFit="1" customWidth="1"/>
    <col min="16" max="16" width="10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157" t="s">
        <v>117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6" x14ac:dyDescent="0.25">
      <c r="A2" s="157" t="s">
        <v>76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6" ht="15.75" thickBot="1" x14ac:dyDescent="0.3">
      <c r="E3" s="1"/>
      <c r="O3" s="1" t="s">
        <v>101</v>
      </c>
      <c r="P3"/>
    </row>
    <row r="4" spans="1:16" s="17" customFormat="1" x14ac:dyDescent="0.25">
      <c r="A4" s="60" t="s">
        <v>24</v>
      </c>
      <c r="B4" s="47" t="s">
        <v>25</v>
      </c>
      <c r="C4" s="47" t="s">
        <v>59</v>
      </c>
      <c r="D4" s="47" t="s">
        <v>60</v>
      </c>
      <c r="E4" s="47" t="s">
        <v>61</v>
      </c>
      <c r="F4" s="47" t="s">
        <v>62</v>
      </c>
      <c r="G4" s="47" t="s">
        <v>63</v>
      </c>
      <c r="H4" s="47" t="s">
        <v>64</v>
      </c>
      <c r="I4" s="47" t="s">
        <v>65</v>
      </c>
      <c r="J4" s="47" t="s">
        <v>66</v>
      </c>
      <c r="K4" s="47" t="s">
        <v>67</v>
      </c>
      <c r="L4" s="47" t="s">
        <v>68</v>
      </c>
      <c r="M4" s="47" t="s">
        <v>69</v>
      </c>
      <c r="N4" s="47" t="s">
        <v>70</v>
      </c>
      <c r="O4" s="52" t="s">
        <v>71</v>
      </c>
    </row>
    <row r="5" spans="1:16" s="7" customFormat="1" x14ac:dyDescent="0.25">
      <c r="A5" s="61" t="s">
        <v>26</v>
      </c>
      <c r="B5" s="48" t="s">
        <v>27</v>
      </c>
      <c r="C5" s="53">
        <f>$P$5/12</f>
        <v>29457250</v>
      </c>
      <c r="D5" s="53">
        <f t="shared" ref="D5:N5" si="0">$P$5/12</f>
        <v>29457250</v>
      </c>
      <c r="E5" s="53">
        <f t="shared" si="0"/>
        <v>29457250</v>
      </c>
      <c r="F5" s="53">
        <f t="shared" si="0"/>
        <v>29457250</v>
      </c>
      <c r="G5" s="53">
        <f t="shared" si="0"/>
        <v>29457250</v>
      </c>
      <c r="H5" s="53">
        <f t="shared" si="0"/>
        <v>29457250</v>
      </c>
      <c r="I5" s="53">
        <f t="shared" si="0"/>
        <v>29457250</v>
      </c>
      <c r="J5" s="53">
        <f t="shared" si="0"/>
        <v>29457250</v>
      </c>
      <c r="K5" s="53">
        <f t="shared" si="0"/>
        <v>29457250</v>
      </c>
      <c r="L5" s="53">
        <f t="shared" si="0"/>
        <v>29457250</v>
      </c>
      <c r="M5" s="53">
        <f t="shared" si="0"/>
        <v>29457250</v>
      </c>
      <c r="N5" s="53">
        <f t="shared" si="0"/>
        <v>29457250</v>
      </c>
      <c r="O5" s="54">
        <f>SUM(C5:N5)</f>
        <v>353487000</v>
      </c>
      <c r="P5" s="7">
        <v>353487000</v>
      </c>
    </row>
    <row r="6" spans="1:16" s="7" customFormat="1" ht="26.25" x14ac:dyDescent="0.25">
      <c r="A6" s="61" t="s">
        <v>28</v>
      </c>
      <c r="B6" s="67" t="s">
        <v>29</v>
      </c>
      <c r="C6" s="53">
        <f>$P$6/12</f>
        <v>6484500</v>
      </c>
      <c r="D6" s="53">
        <f t="shared" ref="D6:N6" si="1">$P$6/12</f>
        <v>6484500</v>
      </c>
      <c r="E6" s="53">
        <f t="shared" si="1"/>
        <v>6484500</v>
      </c>
      <c r="F6" s="53">
        <f t="shared" si="1"/>
        <v>6484500</v>
      </c>
      <c r="G6" s="53">
        <f t="shared" si="1"/>
        <v>6484500</v>
      </c>
      <c r="H6" s="53">
        <f t="shared" si="1"/>
        <v>6484500</v>
      </c>
      <c r="I6" s="53">
        <f t="shared" si="1"/>
        <v>6484500</v>
      </c>
      <c r="J6" s="53">
        <f t="shared" si="1"/>
        <v>6484500</v>
      </c>
      <c r="K6" s="53">
        <f t="shared" si="1"/>
        <v>6484500</v>
      </c>
      <c r="L6" s="53">
        <f t="shared" si="1"/>
        <v>6484500</v>
      </c>
      <c r="M6" s="53">
        <f t="shared" si="1"/>
        <v>6484500</v>
      </c>
      <c r="N6" s="53">
        <f t="shared" si="1"/>
        <v>6484500</v>
      </c>
      <c r="O6" s="54">
        <f t="shared" ref="O6:O13" si="2">SUM(C6:N6)</f>
        <v>77814000</v>
      </c>
      <c r="P6" s="7">
        <v>77814000</v>
      </c>
    </row>
    <row r="7" spans="1:16" x14ac:dyDescent="0.25">
      <c r="A7" s="61" t="s">
        <v>30</v>
      </c>
      <c r="B7" s="48" t="s">
        <v>31</v>
      </c>
      <c r="C7" s="53">
        <f>$P$7/12</f>
        <v>2089159.75</v>
      </c>
      <c r="D7" s="53">
        <f t="shared" ref="D7:N7" si="3">$P$7/12</f>
        <v>2089159.75</v>
      </c>
      <c r="E7" s="53">
        <f t="shared" si="3"/>
        <v>2089159.75</v>
      </c>
      <c r="F7" s="53">
        <f t="shared" si="3"/>
        <v>2089159.75</v>
      </c>
      <c r="G7" s="53">
        <f t="shared" si="3"/>
        <v>2089159.75</v>
      </c>
      <c r="H7" s="53">
        <f t="shared" si="3"/>
        <v>2089159.75</v>
      </c>
      <c r="I7" s="53">
        <f t="shared" si="3"/>
        <v>2089159.75</v>
      </c>
      <c r="J7" s="53">
        <f t="shared" si="3"/>
        <v>2089159.75</v>
      </c>
      <c r="K7" s="53">
        <f t="shared" si="3"/>
        <v>2089159.75</v>
      </c>
      <c r="L7" s="53">
        <f t="shared" si="3"/>
        <v>2089159.75</v>
      </c>
      <c r="M7" s="53">
        <f t="shared" si="3"/>
        <v>2089159.75</v>
      </c>
      <c r="N7" s="53">
        <f t="shared" si="3"/>
        <v>2089159.75</v>
      </c>
      <c r="O7" s="54">
        <f t="shared" si="2"/>
        <v>25069917</v>
      </c>
      <c r="P7" s="16">
        <v>25069917</v>
      </c>
    </row>
    <row r="8" spans="1:16" x14ac:dyDescent="0.25">
      <c r="A8" s="61" t="s">
        <v>32</v>
      </c>
      <c r="B8" s="48" t="s">
        <v>33</v>
      </c>
      <c r="C8" s="53">
        <f>$P$8/12</f>
        <v>0</v>
      </c>
      <c r="D8" s="53">
        <f t="shared" ref="D8:N8" si="4">$P$8/12</f>
        <v>0</v>
      </c>
      <c r="E8" s="53">
        <f t="shared" si="4"/>
        <v>0</v>
      </c>
      <c r="F8" s="53">
        <f t="shared" si="4"/>
        <v>0</v>
      </c>
      <c r="G8" s="53">
        <f t="shared" si="4"/>
        <v>0</v>
      </c>
      <c r="H8" s="53">
        <f t="shared" si="4"/>
        <v>0</v>
      </c>
      <c r="I8" s="53">
        <f t="shared" si="4"/>
        <v>0</v>
      </c>
      <c r="J8" s="53">
        <f t="shared" si="4"/>
        <v>0</v>
      </c>
      <c r="K8" s="53">
        <f t="shared" si="4"/>
        <v>0</v>
      </c>
      <c r="L8" s="53">
        <f t="shared" si="4"/>
        <v>0</v>
      </c>
      <c r="M8" s="53">
        <f t="shared" si="4"/>
        <v>0</v>
      </c>
      <c r="N8" s="53">
        <f t="shared" si="4"/>
        <v>0</v>
      </c>
      <c r="O8" s="54">
        <f t="shared" si="2"/>
        <v>0</v>
      </c>
    </row>
    <row r="9" spans="1:16" x14ac:dyDescent="0.25">
      <c r="A9" s="61" t="s">
        <v>34</v>
      </c>
      <c r="B9" s="48" t="s">
        <v>35</v>
      </c>
      <c r="C9" s="53">
        <f>$P$9/12</f>
        <v>0</v>
      </c>
      <c r="D9" s="53">
        <f t="shared" ref="D9:N9" si="5">$P$9/12</f>
        <v>0</v>
      </c>
      <c r="E9" s="53">
        <f t="shared" si="5"/>
        <v>0</v>
      </c>
      <c r="F9" s="53">
        <f t="shared" si="5"/>
        <v>0</v>
      </c>
      <c r="G9" s="53">
        <f t="shared" si="5"/>
        <v>0</v>
      </c>
      <c r="H9" s="53">
        <f t="shared" si="5"/>
        <v>0</v>
      </c>
      <c r="I9" s="53">
        <f t="shared" si="5"/>
        <v>0</v>
      </c>
      <c r="J9" s="53">
        <f t="shared" si="5"/>
        <v>0</v>
      </c>
      <c r="K9" s="53">
        <f t="shared" si="5"/>
        <v>0</v>
      </c>
      <c r="L9" s="53">
        <f t="shared" si="5"/>
        <v>0</v>
      </c>
      <c r="M9" s="53">
        <f t="shared" si="5"/>
        <v>0</v>
      </c>
      <c r="N9" s="53">
        <f t="shared" si="5"/>
        <v>0</v>
      </c>
      <c r="O9" s="54">
        <f t="shared" si="2"/>
        <v>0</v>
      </c>
    </row>
    <row r="10" spans="1:16" x14ac:dyDescent="0.25">
      <c r="A10" s="61" t="s">
        <v>36</v>
      </c>
      <c r="B10" s="48" t="s">
        <v>37</v>
      </c>
      <c r="C10" s="53">
        <f>$P$10/12</f>
        <v>333333.33333333331</v>
      </c>
      <c r="D10" s="53">
        <f t="shared" ref="D10:N10" si="6">$P$10/12</f>
        <v>333333.33333333331</v>
      </c>
      <c r="E10" s="53">
        <f t="shared" si="6"/>
        <v>333333.33333333331</v>
      </c>
      <c r="F10" s="53">
        <f t="shared" si="6"/>
        <v>333333.33333333331</v>
      </c>
      <c r="G10" s="53">
        <f t="shared" si="6"/>
        <v>333333.33333333331</v>
      </c>
      <c r="H10" s="53">
        <f t="shared" si="6"/>
        <v>333333.33333333331</v>
      </c>
      <c r="I10" s="53">
        <f t="shared" si="6"/>
        <v>333333.33333333331</v>
      </c>
      <c r="J10" s="53">
        <f t="shared" si="6"/>
        <v>333333.33333333331</v>
      </c>
      <c r="K10" s="53">
        <f t="shared" si="6"/>
        <v>333333.33333333331</v>
      </c>
      <c r="L10" s="53">
        <f t="shared" si="6"/>
        <v>333333.33333333331</v>
      </c>
      <c r="M10" s="53">
        <f t="shared" si="6"/>
        <v>333333.33333333331</v>
      </c>
      <c r="N10" s="53">
        <f t="shared" si="6"/>
        <v>333333.33333333331</v>
      </c>
      <c r="O10" s="54">
        <f t="shared" si="2"/>
        <v>4000000.0000000005</v>
      </c>
      <c r="P10" s="16">
        <v>4000000</v>
      </c>
    </row>
    <row r="11" spans="1:16" x14ac:dyDescent="0.25">
      <c r="A11" s="61" t="s">
        <v>38</v>
      </c>
      <c r="B11" s="48" t="s">
        <v>39</v>
      </c>
      <c r="C11" s="53">
        <f>$P$11/12</f>
        <v>0</v>
      </c>
      <c r="D11" s="53">
        <f t="shared" ref="D11:N11" si="7">$P$11/12</f>
        <v>0</v>
      </c>
      <c r="E11" s="53">
        <f t="shared" si="7"/>
        <v>0</v>
      </c>
      <c r="F11" s="53">
        <f t="shared" si="7"/>
        <v>0</v>
      </c>
      <c r="G11" s="53">
        <f t="shared" si="7"/>
        <v>0</v>
      </c>
      <c r="H11" s="53">
        <f t="shared" si="7"/>
        <v>0</v>
      </c>
      <c r="I11" s="53">
        <f t="shared" si="7"/>
        <v>0</v>
      </c>
      <c r="J11" s="53">
        <f t="shared" si="7"/>
        <v>0</v>
      </c>
      <c r="K11" s="53">
        <f t="shared" si="7"/>
        <v>0</v>
      </c>
      <c r="L11" s="53">
        <f t="shared" si="7"/>
        <v>0</v>
      </c>
      <c r="M11" s="53">
        <f t="shared" si="7"/>
        <v>0</v>
      </c>
      <c r="N11" s="53">
        <f t="shared" si="7"/>
        <v>0</v>
      </c>
      <c r="O11" s="54">
        <f t="shared" si="2"/>
        <v>0</v>
      </c>
    </row>
    <row r="12" spans="1:16" ht="26.25" x14ac:dyDescent="0.25">
      <c r="A12" s="61" t="s">
        <v>40</v>
      </c>
      <c r="B12" s="67" t="s">
        <v>41</v>
      </c>
      <c r="C12" s="53">
        <f>$P$12/12</f>
        <v>0</v>
      </c>
      <c r="D12" s="53">
        <f t="shared" ref="D12:N12" si="8">$P$12/12</f>
        <v>0</v>
      </c>
      <c r="E12" s="53">
        <f t="shared" si="8"/>
        <v>0</v>
      </c>
      <c r="F12" s="53">
        <f t="shared" si="8"/>
        <v>0</v>
      </c>
      <c r="G12" s="53">
        <f t="shared" si="8"/>
        <v>0</v>
      </c>
      <c r="H12" s="53">
        <f t="shared" si="8"/>
        <v>0</v>
      </c>
      <c r="I12" s="53">
        <f t="shared" si="8"/>
        <v>0</v>
      </c>
      <c r="J12" s="53">
        <f t="shared" si="8"/>
        <v>0</v>
      </c>
      <c r="K12" s="53">
        <f t="shared" si="8"/>
        <v>0</v>
      </c>
      <c r="L12" s="53">
        <f t="shared" si="8"/>
        <v>0</v>
      </c>
      <c r="M12" s="53">
        <f t="shared" si="8"/>
        <v>0</v>
      </c>
      <c r="N12" s="53">
        <f t="shared" si="8"/>
        <v>0</v>
      </c>
      <c r="O12" s="54">
        <f t="shared" si="2"/>
        <v>0</v>
      </c>
    </row>
    <row r="13" spans="1:16" ht="15.75" thickBot="1" x14ac:dyDescent="0.3">
      <c r="A13" s="62" t="s">
        <v>42</v>
      </c>
      <c r="B13" s="49" t="s">
        <v>43</v>
      </c>
      <c r="C13" s="53">
        <f>$P$13/12</f>
        <v>0</v>
      </c>
      <c r="D13" s="53">
        <f t="shared" ref="D13:N13" si="9">$P$13/12</f>
        <v>0</v>
      </c>
      <c r="E13" s="53">
        <f t="shared" si="9"/>
        <v>0</v>
      </c>
      <c r="F13" s="53">
        <f t="shared" si="9"/>
        <v>0</v>
      </c>
      <c r="G13" s="53">
        <f t="shared" si="9"/>
        <v>0</v>
      </c>
      <c r="H13" s="53">
        <f t="shared" si="9"/>
        <v>0</v>
      </c>
      <c r="I13" s="53">
        <f t="shared" si="9"/>
        <v>0</v>
      </c>
      <c r="J13" s="53">
        <f t="shared" si="9"/>
        <v>0</v>
      </c>
      <c r="K13" s="53">
        <f t="shared" si="9"/>
        <v>0</v>
      </c>
      <c r="L13" s="53">
        <f t="shared" si="9"/>
        <v>0</v>
      </c>
      <c r="M13" s="53">
        <f t="shared" si="9"/>
        <v>0</v>
      </c>
      <c r="N13" s="53">
        <f t="shared" si="9"/>
        <v>0</v>
      </c>
      <c r="O13" s="54">
        <f t="shared" si="2"/>
        <v>0</v>
      </c>
    </row>
    <row r="14" spans="1:16" ht="15.75" thickBot="1" x14ac:dyDescent="0.3">
      <c r="A14" s="63" t="s">
        <v>44</v>
      </c>
      <c r="B14" s="50" t="s">
        <v>45</v>
      </c>
      <c r="C14" s="55">
        <f t="shared" ref="C14:O14" si="10">SUM(C5:C13)</f>
        <v>38364243.083333336</v>
      </c>
      <c r="D14" s="55">
        <f t="shared" si="10"/>
        <v>38364243.083333336</v>
      </c>
      <c r="E14" s="56">
        <f t="shared" si="10"/>
        <v>38364243.083333336</v>
      </c>
      <c r="F14" s="55">
        <f t="shared" si="10"/>
        <v>38364243.083333336</v>
      </c>
      <c r="G14" s="55">
        <f t="shared" si="10"/>
        <v>38364243.083333336</v>
      </c>
      <c r="H14" s="56">
        <f t="shared" si="10"/>
        <v>38364243.083333336</v>
      </c>
      <c r="I14" s="55">
        <f t="shared" si="10"/>
        <v>38364243.083333336</v>
      </c>
      <c r="J14" s="55">
        <f t="shared" si="10"/>
        <v>38364243.083333336</v>
      </c>
      <c r="K14" s="56">
        <f t="shared" si="10"/>
        <v>38364243.083333336</v>
      </c>
      <c r="L14" s="55">
        <f t="shared" si="10"/>
        <v>38364243.083333336</v>
      </c>
      <c r="M14" s="55">
        <f t="shared" si="10"/>
        <v>38364243.083333336</v>
      </c>
      <c r="N14" s="56">
        <f t="shared" si="10"/>
        <v>38364243.083333336</v>
      </c>
      <c r="O14" s="56">
        <f t="shared" si="10"/>
        <v>460370917</v>
      </c>
    </row>
    <row r="15" spans="1:16" ht="26.25" x14ac:dyDescent="0.25">
      <c r="A15" s="64" t="s">
        <v>46</v>
      </c>
      <c r="B15" s="70" t="s">
        <v>47</v>
      </c>
      <c r="C15" s="53">
        <f>$P$15/12</f>
        <v>2291666.6666666665</v>
      </c>
      <c r="D15" s="53">
        <f t="shared" ref="D15:N15" si="11">$P$15/12</f>
        <v>2291666.6666666665</v>
      </c>
      <c r="E15" s="53">
        <f t="shared" si="11"/>
        <v>2291666.6666666665</v>
      </c>
      <c r="F15" s="53">
        <f t="shared" si="11"/>
        <v>2291666.6666666665</v>
      </c>
      <c r="G15" s="53">
        <f t="shared" si="11"/>
        <v>2291666.6666666665</v>
      </c>
      <c r="H15" s="53">
        <f t="shared" si="11"/>
        <v>2291666.6666666665</v>
      </c>
      <c r="I15" s="53">
        <f t="shared" si="11"/>
        <v>2291666.6666666665</v>
      </c>
      <c r="J15" s="53">
        <f t="shared" si="11"/>
        <v>2291666.6666666665</v>
      </c>
      <c r="K15" s="53">
        <f t="shared" si="11"/>
        <v>2291666.6666666665</v>
      </c>
      <c r="L15" s="53">
        <f t="shared" si="11"/>
        <v>2291666.6666666665</v>
      </c>
      <c r="M15" s="53">
        <f t="shared" si="11"/>
        <v>2291666.6666666665</v>
      </c>
      <c r="N15" s="53">
        <f t="shared" si="11"/>
        <v>2291666.6666666665</v>
      </c>
      <c r="O15" s="57">
        <f>SUM(C15:N15)</f>
        <v>27500000.000000004</v>
      </c>
      <c r="P15" s="16">
        <v>27500000</v>
      </c>
    </row>
    <row r="16" spans="1:16" ht="26.25" x14ac:dyDescent="0.25">
      <c r="A16" s="61" t="s">
        <v>48</v>
      </c>
      <c r="B16" s="67" t="s">
        <v>49</v>
      </c>
      <c r="C16" s="53">
        <f>$P$16/12</f>
        <v>0</v>
      </c>
      <c r="D16" s="53">
        <f t="shared" ref="D16:N16" si="12">$P$16/12</f>
        <v>0</v>
      </c>
      <c r="E16" s="53">
        <f t="shared" si="12"/>
        <v>0</v>
      </c>
      <c r="F16" s="53">
        <f t="shared" si="12"/>
        <v>0</v>
      </c>
      <c r="G16" s="53">
        <f t="shared" si="12"/>
        <v>0</v>
      </c>
      <c r="H16" s="53">
        <f t="shared" si="12"/>
        <v>0</v>
      </c>
      <c r="I16" s="53">
        <f t="shared" si="12"/>
        <v>0</v>
      </c>
      <c r="J16" s="53">
        <f t="shared" si="12"/>
        <v>0</v>
      </c>
      <c r="K16" s="53">
        <f t="shared" si="12"/>
        <v>0</v>
      </c>
      <c r="L16" s="53">
        <f t="shared" si="12"/>
        <v>0</v>
      </c>
      <c r="M16" s="53">
        <f t="shared" si="12"/>
        <v>0</v>
      </c>
      <c r="N16" s="53">
        <f t="shared" si="12"/>
        <v>0</v>
      </c>
      <c r="O16" s="58">
        <f t="shared" ref="O16:O20" si="13">SUM(C16:N16)</f>
        <v>0</v>
      </c>
    </row>
    <row r="17" spans="1:16" x14ac:dyDescent="0.25">
      <c r="A17" s="61" t="s">
        <v>50</v>
      </c>
      <c r="B17" s="48" t="s">
        <v>51</v>
      </c>
      <c r="C17" s="53">
        <f>$P$17/12</f>
        <v>0</v>
      </c>
      <c r="D17" s="53">
        <f t="shared" ref="D17:N17" si="14">$P$17/12</f>
        <v>0</v>
      </c>
      <c r="E17" s="53">
        <f t="shared" si="14"/>
        <v>0</v>
      </c>
      <c r="F17" s="53">
        <f t="shared" si="14"/>
        <v>0</v>
      </c>
      <c r="G17" s="53">
        <f t="shared" si="14"/>
        <v>0</v>
      </c>
      <c r="H17" s="53">
        <f t="shared" si="14"/>
        <v>0</v>
      </c>
      <c r="I17" s="53">
        <f t="shared" si="14"/>
        <v>0</v>
      </c>
      <c r="J17" s="53">
        <f t="shared" si="14"/>
        <v>0</v>
      </c>
      <c r="K17" s="53">
        <f t="shared" si="14"/>
        <v>0</v>
      </c>
      <c r="L17" s="53">
        <f t="shared" si="14"/>
        <v>0</v>
      </c>
      <c r="M17" s="53">
        <f t="shared" si="14"/>
        <v>0</v>
      </c>
      <c r="N17" s="53">
        <f t="shared" si="14"/>
        <v>0</v>
      </c>
      <c r="O17" s="58">
        <f t="shared" si="13"/>
        <v>0</v>
      </c>
    </row>
    <row r="18" spans="1:16" x14ac:dyDescent="0.25">
      <c r="A18" s="61" t="s">
        <v>52</v>
      </c>
      <c r="B18" s="48" t="s">
        <v>53</v>
      </c>
      <c r="C18" s="53">
        <f>$P$18/12</f>
        <v>291666.66666666669</v>
      </c>
      <c r="D18" s="53">
        <f t="shared" ref="D18:N18" si="15">$P$18/12</f>
        <v>291666.66666666669</v>
      </c>
      <c r="E18" s="53">
        <f t="shared" si="15"/>
        <v>291666.66666666669</v>
      </c>
      <c r="F18" s="53">
        <f t="shared" si="15"/>
        <v>291666.66666666669</v>
      </c>
      <c r="G18" s="53">
        <f t="shared" si="15"/>
        <v>291666.66666666669</v>
      </c>
      <c r="H18" s="53">
        <f t="shared" si="15"/>
        <v>291666.66666666669</v>
      </c>
      <c r="I18" s="53">
        <f t="shared" si="15"/>
        <v>291666.66666666669</v>
      </c>
      <c r="J18" s="53">
        <f t="shared" si="15"/>
        <v>291666.66666666669</v>
      </c>
      <c r="K18" s="53">
        <f t="shared" si="15"/>
        <v>291666.66666666669</v>
      </c>
      <c r="L18" s="53">
        <f t="shared" si="15"/>
        <v>291666.66666666669</v>
      </c>
      <c r="M18" s="53">
        <f t="shared" si="15"/>
        <v>291666.66666666669</v>
      </c>
      <c r="N18" s="53">
        <f t="shared" si="15"/>
        <v>291666.66666666669</v>
      </c>
      <c r="O18" s="58">
        <f t="shared" si="13"/>
        <v>3499999.9999999995</v>
      </c>
      <c r="P18" s="16">
        <v>3500000</v>
      </c>
    </row>
    <row r="19" spans="1:16" ht="26.25" x14ac:dyDescent="0.25">
      <c r="A19" s="61" t="s">
        <v>54</v>
      </c>
      <c r="B19" s="67" t="s">
        <v>55</v>
      </c>
      <c r="C19" s="53">
        <f>$P$19/12</f>
        <v>0</v>
      </c>
      <c r="D19" s="53">
        <f t="shared" ref="D19:N19" si="16">$P$19/12</f>
        <v>0</v>
      </c>
      <c r="E19" s="53">
        <f t="shared" si="16"/>
        <v>0</v>
      </c>
      <c r="F19" s="53">
        <f t="shared" si="16"/>
        <v>0</v>
      </c>
      <c r="G19" s="53">
        <f t="shared" si="16"/>
        <v>0</v>
      </c>
      <c r="H19" s="53">
        <f t="shared" si="16"/>
        <v>0</v>
      </c>
      <c r="I19" s="53">
        <f t="shared" si="16"/>
        <v>0</v>
      </c>
      <c r="J19" s="53">
        <f t="shared" si="16"/>
        <v>0</v>
      </c>
      <c r="K19" s="53">
        <f t="shared" si="16"/>
        <v>0</v>
      </c>
      <c r="L19" s="53">
        <f t="shared" si="16"/>
        <v>0</v>
      </c>
      <c r="M19" s="53">
        <f t="shared" si="16"/>
        <v>0</v>
      </c>
      <c r="N19" s="53">
        <f t="shared" si="16"/>
        <v>0</v>
      </c>
      <c r="O19" s="58">
        <f t="shared" si="13"/>
        <v>0</v>
      </c>
    </row>
    <row r="20" spans="1:16" ht="15.75" thickBot="1" x14ac:dyDescent="0.3">
      <c r="A20" s="62" t="s">
        <v>56</v>
      </c>
      <c r="B20" s="49" t="s">
        <v>57</v>
      </c>
      <c r="C20" s="53">
        <f>$P$20/12</f>
        <v>35780909.75</v>
      </c>
      <c r="D20" s="53">
        <f t="shared" ref="D20:N20" si="17">$P$20/12</f>
        <v>35780909.75</v>
      </c>
      <c r="E20" s="53">
        <f t="shared" si="17"/>
        <v>35780909.75</v>
      </c>
      <c r="F20" s="53">
        <f t="shared" si="17"/>
        <v>35780909.75</v>
      </c>
      <c r="G20" s="53">
        <f t="shared" si="17"/>
        <v>35780909.75</v>
      </c>
      <c r="H20" s="53">
        <f t="shared" si="17"/>
        <v>35780909.75</v>
      </c>
      <c r="I20" s="53">
        <f t="shared" si="17"/>
        <v>35780909.75</v>
      </c>
      <c r="J20" s="53">
        <f t="shared" si="17"/>
        <v>35780909.75</v>
      </c>
      <c r="K20" s="53">
        <f t="shared" si="17"/>
        <v>35780909.75</v>
      </c>
      <c r="L20" s="53">
        <f t="shared" si="17"/>
        <v>35780909.75</v>
      </c>
      <c r="M20" s="53">
        <f t="shared" si="17"/>
        <v>35780909.75</v>
      </c>
      <c r="N20" s="53">
        <f t="shared" si="17"/>
        <v>35780909.75</v>
      </c>
      <c r="O20" s="59">
        <f t="shared" si="13"/>
        <v>429370917</v>
      </c>
      <c r="P20" s="16">
        <v>429370917</v>
      </c>
    </row>
    <row r="21" spans="1:16" ht="15.75" thickBot="1" x14ac:dyDescent="0.3">
      <c r="A21" s="63" t="s">
        <v>44</v>
      </c>
      <c r="B21" s="50" t="s">
        <v>58</v>
      </c>
      <c r="C21" s="55">
        <f t="shared" ref="C21:O21" si="18">SUM(C15:C20)</f>
        <v>38364243.083333336</v>
      </c>
      <c r="D21" s="55">
        <f t="shared" si="18"/>
        <v>38364243.083333336</v>
      </c>
      <c r="E21" s="56">
        <f t="shared" si="18"/>
        <v>38364243.083333336</v>
      </c>
      <c r="F21" s="55">
        <f t="shared" si="18"/>
        <v>38364243.083333336</v>
      </c>
      <c r="G21" s="55">
        <f t="shared" si="18"/>
        <v>38364243.083333336</v>
      </c>
      <c r="H21" s="56">
        <f t="shared" si="18"/>
        <v>38364243.083333336</v>
      </c>
      <c r="I21" s="55">
        <f t="shared" si="18"/>
        <v>38364243.083333336</v>
      </c>
      <c r="J21" s="55">
        <f t="shared" si="18"/>
        <v>38364243.083333336</v>
      </c>
      <c r="K21" s="56">
        <f t="shared" si="18"/>
        <v>38364243.083333336</v>
      </c>
      <c r="L21" s="55">
        <f t="shared" si="18"/>
        <v>38364243.083333336</v>
      </c>
      <c r="M21" s="55">
        <f t="shared" si="18"/>
        <v>38364243.083333336</v>
      </c>
      <c r="N21" s="56">
        <f t="shared" si="18"/>
        <v>38364243.083333336</v>
      </c>
      <c r="O21" s="56">
        <f t="shared" si="18"/>
        <v>460370917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sqref="A1:G1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5.42578125" bestFit="1" customWidth="1"/>
    <col min="5" max="6" width="9.140625" style="74"/>
    <col min="7" max="7" width="13.5703125" bestFit="1" customWidth="1"/>
  </cols>
  <sheetData>
    <row r="1" spans="1:16" s="16" customFormat="1" x14ac:dyDescent="0.25">
      <c r="A1" s="157" t="s">
        <v>118</v>
      </c>
      <c r="B1" s="157"/>
      <c r="C1" s="157"/>
      <c r="D1" s="157"/>
      <c r="E1" s="157"/>
      <c r="F1" s="157"/>
      <c r="G1" s="157"/>
      <c r="H1" s="2"/>
      <c r="I1" s="2"/>
      <c r="J1" s="2"/>
      <c r="K1" s="2"/>
      <c r="L1" s="2"/>
      <c r="M1" s="2"/>
      <c r="N1" s="2"/>
      <c r="O1" s="2"/>
    </row>
    <row r="2" spans="1:16" s="16" customFormat="1" x14ac:dyDescent="0.25">
      <c r="A2" s="157" t="s">
        <v>99</v>
      </c>
      <c r="B2" s="157"/>
      <c r="C2" s="157"/>
      <c r="D2" s="157"/>
      <c r="E2" s="157"/>
      <c r="F2" s="157"/>
      <c r="G2" s="157"/>
      <c r="H2" s="2"/>
      <c r="I2" s="2"/>
      <c r="J2" s="2"/>
      <c r="K2" s="2"/>
      <c r="L2" s="2"/>
      <c r="M2" s="2"/>
      <c r="N2" s="2"/>
      <c r="O2" s="2"/>
    </row>
    <row r="3" spans="1:16" s="16" customFormat="1" x14ac:dyDescent="0.25">
      <c r="E3" s="127"/>
      <c r="F3" s="24"/>
      <c r="O3" s="1"/>
      <c r="P3"/>
    </row>
    <row r="4" spans="1:16" ht="15.75" thickBot="1" x14ac:dyDescent="0.3">
      <c r="B4" s="27"/>
      <c r="D4" s="1"/>
      <c r="G4" s="1" t="s">
        <v>101</v>
      </c>
    </row>
    <row r="5" spans="1:16" ht="15.75" thickBot="1" x14ac:dyDescent="0.3">
      <c r="B5" s="141" t="s">
        <v>24</v>
      </c>
      <c r="C5" s="142" t="s">
        <v>25</v>
      </c>
      <c r="D5" s="143" t="s">
        <v>105</v>
      </c>
      <c r="E5" s="144" t="s">
        <v>106</v>
      </c>
      <c r="F5" s="145" t="s">
        <v>107</v>
      </c>
      <c r="G5" s="116" t="s">
        <v>108</v>
      </c>
    </row>
    <row r="6" spans="1:16" x14ac:dyDescent="0.25">
      <c r="B6" s="106" t="s">
        <v>26</v>
      </c>
      <c r="C6" s="107" t="s">
        <v>27</v>
      </c>
      <c r="D6" s="117">
        <v>9875000</v>
      </c>
      <c r="E6" s="118"/>
      <c r="F6" s="119"/>
      <c r="G6" s="117">
        <f>D6+E6-F6</f>
        <v>9875000</v>
      </c>
    </row>
    <row r="7" spans="1:16" x14ac:dyDescent="0.25">
      <c r="B7" s="28" t="s">
        <v>28</v>
      </c>
      <c r="C7" s="26" t="s">
        <v>29</v>
      </c>
      <c r="D7" s="29">
        <v>2200000</v>
      </c>
      <c r="E7" s="120"/>
      <c r="F7" s="121"/>
      <c r="G7" s="117">
        <f t="shared" ref="G7:G15" si="0">D7+E7-F7</f>
        <v>2200000</v>
      </c>
    </row>
    <row r="8" spans="1:16" x14ac:dyDescent="0.25">
      <c r="B8" s="28" t="s">
        <v>30</v>
      </c>
      <c r="C8" s="26" t="s">
        <v>31</v>
      </c>
      <c r="D8" s="29">
        <v>3010000</v>
      </c>
      <c r="E8" s="120"/>
      <c r="F8" s="121">
        <v>508181</v>
      </c>
      <c r="G8" s="117">
        <f t="shared" si="0"/>
        <v>2501819</v>
      </c>
    </row>
    <row r="9" spans="1:16" ht="15.75" thickBot="1" x14ac:dyDescent="0.3">
      <c r="B9" s="104" t="s">
        <v>36</v>
      </c>
      <c r="C9" s="105" t="s">
        <v>37</v>
      </c>
      <c r="D9" s="124">
        <v>4191000</v>
      </c>
      <c r="E9" s="122"/>
      <c r="F9" s="123"/>
      <c r="G9" s="124">
        <f t="shared" si="0"/>
        <v>4191000</v>
      </c>
    </row>
    <row r="10" spans="1:16" ht="15.75" thickBot="1" x14ac:dyDescent="0.3">
      <c r="B10" s="138" t="s">
        <v>44</v>
      </c>
      <c r="C10" s="139" t="s">
        <v>45</v>
      </c>
      <c r="D10" s="140">
        <f>SUM(D6:D9)</f>
        <v>19276000</v>
      </c>
      <c r="E10" s="140">
        <f t="shared" ref="E10:F10" si="1">SUM(E6:E9)</f>
        <v>0</v>
      </c>
      <c r="F10" s="140">
        <f t="shared" si="1"/>
        <v>508181</v>
      </c>
      <c r="G10" s="150">
        <f t="shared" si="0"/>
        <v>18767819</v>
      </c>
    </row>
    <row r="11" spans="1:16" x14ac:dyDescent="0.25">
      <c r="B11" s="106" t="s">
        <v>46</v>
      </c>
      <c r="C11" s="107" t="s">
        <v>47</v>
      </c>
      <c r="D11" s="117">
        <v>0</v>
      </c>
      <c r="E11" s="118"/>
      <c r="F11" s="119"/>
      <c r="G11" s="117">
        <f t="shared" si="0"/>
        <v>0</v>
      </c>
    </row>
    <row r="12" spans="1:16" x14ac:dyDescent="0.25">
      <c r="B12" s="28" t="s">
        <v>52</v>
      </c>
      <c r="C12" s="26" t="s">
        <v>53</v>
      </c>
      <c r="D12" s="29">
        <v>300000</v>
      </c>
      <c r="E12" s="120"/>
      <c r="F12" s="121"/>
      <c r="G12" s="117">
        <f t="shared" si="0"/>
        <v>300000</v>
      </c>
    </row>
    <row r="13" spans="1:16" x14ac:dyDescent="0.25">
      <c r="B13" s="28" t="s">
        <v>72</v>
      </c>
      <c r="C13" s="26" t="s">
        <v>73</v>
      </c>
      <c r="D13" s="29">
        <v>0</v>
      </c>
      <c r="E13" s="120"/>
      <c r="F13" s="121"/>
      <c r="G13" s="117">
        <f t="shared" si="0"/>
        <v>0</v>
      </c>
    </row>
    <row r="14" spans="1:16" ht="15.75" thickBot="1" x14ac:dyDescent="0.3">
      <c r="B14" s="104" t="s">
        <v>56</v>
      </c>
      <c r="C14" s="105" t="s">
        <v>57</v>
      </c>
      <c r="D14" s="124">
        <v>18976000</v>
      </c>
      <c r="E14" s="122"/>
      <c r="F14" s="123">
        <v>508181</v>
      </c>
      <c r="G14" s="124">
        <f t="shared" si="0"/>
        <v>18467819</v>
      </c>
    </row>
    <row r="15" spans="1:16" ht="15.75" thickBot="1" x14ac:dyDescent="0.3">
      <c r="B15" s="130" t="s">
        <v>44</v>
      </c>
      <c r="C15" s="131" t="s">
        <v>58</v>
      </c>
      <c r="D15" s="132">
        <f>SUM(D11:D14)</f>
        <v>19276000</v>
      </c>
      <c r="E15" s="132">
        <f t="shared" ref="E15:F15" si="2">SUM(E11:E14)</f>
        <v>0</v>
      </c>
      <c r="F15" s="132">
        <f t="shared" si="2"/>
        <v>508181</v>
      </c>
      <c r="G15" s="150">
        <f t="shared" si="0"/>
        <v>18767819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1.sz. mell.</vt:lpstr>
      <vt:lpstr>10. sz. mell.</vt:lpstr>
      <vt:lpstr>2.sz. mell.</vt:lpstr>
      <vt:lpstr>3.sz. mell.</vt:lpstr>
      <vt:lpstr>4.sz. mell.</vt:lpstr>
      <vt:lpstr>5.sz. mell.</vt:lpstr>
      <vt:lpstr>6.sz. mell.</vt:lpstr>
      <vt:lpstr>7.sz. mell.</vt:lpstr>
      <vt:lpstr>8.sz. mell.</vt:lpstr>
      <vt:lpstr>9.sz. mell.</vt:lpstr>
      <vt:lpstr>Munka1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AlmasiA</cp:lastModifiedBy>
  <cp:lastPrinted>2017-05-12T12:31:55Z</cp:lastPrinted>
  <dcterms:created xsi:type="dcterms:W3CDTF">2013-02-12T14:58:30Z</dcterms:created>
  <dcterms:modified xsi:type="dcterms:W3CDTF">2017-06-01T13:34:39Z</dcterms:modified>
</cp:coreProperties>
</file>