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10" activeTab="1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helyi adók (2)" sheetId="16" r:id="rId16"/>
    <sheet name="finanszírozás" sheetId="17" r:id="rId17"/>
    <sheet name="beruházások felújítások" sheetId="18" r:id="rId18"/>
    <sheet name="tartalékok" sheetId="19" r:id="rId19"/>
    <sheet name="létszám" sheetId="20" r:id="rId20"/>
  </sheets>
  <definedNames>
    <definedName name="_xlnm.Print_Area" localSheetId="13">'átadott'!$A$1:$C$115</definedName>
    <definedName name="_xlnm.Print_Area" localSheetId="14">'átvett'!$A$1:$C$115</definedName>
    <definedName name="_xlnm.Print_Area" localSheetId="17">'beruházások felújítások'!$A$1:$I$57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6">'finanszírozás'!$A$1:$G$9</definedName>
    <definedName name="_xlnm.Print_Area" localSheetId="15">'helyi adók (2)'!$A$1:$C$33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19">'létszám'!$A$1:$G$30</definedName>
    <definedName name="_xlnm.Print_Area" localSheetId="18">'tartalékok'!$A$1:$D$16</definedName>
  </definedNames>
  <calcPr fullCalcOnLoad="1"/>
</workbook>
</file>

<file path=xl/sharedStrings.xml><?xml version="1.0" encoding="utf-8"?>
<sst xmlns="http://schemas.openxmlformats.org/spreadsheetml/2006/main" count="3205" uniqueCount="611">
  <si>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</si>
  <si>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</si>
  <si>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</si>
  <si>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</si>
  <si>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</si>
  <si>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</si>
  <si>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</si>
  <si>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</si>
  <si>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</si>
  <si>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</si>
  <si>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</si>
  <si>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</si>
  <si>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</si>
  <si>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</si>
  <si>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</si>
  <si>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</si>
  <si>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</si>
  <si>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</si>
  <si>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</si>
  <si>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</si>
  <si>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</si>
  <si>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</si>
  <si>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</si>
  <si>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</si>
  <si>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</si>
  <si>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</si>
  <si>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</si>
  <si>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</si>
  <si>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</si>
  <si>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</si>
  <si>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</si>
  <si>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</si>
  <si>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</si>
  <si>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</si>
  <si>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</si>
  <si>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</si>
  <si>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</si>
  <si>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</si>
  <si>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</si>
  <si>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</si>
  <si>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</si>
  <si>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</si>
  <si>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</si>
  <si>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</si>
  <si>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</si>
  <si>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</si>
  <si>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</si>
  <si>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</si>
  <si>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</si>
  <si>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</si>
  <si>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</si>
  <si>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</si>
  <si>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</si>
  <si>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</si>
  <si>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</si>
  <si>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</si>
  <si>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</si>
  <si>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</si>
  <si>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</si>
  <si>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</si>
  <si>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</si>
  <si>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</si>
  <si>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</si>
  <si>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</si>
  <si>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</si>
  <si>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</si>
  <si>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</si>
  <si>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</si>
  <si>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</si>
  <si>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</si>
  <si>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</si>
  <si>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</si>
  <si>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</si>
  <si>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</si>
  <si>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</si>
  <si>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</si>
  <si>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</si>
  <si>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</si>
  <si>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</si>
  <si>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</si>
  <si>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</si>
  <si>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</si>
  <si>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</si>
  <si>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</si>
  <si>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</si>
  <si>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</si>
  <si>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</si>
  <si>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</si>
  <si>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</si>
  <si>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</si>
  <si>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</si>
  <si>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</si>
  <si>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</si>
  <si>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</si>
  <si>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</si>
  <si>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</si>
  <si>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</si>
  <si>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</si>
  <si>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</si>
  <si>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</si>
  <si>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</si>
  <si>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</si>
  <si>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</si>
  <si>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</si>
  <si>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</si>
  <si>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</si>
  <si>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</si>
  <si>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</si>
  <si>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</si>
  <si>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</si>
  <si>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</si>
  <si>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</si>
  <si>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</si>
  <si>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</si>
  <si>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</si>
  <si>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</si>
  <si>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</si>
  <si>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</si>
  <si>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</si>
  <si>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</si>
  <si>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</si>
  <si>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</si>
  <si>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</si>
  <si>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</si>
  <si>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</si>
  <si>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</si>
  <si>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</si>
  <si>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</si>
  <si>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</si>
  <si>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</si>
  <si>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</si>
  <si>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</si>
  <si>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</si>
  <si>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</si>
  <si>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</si>
  <si>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</si>
  <si>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</si>
  <si>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</si>
  <si>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</si>
  <si>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</si>
  <si>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</si>
  <si>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</si>
  <si>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</si>
  <si>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</si>
  <si>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</si>
  <si>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</si>
  <si>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</si>
  <si>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</si>
  <si>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</si>
  <si>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</si>
  <si>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</si>
  <si>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</si>
  <si>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</si>
  <si>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</si>
  <si>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</si>
  <si>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</si>
  <si>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</si>
  <si>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</si>
  <si>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</si>
  <si>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</si>
  <si>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</si>
  <si>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</si>
  <si>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</si>
  <si>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</si>
  <si>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</si>
  <si>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</si>
  <si>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</si>
  <si>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</si>
  <si>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</si>
  <si>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</si>
  <si>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</si>
  <si>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</si>
  <si>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</si>
  <si>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</si>
  <si>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</si>
  <si>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</si>
  <si>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</si>
  <si>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</si>
  <si>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</si>
  <si>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</si>
  <si>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</si>
  <si>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</si>
  <si>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</si>
  <si>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</si>
  <si>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</si>
  <si>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</si>
  <si>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</si>
  <si>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</si>
  <si>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</si>
  <si>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</si>
  <si>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</si>
  <si>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</si>
  <si>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</si>
  <si>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</si>
  <si>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</si>
  <si>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</si>
  <si>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</si>
  <si>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</si>
  <si>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</si>
  <si>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</si>
  <si>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</si>
  <si>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</si>
  <si>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</si>
  <si>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</si>
  <si>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</si>
  <si>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</si>
  <si>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</si>
  <si>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</si>
  <si>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</si>
  <si>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</si>
  <si>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</si>
  <si>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</si>
  <si>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</si>
  <si>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</si>
  <si>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</si>
  <si>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</si>
  <si>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</si>
  <si>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</si>
  <si>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</si>
  <si>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</si>
  <si>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</si>
  <si>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</si>
  <si>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</si>
  <si>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</si>
  <si>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</si>
  <si>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</si>
  <si>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</si>
  <si>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</si>
  <si>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</si>
  <si>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</si>
  <si>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</si>
  <si>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</si>
  <si>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</si>
  <si>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</si>
  <si>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</si>
  <si>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</si>
  <si>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</si>
  <si>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</si>
  <si>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</si>
  <si>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</si>
  <si>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</si>
  <si>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</si>
  <si>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</si>
  <si>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</si>
  <si>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</si>
  <si>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</si>
  <si>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</si>
  <si>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</si>
  <si>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</si>
  <si>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</si>
  <si>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</si>
  <si>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</si>
  <si>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</si>
  <si>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</si>
  <si>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</si>
  <si>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</si>
  <si>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</si>
  <si>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</si>
  <si>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</si>
  <si>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</si>
  <si>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</si>
  <si>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</si>
  <si>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</si>
  <si>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</si>
  <si>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</si>
  <si>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</si>
  <si>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</si>
  <si>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</si>
  <si>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</si>
  <si>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</si>
  <si>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</si>
  <si>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</si>
  <si>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</si>
  <si>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</si>
  <si>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</si>
  <si>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</si>
  <si>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</si>
  <si>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</si>
  <si>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</si>
  <si>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</si>
  <si>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</si>
  <si>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</si>
  <si>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</si>
  <si>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</si>
  <si>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</si>
  <si>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</si>
  <si>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</si>
  <si>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</si>
  <si>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</si>
  <si>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</si>
  <si>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</si>
  <si>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</si>
  <si>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</si>
  <si>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</si>
  <si>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</si>
  <si>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</si>
  <si>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</si>
  <si>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</si>
  <si>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</si>
  <si>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</si>
  <si>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</si>
  <si>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</si>
  <si>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</si>
  <si>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</si>
  <si>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</si>
  <si>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</si>
  <si>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</si>
  <si>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</si>
  <si>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</si>
  <si>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</si>
  <si>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</si>
  <si>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</si>
  <si>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</si>
  <si>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</si>
  <si>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</si>
  <si>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</si>
  <si>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</si>
  <si>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</si>
  <si>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</si>
  <si>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</si>
  <si>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</si>
  <si>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</si>
  <si>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</si>
  <si>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</si>
  <si>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</si>
  <si>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</si>
  <si>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</si>
  <si>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</si>
  <si>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</si>
  <si>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</si>
  <si>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</si>
  <si>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</si>
  <si>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</si>
  <si>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</si>
  <si>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</si>
  <si>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</si>
  <si>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</si>
  <si>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</si>
  <si>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</si>
  <si>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</si>
  <si>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</si>
  <si>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</si>
  <si>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</si>
  <si>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</si>
  <si>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</si>
  <si>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</si>
  <si>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</si>
  <si>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</si>
  <si>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</si>
  <si>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</si>
  <si>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</si>
  <si>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</si>
  <si>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</si>
  <si>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</si>
  <si>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</si>
  <si>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</si>
  <si>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</si>
  <si>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</si>
  <si>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</si>
  <si>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</si>
  <si>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</si>
  <si>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</si>
  <si>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</si>
  <si>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</si>
  <si>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</si>
  <si>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</si>
  <si>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</si>
  <si>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</si>
  <si>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</si>
  <si>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</si>
  <si>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</si>
  <si>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</si>
  <si>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</si>
  <si>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</si>
  <si>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</si>
  <si>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</si>
  <si>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</si>
  <si>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</si>
  <si>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</si>
  <si>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</si>
  <si>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</si>
  <si>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</si>
  <si>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</si>
  <si>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</si>
  <si>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</si>
  <si>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</si>
  <si>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</si>
  <si>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</si>
  <si>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</si>
  <si>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</si>
  <si>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</si>
  <si>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</si>
  <si>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</si>
  <si>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</si>
  <si>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</si>
  <si>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</si>
  <si>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</si>
  <si>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</si>
  <si>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</si>
  <si>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</si>
  <si>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</si>
  <si>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</si>
  <si>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</si>
  <si>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</si>
  <si>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</si>
  <si>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</si>
  <si>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</si>
  <si>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</si>
  <si>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</si>
  <si>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</si>
  <si>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</si>
  <si>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</si>
  <si>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</si>
  <si>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</si>
  <si>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</si>
  <si>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</si>
  <si>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</si>
  <si>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</si>
  <si>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</si>
  <si>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</si>
  <si>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</si>
  <si>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</si>
  <si>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</si>
  <si>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</si>
  <si>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</si>
  <si>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</si>
  <si>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</si>
  <si>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</si>
  <si>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</si>
  <si>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</si>
  <si>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</si>
  <si>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</si>
  <si>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</si>
  <si>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</si>
  <si>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</si>
  <si>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</si>
  <si>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</si>
  <si>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</si>
  <si>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</si>
  <si>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</si>
  <si>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</si>
  <si>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</si>
  <si>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</si>
  <si>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</si>
  <si>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</si>
  <si>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</si>
  <si>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</si>
  <si>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</si>
  <si>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</si>
  <si>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</si>
  <si>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</si>
  <si>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</si>
  <si>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</si>
  <si>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</si>
  <si>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</si>
  <si>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</si>
  <si>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</si>
  <si>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</si>
  <si>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</si>
  <si>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</si>
  <si>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</si>
  <si>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</si>
  <si>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</si>
  <si>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</si>
  <si>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</si>
  <si>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</si>
  <si>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</si>
  <si>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</si>
  <si>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</si>
  <si>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</si>
  <si>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</si>
  <si>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</si>
  <si>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</si>
  <si>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</si>
  <si>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</si>
  <si>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</si>
  <si>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</si>
  <si>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</si>
  <si>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</si>
  <si>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</si>
  <si>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</si>
  <si>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</si>
  <si>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</si>
  <si>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</si>
  <si>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</si>
  <si>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</si>
  <si>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</si>
  <si>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</si>
  <si>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</si>
  <si>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</si>
  <si>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</si>
  <si>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</si>
  <si>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</si>
  <si>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</si>
  <si>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</si>
  <si>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</si>
  <si>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</si>
  <si>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</si>
  <si>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</si>
  <si>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</si>
  <si>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</si>
  <si>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</si>
  <si>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</si>
  <si>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</si>
  <si>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</si>
  <si>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</si>
  <si>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</si>
  <si>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</si>
  <si>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</si>
  <si>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</si>
  <si>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</si>
  <si>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</si>
  <si>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</si>
  <si>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</si>
  <si>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</si>
  <si>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</si>
  <si>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</si>
  <si>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</si>
  <si>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</si>
  <si>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</si>
  <si>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</si>
  <si>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</si>
  <si>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</si>
  <si>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</si>
  <si>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</si>
  <si>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</si>
  <si>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</si>
  <si>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</si>
  <si>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</si>
  <si>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</si>
  <si>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</si>
  <si>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</si>
  <si>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</si>
  <si>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</si>
  <si>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</si>
  <si>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</si>
  <si>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</si>
  <si>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</si>
  <si>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</si>
  <si>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</si>
  <si>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</si>
  <si>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</si>
  <si>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</si>
  <si>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</si>
  <si>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</si>
  <si>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</si>
  <si>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</si>
  <si>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</si>
  <si>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</si>
  <si>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</si>
  <si>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</si>
  <si>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</si>
  <si>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</si>
  <si>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</si>
  <si>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</si>
  <si>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</si>
  <si>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</si>
  <si>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</si>
  <si>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</si>
  <si>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</si>
  <si>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</si>
  <si>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</si>
  <si>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</si>
  <si>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</si>
  <si>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</si>
  <si>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</si>
  <si>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</si>
  <si>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</si>
  <si>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</si>
  <si>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</si>
  <si>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</si>
  <si>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</si>
  <si>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</si>
  <si>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</si>
  <si>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 xml:space="preserve">fizikai alkalmazott,
</t>
  </si>
  <si>
    <t xml:space="preserve">alpolgármester
</t>
  </si>
  <si>
    <t>K513</t>
  </si>
  <si>
    <t xml:space="preserve">Egyéb tárgyi eszközök beszerzése, létesítése </t>
  </si>
  <si>
    <t xml:space="preserve">pedagógus I. </t>
  </si>
  <si>
    <t xml:space="preserve">pedagógus II. </t>
  </si>
  <si>
    <t>Gyakornok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</si>
  <si>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</si>
  <si>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</si>
  <si>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</si>
  <si>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</si>
  <si>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</si>
  <si>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</si>
  <si>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Támogatások, kölcsönök bevételei (Ft)</t>
  </si>
  <si>
    <t>Helyi adó és egyéb közhatalmi bevételek ( Ft)</t>
  </si>
  <si>
    <t>Irányító szervi támogatások folyósítása ( Ft)</t>
  </si>
  <si>
    <t>Beruházások és felújítások ( Ft)</t>
  </si>
  <si>
    <t>Általános- és céltartalékok (Ft)</t>
  </si>
  <si>
    <t>talajterhelési díj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</si>
  <si>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</si>
  <si>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</si>
  <si>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</si>
  <si>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</si>
  <si>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</si>
  <si>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</si>
  <si>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</si>
  <si>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</si>
  <si>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</si>
  <si>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</si>
  <si>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</si>
  <si>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</si>
  <si>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</si>
  <si>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Egyéb MT hatálya alá tartozó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</si>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</sst>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i/>
      <sz val="10"/>
      <name val="Bookman Old Style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/>
    </xf>
    <xf numFmtId="173" fontId="29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20" zoomScaleNormal="120" zoomScalePageLayoutView="0" workbookViewId="0" topLeftCell="A1">
      <selection activeCell="D14" sqref="D1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58" t="s">
        <v>593</v>
      </c>
      <c r="B1" s="159"/>
      <c r="C1" s="159"/>
      <c r="D1" s="159"/>
      <c r="E1" s="159"/>
      <c r="F1" s="159"/>
      <c r="G1" s="159"/>
    </row>
    <row r="2" spans="1:7" ht="24" customHeight="1">
      <c r="A2" s="160" t="s">
        <v>435</v>
      </c>
      <c r="B2" s="159"/>
      <c r="C2" s="159"/>
      <c r="D2" s="159"/>
      <c r="E2" s="159"/>
      <c r="F2" s="159"/>
      <c r="G2" s="159"/>
    </row>
    <row r="3" ht="15">
      <c r="G3" s="65" t="s">
        <v>582</v>
      </c>
    </row>
    <row r="4" spans="1:12" ht="60">
      <c r="A4" s="24"/>
      <c r="B4" s="58" t="s">
        <v>549</v>
      </c>
      <c r="C4" s="58" t="s">
        <v>105</v>
      </c>
      <c r="D4" s="58" t="s">
        <v>106</v>
      </c>
      <c r="E4" s="58" t="s">
        <v>100</v>
      </c>
      <c r="F4" s="58" t="s">
        <v>101</v>
      </c>
      <c r="G4" s="39" t="s">
        <v>113</v>
      </c>
      <c r="H4" s="3"/>
      <c r="I4" s="3"/>
      <c r="J4" s="3"/>
      <c r="K4" s="3"/>
      <c r="L4" s="3"/>
    </row>
    <row r="5" spans="1:12" ht="15">
      <c r="A5" s="63" t="s">
        <v>116</v>
      </c>
      <c r="B5" s="100">
        <v>39142262</v>
      </c>
      <c r="C5" s="100">
        <v>15246561</v>
      </c>
      <c r="D5" s="100">
        <v>253707732</v>
      </c>
      <c r="E5" s="100">
        <v>173031234</v>
      </c>
      <c r="F5" s="100">
        <v>128081507</v>
      </c>
      <c r="G5" s="100">
        <f aca="true" t="shared" si="0" ref="G5:G11">SUM(B5:F5)</f>
        <v>609209296</v>
      </c>
      <c r="H5" s="3"/>
      <c r="I5" s="3"/>
      <c r="J5" s="3"/>
      <c r="K5" s="3"/>
      <c r="L5" s="3"/>
    </row>
    <row r="6" spans="1:12" ht="15">
      <c r="A6" s="39" t="s">
        <v>117</v>
      </c>
      <c r="B6" s="100">
        <v>6968896</v>
      </c>
      <c r="C6" s="100">
        <v>2993733</v>
      </c>
      <c r="D6" s="100">
        <v>50187704</v>
      </c>
      <c r="E6" s="100">
        <v>34196007</v>
      </c>
      <c r="F6" s="100">
        <v>21276911</v>
      </c>
      <c r="G6" s="100">
        <f t="shared" si="0"/>
        <v>115623251</v>
      </c>
      <c r="H6" s="3"/>
      <c r="I6" s="3"/>
      <c r="J6" s="3"/>
      <c r="K6" s="3"/>
      <c r="L6" s="3"/>
    </row>
    <row r="7" spans="1:12" ht="15">
      <c r="A7" s="39" t="s">
        <v>118</v>
      </c>
      <c r="B7" s="100">
        <v>10452510</v>
      </c>
      <c r="C7" s="100">
        <v>12092520</v>
      </c>
      <c r="D7" s="100">
        <v>103988577</v>
      </c>
      <c r="E7" s="100">
        <v>43422400</v>
      </c>
      <c r="F7" s="100">
        <v>312516081</v>
      </c>
      <c r="G7" s="100">
        <f t="shared" si="0"/>
        <v>482472088</v>
      </c>
      <c r="H7" s="3"/>
      <c r="I7" s="3"/>
      <c r="J7" s="3"/>
      <c r="K7" s="3"/>
      <c r="L7" s="3"/>
    </row>
    <row r="8" spans="1:12" ht="15">
      <c r="A8" s="39" t="s">
        <v>119</v>
      </c>
      <c r="B8" s="100"/>
      <c r="C8" s="100"/>
      <c r="D8" s="100"/>
      <c r="E8" s="100"/>
      <c r="F8" s="100">
        <v>40000000</v>
      </c>
      <c r="G8" s="100">
        <f t="shared" si="0"/>
        <v>40000000</v>
      </c>
      <c r="H8" s="3"/>
      <c r="I8" s="3"/>
      <c r="J8" s="3"/>
      <c r="K8" s="3"/>
      <c r="L8" s="3"/>
    </row>
    <row r="9" spans="1:12" ht="15">
      <c r="A9" s="39" t="s">
        <v>120</v>
      </c>
      <c r="B9" s="100"/>
      <c r="C9" s="100"/>
      <c r="D9" s="100"/>
      <c r="E9" s="100"/>
      <c r="F9" s="100">
        <v>353355584</v>
      </c>
      <c r="G9" s="100">
        <f>F9-B16-C16-D16-E16</f>
        <v>353355584</v>
      </c>
      <c r="H9" s="3"/>
      <c r="I9" s="3"/>
      <c r="J9" s="3"/>
      <c r="K9" s="3"/>
      <c r="L9" s="3"/>
    </row>
    <row r="10" spans="1:12" ht="15">
      <c r="A10" s="39" t="s">
        <v>121</v>
      </c>
      <c r="B10" s="100">
        <v>442480</v>
      </c>
      <c r="C10" s="100"/>
      <c r="D10" s="100">
        <v>4316960</v>
      </c>
      <c r="E10" s="100">
        <v>5040630</v>
      </c>
      <c r="F10" s="100">
        <v>33419386</v>
      </c>
      <c r="G10" s="100">
        <f t="shared" si="0"/>
        <v>43219456</v>
      </c>
      <c r="H10" s="3"/>
      <c r="I10" s="3"/>
      <c r="J10" s="3"/>
      <c r="K10" s="3"/>
      <c r="L10" s="3"/>
    </row>
    <row r="11" spans="1:12" ht="15">
      <c r="A11" s="39" t="s">
        <v>122</v>
      </c>
      <c r="B11" s="100"/>
      <c r="C11" s="100"/>
      <c r="D11" s="100"/>
      <c r="E11" s="100"/>
      <c r="F11" s="100">
        <v>18796000</v>
      </c>
      <c r="G11" s="100">
        <f t="shared" si="0"/>
        <v>18796000</v>
      </c>
      <c r="H11" s="3"/>
      <c r="I11" s="3"/>
      <c r="J11" s="3"/>
      <c r="K11" s="3"/>
      <c r="L11" s="3"/>
    </row>
    <row r="12" spans="1:12" ht="15">
      <c r="A12" s="39" t="s">
        <v>123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115</v>
      </c>
      <c r="B13" s="101">
        <f aca="true" t="shared" si="1" ref="B13:G13">SUM(B5:B12)</f>
        <v>57006148</v>
      </c>
      <c r="C13" s="101">
        <f t="shared" si="1"/>
        <v>30332814</v>
      </c>
      <c r="D13" s="101">
        <f t="shared" si="1"/>
        <v>412200973</v>
      </c>
      <c r="E13" s="101">
        <f t="shared" si="1"/>
        <v>255690271</v>
      </c>
      <c r="F13" s="101">
        <f t="shared" si="1"/>
        <v>907445469</v>
      </c>
      <c r="G13" s="102">
        <f t="shared" si="1"/>
        <v>1662675675</v>
      </c>
      <c r="H13" s="3"/>
      <c r="I13" s="3"/>
      <c r="J13" s="3"/>
      <c r="K13" s="3"/>
      <c r="L13" s="3"/>
    </row>
    <row r="14" spans="1:12" ht="15">
      <c r="A14" s="40" t="s">
        <v>124</v>
      </c>
      <c r="B14" s="100"/>
      <c r="C14" s="100"/>
      <c r="D14" s="100"/>
      <c r="E14" s="100"/>
      <c r="F14" s="100">
        <v>741951862</v>
      </c>
      <c r="G14" s="100">
        <v>6668000</v>
      </c>
      <c r="H14" s="3"/>
      <c r="I14" s="3"/>
      <c r="J14" s="104"/>
      <c r="K14" s="3"/>
      <c r="L14" s="3"/>
    </row>
    <row r="15" spans="1:12" ht="15">
      <c r="A15" s="57" t="s">
        <v>526</v>
      </c>
      <c r="B15" s="103">
        <f>SUM(B13)</f>
        <v>57006148</v>
      </c>
      <c r="C15" s="103">
        <f>SUM(C13)</f>
        <v>30332814</v>
      </c>
      <c r="D15" s="103">
        <f>SUM(D13:D14)</f>
        <v>412200973</v>
      </c>
      <c r="E15" s="103">
        <f>SUM(E13:E14)</f>
        <v>255690271</v>
      </c>
      <c r="F15" s="103">
        <f>SUM(F13:F14)</f>
        <v>1649397331</v>
      </c>
      <c r="G15" s="103">
        <f>SUM(G13,G14)</f>
        <v>1669343675</v>
      </c>
      <c r="H15" s="3"/>
      <c r="I15" s="3"/>
      <c r="J15" s="3"/>
      <c r="K15" s="3"/>
      <c r="L15" s="3"/>
    </row>
    <row r="16" spans="1:12" ht="15">
      <c r="A16" s="39" t="s">
        <v>126</v>
      </c>
      <c r="B16" s="100"/>
      <c r="C16" s="100"/>
      <c r="D16" s="100"/>
      <c r="E16" s="100"/>
      <c r="F16" s="100">
        <v>1090839413</v>
      </c>
      <c r="G16" s="100">
        <f>SUM(F16)</f>
        <v>1090839413</v>
      </c>
      <c r="H16" s="3"/>
      <c r="I16" s="3"/>
      <c r="J16" s="104"/>
      <c r="K16" s="3"/>
      <c r="L16" s="3"/>
    </row>
    <row r="17" spans="1:12" ht="15">
      <c r="A17" s="39" t="s">
        <v>127</v>
      </c>
      <c r="B17" s="100"/>
      <c r="C17" s="100"/>
      <c r="D17" s="100"/>
      <c r="E17" s="100"/>
      <c r="F17" s="100"/>
      <c r="G17" s="100">
        <f>F17</f>
        <v>0</v>
      </c>
      <c r="H17" s="3"/>
      <c r="I17" s="3"/>
      <c r="J17" s="3"/>
      <c r="K17" s="3"/>
      <c r="L17" s="3"/>
    </row>
    <row r="18" spans="1:12" ht="15">
      <c r="A18" s="39" t="s">
        <v>128</v>
      </c>
      <c r="B18" s="100"/>
      <c r="C18" s="100"/>
      <c r="D18" s="100"/>
      <c r="E18" s="100"/>
      <c r="F18" s="100">
        <v>297000000</v>
      </c>
      <c r="G18" s="100">
        <f>SUM(E18:F18)</f>
        <v>297000000</v>
      </c>
      <c r="H18" s="3"/>
      <c r="I18" s="104"/>
      <c r="J18" s="3"/>
      <c r="K18" s="3"/>
      <c r="L18" s="3"/>
    </row>
    <row r="19" spans="1:12" ht="15">
      <c r="A19" s="39" t="s">
        <v>129</v>
      </c>
      <c r="B19" s="100">
        <v>938784</v>
      </c>
      <c r="C19" s="100">
        <v>1430000</v>
      </c>
      <c r="D19" s="100">
        <v>4900560</v>
      </c>
      <c r="E19" s="100">
        <v>12677000</v>
      </c>
      <c r="F19" s="100">
        <v>111557918</v>
      </c>
      <c r="G19" s="100">
        <f>SUM(B19:F19)</f>
        <v>131504262</v>
      </c>
      <c r="H19" s="3"/>
      <c r="I19" s="3"/>
      <c r="J19" s="3"/>
      <c r="K19" s="3"/>
      <c r="L19" s="3"/>
    </row>
    <row r="20" spans="1:12" ht="15">
      <c r="A20" s="39" t="s">
        <v>130</v>
      </c>
      <c r="B20" s="100"/>
      <c r="C20" s="100"/>
      <c r="D20" s="100"/>
      <c r="E20" s="100"/>
      <c r="F20" s="100"/>
      <c r="G20" s="100">
        <f>SUM(B20:F20)</f>
        <v>0</v>
      </c>
      <c r="H20" s="3"/>
      <c r="I20" s="3"/>
      <c r="J20" s="104">
        <f>SUM(G5:G9)</f>
        <v>1600660219</v>
      </c>
      <c r="K20" s="3"/>
      <c r="L20" s="3"/>
    </row>
    <row r="21" spans="1:12" ht="15">
      <c r="A21" s="39" t="s">
        <v>131</v>
      </c>
      <c r="B21" s="100"/>
      <c r="C21" s="100"/>
      <c r="D21" s="100"/>
      <c r="E21" s="100"/>
      <c r="F21" s="100"/>
      <c r="G21" s="100">
        <f>SUM(B21:F21)</f>
        <v>0</v>
      </c>
      <c r="H21" s="3"/>
      <c r="I21" s="3"/>
      <c r="J21" s="3"/>
      <c r="K21" s="3"/>
      <c r="L21" s="3"/>
    </row>
    <row r="22" spans="1:12" ht="15">
      <c r="A22" s="39" t="s">
        <v>132</v>
      </c>
      <c r="B22" s="100"/>
      <c r="C22" s="100"/>
      <c r="D22" s="100"/>
      <c r="E22" s="100"/>
      <c r="F22" s="100"/>
      <c r="G22" s="100">
        <f>SUM(B22:F22)</f>
        <v>0</v>
      </c>
      <c r="H22" s="3"/>
      <c r="I22" s="3"/>
      <c r="J22" s="3"/>
      <c r="K22" s="3"/>
      <c r="L22" s="3"/>
    </row>
    <row r="23" spans="1:12" ht="15">
      <c r="A23" s="40" t="s">
        <v>125</v>
      </c>
      <c r="B23" s="101">
        <f aca="true" t="shared" si="2" ref="B23:G23">SUM(B16:B22)</f>
        <v>938784</v>
      </c>
      <c r="C23" s="101">
        <f t="shared" si="2"/>
        <v>1430000</v>
      </c>
      <c r="D23" s="101">
        <f t="shared" si="2"/>
        <v>4900560</v>
      </c>
      <c r="E23" s="101">
        <f t="shared" si="2"/>
        <v>12677000</v>
      </c>
      <c r="F23" s="101">
        <f>SUM(F16:F22)</f>
        <v>1499397331</v>
      </c>
      <c r="G23" s="101">
        <f t="shared" si="2"/>
        <v>1519343675</v>
      </c>
      <c r="H23" s="3"/>
      <c r="I23" s="3"/>
      <c r="J23" s="104"/>
      <c r="K23" s="3"/>
      <c r="L23" s="3"/>
    </row>
    <row r="24" spans="1:12" ht="15">
      <c r="A24" s="40" t="s">
        <v>133</v>
      </c>
      <c r="B24" s="100">
        <v>56067364</v>
      </c>
      <c r="C24" s="100">
        <v>28902814</v>
      </c>
      <c r="D24" s="100">
        <v>407300413</v>
      </c>
      <c r="E24" s="100">
        <v>243013271</v>
      </c>
      <c r="F24" s="105">
        <v>150000000</v>
      </c>
      <c r="G24" s="105">
        <f>SUM(F24)</f>
        <v>150000000</v>
      </c>
      <c r="H24" s="3"/>
      <c r="I24" s="3"/>
      <c r="J24" s="3"/>
      <c r="K24" s="3"/>
      <c r="L24" s="3"/>
    </row>
    <row r="25" spans="1:12" ht="15">
      <c r="A25" s="57" t="s">
        <v>527</v>
      </c>
      <c r="B25" s="103">
        <f aca="true" t="shared" si="3" ref="B25:G25">SUM(B23:B24)</f>
        <v>57006148</v>
      </c>
      <c r="C25" s="103">
        <f t="shared" si="3"/>
        <v>30332814</v>
      </c>
      <c r="D25" s="103">
        <f t="shared" si="3"/>
        <v>412200973</v>
      </c>
      <c r="E25" s="103">
        <f t="shared" si="3"/>
        <v>255690271</v>
      </c>
      <c r="F25" s="103">
        <f t="shared" si="3"/>
        <v>1649397331</v>
      </c>
      <c r="G25" s="103">
        <f t="shared" si="3"/>
        <v>1669343675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104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104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104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5" ht="15">
      <c r="C33" s="3"/>
      <c r="D33" s="3"/>
      <c r="E33" s="147">
        <f>SUM(B24:E24)</f>
        <v>735283862</v>
      </c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&amp;R1.melléklet.11/2020.(IV. 29.)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7">
      <selection activeCell="C28" sqref="C2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1" t="s">
        <v>599</v>
      </c>
      <c r="B1" s="162"/>
      <c r="C1" s="162"/>
      <c r="D1" s="162"/>
      <c r="E1" s="162"/>
      <c r="F1" s="163"/>
    </row>
    <row r="2" spans="1:6" ht="23.25" customHeight="1">
      <c r="A2" s="160" t="s">
        <v>581</v>
      </c>
      <c r="B2" s="165"/>
      <c r="C2" s="165"/>
      <c r="D2" s="165"/>
      <c r="E2" s="165"/>
      <c r="F2" s="163"/>
    </row>
    <row r="3" ht="18">
      <c r="A3" s="44"/>
    </row>
    <row r="4" ht="15">
      <c r="A4" t="s">
        <v>55</v>
      </c>
    </row>
    <row r="5" spans="1:6" ht="45">
      <c r="A5" s="1" t="s">
        <v>134</v>
      </c>
      <c r="B5" s="2" t="s">
        <v>112</v>
      </c>
      <c r="C5" s="51" t="s">
        <v>39</v>
      </c>
      <c r="D5" s="51" t="s">
        <v>40</v>
      </c>
      <c r="E5" s="51" t="s">
        <v>41</v>
      </c>
      <c r="F5" s="62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>
        <v>954502737</v>
      </c>
      <c r="D12" s="102"/>
      <c r="E12" s="102"/>
      <c r="F12" s="102">
        <f>SUM(C12:E12)</f>
        <v>954502737</v>
      </c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>
        <v>136336676</v>
      </c>
      <c r="D17" s="106"/>
      <c r="E17" s="106"/>
      <c r="F17" s="106">
        <f>SUM(C17:E17)</f>
        <v>136336676</v>
      </c>
    </row>
    <row r="18" spans="1:6" ht="15" customHeight="1">
      <c r="A18" s="36" t="s">
        <v>529</v>
      </c>
      <c r="B18" s="46" t="s">
        <v>325</v>
      </c>
      <c r="C18" s="102">
        <f>SUM(C12:C17)</f>
        <v>1090839413</v>
      </c>
      <c r="D18" s="102"/>
      <c r="E18" s="102"/>
      <c r="F18" s="102">
        <f>SUM(F12:F17)</f>
        <v>1090839413</v>
      </c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354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506</v>
      </c>
      <c r="B31" s="5" t="s">
        <v>355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356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v>111557918</v>
      </c>
      <c r="D43" s="102"/>
      <c r="E43" s="102"/>
      <c r="F43" s="102">
        <f>SUM(C43:E43)</f>
        <v>111557918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384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38</v>
      </c>
      <c r="B48" s="87"/>
      <c r="C48" s="102">
        <f>C47+C43+C32+C18</f>
        <v>1442908693</v>
      </c>
      <c r="D48" s="102">
        <f>D43+D32+D18</f>
        <v>50095502</v>
      </c>
      <c r="E48" s="102">
        <f>E43+E32+E18</f>
        <v>6393136</v>
      </c>
      <c r="F48" s="102">
        <f>F47+F43+F32+F18</f>
        <v>1499397331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333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513</v>
      </c>
      <c r="B55" s="5" t="s">
        <v>372</v>
      </c>
      <c r="C55" s="106"/>
      <c r="D55" s="106"/>
      <c r="E55" s="106"/>
      <c r="F55" s="106"/>
    </row>
    <row r="56" spans="1:6" ht="15" customHeight="1">
      <c r="A56" s="12" t="s">
        <v>514</v>
      </c>
      <c r="B56" s="5" t="s">
        <v>373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374</v>
      </c>
      <c r="B57" s="5" t="s">
        <v>375</v>
      </c>
      <c r="C57" s="106"/>
      <c r="D57" s="106"/>
      <c r="E57" s="106"/>
      <c r="F57" s="106"/>
    </row>
    <row r="58" spans="1:6" ht="15" customHeight="1">
      <c r="A58" s="12" t="s">
        <v>515</v>
      </c>
      <c r="B58" s="5" t="s">
        <v>376</v>
      </c>
      <c r="C58" s="106"/>
      <c r="D58" s="106"/>
      <c r="E58" s="106"/>
      <c r="F58" s="106"/>
    </row>
    <row r="59" spans="1:6" ht="15" customHeight="1">
      <c r="A59" s="12" t="s">
        <v>377</v>
      </c>
      <c r="B59" s="5" t="s">
        <v>378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379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385</v>
      </c>
      <c r="B61" s="5" t="s">
        <v>386</v>
      </c>
      <c r="C61" s="106"/>
      <c r="D61" s="106"/>
      <c r="E61" s="106"/>
      <c r="F61" s="106"/>
    </row>
    <row r="62" spans="1:6" ht="15" customHeight="1">
      <c r="A62" s="4" t="s">
        <v>518</v>
      </c>
      <c r="B62" s="5" t="s">
        <v>387</v>
      </c>
      <c r="C62" s="106"/>
      <c r="D62" s="106"/>
      <c r="E62" s="106"/>
      <c r="F62" s="106"/>
    </row>
    <row r="63" spans="1:6" ht="15" customHeight="1">
      <c r="A63" s="12" t="s">
        <v>519</v>
      </c>
      <c r="B63" s="5" t="s">
        <v>388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389</v>
      </c>
      <c r="C64" s="102">
        <f>SUM(C61:C63)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37</v>
      </c>
      <c r="B65" s="88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390</v>
      </c>
      <c r="C66" s="102">
        <f>C64+C47+C60+C43+C32+C18+C54</f>
        <v>1442908693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1499397331</v>
      </c>
    </row>
    <row r="67" spans="1:6" ht="15.75">
      <c r="A67" s="53" t="s">
        <v>93</v>
      </c>
      <c r="B67" s="52"/>
      <c r="C67" s="106">
        <f>C48-'kiadások működés önkormányzat'!C74</f>
        <v>644723737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644167248</v>
      </c>
    </row>
    <row r="68" spans="1:6" ht="15.75">
      <c r="A68" s="53" t="s">
        <v>94</v>
      </c>
      <c r="B68" s="52"/>
      <c r="C68" s="106">
        <f>C65-'kiadások működés önkormányzat'!C97</f>
        <v>-52215386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-52215386</v>
      </c>
    </row>
    <row r="69" spans="1:6" ht="15" hidden="1">
      <c r="A69" s="34" t="s">
        <v>520</v>
      </c>
      <c r="B69" s="4" t="s">
        <v>391</v>
      </c>
      <c r="C69" s="106"/>
      <c r="D69" s="106"/>
      <c r="E69" s="106"/>
      <c r="F69" s="106"/>
    </row>
    <row r="70" spans="1:6" ht="15" hidden="1">
      <c r="A70" s="12" t="s">
        <v>392</v>
      </c>
      <c r="B70" s="4" t="s">
        <v>393</v>
      </c>
      <c r="C70" s="106"/>
      <c r="D70" s="106"/>
      <c r="E70" s="106"/>
      <c r="F70" s="106"/>
    </row>
    <row r="71" spans="1:6" ht="15" hidden="1">
      <c r="A71" s="34" t="s">
        <v>521</v>
      </c>
      <c r="B71" s="4" t="s">
        <v>394</v>
      </c>
      <c r="C71" s="106"/>
      <c r="D71" s="106"/>
      <c r="E71" s="106"/>
      <c r="F71" s="106"/>
    </row>
    <row r="72" spans="1:6" ht="15">
      <c r="A72" s="14" t="s">
        <v>9</v>
      </c>
      <c r="B72" s="6" t="s">
        <v>395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522</v>
      </c>
      <c r="B73" s="4" t="s">
        <v>396</v>
      </c>
      <c r="C73" s="106"/>
      <c r="D73" s="106"/>
      <c r="E73" s="106"/>
      <c r="F73" s="106"/>
    </row>
    <row r="74" spans="1:6" ht="15" hidden="1">
      <c r="A74" s="34" t="s">
        <v>397</v>
      </c>
      <c r="B74" s="4" t="s">
        <v>398</v>
      </c>
      <c r="C74" s="106"/>
      <c r="D74" s="106"/>
      <c r="E74" s="106"/>
      <c r="F74" s="106"/>
    </row>
    <row r="75" spans="1:6" ht="15" hidden="1">
      <c r="A75" s="12" t="s">
        <v>523</v>
      </c>
      <c r="B75" s="4" t="s">
        <v>399</v>
      </c>
      <c r="C75" s="106"/>
      <c r="D75" s="106"/>
      <c r="E75" s="106"/>
      <c r="F75" s="106"/>
    </row>
    <row r="76" spans="1:6" ht="15" hidden="1">
      <c r="A76" s="34" t="s">
        <v>400</v>
      </c>
      <c r="B76" s="4" t="s">
        <v>401</v>
      </c>
      <c r="C76" s="106"/>
      <c r="D76" s="106"/>
      <c r="E76" s="106"/>
      <c r="F76" s="106"/>
    </row>
    <row r="77" spans="1:6" ht="15">
      <c r="A77" s="13" t="s">
        <v>10</v>
      </c>
      <c r="B77" s="6" t="s">
        <v>402</v>
      </c>
      <c r="C77" s="106"/>
      <c r="D77" s="106"/>
      <c r="E77" s="106"/>
      <c r="F77" s="106"/>
    </row>
    <row r="78" spans="1:6" ht="15" hidden="1">
      <c r="A78" s="4" t="s">
        <v>91</v>
      </c>
      <c r="B78" s="4" t="s">
        <v>403</v>
      </c>
      <c r="C78" s="106"/>
      <c r="D78" s="106"/>
      <c r="E78" s="106"/>
      <c r="F78" s="106"/>
    </row>
    <row r="79" spans="1:6" ht="15" hidden="1">
      <c r="A79" s="4" t="s">
        <v>92</v>
      </c>
      <c r="B79" s="4" t="s">
        <v>403</v>
      </c>
      <c r="C79" s="106"/>
      <c r="D79" s="106"/>
      <c r="E79" s="106"/>
      <c r="F79" s="106"/>
    </row>
    <row r="80" spans="1:6" ht="15" hidden="1">
      <c r="A80" s="4" t="s">
        <v>89</v>
      </c>
      <c r="B80" s="4" t="s">
        <v>404</v>
      </c>
      <c r="C80" s="106"/>
      <c r="D80" s="106"/>
      <c r="E80" s="106"/>
      <c r="F80" s="106"/>
    </row>
    <row r="81" spans="1:6" ht="15" hidden="1">
      <c r="A81" s="4" t="s">
        <v>90</v>
      </c>
      <c r="B81" s="4" t="s">
        <v>404</v>
      </c>
      <c r="C81" s="106"/>
      <c r="D81" s="106"/>
      <c r="E81" s="106"/>
      <c r="F81" s="106"/>
    </row>
    <row r="82" spans="1:6" ht="15">
      <c r="A82" s="6" t="s">
        <v>11</v>
      </c>
      <c r="B82" s="6" t="s">
        <v>405</v>
      </c>
      <c r="C82" s="106">
        <v>150000000</v>
      </c>
      <c r="D82" s="106"/>
      <c r="E82" s="106"/>
      <c r="F82" s="106">
        <f>SUM(C82:E82)</f>
        <v>150000000</v>
      </c>
    </row>
    <row r="83" spans="1:6" ht="15">
      <c r="A83" s="34" t="s">
        <v>406</v>
      </c>
      <c r="B83" s="4" t="s">
        <v>407</v>
      </c>
      <c r="C83" s="106"/>
      <c r="D83" s="106"/>
      <c r="E83" s="106"/>
      <c r="F83" s="106"/>
    </row>
    <row r="84" spans="1:6" ht="15">
      <c r="A84" s="34" t="s">
        <v>408</v>
      </c>
      <c r="B84" s="4" t="s">
        <v>409</v>
      </c>
      <c r="C84" s="106"/>
      <c r="D84" s="106"/>
      <c r="E84" s="106"/>
      <c r="F84" s="106"/>
    </row>
    <row r="85" spans="1:6" ht="15">
      <c r="A85" s="34" t="s">
        <v>410</v>
      </c>
      <c r="B85" s="4" t="s">
        <v>411</v>
      </c>
      <c r="C85" s="106"/>
      <c r="D85" s="106"/>
      <c r="E85" s="106"/>
      <c r="F85" s="106"/>
    </row>
    <row r="86" spans="1:6" ht="15">
      <c r="A86" s="34" t="s">
        <v>412</v>
      </c>
      <c r="B86" s="4" t="s">
        <v>413</v>
      </c>
      <c r="C86" s="106"/>
      <c r="D86" s="106"/>
      <c r="E86" s="106"/>
      <c r="F86" s="106"/>
    </row>
    <row r="87" spans="1:6" ht="15">
      <c r="A87" s="12" t="s">
        <v>524</v>
      </c>
      <c r="B87" s="4" t="s">
        <v>414</v>
      </c>
      <c r="C87" s="106"/>
      <c r="D87" s="106"/>
      <c r="E87" s="106"/>
      <c r="F87" s="106"/>
    </row>
    <row r="88" spans="1:6" ht="15">
      <c r="A88" s="14" t="s">
        <v>12</v>
      </c>
      <c r="B88" s="6" t="s">
        <v>415</v>
      </c>
      <c r="C88" s="102">
        <f>SUM(C72:C86)</f>
        <v>150000000</v>
      </c>
      <c r="D88" s="102"/>
      <c r="E88" s="102"/>
      <c r="F88" s="102">
        <f>SUM(C88:E88)</f>
        <v>150000000</v>
      </c>
    </row>
    <row r="89" spans="1:6" ht="15">
      <c r="A89" s="12" t="s">
        <v>416</v>
      </c>
      <c r="B89" s="4" t="s">
        <v>417</v>
      </c>
      <c r="C89" s="106"/>
      <c r="D89" s="106"/>
      <c r="E89" s="106"/>
      <c r="F89" s="106"/>
    </row>
    <row r="90" spans="1:6" ht="15">
      <c r="A90" s="12" t="s">
        <v>418</v>
      </c>
      <c r="B90" s="4" t="s">
        <v>419</v>
      </c>
      <c r="C90" s="106"/>
      <c r="D90" s="106"/>
      <c r="E90" s="106"/>
      <c r="F90" s="106"/>
    </row>
    <row r="91" spans="1:6" ht="15">
      <c r="A91" s="34" t="s">
        <v>420</v>
      </c>
      <c r="B91" s="4" t="s">
        <v>421</v>
      </c>
      <c r="C91" s="106"/>
      <c r="D91" s="106"/>
      <c r="E91" s="106"/>
      <c r="F91" s="106"/>
    </row>
    <row r="92" spans="1:6" ht="15">
      <c r="A92" s="34" t="s">
        <v>525</v>
      </c>
      <c r="B92" s="4" t="s">
        <v>422</v>
      </c>
      <c r="C92" s="106"/>
      <c r="D92" s="106"/>
      <c r="E92" s="106"/>
      <c r="F92" s="106"/>
    </row>
    <row r="93" spans="1:6" ht="15">
      <c r="A93" s="13" t="s">
        <v>13</v>
      </c>
      <c r="B93" s="6" t="s">
        <v>423</v>
      </c>
      <c r="C93" s="106"/>
      <c r="D93" s="106"/>
      <c r="E93" s="106"/>
      <c r="F93" s="106"/>
    </row>
    <row r="94" spans="1:6" ht="15">
      <c r="A94" s="14" t="s">
        <v>424</v>
      </c>
      <c r="B94" s="6" t="s">
        <v>425</v>
      </c>
      <c r="C94" s="106"/>
      <c r="D94" s="106"/>
      <c r="E94" s="106"/>
      <c r="F94" s="106"/>
    </row>
    <row r="95" spans="1:6" ht="15.75">
      <c r="A95" s="37" t="s">
        <v>14</v>
      </c>
      <c r="B95" s="38" t="s">
        <v>426</v>
      </c>
      <c r="C95" s="102">
        <f>SUM(C88)</f>
        <v>150000000</v>
      </c>
      <c r="D95" s="102"/>
      <c r="E95" s="102"/>
      <c r="F95" s="102">
        <f>SUM(C95:E95)</f>
        <v>150000000</v>
      </c>
    </row>
    <row r="96" spans="1:6" ht="15.75">
      <c r="A96" s="41" t="s">
        <v>527</v>
      </c>
      <c r="B96" s="42"/>
      <c r="C96" s="102">
        <f>C66+C95</f>
        <v>1592908693</v>
      </c>
      <c r="D96" s="102">
        <f>D95+D66</f>
        <v>50095502</v>
      </c>
      <c r="E96" s="102">
        <f>E95+E66</f>
        <v>6393136</v>
      </c>
      <c r="F96" s="102">
        <f>F95+F66</f>
        <v>1649397331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11/2020.(IV. 29.)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I1">
      <selection activeCell="I84" sqref="I84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1" t="s">
        <v>599</v>
      </c>
      <c r="B1" s="162"/>
      <c r="C1" s="162"/>
      <c r="D1" s="162"/>
      <c r="E1" s="162"/>
      <c r="F1" s="163"/>
    </row>
    <row r="2" spans="1:6" ht="18.75" customHeight="1">
      <c r="A2" s="160" t="s">
        <v>585</v>
      </c>
      <c r="B2" s="165"/>
      <c r="C2" s="165"/>
      <c r="D2" s="165"/>
      <c r="E2" s="165"/>
      <c r="F2" s="163"/>
    </row>
    <row r="3" ht="18">
      <c r="A3" s="44"/>
    </row>
    <row r="4" ht="15">
      <c r="A4" t="s">
        <v>55</v>
      </c>
    </row>
    <row r="5" spans="1:6" ht="45">
      <c r="A5" s="1" t="s">
        <v>134</v>
      </c>
      <c r="B5" s="2" t="s">
        <v>135</v>
      </c>
      <c r="C5" s="51" t="s">
        <v>39</v>
      </c>
      <c r="D5" s="51" t="s">
        <v>40</v>
      </c>
      <c r="E5" s="51" t="s">
        <v>41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457</v>
      </c>
      <c r="B18" s="27" t="s">
        <v>160</v>
      </c>
      <c r="C18" s="39"/>
      <c r="D18" s="39"/>
      <c r="E18" s="39"/>
      <c r="F18" s="24"/>
    </row>
    <row r="19" spans="1:6" ht="15">
      <c r="A19" s="29" t="s">
        <v>427</v>
      </c>
      <c r="B19" s="30" t="s">
        <v>161</v>
      </c>
      <c r="C19" s="115">
        <v>76651424</v>
      </c>
      <c r="D19" s="115"/>
      <c r="E19" s="115"/>
      <c r="F19" s="116">
        <f>SUM(C19:E19)</f>
        <v>76651424</v>
      </c>
    </row>
    <row r="20" spans="1:6" ht="15" hidden="1">
      <c r="A20" s="4" t="s">
        <v>162</v>
      </c>
      <c r="B20" s="27" t="s">
        <v>163</v>
      </c>
      <c r="C20" s="115"/>
      <c r="D20" s="115"/>
      <c r="E20" s="115"/>
      <c r="F20" s="116"/>
    </row>
    <row r="21" spans="1:6" ht="15" hidden="1">
      <c r="A21" s="4" t="s">
        <v>164</v>
      </c>
      <c r="B21" s="27" t="s">
        <v>165</v>
      </c>
      <c r="C21" s="115"/>
      <c r="D21" s="115"/>
      <c r="E21" s="115"/>
      <c r="F21" s="116"/>
    </row>
    <row r="22" spans="1:6" ht="15" hidden="1">
      <c r="A22" s="5" t="s">
        <v>166</v>
      </c>
      <c r="B22" s="27" t="s">
        <v>167</v>
      </c>
      <c r="C22" s="115"/>
      <c r="D22" s="115"/>
      <c r="E22" s="115"/>
      <c r="F22" s="116"/>
    </row>
    <row r="23" spans="1:6" ht="15">
      <c r="A23" s="6" t="s">
        <v>428</v>
      </c>
      <c r="B23" s="30" t="s">
        <v>168</v>
      </c>
      <c r="C23" s="115">
        <v>34967323</v>
      </c>
      <c r="D23" s="115">
        <v>16462760</v>
      </c>
      <c r="E23" s="115"/>
      <c r="F23" s="116">
        <f>SUM(C23:E23)</f>
        <v>51430083</v>
      </c>
    </row>
    <row r="24" spans="1:6" ht="15">
      <c r="A24" s="47" t="s">
        <v>487</v>
      </c>
      <c r="B24" s="48" t="s">
        <v>169</v>
      </c>
      <c r="C24" s="117">
        <f>SUM(C19:C23)</f>
        <v>111618747</v>
      </c>
      <c r="D24" s="117">
        <f>SUM(D23)</f>
        <v>16462760</v>
      </c>
      <c r="E24" s="115"/>
      <c r="F24" s="117">
        <f>SUM(C24:E24)</f>
        <v>128081507</v>
      </c>
    </row>
    <row r="25" spans="1:6" ht="15">
      <c r="A25" s="36" t="s">
        <v>458</v>
      </c>
      <c r="B25" s="48" t="s">
        <v>170</v>
      </c>
      <c r="C25" s="117">
        <v>17700229</v>
      </c>
      <c r="D25" s="117">
        <v>3576682</v>
      </c>
      <c r="E25" s="115"/>
      <c r="F25" s="117">
        <f>SUM(C25:E25)</f>
        <v>21276911</v>
      </c>
    </row>
    <row r="26" spans="1:6" ht="15" hidden="1">
      <c r="A26" s="4" t="s">
        <v>171</v>
      </c>
      <c r="B26" s="27" t="s">
        <v>172</v>
      </c>
      <c r="C26" s="115"/>
      <c r="D26" s="115"/>
      <c r="E26" s="115"/>
      <c r="F26" s="116"/>
    </row>
    <row r="27" spans="1:6" ht="15" hidden="1">
      <c r="A27" s="4" t="s">
        <v>173</v>
      </c>
      <c r="B27" s="27" t="s">
        <v>174</v>
      </c>
      <c r="C27" s="115"/>
      <c r="D27" s="115"/>
      <c r="E27" s="115"/>
      <c r="F27" s="116"/>
    </row>
    <row r="28" spans="1:6" ht="15" hidden="1">
      <c r="A28" s="4" t="s">
        <v>175</v>
      </c>
      <c r="B28" s="27" t="s">
        <v>176</v>
      </c>
      <c r="C28" s="115"/>
      <c r="D28" s="115"/>
      <c r="E28" s="115"/>
      <c r="F28" s="116"/>
    </row>
    <row r="29" spans="1:6" ht="15">
      <c r="A29" s="6" t="s">
        <v>429</v>
      </c>
      <c r="B29" s="30" t="s">
        <v>177</v>
      </c>
      <c r="C29" s="115">
        <v>11282901</v>
      </c>
      <c r="D29" s="115">
        <v>3450000</v>
      </c>
      <c r="E29" s="115">
        <v>335659</v>
      </c>
      <c r="F29" s="116">
        <f>SUM(C29:E29)</f>
        <v>15068560</v>
      </c>
    </row>
    <row r="30" spans="1:6" ht="15" hidden="1">
      <c r="A30" s="4" t="s">
        <v>178</v>
      </c>
      <c r="B30" s="27" t="s">
        <v>179</v>
      </c>
      <c r="C30" s="115"/>
      <c r="D30" s="115"/>
      <c r="E30" s="115"/>
      <c r="F30" s="116"/>
    </row>
    <row r="31" spans="1:6" ht="15" hidden="1">
      <c r="A31" s="4" t="s">
        <v>180</v>
      </c>
      <c r="B31" s="27" t="s">
        <v>181</v>
      </c>
      <c r="C31" s="115"/>
      <c r="D31" s="115"/>
      <c r="E31" s="115"/>
      <c r="F31" s="116"/>
    </row>
    <row r="32" spans="1:6" ht="15" customHeight="1">
      <c r="A32" s="6" t="s">
        <v>488</v>
      </c>
      <c r="B32" s="30" t="s">
        <v>182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183</v>
      </c>
      <c r="B33" s="27" t="s">
        <v>184</v>
      </c>
      <c r="C33" s="115"/>
      <c r="D33" s="115"/>
      <c r="E33" s="115"/>
      <c r="F33" s="116"/>
    </row>
    <row r="34" spans="1:6" ht="15" hidden="1">
      <c r="A34" s="4" t="s">
        <v>185</v>
      </c>
      <c r="B34" s="27" t="s">
        <v>186</v>
      </c>
      <c r="C34" s="115"/>
      <c r="D34" s="115"/>
      <c r="E34" s="115"/>
      <c r="F34" s="116"/>
    </row>
    <row r="35" spans="1:6" ht="15" hidden="1">
      <c r="A35" s="4" t="s">
        <v>459</v>
      </c>
      <c r="B35" s="27" t="s">
        <v>187</v>
      </c>
      <c r="C35" s="115"/>
      <c r="D35" s="115"/>
      <c r="E35" s="115"/>
      <c r="F35" s="116"/>
    </row>
    <row r="36" spans="1:6" ht="15" hidden="1">
      <c r="A36" s="4" t="s">
        <v>188</v>
      </c>
      <c r="B36" s="27" t="s">
        <v>189</v>
      </c>
      <c r="C36" s="115"/>
      <c r="D36" s="115"/>
      <c r="E36" s="115"/>
      <c r="F36" s="116"/>
    </row>
    <row r="37" spans="1:6" ht="15" hidden="1">
      <c r="A37" s="9" t="s">
        <v>460</v>
      </c>
      <c r="B37" s="27" t="s">
        <v>190</v>
      </c>
      <c r="C37" s="115"/>
      <c r="D37" s="115"/>
      <c r="E37" s="115"/>
      <c r="F37" s="116"/>
    </row>
    <row r="38" spans="1:6" ht="15" hidden="1">
      <c r="A38" s="5" t="s">
        <v>191</v>
      </c>
      <c r="B38" s="27" t="s">
        <v>192</v>
      </c>
      <c r="C38" s="115"/>
      <c r="D38" s="115"/>
      <c r="E38" s="115"/>
      <c r="F38" s="116"/>
    </row>
    <row r="39" spans="1:6" ht="15" hidden="1">
      <c r="A39" s="4" t="s">
        <v>461</v>
      </c>
      <c r="B39" s="27" t="s">
        <v>193</v>
      </c>
      <c r="C39" s="115"/>
      <c r="D39" s="115"/>
      <c r="E39" s="115"/>
      <c r="F39" s="116"/>
    </row>
    <row r="40" spans="1:6" ht="15">
      <c r="A40" s="6" t="s">
        <v>430</v>
      </c>
      <c r="B40" s="30" t="s">
        <v>194</v>
      </c>
      <c r="C40" s="115">
        <v>224146683</v>
      </c>
      <c r="D40" s="115">
        <v>12598031</v>
      </c>
      <c r="E40" s="115">
        <v>5047753</v>
      </c>
      <c r="F40" s="116">
        <f>SUM(C40:E40)</f>
        <v>241792467</v>
      </c>
    </row>
    <row r="41" spans="1:6" ht="15" hidden="1">
      <c r="A41" s="4" t="s">
        <v>195</v>
      </c>
      <c r="B41" s="27" t="s">
        <v>196</v>
      </c>
      <c r="C41" s="115"/>
      <c r="D41" s="115"/>
      <c r="E41" s="115"/>
      <c r="F41" s="116"/>
    </row>
    <row r="42" spans="1:6" ht="15" hidden="1">
      <c r="A42" s="4" t="s">
        <v>197</v>
      </c>
      <c r="B42" s="27" t="s">
        <v>198</v>
      </c>
      <c r="C42" s="115"/>
      <c r="D42" s="115"/>
      <c r="E42" s="115"/>
      <c r="F42" s="116"/>
    </row>
    <row r="43" spans="1:6" ht="15">
      <c r="A43" s="6" t="s">
        <v>431</v>
      </c>
      <c r="B43" s="30" t="s">
        <v>199</v>
      </c>
      <c r="C43" s="115">
        <v>566000</v>
      </c>
      <c r="D43" s="115"/>
      <c r="E43" s="115"/>
      <c r="F43" s="116">
        <f>SUM(C43:E43)</f>
        <v>566000</v>
      </c>
    </row>
    <row r="44" spans="1:6" ht="15" hidden="1">
      <c r="A44" s="4" t="s">
        <v>200</v>
      </c>
      <c r="B44" s="27" t="s">
        <v>201</v>
      </c>
      <c r="C44" s="115"/>
      <c r="D44" s="115"/>
      <c r="E44" s="115"/>
      <c r="F44" s="116"/>
    </row>
    <row r="45" spans="1:6" ht="15" hidden="1">
      <c r="A45" s="4" t="s">
        <v>202</v>
      </c>
      <c r="B45" s="27" t="s">
        <v>203</v>
      </c>
      <c r="C45" s="115"/>
      <c r="D45" s="115"/>
      <c r="E45" s="115"/>
      <c r="F45" s="116"/>
    </row>
    <row r="46" spans="1:6" ht="15" hidden="1">
      <c r="A46" s="4" t="s">
        <v>462</v>
      </c>
      <c r="B46" s="27" t="s">
        <v>204</v>
      </c>
      <c r="C46" s="115"/>
      <c r="D46" s="115"/>
      <c r="E46" s="115"/>
      <c r="F46" s="116"/>
    </row>
    <row r="47" spans="1:6" ht="15" hidden="1">
      <c r="A47" s="4" t="s">
        <v>463</v>
      </c>
      <c r="B47" s="27" t="s">
        <v>205</v>
      </c>
      <c r="C47" s="115"/>
      <c r="D47" s="115"/>
      <c r="E47" s="115"/>
      <c r="F47" s="116"/>
    </row>
    <row r="48" spans="1:6" ht="15" hidden="1">
      <c r="A48" s="4" t="s">
        <v>206</v>
      </c>
      <c r="B48" s="27" t="s">
        <v>207</v>
      </c>
      <c r="C48" s="115"/>
      <c r="D48" s="115"/>
      <c r="E48" s="115"/>
      <c r="F48" s="116"/>
    </row>
    <row r="49" spans="1:6" ht="15">
      <c r="A49" s="6" t="s">
        <v>432</v>
      </c>
      <c r="B49" s="30" t="s">
        <v>208</v>
      </c>
      <c r="C49" s="115">
        <v>47728454</v>
      </c>
      <c r="D49" s="115">
        <v>4251969</v>
      </c>
      <c r="E49" s="115">
        <v>1130551</v>
      </c>
      <c r="F49" s="116">
        <f>SUM(C49:E49)</f>
        <v>53110974</v>
      </c>
    </row>
    <row r="50" spans="1:6" ht="15">
      <c r="A50" s="36" t="s">
        <v>433</v>
      </c>
      <c r="B50" s="48" t="s">
        <v>209</v>
      </c>
      <c r="C50" s="117">
        <f>SUM(C29:C49)</f>
        <v>285662556</v>
      </c>
      <c r="D50" s="117">
        <f>SUM(D29:D49)</f>
        <v>20300000</v>
      </c>
      <c r="E50" s="117">
        <f>SUM(E29:E49)</f>
        <v>6553525</v>
      </c>
      <c r="F50" s="117">
        <f>SUM(F29:F49)</f>
        <v>312516081</v>
      </c>
    </row>
    <row r="51" spans="1:6" ht="15" hidden="1">
      <c r="A51" s="12" t="s">
        <v>210</v>
      </c>
      <c r="B51" s="27" t="s">
        <v>211</v>
      </c>
      <c r="C51" s="115"/>
      <c r="D51" s="115"/>
      <c r="E51" s="115"/>
      <c r="F51" s="116"/>
    </row>
    <row r="52" spans="1:6" ht="15" hidden="1">
      <c r="A52" s="12" t="s">
        <v>434</v>
      </c>
      <c r="B52" s="27" t="s">
        <v>212</v>
      </c>
      <c r="C52" s="115"/>
      <c r="D52" s="115"/>
      <c r="E52" s="115"/>
      <c r="F52" s="116"/>
    </row>
    <row r="53" spans="1:6" ht="15" hidden="1">
      <c r="A53" s="15" t="s">
        <v>464</v>
      </c>
      <c r="B53" s="27" t="s">
        <v>213</v>
      </c>
      <c r="C53" s="115"/>
      <c r="D53" s="115"/>
      <c r="E53" s="115"/>
      <c r="F53" s="116"/>
    </row>
    <row r="54" spans="1:6" ht="15" hidden="1">
      <c r="A54" s="15" t="s">
        <v>465</v>
      </c>
      <c r="B54" s="27" t="s">
        <v>214</v>
      </c>
      <c r="C54" s="115"/>
      <c r="D54" s="115"/>
      <c r="E54" s="115"/>
      <c r="F54" s="116"/>
    </row>
    <row r="55" spans="1:6" ht="15" hidden="1">
      <c r="A55" s="15" t="s">
        <v>466</v>
      </c>
      <c r="B55" s="27" t="s">
        <v>215</v>
      </c>
      <c r="C55" s="115"/>
      <c r="D55" s="115"/>
      <c r="E55" s="115"/>
      <c r="F55" s="116"/>
    </row>
    <row r="56" spans="1:6" ht="15" hidden="1">
      <c r="A56" s="12" t="s">
        <v>467</v>
      </c>
      <c r="B56" s="27" t="s">
        <v>216</v>
      </c>
      <c r="C56" s="115"/>
      <c r="D56" s="115"/>
      <c r="E56" s="115"/>
      <c r="F56" s="116"/>
    </row>
    <row r="57" spans="1:6" ht="15" hidden="1">
      <c r="A57" s="12" t="s">
        <v>468</v>
      </c>
      <c r="B57" s="27" t="s">
        <v>217</v>
      </c>
      <c r="C57" s="115"/>
      <c r="D57" s="115"/>
      <c r="E57" s="115"/>
      <c r="F57" s="116"/>
    </row>
    <row r="58" spans="1:6" ht="15" hidden="1">
      <c r="A58" s="12" t="s">
        <v>469</v>
      </c>
      <c r="B58" s="27" t="s">
        <v>218</v>
      </c>
      <c r="C58" s="115"/>
      <c r="D58" s="115"/>
      <c r="E58" s="115"/>
      <c r="F58" s="116"/>
    </row>
    <row r="59" spans="1:6" ht="15">
      <c r="A59" s="45" t="s">
        <v>436</v>
      </c>
      <c r="B59" s="48" t="s">
        <v>219</v>
      </c>
      <c r="C59" s="117">
        <v>40000000</v>
      </c>
      <c r="D59" s="117"/>
      <c r="E59" s="117"/>
      <c r="F59" s="117">
        <f>SUM(C59:E59)</f>
        <v>40000000</v>
      </c>
    </row>
    <row r="60" spans="1:6" ht="15">
      <c r="A60" s="11" t="s">
        <v>470</v>
      </c>
      <c r="B60" s="27" t="s">
        <v>220</v>
      </c>
      <c r="C60" s="115"/>
      <c r="D60" s="115"/>
      <c r="E60" s="115"/>
      <c r="F60" s="116"/>
    </row>
    <row r="61" spans="1:6" ht="15">
      <c r="A61" s="11" t="s">
        <v>221</v>
      </c>
      <c r="B61" s="27" t="s">
        <v>222</v>
      </c>
      <c r="C61" s="115"/>
      <c r="D61" s="115"/>
      <c r="E61" s="115"/>
      <c r="F61" s="116">
        <f>SUM(C61:E61)</f>
        <v>0</v>
      </c>
    </row>
    <row r="62" spans="1:6" ht="15">
      <c r="A62" s="11" t="s">
        <v>223</v>
      </c>
      <c r="B62" s="27" t="s">
        <v>224</v>
      </c>
      <c r="C62" s="115"/>
      <c r="D62" s="115"/>
      <c r="E62" s="115"/>
      <c r="F62" s="116"/>
    </row>
    <row r="63" spans="1:6" ht="15">
      <c r="A63" s="11" t="s">
        <v>437</v>
      </c>
      <c r="B63" s="27" t="s">
        <v>225</v>
      </c>
      <c r="C63" s="115"/>
      <c r="D63" s="115"/>
      <c r="E63" s="115"/>
      <c r="F63" s="116"/>
    </row>
    <row r="64" spans="1:6" ht="15">
      <c r="A64" s="11" t="s">
        <v>471</v>
      </c>
      <c r="B64" s="27" t="s">
        <v>226</v>
      </c>
      <c r="C64" s="115"/>
      <c r="D64" s="115"/>
      <c r="E64" s="115"/>
      <c r="F64" s="116"/>
    </row>
    <row r="65" spans="1:6" ht="15">
      <c r="A65" s="11" t="s">
        <v>439</v>
      </c>
      <c r="B65" s="27" t="s">
        <v>227</v>
      </c>
      <c r="C65" s="115">
        <v>266225099</v>
      </c>
      <c r="D65" s="115"/>
      <c r="E65" s="115"/>
      <c r="F65" s="116">
        <f>SUM(C65:E65)</f>
        <v>266225099</v>
      </c>
    </row>
    <row r="66" spans="1:6" ht="15">
      <c r="A66" s="11" t="s">
        <v>472</v>
      </c>
      <c r="B66" s="27" t="s">
        <v>228</v>
      </c>
      <c r="C66" s="115"/>
      <c r="D66" s="115"/>
      <c r="E66" s="115"/>
      <c r="F66" s="116"/>
    </row>
    <row r="67" spans="1:6" ht="15">
      <c r="A67" s="11" t="s">
        <v>473</v>
      </c>
      <c r="B67" s="27" t="s">
        <v>229</v>
      </c>
      <c r="C67" s="115"/>
      <c r="D67" s="115"/>
      <c r="E67" s="115"/>
      <c r="F67" s="116"/>
    </row>
    <row r="68" spans="1:6" ht="15">
      <c r="A68" s="11" t="s">
        <v>230</v>
      </c>
      <c r="B68" s="27" t="s">
        <v>231</v>
      </c>
      <c r="C68" s="115"/>
      <c r="D68" s="115"/>
      <c r="E68" s="115"/>
      <c r="F68" s="116"/>
    </row>
    <row r="69" spans="1:6" ht="15">
      <c r="A69" s="17" t="s">
        <v>232</v>
      </c>
      <c r="B69" s="27" t="s">
        <v>233</v>
      </c>
      <c r="C69" s="115"/>
      <c r="D69" s="115"/>
      <c r="E69" s="115"/>
      <c r="F69" s="116"/>
    </row>
    <row r="70" spans="1:6" ht="15">
      <c r="A70" s="11" t="s">
        <v>474</v>
      </c>
      <c r="B70" s="27" t="s">
        <v>234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95</v>
      </c>
      <c r="B71" s="27" t="s">
        <v>576</v>
      </c>
      <c r="C71" s="115">
        <v>2365229</v>
      </c>
      <c r="D71" s="115"/>
      <c r="E71" s="115"/>
      <c r="F71" s="116">
        <f>SUM(C71:E71)</f>
        <v>2365229</v>
      </c>
    </row>
    <row r="72" spans="1:6" ht="15">
      <c r="A72" s="17" t="s">
        <v>96</v>
      </c>
      <c r="B72" s="27" t="s">
        <v>576</v>
      </c>
      <c r="C72" s="115"/>
      <c r="D72" s="115"/>
      <c r="E72" s="115"/>
      <c r="F72" s="116">
        <f>SUM(C72:E72)</f>
        <v>0</v>
      </c>
    </row>
    <row r="73" spans="1:6" ht="15">
      <c r="A73" s="45" t="s">
        <v>442</v>
      </c>
      <c r="B73" s="48" t="s">
        <v>235</v>
      </c>
      <c r="C73" s="117">
        <f>SUM(C60:C72)</f>
        <v>343203424</v>
      </c>
      <c r="D73" s="117">
        <f>SUM(D60:D72)</f>
        <v>10152160</v>
      </c>
      <c r="E73" s="117"/>
      <c r="F73" s="117">
        <f>SUM(F60:F72)</f>
        <v>353355584</v>
      </c>
    </row>
    <row r="74" spans="1:6" ht="15.75">
      <c r="A74" s="49" t="s">
        <v>38</v>
      </c>
      <c r="B74" s="48"/>
      <c r="C74" s="117">
        <f>C73+C59+C50+C25+C24</f>
        <v>798184956</v>
      </c>
      <c r="D74" s="117">
        <f>D73+D59+D50+D25+D24</f>
        <v>50491602</v>
      </c>
      <c r="E74" s="117">
        <f>E73+E59+E50+E25+E24</f>
        <v>6553525</v>
      </c>
      <c r="F74" s="117">
        <f>F73+F59+F50+F25+F24</f>
        <v>855230083</v>
      </c>
    </row>
    <row r="75" spans="1:6" ht="15">
      <c r="A75" s="31" t="s">
        <v>236</v>
      </c>
      <c r="B75" s="27" t="s">
        <v>237</v>
      </c>
      <c r="C75" s="115"/>
      <c r="D75" s="115"/>
      <c r="E75" s="115"/>
      <c r="F75" s="116"/>
    </row>
    <row r="76" spans="1:6" ht="15">
      <c r="A76" s="31" t="s">
        <v>475</v>
      </c>
      <c r="B76" s="27" t="s">
        <v>238</v>
      </c>
      <c r="C76" s="115">
        <v>26258976</v>
      </c>
      <c r="D76" s="115"/>
      <c r="E76" s="115"/>
      <c r="F76" s="116">
        <f>SUM(C76:E76)</f>
        <v>26258976</v>
      </c>
    </row>
    <row r="77" spans="1:6" ht="15">
      <c r="A77" s="31" t="s">
        <v>239</v>
      </c>
      <c r="B77" s="27" t="s">
        <v>240</v>
      </c>
      <c r="C77" s="115"/>
      <c r="D77" s="115"/>
      <c r="E77" s="115"/>
      <c r="F77" s="116">
        <f>SUM(C77:E77)</f>
        <v>0</v>
      </c>
    </row>
    <row r="78" spans="1:6" ht="15">
      <c r="A78" s="31" t="s">
        <v>241</v>
      </c>
      <c r="B78" s="27" t="s">
        <v>242</v>
      </c>
      <c r="C78" s="115">
        <v>55500</v>
      </c>
      <c r="D78" s="115"/>
      <c r="E78" s="115"/>
      <c r="F78" s="116">
        <f>SUM(C78:E78)</f>
        <v>55500</v>
      </c>
    </row>
    <row r="79" spans="1:6" ht="15">
      <c r="A79" s="5" t="s">
        <v>243</v>
      </c>
      <c r="B79" s="27" t="s">
        <v>244</v>
      </c>
      <c r="C79" s="115"/>
      <c r="D79" s="115"/>
      <c r="E79" s="115"/>
      <c r="F79" s="116">
        <f>SUM(C79:E79)</f>
        <v>0</v>
      </c>
    </row>
    <row r="80" spans="1:6" ht="15">
      <c r="A80" s="5" t="s">
        <v>245</v>
      </c>
      <c r="B80" s="27" t="s">
        <v>246</v>
      </c>
      <c r="C80" s="115"/>
      <c r="D80" s="115"/>
      <c r="E80" s="115"/>
      <c r="F80" s="116"/>
    </row>
    <row r="81" spans="1:6" ht="15">
      <c r="A81" s="5" t="s">
        <v>247</v>
      </c>
      <c r="B81" s="27" t="s">
        <v>248</v>
      </c>
      <c r="C81" s="115">
        <v>7104910</v>
      </c>
      <c r="D81" s="115"/>
      <c r="E81" s="115"/>
      <c r="F81" s="116">
        <f>SUM(C81:E81)</f>
        <v>7104910</v>
      </c>
    </row>
    <row r="82" spans="1:6" ht="15">
      <c r="A82" s="46" t="s">
        <v>444</v>
      </c>
      <c r="B82" s="48" t="s">
        <v>249</v>
      </c>
      <c r="C82" s="117">
        <f>SUM(C75:C81)</f>
        <v>33419386</v>
      </c>
      <c r="D82" s="117"/>
      <c r="E82" s="117"/>
      <c r="F82" s="117">
        <f>SUM(F75:F81)</f>
        <v>33419386</v>
      </c>
    </row>
    <row r="83" spans="1:6" ht="15">
      <c r="A83" s="12" t="s">
        <v>250</v>
      </c>
      <c r="B83" s="27" t="s">
        <v>251</v>
      </c>
      <c r="C83" s="115">
        <v>14800000</v>
      </c>
      <c r="D83" s="115"/>
      <c r="E83" s="115"/>
      <c r="F83" s="116">
        <f>SUM(C83:E83)</f>
        <v>14800000</v>
      </c>
    </row>
    <row r="84" spans="1:6" ht="15">
      <c r="A84" s="12" t="s">
        <v>252</v>
      </c>
      <c r="B84" s="27" t="s">
        <v>253</v>
      </c>
      <c r="C84" s="115"/>
      <c r="D84" s="115"/>
      <c r="E84" s="115"/>
      <c r="F84" s="116"/>
    </row>
    <row r="85" spans="1:6" ht="15">
      <c r="A85" s="12" t="s">
        <v>254</v>
      </c>
      <c r="B85" s="27" t="s">
        <v>255</v>
      </c>
      <c r="C85" s="115"/>
      <c r="D85" s="115"/>
      <c r="E85" s="115"/>
      <c r="F85" s="116"/>
    </row>
    <row r="86" spans="1:6" ht="15">
      <c r="A86" s="12" t="s">
        <v>256</v>
      </c>
      <c r="B86" s="27" t="s">
        <v>257</v>
      </c>
      <c r="C86" s="115">
        <v>3996000</v>
      </c>
      <c r="D86" s="115"/>
      <c r="E86" s="115"/>
      <c r="F86" s="116">
        <f>SUM(C86:E86)</f>
        <v>3996000</v>
      </c>
    </row>
    <row r="87" spans="1:6" ht="15">
      <c r="A87" s="45" t="s">
        <v>445</v>
      </c>
      <c r="B87" s="48" t="s">
        <v>258</v>
      </c>
      <c r="C87" s="117">
        <f>SUM(C83:C86)</f>
        <v>18796000</v>
      </c>
      <c r="D87" s="117"/>
      <c r="E87" s="117"/>
      <c r="F87" s="117">
        <f>SUM(F83:F86)</f>
        <v>18796000</v>
      </c>
    </row>
    <row r="88" spans="1:6" ht="30">
      <c r="A88" s="12" t="s">
        <v>259</v>
      </c>
      <c r="B88" s="27" t="s">
        <v>260</v>
      </c>
      <c r="C88" s="115"/>
      <c r="D88" s="115"/>
      <c r="E88" s="115"/>
      <c r="F88" s="116"/>
    </row>
    <row r="89" spans="1:6" ht="15">
      <c r="A89" s="12" t="s">
        <v>476</v>
      </c>
      <c r="B89" s="27" t="s">
        <v>261</v>
      </c>
      <c r="C89" s="115"/>
      <c r="D89" s="115"/>
      <c r="E89" s="115"/>
      <c r="F89" s="116"/>
    </row>
    <row r="90" spans="1:6" ht="30">
      <c r="A90" s="12" t="s">
        <v>477</v>
      </c>
      <c r="B90" s="27" t="s">
        <v>262</v>
      </c>
      <c r="C90" s="115"/>
      <c r="D90" s="115"/>
      <c r="E90" s="115"/>
      <c r="F90" s="116"/>
    </row>
    <row r="91" spans="1:6" ht="15">
      <c r="A91" s="12" t="s">
        <v>478</v>
      </c>
      <c r="B91" s="27" t="s">
        <v>263</v>
      </c>
      <c r="C91" s="115"/>
      <c r="D91" s="115"/>
      <c r="E91" s="115"/>
      <c r="F91" s="116">
        <f>SUM(C91:E91)</f>
        <v>0</v>
      </c>
    </row>
    <row r="92" spans="1:6" ht="30">
      <c r="A92" s="12" t="s">
        <v>479</v>
      </c>
      <c r="B92" s="27" t="s">
        <v>264</v>
      </c>
      <c r="C92" s="115"/>
      <c r="D92" s="115"/>
      <c r="E92" s="115"/>
      <c r="F92" s="116"/>
    </row>
    <row r="93" spans="1:6" ht="15">
      <c r="A93" s="12" t="s">
        <v>480</v>
      </c>
      <c r="B93" s="27" t="s">
        <v>265</v>
      </c>
      <c r="C93" s="115"/>
      <c r="D93" s="115"/>
      <c r="E93" s="115"/>
      <c r="F93" s="116"/>
    </row>
    <row r="94" spans="1:6" ht="15">
      <c r="A94" s="12" t="s">
        <v>266</v>
      </c>
      <c r="B94" s="27" t="s">
        <v>267</v>
      </c>
      <c r="C94" s="115"/>
      <c r="D94" s="115"/>
      <c r="E94" s="115"/>
      <c r="F94" s="116"/>
    </row>
    <row r="95" spans="1:6" ht="15">
      <c r="A95" s="12" t="s">
        <v>481</v>
      </c>
      <c r="B95" s="27" t="s">
        <v>268</v>
      </c>
      <c r="C95" s="115"/>
      <c r="D95" s="115"/>
      <c r="E95" s="115"/>
      <c r="F95" s="116"/>
    </row>
    <row r="96" spans="1:6" ht="15">
      <c r="A96" s="45" t="s">
        <v>446</v>
      </c>
      <c r="B96" s="48" t="s">
        <v>269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37</v>
      </c>
      <c r="B97" s="48"/>
      <c r="C97" s="115">
        <f>C96+C87+C82</f>
        <v>52215386</v>
      </c>
      <c r="D97" s="115">
        <f>D96+D87+D82</f>
        <v>0</v>
      </c>
      <c r="E97" s="115">
        <f>E96+E87+E82</f>
        <v>0</v>
      </c>
      <c r="F97" s="116">
        <f>F96+F87+F82</f>
        <v>52215386</v>
      </c>
    </row>
    <row r="98" spans="1:6" ht="15.75">
      <c r="A98" s="32" t="s">
        <v>489</v>
      </c>
      <c r="B98" s="33" t="s">
        <v>270</v>
      </c>
      <c r="C98" s="117">
        <f>C96+C87+C82+C73+C59+C50+C25+C24</f>
        <v>850400342</v>
      </c>
      <c r="D98" s="117">
        <f>D73+D50+D25+D24</f>
        <v>50491602</v>
      </c>
      <c r="E98" s="117">
        <f>E50</f>
        <v>6553525</v>
      </c>
      <c r="F98" s="117">
        <f>F96+F87+F82+F73+F59+F50+F25+F24</f>
        <v>907445469</v>
      </c>
    </row>
    <row r="99" spans="1:25" ht="15">
      <c r="A99" s="12" t="s">
        <v>482</v>
      </c>
      <c r="B99" s="4" t="s">
        <v>271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31"/>
      <c r="D108" s="131"/>
      <c r="E108" s="131"/>
      <c r="F108" s="13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31"/>
      <c r="D109" s="131"/>
      <c r="E109" s="131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48">
        <v>735283862</v>
      </c>
      <c r="D110" s="132"/>
      <c r="E110" s="132"/>
      <c r="F110" s="132">
        <f>SUM(C110:E110)</f>
        <v>735283862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32">
        <f>C110+C102</f>
        <v>741951862</v>
      </c>
      <c r="D121" s="132"/>
      <c r="E121" s="132"/>
      <c r="F121" s="132">
        <f>F110+F102</f>
        <v>741951862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526</v>
      </c>
      <c r="B122" s="42"/>
      <c r="C122" s="133">
        <f>C98+C121</f>
        <v>1592352204</v>
      </c>
      <c r="D122" s="133">
        <f>D98</f>
        <v>50491602</v>
      </c>
      <c r="E122" s="133">
        <f>E98</f>
        <v>6553525</v>
      </c>
      <c r="F122" s="133">
        <f>F121+F98</f>
        <v>1649397331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11/2020.(IV. 29.)önkormányzati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7">
      <selection activeCell="C28" sqref="C2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1" t="s">
        <v>599</v>
      </c>
      <c r="B1" s="162"/>
      <c r="C1" s="162"/>
      <c r="D1" s="162"/>
      <c r="E1" s="162"/>
      <c r="F1" s="163"/>
    </row>
    <row r="2" spans="1:6" ht="23.25" customHeight="1">
      <c r="A2" s="164" t="s">
        <v>584</v>
      </c>
      <c r="B2" s="165"/>
      <c r="C2" s="165"/>
      <c r="D2" s="165"/>
      <c r="E2" s="165"/>
      <c r="F2" s="163"/>
    </row>
    <row r="3" ht="18">
      <c r="A3" s="66"/>
    </row>
    <row r="4" ht="15">
      <c r="A4" t="s">
        <v>604</v>
      </c>
    </row>
    <row r="5" spans="1:6" ht="45">
      <c r="A5" s="1" t="s">
        <v>134</v>
      </c>
      <c r="B5" s="2" t="s">
        <v>112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>
        <f>SUM('bevételek önkorm.'!C12)</f>
        <v>954502737</v>
      </c>
      <c r="D12" s="102"/>
      <c r="E12" s="102"/>
      <c r="F12" s="102">
        <f>SUM(C12:E12)</f>
        <v>954502737</v>
      </c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>
        <f>SUM('bevételek önkorm.'!C17)</f>
        <v>136336676</v>
      </c>
      <c r="D17" s="106"/>
      <c r="E17" s="106"/>
      <c r="F17" s="106">
        <f>SUM(C17:E17)</f>
        <v>136336676</v>
      </c>
    </row>
    <row r="18" spans="1:6" ht="15" customHeight="1">
      <c r="A18" s="36" t="s">
        <v>529</v>
      </c>
      <c r="B18" s="46" t="s">
        <v>325</v>
      </c>
      <c r="C18" s="102">
        <f>SUM(C12:C17)</f>
        <v>1090839413</v>
      </c>
      <c r="D18" s="102"/>
      <c r="E18" s="102"/>
      <c r="F18" s="102">
        <f>SUM(F12:F17)</f>
        <v>1090839413</v>
      </c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354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506</v>
      </c>
      <c r="B31" s="5" t="s">
        <v>355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356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f>SUM('bevételek műk.bölcsőde'!C43+'bevételek műk.könyvtár'!C43+'bevételek zengő óvoda'!C43+'bevételek polg.hiv'!C43+'bevételek önkorm.'!C43)</f>
        <v>131504262</v>
      </c>
      <c r="D43" s="102"/>
      <c r="E43" s="102"/>
      <c r="F43" s="102">
        <f>SUM(C43:E43)</f>
        <v>131504262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384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38</v>
      </c>
      <c r="B48" s="87"/>
      <c r="C48" s="102">
        <f>C47+C43+C32+C18</f>
        <v>1462855037</v>
      </c>
      <c r="D48" s="102">
        <f>D47+D43+D32+D18</f>
        <v>50095502</v>
      </c>
      <c r="E48" s="102">
        <f>E43+E32+E18</f>
        <v>6393136</v>
      </c>
      <c r="F48" s="102">
        <f>F47+F43+F32+F18</f>
        <v>1519343675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333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513</v>
      </c>
      <c r="B55" s="5" t="s">
        <v>372</v>
      </c>
      <c r="C55" s="106"/>
      <c r="D55" s="106"/>
      <c r="E55" s="106"/>
      <c r="F55" s="106"/>
    </row>
    <row r="56" spans="1:6" ht="15" customHeight="1">
      <c r="A56" s="12" t="s">
        <v>514</v>
      </c>
      <c r="B56" s="5" t="s">
        <v>373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374</v>
      </c>
      <c r="B57" s="5" t="s">
        <v>375</v>
      </c>
      <c r="C57" s="106"/>
      <c r="D57" s="106"/>
      <c r="E57" s="106"/>
      <c r="F57" s="106"/>
    </row>
    <row r="58" spans="1:6" ht="15" customHeight="1">
      <c r="A58" s="12" t="s">
        <v>515</v>
      </c>
      <c r="B58" s="5" t="s">
        <v>376</v>
      </c>
      <c r="C58" s="106"/>
      <c r="D58" s="106"/>
      <c r="E58" s="106"/>
      <c r="F58" s="106"/>
    </row>
    <row r="59" spans="1:6" ht="15" customHeight="1">
      <c r="A59" s="12" t="s">
        <v>377</v>
      </c>
      <c r="B59" s="5" t="s">
        <v>378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379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385</v>
      </c>
      <c r="B61" s="5" t="s">
        <v>386</v>
      </c>
      <c r="C61" s="106"/>
      <c r="D61" s="106"/>
      <c r="E61" s="106"/>
      <c r="F61" s="106"/>
    </row>
    <row r="62" spans="1:6" ht="15" customHeight="1">
      <c r="A62" s="4" t="s">
        <v>518</v>
      </c>
      <c r="B62" s="5" t="s">
        <v>387</v>
      </c>
      <c r="C62" s="106"/>
      <c r="D62" s="106"/>
      <c r="E62" s="106"/>
      <c r="F62" s="106"/>
    </row>
    <row r="63" spans="1:6" ht="15" customHeight="1">
      <c r="A63" s="12" t="s">
        <v>519</v>
      </c>
      <c r="B63" s="5" t="s">
        <v>388</v>
      </c>
      <c r="C63" s="106"/>
      <c r="D63" s="106"/>
      <c r="E63" s="106"/>
      <c r="F63" s="106">
        <f>SUM(C63:E63)</f>
        <v>0</v>
      </c>
    </row>
    <row r="64" spans="1:6" ht="15" customHeight="1">
      <c r="A64" s="36" t="s">
        <v>8</v>
      </c>
      <c r="B64" s="46" t="s">
        <v>389</v>
      </c>
      <c r="C64" s="102">
        <f>SUM(C63)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37</v>
      </c>
      <c r="B65" s="87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390</v>
      </c>
      <c r="C66" s="102">
        <f>C64+C47+C60+C43+C32+C18+C54</f>
        <v>1462855037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1519343675</v>
      </c>
    </row>
    <row r="67" spans="1:6" ht="15.75">
      <c r="A67" s="73" t="s">
        <v>93</v>
      </c>
      <c r="B67" s="52"/>
      <c r="C67" s="106">
        <f>SUM('bevételek műk.könyvtár'!C62)+'bevételek műk.bölcsőde'!C62+'bevételek zengő óvoda'!C67+'bevételek polg.hiv'!C67+'bevételek önkorm.'!C67</f>
        <v>-18114241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-62806203</v>
      </c>
      <c r="F67" s="106">
        <f>SUM('bevételek műk.könyvtár'!F62)+'bevételek műk.bölcsőde'!F62+'bevételek zengő óvoda'!F67+'bevételek polg.hiv'!F67+'bevételek önkorm.'!F67</f>
        <v>-81316544</v>
      </c>
    </row>
    <row r="68" spans="1:6" ht="15.75">
      <c r="A68" s="73" t="s">
        <v>94</v>
      </c>
      <c r="B68" s="52"/>
      <c r="C68" s="106">
        <f>SUM('bevételek műk.könyvtár'!C63)+'bevételek műk.bölcsőde'!C63+'bevételek zengő óvoda'!C68+'bevételek polg.hiv'!C68+'bevételek önkorm.'!C68</f>
        <v>-62015456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-62015456</v>
      </c>
    </row>
    <row r="69" spans="1:6" ht="15" hidden="1">
      <c r="A69" s="34" t="s">
        <v>520</v>
      </c>
      <c r="B69" s="4" t="s">
        <v>391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392</v>
      </c>
      <c r="B70" s="4" t="s">
        <v>393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521</v>
      </c>
      <c r="B71" s="4" t="s">
        <v>394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395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522</v>
      </c>
      <c r="B73" s="4" t="s">
        <v>396</v>
      </c>
      <c r="C73" s="106"/>
      <c r="D73" s="106"/>
      <c r="E73" s="106"/>
      <c r="F73" s="106"/>
    </row>
    <row r="74" spans="1:6" ht="15" hidden="1">
      <c r="A74" s="34" t="s">
        <v>397</v>
      </c>
      <c r="B74" s="4" t="s">
        <v>398</v>
      </c>
      <c r="C74" s="106"/>
      <c r="D74" s="106"/>
      <c r="E74" s="106"/>
      <c r="F74" s="106"/>
    </row>
    <row r="75" spans="1:6" ht="15" hidden="1">
      <c r="A75" s="12" t="s">
        <v>523</v>
      </c>
      <c r="B75" s="4" t="s">
        <v>399</v>
      </c>
      <c r="C75" s="106"/>
      <c r="D75" s="106"/>
      <c r="E75" s="106"/>
      <c r="F75" s="106"/>
    </row>
    <row r="76" spans="1:6" ht="15" hidden="1">
      <c r="A76" s="34" t="s">
        <v>400</v>
      </c>
      <c r="B76" s="4" t="s">
        <v>401</v>
      </c>
      <c r="C76" s="106"/>
      <c r="D76" s="106"/>
      <c r="E76" s="106"/>
      <c r="F76" s="106"/>
    </row>
    <row r="77" spans="1:6" ht="15">
      <c r="A77" s="13" t="s">
        <v>10</v>
      </c>
      <c r="B77" s="6" t="s">
        <v>402</v>
      </c>
      <c r="C77" s="106"/>
      <c r="D77" s="106"/>
      <c r="E77" s="106"/>
      <c r="F77" s="106"/>
    </row>
    <row r="78" spans="1:6" ht="15" hidden="1">
      <c r="A78" s="4" t="s">
        <v>91</v>
      </c>
      <c r="B78" s="4" t="s">
        <v>403</v>
      </c>
      <c r="C78" s="106"/>
      <c r="D78" s="106"/>
      <c r="E78" s="106"/>
      <c r="F78" s="106"/>
    </row>
    <row r="79" spans="1:6" ht="15" hidden="1">
      <c r="A79" s="4" t="s">
        <v>92</v>
      </c>
      <c r="B79" s="4" t="s">
        <v>403</v>
      </c>
      <c r="C79" s="106"/>
      <c r="D79" s="106"/>
      <c r="E79" s="106"/>
      <c r="F79" s="106"/>
    </row>
    <row r="80" spans="1:6" ht="15" hidden="1">
      <c r="A80" s="4" t="s">
        <v>89</v>
      </c>
      <c r="B80" s="4" t="s">
        <v>404</v>
      </c>
      <c r="C80" s="106"/>
      <c r="D80" s="106"/>
      <c r="E80" s="106"/>
      <c r="F80" s="106"/>
    </row>
    <row r="81" spans="1:6" ht="15" hidden="1">
      <c r="A81" s="4" t="s">
        <v>90</v>
      </c>
      <c r="B81" s="4" t="s">
        <v>404</v>
      </c>
      <c r="C81" s="106"/>
      <c r="D81" s="106"/>
      <c r="E81" s="106"/>
      <c r="F81" s="106"/>
    </row>
    <row r="82" spans="1:6" ht="15">
      <c r="A82" s="6" t="s">
        <v>11</v>
      </c>
      <c r="B82" s="6" t="s">
        <v>405</v>
      </c>
      <c r="C82" s="106">
        <v>150000000</v>
      </c>
      <c r="D82" s="106"/>
      <c r="E82" s="106"/>
      <c r="F82" s="106">
        <f>SUM(C82:E82)</f>
        <v>150000000</v>
      </c>
    </row>
    <row r="83" spans="1:6" ht="15">
      <c r="A83" s="34" t="s">
        <v>406</v>
      </c>
      <c r="B83" s="4" t="s">
        <v>407</v>
      </c>
      <c r="C83" s="106"/>
      <c r="D83" s="106"/>
      <c r="E83" s="106"/>
      <c r="F83" s="106"/>
    </row>
    <row r="84" spans="1:6" ht="15">
      <c r="A84" s="34" t="s">
        <v>408</v>
      </c>
      <c r="B84" s="4" t="s">
        <v>409</v>
      </c>
      <c r="C84" s="106"/>
      <c r="D84" s="106"/>
      <c r="E84" s="106"/>
      <c r="F84" s="106"/>
    </row>
    <row r="85" spans="1:6" ht="15">
      <c r="A85" s="34" t="s">
        <v>410</v>
      </c>
      <c r="B85" s="4" t="s">
        <v>411</v>
      </c>
      <c r="C85" s="106"/>
      <c r="D85" s="106"/>
      <c r="E85" s="106"/>
      <c r="F85" s="106">
        <f>SUM(C85:E85)</f>
        <v>0</v>
      </c>
    </row>
    <row r="86" spans="1:6" ht="15">
      <c r="A86" s="34" t="s">
        <v>412</v>
      </c>
      <c r="B86" s="4" t="s">
        <v>413</v>
      </c>
      <c r="C86" s="106"/>
      <c r="D86" s="106"/>
      <c r="E86" s="106"/>
      <c r="F86" s="106"/>
    </row>
    <row r="87" spans="1:6" ht="15">
      <c r="A87" s="12" t="s">
        <v>524</v>
      </c>
      <c r="B87" s="4" t="s">
        <v>414</v>
      </c>
      <c r="C87" s="106"/>
      <c r="D87" s="106"/>
      <c r="E87" s="106"/>
      <c r="F87" s="106"/>
    </row>
    <row r="88" spans="1:6" ht="15">
      <c r="A88" s="14" t="s">
        <v>12</v>
      </c>
      <c r="B88" s="6" t="s">
        <v>415</v>
      </c>
      <c r="C88" s="102">
        <f>SUM(C82:C87)</f>
        <v>150000000</v>
      </c>
      <c r="D88" s="102">
        <f>SUM(D72:D87)</f>
        <v>0</v>
      </c>
      <c r="E88" s="102">
        <f>SUM(E72:E87)</f>
        <v>0</v>
      </c>
      <c r="F88" s="102">
        <f>SUM(C88:E88)</f>
        <v>150000000</v>
      </c>
    </row>
    <row r="89" spans="1:6" ht="15">
      <c r="A89" s="12" t="s">
        <v>416</v>
      </c>
      <c r="B89" s="4" t="s">
        <v>417</v>
      </c>
      <c r="C89" s="106"/>
      <c r="D89" s="106"/>
      <c r="E89" s="106"/>
      <c r="F89" s="106"/>
    </row>
    <row r="90" spans="1:6" ht="15">
      <c r="A90" s="12" t="s">
        <v>418</v>
      </c>
      <c r="B90" s="4" t="s">
        <v>419</v>
      </c>
      <c r="C90" s="106"/>
      <c r="D90" s="106"/>
      <c r="E90" s="106"/>
      <c r="F90" s="106"/>
    </row>
    <row r="91" spans="1:6" ht="15">
      <c r="A91" s="34" t="s">
        <v>420</v>
      </c>
      <c r="B91" s="4" t="s">
        <v>421</v>
      </c>
      <c r="C91" s="106"/>
      <c r="D91" s="106"/>
      <c r="E91" s="106"/>
      <c r="F91" s="106"/>
    </row>
    <row r="92" spans="1:6" ht="15">
      <c r="A92" s="34" t="s">
        <v>525</v>
      </c>
      <c r="B92" s="4" t="s">
        <v>422</v>
      </c>
      <c r="C92" s="106"/>
      <c r="D92" s="106"/>
      <c r="E92" s="106"/>
      <c r="F92" s="106"/>
    </row>
    <row r="93" spans="1:6" ht="15">
      <c r="A93" s="13" t="s">
        <v>13</v>
      </c>
      <c r="B93" s="6" t="s">
        <v>423</v>
      </c>
      <c r="C93" s="106"/>
      <c r="D93" s="106"/>
      <c r="E93" s="106"/>
      <c r="F93" s="106"/>
    </row>
    <row r="94" spans="1:6" ht="15">
      <c r="A94" s="14" t="s">
        <v>424</v>
      </c>
      <c r="B94" s="6" t="s">
        <v>425</v>
      </c>
      <c r="C94" s="106"/>
      <c r="D94" s="106"/>
      <c r="E94" s="106"/>
      <c r="F94" s="106"/>
    </row>
    <row r="95" spans="1:6" ht="15.75">
      <c r="A95" s="37" t="s">
        <v>14</v>
      </c>
      <c r="B95" s="38" t="s">
        <v>426</v>
      </c>
      <c r="C95" s="102">
        <f>SUM(C88)</f>
        <v>150000000</v>
      </c>
      <c r="D95" s="102">
        <f>SUM(D72:D94)</f>
        <v>0</v>
      </c>
      <c r="E95" s="102">
        <f>SUM(E72:E94)</f>
        <v>0</v>
      </c>
      <c r="F95" s="102">
        <f>SUM(C95:E95)</f>
        <v>150000000</v>
      </c>
    </row>
    <row r="96" spans="1:6" ht="15.75">
      <c r="A96" s="71" t="s">
        <v>527</v>
      </c>
      <c r="B96" s="72"/>
      <c r="C96" s="102">
        <f>C66+C95</f>
        <v>1612855037</v>
      </c>
      <c r="D96" s="102">
        <f>D95+D66</f>
        <v>50095502</v>
      </c>
      <c r="E96" s="102">
        <f>E95+E66</f>
        <v>6393136</v>
      </c>
      <c r="F96" s="102">
        <f>F95+F66</f>
        <v>1669343675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11/2020.(IV. 29.)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B71">
      <selection activeCell="D96" sqref="D96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1" t="s">
        <v>599</v>
      </c>
      <c r="B1" s="165"/>
      <c r="C1" s="165"/>
      <c r="D1" s="165"/>
      <c r="E1" s="165"/>
      <c r="F1" s="163"/>
    </row>
    <row r="2" spans="1:6" ht="18.75" customHeight="1">
      <c r="A2" s="164" t="s">
        <v>605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104</v>
      </c>
    </row>
    <row r="5" spans="1:6" ht="45">
      <c r="A5" s="1" t="s">
        <v>134</v>
      </c>
      <c r="B5" s="2" t="s">
        <v>135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457</v>
      </c>
      <c r="B18" s="27" t="s">
        <v>160</v>
      </c>
      <c r="C18" s="70"/>
      <c r="D18" s="70"/>
      <c r="E18" s="70"/>
      <c r="F18" s="24"/>
    </row>
    <row r="19" spans="1:6" ht="15">
      <c r="A19" s="29" t="s">
        <v>427</v>
      </c>
      <c r="B19" s="30" t="s">
        <v>161</v>
      </c>
      <c r="C19" s="105">
        <f>SUM('kiadások működés Bölcsőde'!C19+'kiadások működés Könyvtár'!C19+'kiadások működés Zengő Óvoda'!C19+'kiadások működés Polg.Hiv'!C19+'kiadások működés önkormányzat'!C19)</f>
        <v>510104529</v>
      </c>
      <c r="D19" s="105"/>
      <c r="E19" s="105">
        <f>SUM('kiadások működés Polg.Hiv'!E19)</f>
        <v>42943684</v>
      </c>
      <c r="F19" s="106">
        <f>SUM(C19:E19)</f>
        <v>553048213</v>
      </c>
    </row>
    <row r="20" spans="1:6" ht="15" hidden="1">
      <c r="A20" s="4" t="s">
        <v>162</v>
      </c>
      <c r="B20" s="27" t="s">
        <v>163</v>
      </c>
      <c r="C20" s="105"/>
      <c r="D20" s="105"/>
      <c r="E20" s="105"/>
      <c r="F20" s="106"/>
    </row>
    <row r="21" spans="1:6" ht="15" hidden="1">
      <c r="A21" s="4" t="s">
        <v>164</v>
      </c>
      <c r="B21" s="27" t="s">
        <v>165</v>
      </c>
      <c r="C21" s="105"/>
      <c r="D21" s="105"/>
      <c r="E21" s="105"/>
      <c r="F21" s="106"/>
    </row>
    <row r="22" spans="1:6" ht="15" hidden="1">
      <c r="A22" s="5" t="s">
        <v>166</v>
      </c>
      <c r="B22" s="27" t="s">
        <v>167</v>
      </c>
      <c r="C22" s="105"/>
      <c r="D22" s="105"/>
      <c r="E22" s="105"/>
      <c r="F22" s="106"/>
    </row>
    <row r="23" spans="1:6" ht="15">
      <c r="A23" s="6" t="s">
        <v>428</v>
      </c>
      <c r="B23" s="30" t="s">
        <v>168</v>
      </c>
      <c r="C23" s="105">
        <f>SUM('kiadások működés önkormányzat'!C23+'kiadások működés Polg.Hiv'!C23+'kiadások működés Zengő Óvoda'!C23+'kiadások működés Bölcsőde'!C23)</f>
        <v>39398323</v>
      </c>
      <c r="D23" s="115">
        <v>16462760</v>
      </c>
      <c r="E23" s="105">
        <v>300000</v>
      </c>
      <c r="F23" s="106">
        <f>SUM(C23:E23)</f>
        <v>56161083</v>
      </c>
    </row>
    <row r="24" spans="1:6" ht="15">
      <c r="A24" s="47" t="s">
        <v>487</v>
      </c>
      <c r="B24" s="48" t="s">
        <v>169</v>
      </c>
      <c r="C24" s="102">
        <f>SUM(C19:C23)</f>
        <v>549502852</v>
      </c>
      <c r="D24" s="102">
        <f>SUM(D23)</f>
        <v>16462760</v>
      </c>
      <c r="E24" s="102">
        <f>SUM(E19:E23)</f>
        <v>43243684</v>
      </c>
      <c r="F24" s="102">
        <f>SUM(C24:E24)</f>
        <v>609209296</v>
      </c>
    </row>
    <row r="25" spans="1:6" ht="15">
      <c r="A25" s="36" t="s">
        <v>458</v>
      </c>
      <c r="B25" s="48" t="s">
        <v>170</v>
      </c>
      <c r="C25" s="102">
        <f>SUM('kiadások működés Bölcsőde'!C25+'kiadások működés Könyvtár'!C25+'kiadások működés Zengő Óvoda'!C25+'kiadások működés Polg.Hiv'!C25+'kiadások működés önkormányzat'!C25)</f>
        <v>103500039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115623251</v>
      </c>
    </row>
    <row r="26" spans="1:6" ht="15" hidden="1">
      <c r="A26" s="4" t="s">
        <v>171</v>
      </c>
      <c r="B26" s="27" t="s">
        <v>172</v>
      </c>
      <c r="C26" s="105"/>
      <c r="D26" s="105"/>
      <c r="E26" s="105"/>
      <c r="F26" s="106"/>
    </row>
    <row r="27" spans="1:6" ht="15" hidden="1">
      <c r="A27" s="4" t="s">
        <v>173</v>
      </c>
      <c r="B27" s="27" t="s">
        <v>174</v>
      </c>
      <c r="C27" s="105"/>
      <c r="D27" s="105"/>
      <c r="E27" s="105"/>
      <c r="F27" s="106"/>
    </row>
    <row r="28" spans="1:6" ht="15" hidden="1">
      <c r="A28" s="4" t="s">
        <v>175</v>
      </c>
      <c r="B28" s="27" t="s">
        <v>176</v>
      </c>
      <c r="C28" s="105"/>
      <c r="D28" s="105"/>
      <c r="E28" s="105"/>
      <c r="F28" s="106"/>
    </row>
    <row r="29" spans="1:6" ht="15">
      <c r="A29" s="6" t="s">
        <v>429</v>
      </c>
      <c r="B29" s="30" t="s">
        <v>177</v>
      </c>
      <c r="C29" s="105">
        <f>SUM('kiadások működés Bölcsőde'!C29+'kiadások működés Könyvtár'!C29+'kiadások működés Zengő Óvoda'!C29+'kiadások működés Polg.Hiv'!C29+'kiadások működés önkormányzat'!C29)</f>
        <v>23778389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28231033</v>
      </c>
    </row>
    <row r="30" spans="1:6" ht="15" hidden="1">
      <c r="A30" s="4" t="s">
        <v>178</v>
      </c>
      <c r="B30" s="27" t="s">
        <v>179</v>
      </c>
      <c r="C30" s="105"/>
      <c r="D30" s="105"/>
      <c r="E30" s="105"/>
      <c r="F30" s="106"/>
    </row>
    <row r="31" spans="1:6" ht="15" hidden="1">
      <c r="A31" s="4" t="s">
        <v>180</v>
      </c>
      <c r="B31" s="27" t="s">
        <v>181</v>
      </c>
      <c r="C31" s="105"/>
      <c r="D31" s="105"/>
      <c r="E31" s="105"/>
      <c r="F31" s="106"/>
    </row>
    <row r="32" spans="1:6" ht="15" customHeight="1">
      <c r="A32" s="6" t="s">
        <v>488</v>
      </c>
      <c r="B32" s="30" t="s">
        <v>182</v>
      </c>
      <c r="C32" s="105">
        <f>SUM('kiadások működés Bölcsőde'!C32+'kiadások működés Könyvtár'!C32+'kiadások működés Zengő Óvoda'!C32+'kiadások működés Polg.Hiv'!C32+'kiadások működés önkormányzat'!C32)</f>
        <v>5876748</v>
      </c>
      <c r="D32" s="105"/>
      <c r="E32" s="105">
        <f>SUM('kiadások működés önkormányzat'!E32+'kiadások működés Polg.Hiv'!E32)</f>
        <v>654562</v>
      </c>
      <c r="F32" s="106">
        <f>SUM(C32:E32)</f>
        <v>6531310</v>
      </c>
    </row>
    <row r="33" spans="1:6" ht="15" hidden="1">
      <c r="A33" s="4" t="s">
        <v>183</v>
      </c>
      <c r="B33" s="27" t="s">
        <v>184</v>
      </c>
      <c r="C33" s="105"/>
      <c r="D33" s="105"/>
      <c r="E33" s="105"/>
      <c r="F33" s="106"/>
    </row>
    <row r="34" spans="1:6" ht="15" hidden="1">
      <c r="A34" s="4" t="s">
        <v>185</v>
      </c>
      <c r="B34" s="27" t="s">
        <v>186</v>
      </c>
      <c r="C34" s="105"/>
      <c r="D34" s="105"/>
      <c r="E34" s="105"/>
      <c r="F34" s="106"/>
    </row>
    <row r="35" spans="1:6" ht="15" hidden="1">
      <c r="A35" s="4" t="s">
        <v>459</v>
      </c>
      <c r="B35" s="27" t="s">
        <v>187</v>
      </c>
      <c r="C35" s="105"/>
      <c r="D35" s="105"/>
      <c r="E35" s="105"/>
      <c r="F35" s="106"/>
    </row>
    <row r="36" spans="1:6" ht="15" hidden="1">
      <c r="A36" s="4" t="s">
        <v>188</v>
      </c>
      <c r="B36" s="27" t="s">
        <v>189</v>
      </c>
      <c r="C36" s="105"/>
      <c r="D36" s="105"/>
      <c r="E36" s="105"/>
      <c r="F36" s="106"/>
    </row>
    <row r="37" spans="1:6" ht="15" hidden="1">
      <c r="A37" s="9" t="s">
        <v>460</v>
      </c>
      <c r="B37" s="27" t="s">
        <v>190</v>
      </c>
      <c r="C37" s="105"/>
      <c r="D37" s="105"/>
      <c r="E37" s="105"/>
      <c r="F37" s="106"/>
    </row>
    <row r="38" spans="1:6" ht="15" hidden="1">
      <c r="A38" s="5" t="s">
        <v>191</v>
      </c>
      <c r="B38" s="27" t="s">
        <v>192</v>
      </c>
      <c r="C38" s="105"/>
      <c r="D38" s="105"/>
      <c r="E38" s="105"/>
      <c r="F38" s="106"/>
    </row>
    <row r="39" spans="1:6" ht="15" hidden="1">
      <c r="A39" s="4" t="s">
        <v>461</v>
      </c>
      <c r="B39" s="27" t="s">
        <v>193</v>
      </c>
      <c r="C39" s="105"/>
      <c r="D39" s="105"/>
      <c r="E39" s="105"/>
      <c r="F39" s="106"/>
    </row>
    <row r="40" spans="1:6" ht="15">
      <c r="A40" s="6" t="s">
        <v>430</v>
      </c>
      <c r="B40" s="30" t="s">
        <v>194</v>
      </c>
      <c r="C40" s="105">
        <f>SUM('kiadások működés Bölcsőde'!C40+'kiadások működés Könyvtár'!C40+'kiadások működés Zengő Óvoda'!C40+'kiadások működés Polg.Hiv'!C40+'kiadások működés önkormányzat'!C40)</f>
        <v>334308560</v>
      </c>
      <c r="D40" s="150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359589544</v>
      </c>
    </row>
    <row r="41" spans="1:6" ht="15" hidden="1">
      <c r="A41" s="4" t="s">
        <v>195</v>
      </c>
      <c r="B41" s="27" t="s">
        <v>196</v>
      </c>
      <c r="C41" s="105"/>
      <c r="D41" s="150"/>
      <c r="E41" s="105"/>
      <c r="F41" s="106"/>
    </row>
    <row r="42" spans="1:6" ht="15" hidden="1">
      <c r="A42" s="4" t="s">
        <v>197</v>
      </c>
      <c r="B42" s="27" t="s">
        <v>198</v>
      </c>
      <c r="C42" s="105"/>
      <c r="D42" s="150"/>
      <c r="E42" s="105"/>
      <c r="F42" s="106"/>
    </row>
    <row r="43" spans="1:6" ht="15">
      <c r="A43" s="6" t="s">
        <v>431</v>
      </c>
      <c r="B43" s="30" t="s">
        <v>199</v>
      </c>
      <c r="C43" s="105">
        <f>SUM('kiadások működés Bölcsőde'!C43+'kiadások működés Könyvtár'!C43+'kiadások működés Zengő Óvoda'!C43+'kiadások működés Polg.Hiv'!C43+'kiadások működés önkormányzat'!C43)</f>
        <v>1228000</v>
      </c>
      <c r="D43" s="150"/>
      <c r="E43" s="105">
        <f>SUM('kiadások működés önkormányzat'!E43+'kiadások működés Polg.Hiv'!E43)</f>
        <v>125000</v>
      </c>
      <c r="F43" s="106">
        <f>SUM(C43:E43)</f>
        <v>1353000</v>
      </c>
    </row>
    <row r="44" spans="1:6" ht="15" hidden="1">
      <c r="A44" s="4" t="s">
        <v>200</v>
      </c>
      <c r="B44" s="27" t="s">
        <v>201</v>
      </c>
      <c r="C44" s="105"/>
      <c r="D44" s="150"/>
      <c r="E44" s="105"/>
      <c r="F44" s="106"/>
    </row>
    <row r="45" spans="1:6" ht="15" hidden="1">
      <c r="A45" s="4" t="s">
        <v>202</v>
      </c>
      <c r="B45" s="27" t="s">
        <v>203</v>
      </c>
      <c r="C45" s="105"/>
      <c r="D45" s="150"/>
      <c r="E45" s="105"/>
      <c r="F45" s="106"/>
    </row>
    <row r="46" spans="1:6" ht="15" hidden="1">
      <c r="A46" s="4" t="s">
        <v>462</v>
      </c>
      <c r="B46" s="27" t="s">
        <v>204</v>
      </c>
      <c r="C46" s="105"/>
      <c r="D46" s="150"/>
      <c r="E46" s="105"/>
      <c r="F46" s="106"/>
    </row>
    <row r="47" spans="1:6" ht="15" hidden="1">
      <c r="A47" s="4" t="s">
        <v>463</v>
      </c>
      <c r="B47" s="27" t="s">
        <v>205</v>
      </c>
      <c r="C47" s="105"/>
      <c r="D47" s="150"/>
      <c r="E47" s="105"/>
      <c r="F47" s="106"/>
    </row>
    <row r="48" spans="1:6" ht="15" hidden="1">
      <c r="A48" s="4" t="s">
        <v>206</v>
      </c>
      <c r="B48" s="27" t="s">
        <v>207</v>
      </c>
      <c r="C48" s="105"/>
      <c r="D48" s="150"/>
      <c r="E48" s="105"/>
      <c r="F48" s="106"/>
    </row>
    <row r="49" spans="1:6" ht="15">
      <c r="A49" s="6" t="s">
        <v>432</v>
      </c>
      <c r="B49" s="30" t="s">
        <v>208</v>
      </c>
      <c r="C49" s="105">
        <f>SUM('kiadások működés Bölcsőde'!C49+'kiadások működés Könyvtár'!C49+'kiadások működés Zengő Óvoda'!C49+'kiadások működés Polg.Hiv'!C49+'kiadások működés önkormányzat'!C49)</f>
        <v>79571266</v>
      </c>
      <c r="D49" s="150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86767201</v>
      </c>
    </row>
    <row r="50" spans="1:6" ht="15">
      <c r="A50" s="36" t="s">
        <v>433</v>
      </c>
      <c r="B50" s="48" t="s">
        <v>209</v>
      </c>
      <c r="C50" s="102">
        <f>SUM(C29:C49)</f>
        <v>444762963</v>
      </c>
      <c r="D50" s="102">
        <f>SUM(D29:D49)</f>
        <v>20300000</v>
      </c>
      <c r="E50" s="102">
        <f>SUM(E29:E49)</f>
        <v>17409125</v>
      </c>
      <c r="F50" s="102">
        <f>SUM(F29:F49)</f>
        <v>482472088</v>
      </c>
    </row>
    <row r="51" spans="1:6" ht="15" hidden="1">
      <c r="A51" s="12" t="s">
        <v>210</v>
      </c>
      <c r="B51" s="27" t="s">
        <v>211</v>
      </c>
      <c r="C51" s="105"/>
      <c r="D51" s="105"/>
      <c r="E51" s="105"/>
      <c r="F51" s="106"/>
    </row>
    <row r="52" spans="1:6" ht="15" hidden="1">
      <c r="A52" s="12" t="s">
        <v>434</v>
      </c>
      <c r="B52" s="27" t="s">
        <v>212</v>
      </c>
      <c r="C52" s="105"/>
      <c r="D52" s="105"/>
      <c r="E52" s="105"/>
      <c r="F52" s="106"/>
    </row>
    <row r="53" spans="1:6" ht="15" hidden="1">
      <c r="A53" s="15" t="s">
        <v>464</v>
      </c>
      <c r="B53" s="27" t="s">
        <v>213</v>
      </c>
      <c r="C53" s="105"/>
      <c r="D53" s="105"/>
      <c r="E53" s="105"/>
      <c r="F53" s="106"/>
    </row>
    <row r="54" spans="1:6" ht="15" hidden="1">
      <c r="A54" s="15" t="s">
        <v>465</v>
      </c>
      <c r="B54" s="27" t="s">
        <v>214</v>
      </c>
      <c r="C54" s="105"/>
      <c r="D54" s="105"/>
      <c r="E54" s="105"/>
      <c r="F54" s="106"/>
    </row>
    <row r="55" spans="1:6" ht="15" hidden="1">
      <c r="A55" s="15" t="s">
        <v>466</v>
      </c>
      <c r="B55" s="27" t="s">
        <v>215</v>
      </c>
      <c r="C55" s="105"/>
      <c r="D55" s="105"/>
      <c r="E55" s="105"/>
      <c r="F55" s="106"/>
    </row>
    <row r="56" spans="1:6" ht="15" hidden="1">
      <c r="A56" s="12" t="s">
        <v>467</v>
      </c>
      <c r="B56" s="27" t="s">
        <v>216</v>
      </c>
      <c r="C56" s="105"/>
      <c r="D56" s="105"/>
      <c r="E56" s="105"/>
      <c r="F56" s="106"/>
    </row>
    <row r="57" spans="1:6" ht="15" hidden="1">
      <c r="A57" s="12" t="s">
        <v>468</v>
      </c>
      <c r="B57" s="27" t="s">
        <v>217</v>
      </c>
      <c r="C57" s="105"/>
      <c r="D57" s="105"/>
      <c r="E57" s="105"/>
      <c r="F57" s="106"/>
    </row>
    <row r="58" spans="1:6" ht="15" hidden="1">
      <c r="A58" s="12" t="s">
        <v>469</v>
      </c>
      <c r="B58" s="27" t="s">
        <v>218</v>
      </c>
      <c r="C58" s="105"/>
      <c r="D58" s="105"/>
      <c r="E58" s="105"/>
      <c r="F58" s="106"/>
    </row>
    <row r="59" spans="1:6" ht="15">
      <c r="A59" s="45" t="s">
        <v>436</v>
      </c>
      <c r="B59" s="48" t="s">
        <v>219</v>
      </c>
      <c r="C59" s="102">
        <v>40000000</v>
      </c>
      <c r="D59" s="102"/>
      <c r="E59" s="102"/>
      <c r="F59" s="102">
        <f>SUM(C59:E59)</f>
        <v>40000000</v>
      </c>
    </row>
    <row r="60" spans="1:6" ht="15">
      <c r="A60" s="11" t="s">
        <v>470</v>
      </c>
      <c r="B60" s="27" t="s">
        <v>220</v>
      </c>
      <c r="C60" s="105"/>
      <c r="D60" s="105"/>
      <c r="E60" s="105"/>
      <c r="F60" s="106"/>
    </row>
    <row r="61" spans="1:6" ht="15">
      <c r="A61" s="11" t="s">
        <v>221</v>
      </c>
      <c r="B61" s="27" t="s">
        <v>222</v>
      </c>
      <c r="C61" s="105"/>
      <c r="D61" s="105"/>
      <c r="E61" s="105"/>
      <c r="F61" s="106">
        <f>SUM(C61:E61)</f>
        <v>0</v>
      </c>
    </row>
    <row r="62" spans="1:6" ht="15">
      <c r="A62" s="11" t="s">
        <v>223</v>
      </c>
      <c r="B62" s="27" t="s">
        <v>224</v>
      </c>
      <c r="C62" s="105"/>
      <c r="D62" s="105"/>
      <c r="E62" s="105"/>
      <c r="F62" s="106"/>
    </row>
    <row r="63" spans="1:6" ht="15">
      <c r="A63" s="11" t="s">
        <v>437</v>
      </c>
      <c r="B63" s="27" t="s">
        <v>225</v>
      </c>
      <c r="C63" s="105"/>
      <c r="D63" s="105"/>
      <c r="E63" s="105"/>
      <c r="F63" s="106"/>
    </row>
    <row r="64" spans="1:6" ht="15">
      <c r="A64" s="11" t="s">
        <v>471</v>
      </c>
      <c r="B64" s="27" t="s">
        <v>226</v>
      </c>
      <c r="C64" s="105"/>
      <c r="D64" s="105"/>
      <c r="E64" s="105"/>
      <c r="F64" s="106"/>
    </row>
    <row r="65" spans="1:6" ht="15">
      <c r="A65" s="11" t="s">
        <v>439</v>
      </c>
      <c r="B65" s="27" t="s">
        <v>227</v>
      </c>
      <c r="C65" s="105">
        <f>SUM('kiadások működés önkormányzat'!C65)</f>
        <v>266225099</v>
      </c>
      <c r="D65" s="105"/>
      <c r="E65" s="105"/>
      <c r="F65" s="106">
        <f>SUM(C65:E65)</f>
        <v>266225099</v>
      </c>
    </row>
    <row r="66" spans="1:6" ht="15">
      <c r="A66" s="11" t="s">
        <v>472</v>
      </c>
      <c r="B66" s="27" t="s">
        <v>228</v>
      </c>
      <c r="C66" s="105"/>
      <c r="D66" s="105"/>
      <c r="E66" s="105"/>
      <c r="F66" s="106"/>
    </row>
    <row r="67" spans="1:6" ht="15">
      <c r="A67" s="11" t="s">
        <v>473</v>
      </c>
      <c r="B67" s="27" t="s">
        <v>229</v>
      </c>
      <c r="C67" s="105"/>
      <c r="D67" s="105"/>
      <c r="E67" s="105"/>
      <c r="F67" s="106"/>
    </row>
    <row r="68" spans="1:6" ht="15">
      <c r="A68" s="11" t="s">
        <v>230</v>
      </c>
      <c r="B68" s="27" t="s">
        <v>231</v>
      </c>
      <c r="C68" s="105"/>
      <c r="D68" s="105"/>
      <c r="E68" s="105"/>
      <c r="F68" s="106"/>
    </row>
    <row r="69" spans="1:6" ht="15">
      <c r="A69" s="17" t="s">
        <v>232</v>
      </c>
      <c r="B69" s="27" t="s">
        <v>233</v>
      </c>
      <c r="C69" s="105"/>
      <c r="D69" s="105"/>
      <c r="E69" s="105"/>
      <c r="F69" s="106"/>
    </row>
    <row r="70" spans="1:6" ht="15">
      <c r="A70" s="11" t="s">
        <v>474</v>
      </c>
      <c r="B70" s="27" t="s">
        <v>234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95</v>
      </c>
      <c r="B71" s="27" t="s">
        <v>576</v>
      </c>
      <c r="C71" s="115">
        <v>2365229</v>
      </c>
      <c r="D71" s="115"/>
      <c r="E71" s="115"/>
      <c r="F71" s="116">
        <f>SUM(C71:E71)</f>
        <v>2365229</v>
      </c>
    </row>
    <row r="72" spans="1:6" ht="15">
      <c r="A72" s="17" t="s">
        <v>96</v>
      </c>
      <c r="B72" s="27" t="s">
        <v>576</v>
      </c>
      <c r="C72" s="115"/>
      <c r="D72" s="115"/>
      <c r="E72" s="115"/>
      <c r="F72" s="116">
        <f>SUM(C72:E72)</f>
        <v>0</v>
      </c>
    </row>
    <row r="73" spans="1:6" ht="15">
      <c r="A73" s="45" t="s">
        <v>442</v>
      </c>
      <c r="B73" s="48" t="s">
        <v>235</v>
      </c>
      <c r="C73" s="102">
        <f>SUM(C60:C72)</f>
        <v>343203424</v>
      </c>
      <c r="D73" s="102">
        <f>SUM(D60:D72)</f>
        <v>10152160</v>
      </c>
      <c r="E73" s="102"/>
      <c r="F73" s="102">
        <f>SUM(F60:F72)</f>
        <v>353355584</v>
      </c>
    </row>
    <row r="74" spans="1:6" ht="15.75">
      <c r="A74" s="49" t="s">
        <v>38</v>
      </c>
      <c r="B74" s="151"/>
      <c r="C74" s="102">
        <f>C73+C59+C50+C25+C24</f>
        <v>1480969278</v>
      </c>
      <c r="D74" s="102">
        <f>D73+D59+D50+D25+D24</f>
        <v>50491602</v>
      </c>
      <c r="E74" s="102">
        <f>E73+E59+E50+E25+E24</f>
        <v>69199339</v>
      </c>
      <c r="F74" s="102">
        <f>F73+F59+F50+F25+F24</f>
        <v>1600660219</v>
      </c>
    </row>
    <row r="75" spans="1:6" ht="15">
      <c r="A75" s="31" t="s">
        <v>236</v>
      </c>
      <c r="B75" s="27" t="s">
        <v>237</v>
      </c>
      <c r="C75" s="105">
        <f>SUM('kiadások működés Bölcsőde'!C75+'kiadások működés Könyvtár'!C75+'kiadások működés Zengő Óvoda'!C75+'kiadások működés Polg.Hiv'!C75+'kiadások működés önkormányzat'!C75)</f>
        <v>500000</v>
      </c>
      <c r="D75" s="105"/>
      <c r="E75" s="105"/>
      <c r="F75" s="106">
        <f aca="true" t="shared" si="0" ref="F75:F81">SUM(C75:E75)</f>
        <v>500000</v>
      </c>
    </row>
    <row r="76" spans="1:6" ht="15">
      <c r="A76" s="31" t="s">
        <v>475</v>
      </c>
      <c r="B76" s="27" t="s">
        <v>238</v>
      </c>
      <c r="C76" s="105">
        <f>SUM('kiadások működés Bölcsőde'!C76+'kiadások működés Könyvtár'!C76+'kiadások működés Zengő Óvoda'!C76+'kiadások működés Polg.Hiv'!C76+'kiadások működés önkormányzat'!C76)</f>
        <v>26258976</v>
      </c>
      <c r="D76" s="105"/>
      <c r="E76" s="105"/>
      <c r="F76" s="106">
        <f t="shared" si="0"/>
        <v>26258976</v>
      </c>
    </row>
    <row r="77" spans="1:6" ht="15">
      <c r="A77" s="31" t="s">
        <v>239</v>
      </c>
      <c r="B77" s="27" t="s">
        <v>240</v>
      </c>
      <c r="C77" s="105">
        <f>SUM('kiadások működés Bölcsőde'!C77+'kiadások működés Könyvtár'!C77+'kiadások működés Zengő Óvoda'!C77+'kiadások működés Polg.Hiv'!C77+'kiadások működés önkormányzat'!C77)</f>
        <v>2219000</v>
      </c>
      <c r="D77" s="105"/>
      <c r="E77" s="105"/>
      <c r="F77" s="106">
        <f t="shared" si="0"/>
        <v>2219000</v>
      </c>
    </row>
    <row r="78" spans="1:6" ht="15">
      <c r="A78" s="31" t="s">
        <v>241</v>
      </c>
      <c r="B78" s="27" t="s">
        <v>242</v>
      </c>
      <c r="C78" s="105">
        <f>SUM('kiadások működés Bölcsőde'!C78+'kiadások működés Könyvtár'!C78+'kiadások működés Zengő Óvoda'!C78+'kiadások működés Polg.Hiv'!C78+'kiadások működés önkormányzat'!C78)</f>
        <v>5127499</v>
      </c>
      <c r="D78" s="105"/>
      <c r="E78" s="105"/>
      <c r="F78" s="106">
        <f t="shared" si="0"/>
        <v>5127499</v>
      </c>
    </row>
    <row r="79" spans="1:6" ht="15">
      <c r="A79" s="5" t="s">
        <v>243</v>
      </c>
      <c r="B79" s="27" t="s">
        <v>244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245</v>
      </c>
      <c r="B80" s="27" t="s">
        <v>246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247</v>
      </c>
      <c r="B81" s="27" t="s">
        <v>248</v>
      </c>
      <c r="C81" s="105">
        <f>SUM('kiadások működés Bölcsőde'!C81+'kiadások működés Könyvtár'!C81+'kiadások működés Zengő Óvoda'!C81+'kiadások működés Polg.Hiv'!C81+'kiadások működés önkormányzat'!C81)</f>
        <v>9113981</v>
      </c>
      <c r="D81" s="105"/>
      <c r="E81" s="105"/>
      <c r="F81" s="106">
        <f t="shared" si="0"/>
        <v>9113981</v>
      </c>
    </row>
    <row r="82" spans="1:6" ht="15">
      <c r="A82" s="46" t="s">
        <v>444</v>
      </c>
      <c r="B82" s="48" t="s">
        <v>249</v>
      </c>
      <c r="C82" s="102">
        <f>SUM(C75:C81)</f>
        <v>43219456</v>
      </c>
      <c r="D82" s="102"/>
      <c r="E82" s="102"/>
      <c r="F82" s="102">
        <f>SUM(F75:F81)</f>
        <v>43219456</v>
      </c>
    </row>
    <row r="83" spans="1:6" ht="15">
      <c r="A83" s="12" t="s">
        <v>250</v>
      </c>
      <c r="B83" s="27" t="s">
        <v>251</v>
      </c>
      <c r="C83" s="105">
        <f>SUM('kiadások működés önkormányzat'!C83)</f>
        <v>14800000</v>
      </c>
      <c r="D83" s="105"/>
      <c r="E83" s="105"/>
      <c r="F83" s="106">
        <f>SUM(C83:E83)</f>
        <v>14800000</v>
      </c>
    </row>
    <row r="84" spans="1:6" ht="15">
      <c r="A84" s="12" t="s">
        <v>252</v>
      </c>
      <c r="B84" s="27" t="s">
        <v>253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254</v>
      </c>
      <c r="B85" s="27" t="s">
        <v>255</v>
      </c>
      <c r="C85" s="105">
        <f>SUM('kiadások működés önkormányzat'!C85)</f>
        <v>0</v>
      </c>
      <c r="D85" s="105"/>
      <c r="E85" s="105"/>
      <c r="F85" s="106"/>
    </row>
    <row r="86" spans="1:6" ht="15">
      <c r="A86" s="12" t="s">
        <v>256</v>
      </c>
      <c r="B86" s="27" t="s">
        <v>257</v>
      </c>
      <c r="C86" s="105">
        <f>SUM('kiadások működés önkormányzat'!C86)</f>
        <v>3996000</v>
      </c>
      <c r="D86" s="105"/>
      <c r="E86" s="105"/>
      <c r="F86" s="106">
        <f>SUM(C86:E86)</f>
        <v>3996000</v>
      </c>
    </row>
    <row r="87" spans="1:6" ht="15">
      <c r="A87" s="45" t="s">
        <v>445</v>
      </c>
      <c r="B87" s="48" t="s">
        <v>258</v>
      </c>
      <c r="C87" s="102">
        <f>SUM(C83:C86)</f>
        <v>18796000</v>
      </c>
      <c r="D87" s="102"/>
      <c r="E87" s="102"/>
      <c r="F87" s="102">
        <f>SUM(F83:F86)</f>
        <v>18796000</v>
      </c>
    </row>
    <row r="88" spans="1:6" ht="30">
      <c r="A88" s="12" t="s">
        <v>259</v>
      </c>
      <c r="B88" s="27" t="s">
        <v>260</v>
      </c>
      <c r="C88" s="105"/>
      <c r="D88" s="105"/>
      <c r="E88" s="105"/>
      <c r="F88" s="106"/>
    </row>
    <row r="89" spans="1:6" ht="15">
      <c r="A89" s="12" t="s">
        <v>476</v>
      </c>
      <c r="B89" s="27" t="s">
        <v>261</v>
      </c>
      <c r="C89" s="105"/>
      <c r="D89" s="105"/>
      <c r="E89" s="105"/>
      <c r="F89" s="106"/>
    </row>
    <row r="90" spans="1:6" ht="30">
      <c r="A90" s="12" t="s">
        <v>477</v>
      </c>
      <c r="B90" s="27" t="s">
        <v>262</v>
      </c>
      <c r="C90" s="105"/>
      <c r="D90" s="105"/>
      <c r="E90" s="105"/>
      <c r="F90" s="106"/>
    </row>
    <row r="91" spans="1:6" ht="15">
      <c r="A91" s="12" t="s">
        <v>478</v>
      </c>
      <c r="B91" s="27" t="s">
        <v>263</v>
      </c>
      <c r="C91" s="105"/>
      <c r="D91" s="105"/>
      <c r="E91" s="105"/>
      <c r="F91" s="106">
        <f>SUM(C91:E91)</f>
        <v>0</v>
      </c>
    </row>
    <row r="92" spans="1:6" ht="30">
      <c r="A92" s="12" t="s">
        <v>479</v>
      </c>
      <c r="B92" s="27" t="s">
        <v>264</v>
      </c>
      <c r="C92" s="105"/>
      <c r="D92" s="105"/>
      <c r="E92" s="105"/>
      <c r="F92" s="106"/>
    </row>
    <row r="93" spans="1:6" ht="15">
      <c r="A93" s="12" t="s">
        <v>480</v>
      </c>
      <c r="B93" s="27" t="s">
        <v>265</v>
      </c>
      <c r="C93" s="105"/>
      <c r="D93" s="105"/>
      <c r="E93" s="105"/>
      <c r="F93" s="106"/>
    </row>
    <row r="94" spans="1:6" ht="15">
      <c r="A94" s="12" t="s">
        <v>266</v>
      </c>
      <c r="B94" s="27" t="s">
        <v>267</v>
      </c>
      <c r="C94" s="105"/>
      <c r="D94" s="105"/>
      <c r="E94" s="105"/>
      <c r="F94" s="106"/>
    </row>
    <row r="95" spans="1:6" ht="15">
      <c r="A95" s="12" t="s">
        <v>481</v>
      </c>
      <c r="B95" s="27" t="s">
        <v>268</v>
      </c>
      <c r="C95" s="105"/>
      <c r="D95" s="105"/>
      <c r="E95" s="105"/>
      <c r="F95" s="106"/>
    </row>
    <row r="96" spans="1:6" ht="15">
      <c r="A96" s="45" t="s">
        <v>446</v>
      </c>
      <c r="B96" s="48" t="s">
        <v>269</v>
      </c>
      <c r="C96" s="102"/>
      <c r="D96" s="102"/>
      <c r="E96" s="102"/>
      <c r="F96" s="102"/>
    </row>
    <row r="97" spans="1:6" ht="15.75">
      <c r="A97" s="49" t="s">
        <v>37</v>
      </c>
      <c r="B97" s="151"/>
      <c r="C97" s="102">
        <f>C96+C87+C82</f>
        <v>62015456</v>
      </c>
      <c r="D97" s="105">
        <f>D96+D87+D82</f>
        <v>0</v>
      </c>
      <c r="E97" s="105">
        <f>E96+E87+E82</f>
        <v>0</v>
      </c>
      <c r="F97" s="102">
        <f>F96+F87+F82</f>
        <v>62015456</v>
      </c>
    </row>
    <row r="98" spans="1:6" ht="15.75">
      <c r="A98" s="32" t="s">
        <v>489</v>
      </c>
      <c r="B98" s="33" t="s">
        <v>270</v>
      </c>
      <c r="C98" s="102">
        <f>C96+C87+C82+C73+C59+C50+C25+C24</f>
        <v>1542984734</v>
      </c>
      <c r="D98" s="102">
        <f>D73+D50+D25+D24</f>
        <v>50491602</v>
      </c>
      <c r="E98" s="102">
        <f>E50+E25+E24</f>
        <v>69199339</v>
      </c>
      <c r="F98" s="102">
        <f>F96+F87+F82+F73+F59+F50+F25+F24</f>
        <v>1662675675</v>
      </c>
    </row>
    <row r="99" spans="1:25" ht="15">
      <c r="A99" s="12" t="s">
        <v>482</v>
      </c>
      <c r="B99" s="4" t="s">
        <v>271</v>
      </c>
      <c r="C99" s="152">
        <v>6668000</v>
      </c>
      <c r="D99" s="152"/>
      <c r="E99" s="152"/>
      <c r="F99" s="152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52"/>
      <c r="D100" s="152"/>
      <c r="E100" s="152"/>
      <c r="F100" s="1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52"/>
      <c r="D101" s="152"/>
      <c r="E101" s="152"/>
      <c r="F101" s="1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53"/>
      <c r="D103" s="153"/>
      <c r="E103" s="153"/>
      <c r="F103" s="15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53"/>
      <c r="D104" s="153"/>
      <c r="E104" s="153"/>
      <c r="F104" s="15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52"/>
      <c r="D105" s="152"/>
      <c r="E105" s="152"/>
      <c r="F105" s="1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52"/>
      <c r="D106" s="152"/>
      <c r="E106" s="152"/>
      <c r="F106" s="1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54"/>
      <c r="D107" s="154"/>
      <c r="E107" s="154"/>
      <c r="F107" s="15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53"/>
      <c r="D108" s="153"/>
      <c r="E108" s="153"/>
      <c r="F108" s="15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53"/>
      <c r="D109" s="153"/>
      <c r="E109" s="153"/>
      <c r="F109" s="15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54"/>
      <c r="D110" s="154"/>
      <c r="E110" s="154"/>
      <c r="F110" s="154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53"/>
      <c r="D111" s="153"/>
      <c r="E111" s="153"/>
      <c r="F111" s="15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53"/>
      <c r="D112" s="153"/>
      <c r="E112" s="153"/>
      <c r="F112" s="15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53"/>
      <c r="D113" s="153"/>
      <c r="E113" s="153"/>
      <c r="F113" s="15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54"/>
      <c r="D114" s="154"/>
      <c r="E114" s="154"/>
      <c r="F114" s="15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53"/>
      <c r="D115" s="153"/>
      <c r="E115" s="153"/>
      <c r="F115" s="15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52"/>
      <c r="D116" s="152"/>
      <c r="E116" s="152"/>
      <c r="F116" s="1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53"/>
      <c r="D117" s="153"/>
      <c r="E117" s="153"/>
      <c r="F117" s="15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53"/>
      <c r="D118" s="153"/>
      <c r="E118" s="153"/>
      <c r="F118" s="15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54"/>
      <c r="D119" s="154"/>
      <c r="E119" s="154"/>
      <c r="F119" s="15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52"/>
      <c r="D120" s="152"/>
      <c r="E120" s="152"/>
      <c r="F120" s="1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54">
        <f>C110+C102</f>
        <v>6668000</v>
      </c>
      <c r="D121" s="154"/>
      <c r="E121" s="154"/>
      <c r="F121" s="154">
        <f>F110+F102</f>
        <v>6668000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526</v>
      </c>
      <c r="B122" s="72"/>
      <c r="C122" s="155">
        <f>SUM(C98+C121)</f>
        <v>1549652734</v>
      </c>
      <c r="D122" s="155">
        <f>SUM(D98+D121)</f>
        <v>50491602</v>
      </c>
      <c r="E122" s="155">
        <f>SUM(E98+E121)</f>
        <v>69199339</v>
      </c>
      <c r="F122" s="155">
        <f>SUM(F98+F121)</f>
        <v>1669343675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11/2020.(IV. 29.)önkormányzati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1">
      <selection activeCell="C31" sqref="C3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61" t="s">
        <v>599</v>
      </c>
      <c r="B1" s="165"/>
      <c r="C1" s="165"/>
    </row>
    <row r="2" spans="1:3" ht="27" customHeight="1">
      <c r="A2" s="160" t="s">
        <v>586</v>
      </c>
      <c r="B2" s="165"/>
      <c r="C2" s="165"/>
    </row>
    <row r="3" spans="1:3" ht="19.5" customHeight="1">
      <c r="A3" s="54"/>
      <c r="B3" s="55"/>
      <c r="C3" s="55"/>
    </row>
    <row r="4" ht="15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42</v>
      </c>
      <c r="B6" s="5" t="s">
        <v>225</v>
      </c>
      <c r="C6" s="24"/>
    </row>
    <row r="7" spans="1:3" ht="15" hidden="1">
      <c r="A7" s="12" t="s">
        <v>43</v>
      </c>
      <c r="B7" s="5" t="s">
        <v>225</v>
      </c>
      <c r="C7" s="24"/>
    </row>
    <row r="8" spans="1:3" ht="15" hidden="1">
      <c r="A8" s="12" t="s">
        <v>44</v>
      </c>
      <c r="B8" s="5" t="s">
        <v>225</v>
      </c>
      <c r="C8" s="24"/>
    </row>
    <row r="9" spans="1:3" ht="15" hidden="1">
      <c r="A9" s="12" t="s">
        <v>45</v>
      </c>
      <c r="B9" s="5" t="s">
        <v>225</v>
      </c>
      <c r="C9" s="24"/>
    </row>
    <row r="10" spans="1:3" ht="15" hidden="1">
      <c r="A10" s="12" t="s">
        <v>46</v>
      </c>
      <c r="B10" s="5" t="s">
        <v>225</v>
      </c>
      <c r="C10" s="24"/>
    </row>
    <row r="11" spans="1:3" ht="15" hidden="1">
      <c r="A11" s="12" t="s">
        <v>47</v>
      </c>
      <c r="B11" s="5" t="s">
        <v>225</v>
      </c>
      <c r="C11" s="24"/>
    </row>
    <row r="12" spans="1:3" ht="15" hidden="1">
      <c r="A12" s="12" t="s">
        <v>48</v>
      </c>
      <c r="B12" s="5" t="s">
        <v>225</v>
      </c>
      <c r="C12" s="24"/>
    </row>
    <row r="13" spans="1:3" ht="15" hidden="1">
      <c r="A13" s="12" t="s">
        <v>49</v>
      </c>
      <c r="B13" s="5" t="s">
        <v>225</v>
      </c>
      <c r="C13" s="24"/>
    </row>
    <row r="14" spans="1:3" ht="15" hidden="1">
      <c r="A14" s="12" t="s">
        <v>50</v>
      </c>
      <c r="B14" s="5" t="s">
        <v>225</v>
      </c>
      <c r="C14" s="24"/>
    </row>
    <row r="15" spans="1:3" ht="15" hidden="1">
      <c r="A15" s="12" t="s">
        <v>51</v>
      </c>
      <c r="B15" s="5" t="s">
        <v>225</v>
      </c>
      <c r="C15" s="24"/>
    </row>
    <row r="16" spans="1:3" ht="25.5">
      <c r="A16" s="10" t="s">
        <v>437</v>
      </c>
      <c r="B16" s="7" t="s">
        <v>225</v>
      </c>
      <c r="C16" s="97"/>
    </row>
    <row r="17" spans="1:3" ht="15" hidden="1">
      <c r="A17" s="12" t="s">
        <v>42</v>
      </c>
      <c r="B17" s="5" t="s">
        <v>226</v>
      </c>
      <c r="C17" s="97"/>
    </row>
    <row r="18" spans="1:3" ht="15" hidden="1">
      <c r="A18" s="12" t="s">
        <v>43</v>
      </c>
      <c r="B18" s="5" t="s">
        <v>226</v>
      </c>
      <c r="C18" s="97"/>
    </row>
    <row r="19" spans="1:3" ht="15" hidden="1">
      <c r="A19" s="12" t="s">
        <v>44</v>
      </c>
      <c r="B19" s="5" t="s">
        <v>226</v>
      </c>
      <c r="C19" s="97"/>
    </row>
    <row r="20" spans="1:3" ht="15" hidden="1">
      <c r="A20" s="12" t="s">
        <v>45</v>
      </c>
      <c r="B20" s="5" t="s">
        <v>226</v>
      </c>
      <c r="C20" s="97"/>
    </row>
    <row r="21" spans="1:3" ht="15" hidden="1">
      <c r="A21" s="12" t="s">
        <v>46</v>
      </c>
      <c r="B21" s="5" t="s">
        <v>226</v>
      </c>
      <c r="C21" s="97"/>
    </row>
    <row r="22" spans="1:3" ht="15" hidden="1">
      <c r="A22" s="12" t="s">
        <v>47</v>
      </c>
      <c r="B22" s="5" t="s">
        <v>226</v>
      </c>
      <c r="C22" s="97"/>
    </row>
    <row r="23" spans="1:3" ht="15" hidden="1">
      <c r="A23" s="12" t="s">
        <v>48</v>
      </c>
      <c r="B23" s="5" t="s">
        <v>226</v>
      </c>
      <c r="C23" s="97"/>
    </row>
    <row r="24" spans="1:3" ht="15" hidden="1">
      <c r="A24" s="12" t="s">
        <v>49</v>
      </c>
      <c r="B24" s="5" t="s">
        <v>226</v>
      </c>
      <c r="C24" s="97"/>
    </row>
    <row r="25" spans="1:3" ht="15" hidden="1">
      <c r="A25" s="12" t="s">
        <v>50</v>
      </c>
      <c r="B25" s="5" t="s">
        <v>226</v>
      </c>
      <c r="C25" s="97"/>
    </row>
    <row r="26" spans="1:3" ht="15" hidden="1">
      <c r="A26" s="12" t="s">
        <v>51</v>
      </c>
      <c r="B26" s="5" t="s">
        <v>226</v>
      </c>
      <c r="C26" s="97"/>
    </row>
    <row r="27" spans="1:3" ht="25.5">
      <c r="A27" s="10" t="s">
        <v>438</v>
      </c>
      <c r="B27" s="7" t="s">
        <v>226</v>
      </c>
      <c r="C27" s="97"/>
    </row>
    <row r="28" spans="1:3" ht="15">
      <c r="A28" s="12" t="s">
        <v>42</v>
      </c>
      <c r="B28" s="5" t="s">
        <v>227</v>
      </c>
      <c r="C28" s="97"/>
    </row>
    <row r="29" spans="1:3" ht="15">
      <c r="A29" s="12" t="s">
        <v>43</v>
      </c>
      <c r="B29" s="5" t="s">
        <v>227</v>
      </c>
      <c r="C29" s="97"/>
    </row>
    <row r="30" spans="1:3" ht="15">
      <c r="A30" s="12" t="s">
        <v>44</v>
      </c>
      <c r="B30" s="5" t="s">
        <v>227</v>
      </c>
      <c r="C30" s="97">
        <v>907676</v>
      </c>
    </row>
    <row r="31" spans="1:3" ht="15">
      <c r="A31" s="12" t="s">
        <v>45</v>
      </c>
      <c r="B31" s="5" t="s">
        <v>227</v>
      </c>
      <c r="C31" s="97"/>
    </row>
    <row r="32" spans="1:3" ht="15">
      <c r="A32" s="12" t="s">
        <v>46</v>
      </c>
      <c r="B32" s="5" t="s">
        <v>227</v>
      </c>
      <c r="C32" s="97"/>
    </row>
    <row r="33" spans="1:3" ht="15">
      <c r="A33" s="12" t="s">
        <v>47</v>
      </c>
      <c r="B33" s="5" t="s">
        <v>227</v>
      </c>
      <c r="C33" s="97"/>
    </row>
    <row r="34" spans="1:3" ht="15">
      <c r="A34" s="12" t="s">
        <v>48</v>
      </c>
      <c r="B34" s="5" t="s">
        <v>227</v>
      </c>
      <c r="C34" s="97"/>
    </row>
    <row r="35" spans="1:3" ht="15">
      <c r="A35" s="12" t="s">
        <v>49</v>
      </c>
      <c r="B35" s="5" t="s">
        <v>227</v>
      </c>
      <c r="C35" s="97">
        <v>265317423</v>
      </c>
    </row>
    <row r="36" spans="1:3" ht="15">
      <c r="A36" s="12" t="s">
        <v>50</v>
      </c>
      <c r="B36" s="5" t="s">
        <v>227</v>
      </c>
      <c r="C36" s="97"/>
    </row>
    <row r="37" spans="1:3" ht="15">
      <c r="A37" s="12" t="s">
        <v>51</v>
      </c>
      <c r="B37" s="5" t="s">
        <v>227</v>
      </c>
      <c r="C37" s="97"/>
    </row>
    <row r="38" spans="1:3" ht="15">
      <c r="A38" s="10" t="s">
        <v>439</v>
      </c>
      <c r="B38" s="7" t="s">
        <v>227</v>
      </c>
      <c r="C38" s="127">
        <f>SUM(C28:C37)</f>
        <v>266225099</v>
      </c>
    </row>
    <row r="39" spans="1:3" ht="15" hidden="1">
      <c r="A39" s="12" t="s">
        <v>56</v>
      </c>
      <c r="B39" s="4" t="s">
        <v>229</v>
      </c>
      <c r="C39" s="97"/>
    </row>
    <row r="40" spans="1:3" ht="15" hidden="1">
      <c r="A40" s="12" t="s">
        <v>57</v>
      </c>
      <c r="B40" s="4" t="s">
        <v>229</v>
      </c>
      <c r="C40" s="97"/>
    </row>
    <row r="41" spans="1:3" ht="15" hidden="1">
      <c r="A41" s="12" t="s">
        <v>58</v>
      </c>
      <c r="B41" s="4" t="s">
        <v>229</v>
      </c>
      <c r="C41" s="97"/>
    </row>
    <row r="42" spans="1:3" ht="15" hidden="1">
      <c r="A42" s="4" t="s">
        <v>59</v>
      </c>
      <c r="B42" s="4" t="s">
        <v>229</v>
      </c>
      <c r="C42" s="97"/>
    </row>
    <row r="43" spans="1:3" ht="15" hidden="1">
      <c r="A43" s="4" t="s">
        <v>60</v>
      </c>
      <c r="B43" s="4" t="s">
        <v>229</v>
      </c>
      <c r="C43" s="97"/>
    </row>
    <row r="44" spans="1:3" ht="15" hidden="1">
      <c r="A44" s="4" t="s">
        <v>61</v>
      </c>
      <c r="B44" s="4" t="s">
        <v>229</v>
      </c>
      <c r="C44" s="97"/>
    </row>
    <row r="45" spans="1:3" ht="15" hidden="1">
      <c r="A45" s="12" t="s">
        <v>62</v>
      </c>
      <c r="B45" s="4" t="s">
        <v>229</v>
      </c>
      <c r="C45" s="97"/>
    </row>
    <row r="46" spans="1:3" ht="15" hidden="1">
      <c r="A46" s="12" t="s">
        <v>63</v>
      </c>
      <c r="B46" s="4" t="s">
        <v>229</v>
      </c>
      <c r="C46" s="97"/>
    </row>
    <row r="47" spans="1:3" ht="15" hidden="1">
      <c r="A47" s="12" t="s">
        <v>64</v>
      </c>
      <c r="B47" s="4" t="s">
        <v>229</v>
      </c>
      <c r="C47" s="97"/>
    </row>
    <row r="48" spans="1:3" ht="15" hidden="1">
      <c r="A48" s="12" t="s">
        <v>65</v>
      </c>
      <c r="B48" s="4" t="s">
        <v>229</v>
      </c>
      <c r="C48" s="97"/>
    </row>
    <row r="49" spans="1:3" ht="25.5">
      <c r="A49" s="10" t="s">
        <v>440</v>
      </c>
      <c r="B49" s="7" t="s">
        <v>229</v>
      </c>
      <c r="C49" s="97"/>
    </row>
    <row r="50" spans="1:3" ht="15">
      <c r="A50" s="12" t="s">
        <v>56</v>
      </c>
      <c r="B50" s="4" t="s">
        <v>234</v>
      </c>
      <c r="C50" s="97"/>
    </row>
    <row r="51" spans="1:3" ht="15">
      <c r="A51" s="12" t="s">
        <v>57</v>
      </c>
      <c r="B51" s="4" t="s">
        <v>234</v>
      </c>
      <c r="C51" s="97">
        <v>11278160</v>
      </c>
    </row>
    <row r="52" spans="1:3" ht="15">
      <c r="A52" s="12" t="s">
        <v>58</v>
      </c>
      <c r="B52" s="4" t="s">
        <v>234</v>
      </c>
      <c r="C52" s="97">
        <v>1385000</v>
      </c>
    </row>
    <row r="53" spans="1:3" ht="15">
      <c r="A53" s="4" t="s">
        <v>59</v>
      </c>
      <c r="B53" s="4" t="s">
        <v>234</v>
      </c>
      <c r="C53" s="97"/>
    </row>
    <row r="54" spans="1:3" ht="15">
      <c r="A54" s="4" t="s">
        <v>60</v>
      </c>
      <c r="B54" s="4" t="s">
        <v>234</v>
      </c>
      <c r="C54" s="97"/>
    </row>
    <row r="55" spans="1:3" ht="15">
      <c r="A55" s="4" t="s">
        <v>61</v>
      </c>
      <c r="B55" s="4" t="s">
        <v>234</v>
      </c>
      <c r="C55" s="97"/>
    </row>
    <row r="56" spans="1:3" ht="15">
      <c r="A56" s="12" t="s">
        <v>62</v>
      </c>
      <c r="B56" s="4" t="s">
        <v>234</v>
      </c>
      <c r="C56" s="97">
        <v>72102096</v>
      </c>
    </row>
    <row r="57" spans="1:3" ht="15">
      <c r="A57" s="12" t="s">
        <v>66</v>
      </c>
      <c r="B57" s="4" t="s">
        <v>234</v>
      </c>
      <c r="C57" s="97"/>
    </row>
    <row r="58" spans="1:3" ht="15">
      <c r="A58" s="12" t="s">
        <v>64</v>
      </c>
      <c r="B58" s="4" t="s">
        <v>234</v>
      </c>
      <c r="C58" s="97"/>
    </row>
    <row r="59" spans="1:3" ht="15">
      <c r="A59" s="12" t="s">
        <v>65</v>
      </c>
      <c r="B59" s="4" t="s">
        <v>234</v>
      </c>
      <c r="C59" s="97"/>
    </row>
    <row r="60" spans="1:3" ht="15">
      <c r="A60" s="14" t="s">
        <v>441</v>
      </c>
      <c r="B60" s="6" t="s">
        <v>234</v>
      </c>
      <c r="C60" s="127">
        <f>SUM(C50:C59)</f>
        <v>84765256</v>
      </c>
    </row>
    <row r="61" spans="1:3" ht="15" hidden="1">
      <c r="A61" s="12" t="s">
        <v>42</v>
      </c>
      <c r="B61" s="5" t="s">
        <v>261</v>
      </c>
      <c r="C61" s="97"/>
    </row>
    <row r="62" spans="1:3" ht="15" hidden="1">
      <c r="A62" s="12" t="s">
        <v>43</v>
      </c>
      <c r="B62" s="5" t="s">
        <v>261</v>
      </c>
      <c r="C62" s="97"/>
    </row>
    <row r="63" spans="1:3" ht="15" hidden="1">
      <c r="A63" s="12" t="s">
        <v>44</v>
      </c>
      <c r="B63" s="5" t="s">
        <v>261</v>
      </c>
      <c r="C63" s="97"/>
    </row>
    <row r="64" spans="1:3" ht="15" hidden="1">
      <c r="A64" s="12" t="s">
        <v>45</v>
      </c>
      <c r="B64" s="5" t="s">
        <v>261</v>
      </c>
      <c r="C64" s="97"/>
    </row>
    <row r="65" spans="1:3" ht="15" hidden="1">
      <c r="A65" s="12" t="s">
        <v>46</v>
      </c>
      <c r="B65" s="5" t="s">
        <v>261</v>
      </c>
      <c r="C65" s="97"/>
    </row>
    <row r="66" spans="1:3" ht="15" hidden="1">
      <c r="A66" s="12" t="s">
        <v>47</v>
      </c>
      <c r="B66" s="5" t="s">
        <v>261</v>
      </c>
      <c r="C66" s="97"/>
    </row>
    <row r="67" spans="1:3" ht="15" hidden="1">
      <c r="A67" s="12" t="s">
        <v>48</v>
      </c>
      <c r="B67" s="5" t="s">
        <v>261</v>
      </c>
      <c r="C67" s="97"/>
    </row>
    <row r="68" spans="1:3" ht="15" hidden="1">
      <c r="A68" s="12" t="s">
        <v>49</v>
      </c>
      <c r="B68" s="5" t="s">
        <v>261</v>
      </c>
      <c r="C68" s="97"/>
    </row>
    <row r="69" spans="1:3" ht="15" hidden="1">
      <c r="A69" s="12" t="s">
        <v>50</v>
      </c>
      <c r="B69" s="5" t="s">
        <v>261</v>
      </c>
      <c r="C69" s="97"/>
    </row>
    <row r="70" spans="1:3" ht="15" hidden="1">
      <c r="A70" s="12" t="s">
        <v>51</v>
      </c>
      <c r="B70" s="5" t="s">
        <v>261</v>
      </c>
      <c r="C70" s="97"/>
    </row>
    <row r="71" spans="1:3" ht="25.5">
      <c r="A71" s="10" t="s">
        <v>450</v>
      </c>
      <c r="B71" s="7" t="s">
        <v>261</v>
      </c>
      <c r="C71" s="97"/>
    </row>
    <row r="72" spans="1:3" ht="15" hidden="1">
      <c r="A72" s="12" t="s">
        <v>42</v>
      </c>
      <c r="B72" s="5" t="s">
        <v>262</v>
      </c>
      <c r="C72" s="97"/>
    </row>
    <row r="73" spans="1:3" ht="15" hidden="1">
      <c r="A73" s="12" t="s">
        <v>43</v>
      </c>
      <c r="B73" s="5" t="s">
        <v>262</v>
      </c>
      <c r="C73" s="97"/>
    </row>
    <row r="74" spans="1:3" ht="15" hidden="1">
      <c r="A74" s="12" t="s">
        <v>44</v>
      </c>
      <c r="B74" s="5" t="s">
        <v>262</v>
      </c>
      <c r="C74" s="97"/>
    </row>
    <row r="75" spans="1:3" ht="15" hidden="1">
      <c r="A75" s="12" t="s">
        <v>45</v>
      </c>
      <c r="B75" s="5" t="s">
        <v>262</v>
      </c>
      <c r="C75" s="97"/>
    </row>
    <row r="76" spans="1:3" ht="15" hidden="1">
      <c r="A76" s="12" t="s">
        <v>46</v>
      </c>
      <c r="B76" s="5" t="s">
        <v>262</v>
      </c>
      <c r="C76" s="97"/>
    </row>
    <row r="77" spans="1:3" ht="15" hidden="1">
      <c r="A77" s="12" t="s">
        <v>47</v>
      </c>
      <c r="B77" s="5" t="s">
        <v>262</v>
      </c>
      <c r="C77" s="97"/>
    </row>
    <row r="78" spans="1:3" ht="15" hidden="1">
      <c r="A78" s="12" t="s">
        <v>48</v>
      </c>
      <c r="B78" s="5" t="s">
        <v>262</v>
      </c>
      <c r="C78" s="97"/>
    </row>
    <row r="79" spans="1:3" ht="15" hidden="1">
      <c r="A79" s="12" t="s">
        <v>49</v>
      </c>
      <c r="B79" s="5" t="s">
        <v>262</v>
      </c>
      <c r="C79" s="97"/>
    </row>
    <row r="80" spans="1:3" ht="15" hidden="1">
      <c r="A80" s="12" t="s">
        <v>50</v>
      </c>
      <c r="B80" s="5" t="s">
        <v>262</v>
      </c>
      <c r="C80" s="97"/>
    </row>
    <row r="81" spans="1:3" ht="15" hidden="1">
      <c r="A81" s="12" t="s">
        <v>51</v>
      </c>
      <c r="B81" s="5" t="s">
        <v>262</v>
      </c>
      <c r="C81" s="97"/>
    </row>
    <row r="82" spans="1:3" ht="25.5">
      <c r="A82" s="10" t="s">
        <v>449</v>
      </c>
      <c r="B82" s="7" t="s">
        <v>262</v>
      </c>
      <c r="C82" s="97"/>
    </row>
    <row r="83" spans="1:3" ht="15">
      <c r="A83" s="12" t="s">
        <v>42</v>
      </c>
      <c r="B83" s="5" t="s">
        <v>263</v>
      </c>
      <c r="C83" s="97"/>
    </row>
    <row r="84" spans="1:3" ht="15">
      <c r="A84" s="12" t="s">
        <v>43</v>
      </c>
      <c r="B84" s="5" t="s">
        <v>263</v>
      </c>
      <c r="C84" s="97"/>
    </row>
    <row r="85" spans="1:3" ht="15">
      <c r="A85" s="12" t="s">
        <v>44</v>
      </c>
      <c r="B85" s="5" t="s">
        <v>263</v>
      </c>
      <c r="C85" s="97"/>
    </row>
    <row r="86" spans="1:3" ht="15">
      <c r="A86" s="12" t="s">
        <v>45</v>
      </c>
      <c r="B86" s="5" t="s">
        <v>263</v>
      </c>
      <c r="C86" s="97"/>
    </row>
    <row r="87" spans="1:3" ht="15">
      <c r="A87" s="12" t="s">
        <v>46</v>
      </c>
      <c r="B87" s="5" t="s">
        <v>263</v>
      </c>
      <c r="C87" s="97"/>
    </row>
    <row r="88" spans="1:3" ht="15">
      <c r="A88" s="12" t="s">
        <v>47</v>
      </c>
      <c r="B88" s="5" t="s">
        <v>263</v>
      </c>
      <c r="C88" s="97"/>
    </row>
    <row r="89" spans="1:7" ht="15">
      <c r="A89" s="12" t="s">
        <v>48</v>
      </c>
      <c r="B89" s="5" t="s">
        <v>263</v>
      </c>
      <c r="C89" s="97"/>
      <c r="G89" s="147"/>
    </row>
    <row r="90" spans="1:3" ht="15">
      <c r="A90" s="12" t="s">
        <v>49</v>
      </c>
      <c r="B90" s="5" t="s">
        <v>263</v>
      </c>
      <c r="C90" s="97"/>
    </row>
    <row r="91" spans="1:3" ht="15">
      <c r="A91" s="12" t="s">
        <v>50</v>
      </c>
      <c r="B91" s="5" t="s">
        <v>263</v>
      </c>
      <c r="C91" s="97"/>
    </row>
    <row r="92" spans="1:3" ht="15">
      <c r="A92" s="12" t="s">
        <v>51</v>
      </c>
      <c r="B92" s="5" t="s">
        <v>263</v>
      </c>
      <c r="C92" s="97"/>
    </row>
    <row r="93" spans="1:3" ht="15">
      <c r="A93" s="10" t="s">
        <v>448</v>
      </c>
      <c r="B93" s="7" t="s">
        <v>263</v>
      </c>
      <c r="C93" s="127">
        <f>SUM(C83:C92)</f>
        <v>0</v>
      </c>
    </row>
    <row r="94" spans="1:3" ht="15" hidden="1">
      <c r="A94" s="12" t="s">
        <v>56</v>
      </c>
      <c r="B94" s="4" t="s">
        <v>265</v>
      </c>
      <c r="C94" s="97"/>
    </row>
    <row r="95" spans="1:3" ht="15" hidden="1">
      <c r="A95" s="12" t="s">
        <v>57</v>
      </c>
      <c r="B95" s="5" t="s">
        <v>265</v>
      </c>
      <c r="C95" s="97"/>
    </row>
    <row r="96" spans="1:3" ht="15" hidden="1">
      <c r="A96" s="12" t="s">
        <v>58</v>
      </c>
      <c r="B96" s="4" t="s">
        <v>265</v>
      </c>
      <c r="C96" s="97"/>
    </row>
    <row r="97" spans="1:3" ht="15" hidden="1">
      <c r="A97" s="4" t="s">
        <v>59</v>
      </c>
      <c r="B97" s="5" t="s">
        <v>265</v>
      </c>
      <c r="C97" s="97"/>
    </row>
    <row r="98" spans="1:3" ht="15" hidden="1">
      <c r="A98" s="4" t="s">
        <v>60</v>
      </c>
      <c r="B98" s="4" t="s">
        <v>265</v>
      </c>
      <c r="C98" s="97"/>
    </row>
    <row r="99" spans="1:3" ht="15" hidden="1">
      <c r="A99" s="4" t="s">
        <v>61</v>
      </c>
      <c r="B99" s="5" t="s">
        <v>265</v>
      </c>
      <c r="C99" s="97"/>
    </row>
    <row r="100" spans="1:3" ht="15" hidden="1">
      <c r="A100" s="12" t="s">
        <v>62</v>
      </c>
      <c r="B100" s="4" t="s">
        <v>265</v>
      </c>
      <c r="C100" s="97"/>
    </row>
    <row r="101" spans="1:3" ht="15" hidden="1">
      <c r="A101" s="12" t="s">
        <v>66</v>
      </c>
      <c r="B101" s="5" t="s">
        <v>265</v>
      </c>
      <c r="C101" s="97"/>
    </row>
    <row r="102" spans="1:3" ht="15" hidden="1">
      <c r="A102" s="12" t="s">
        <v>64</v>
      </c>
      <c r="B102" s="4" t="s">
        <v>265</v>
      </c>
      <c r="C102" s="97"/>
    </row>
    <row r="103" spans="1:3" ht="15" hidden="1">
      <c r="A103" s="12" t="s">
        <v>65</v>
      </c>
      <c r="B103" s="5" t="s">
        <v>265</v>
      </c>
      <c r="C103" s="97"/>
    </row>
    <row r="104" spans="1:3" ht="25.5">
      <c r="A104" s="10" t="s">
        <v>447</v>
      </c>
      <c r="B104" s="7" t="s">
        <v>265</v>
      </c>
      <c r="C104" s="97"/>
    </row>
    <row r="105" spans="1:3" ht="15" hidden="1">
      <c r="A105" s="12" t="s">
        <v>56</v>
      </c>
      <c r="B105" s="4" t="s">
        <v>268</v>
      </c>
      <c r="C105" s="97"/>
    </row>
    <row r="106" spans="1:3" ht="15" hidden="1">
      <c r="A106" s="12" t="s">
        <v>57</v>
      </c>
      <c r="B106" s="4" t="s">
        <v>268</v>
      </c>
      <c r="C106" s="97"/>
    </row>
    <row r="107" spans="1:3" ht="15" hidden="1">
      <c r="A107" s="12" t="s">
        <v>58</v>
      </c>
      <c r="B107" s="4" t="s">
        <v>268</v>
      </c>
      <c r="C107" s="97"/>
    </row>
    <row r="108" spans="1:3" ht="15" hidden="1">
      <c r="A108" s="4" t="s">
        <v>59</v>
      </c>
      <c r="B108" s="4" t="s">
        <v>268</v>
      </c>
      <c r="C108" s="97"/>
    </row>
    <row r="109" spans="1:3" ht="15" hidden="1">
      <c r="A109" s="4" t="s">
        <v>60</v>
      </c>
      <c r="B109" s="4" t="s">
        <v>268</v>
      </c>
      <c r="C109" s="97"/>
    </row>
    <row r="110" spans="1:3" ht="15" hidden="1">
      <c r="A110" s="4" t="s">
        <v>61</v>
      </c>
      <c r="B110" s="4" t="s">
        <v>268</v>
      </c>
      <c r="C110" s="97"/>
    </row>
    <row r="111" spans="1:3" ht="15" hidden="1">
      <c r="A111" s="12" t="s">
        <v>62</v>
      </c>
      <c r="B111" s="4" t="s">
        <v>268</v>
      </c>
      <c r="C111" s="97"/>
    </row>
    <row r="112" spans="1:3" ht="15" hidden="1">
      <c r="A112" s="12" t="s">
        <v>66</v>
      </c>
      <c r="B112" s="4" t="s">
        <v>268</v>
      </c>
      <c r="C112" s="97"/>
    </row>
    <row r="113" spans="1:3" ht="15" hidden="1">
      <c r="A113" s="12" t="s">
        <v>64</v>
      </c>
      <c r="B113" s="4" t="s">
        <v>268</v>
      </c>
      <c r="C113" s="97"/>
    </row>
    <row r="114" spans="1:3" ht="15" hidden="1">
      <c r="A114" s="12" t="s">
        <v>65</v>
      </c>
      <c r="B114" s="4" t="s">
        <v>268</v>
      </c>
      <c r="C114" s="97"/>
    </row>
    <row r="115" spans="1:3" ht="15">
      <c r="A115" s="14" t="s">
        <v>481</v>
      </c>
      <c r="B115" s="7" t="s">
        <v>268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11/2020. (IV. 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G60" sqref="G6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1" t="s">
        <v>599</v>
      </c>
      <c r="B1" s="165"/>
      <c r="C1" s="165"/>
    </row>
    <row r="2" spans="1:3" ht="25.5" customHeight="1">
      <c r="A2" s="160" t="s">
        <v>587</v>
      </c>
      <c r="B2" s="165"/>
      <c r="C2" s="165"/>
    </row>
    <row r="3" spans="1:3" ht="15.75" customHeight="1">
      <c r="A3" s="54"/>
      <c r="B3" s="55"/>
      <c r="C3" s="55"/>
    </row>
    <row r="4" ht="21" customHeight="1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67</v>
      </c>
      <c r="B6" s="5" t="s">
        <v>322</v>
      </c>
      <c r="C6" s="24"/>
    </row>
    <row r="7" spans="1:3" ht="15" hidden="1">
      <c r="A7" s="12" t="s">
        <v>76</v>
      </c>
      <c r="B7" s="5" t="s">
        <v>322</v>
      </c>
      <c r="C7" s="24"/>
    </row>
    <row r="8" spans="1:3" ht="30" hidden="1">
      <c r="A8" s="12" t="s">
        <v>77</v>
      </c>
      <c r="B8" s="5" t="s">
        <v>322</v>
      </c>
      <c r="C8" s="24"/>
    </row>
    <row r="9" spans="1:3" ht="15" hidden="1">
      <c r="A9" s="12" t="s">
        <v>75</v>
      </c>
      <c r="B9" s="5" t="s">
        <v>322</v>
      </c>
      <c r="C9" s="24"/>
    </row>
    <row r="10" spans="1:3" ht="15" hidden="1">
      <c r="A10" s="12" t="s">
        <v>74</v>
      </c>
      <c r="B10" s="5" t="s">
        <v>322</v>
      </c>
      <c r="C10" s="24"/>
    </row>
    <row r="11" spans="1:3" ht="15" hidden="1">
      <c r="A11" s="12" t="s">
        <v>73</v>
      </c>
      <c r="B11" s="5" t="s">
        <v>322</v>
      </c>
      <c r="C11" s="24"/>
    </row>
    <row r="12" spans="1:3" ht="15" hidden="1">
      <c r="A12" s="12" t="s">
        <v>68</v>
      </c>
      <c r="B12" s="5" t="s">
        <v>322</v>
      </c>
      <c r="C12" s="24"/>
    </row>
    <row r="13" spans="1:3" ht="15" hidden="1">
      <c r="A13" s="12" t="s">
        <v>69</v>
      </c>
      <c r="B13" s="5" t="s">
        <v>322</v>
      </c>
      <c r="C13" s="24"/>
    </row>
    <row r="14" spans="1:3" ht="15" hidden="1">
      <c r="A14" s="12" t="s">
        <v>70</v>
      </c>
      <c r="B14" s="5" t="s">
        <v>322</v>
      </c>
      <c r="C14" s="24"/>
    </row>
    <row r="15" spans="1:3" ht="15" hidden="1">
      <c r="A15" s="12" t="s">
        <v>71</v>
      </c>
      <c r="B15" s="5" t="s">
        <v>322</v>
      </c>
      <c r="C15" s="24"/>
    </row>
    <row r="16" spans="1:3" ht="25.5">
      <c r="A16" s="6" t="s">
        <v>491</v>
      </c>
      <c r="B16" s="7" t="s">
        <v>322</v>
      </c>
      <c r="C16" s="97"/>
    </row>
    <row r="17" spans="1:3" ht="15" hidden="1">
      <c r="A17" s="12" t="s">
        <v>67</v>
      </c>
      <c r="B17" s="5" t="s">
        <v>323</v>
      </c>
      <c r="C17" s="97"/>
    </row>
    <row r="18" spans="1:3" ht="15" hidden="1">
      <c r="A18" s="12" t="s">
        <v>76</v>
      </c>
      <c r="B18" s="5" t="s">
        <v>323</v>
      </c>
      <c r="C18" s="97"/>
    </row>
    <row r="19" spans="1:3" ht="30" hidden="1">
      <c r="A19" s="12" t="s">
        <v>77</v>
      </c>
      <c r="B19" s="5" t="s">
        <v>323</v>
      </c>
      <c r="C19" s="97"/>
    </row>
    <row r="20" spans="1:3" ht="15" hidden="1">
      <c r="A20" s="12" t="s">
        <v>75</v>
      </c>
      <c r="B20" s="5" t="s">
        <v>323</v>
      </c>
      <c r="C20" s="97"/>
    </row>
    <row r="21" spans="1:3" ht="15" hidden="1">
      <c r="A21" s="12" t="s">
        <v>74</v>
      </c>
      <c r="B21" s="5" t="s">
        <v>323</v>
      </c>
      <c r="C21" s="97"/>
    </row>
    <row r="22" spans="1:3" ht="15" hidden="1">
      <c r="A22" s="12" t="s">
        <v>73</v>
      </c>
      <c r="B22" s="5" t="s">
        <v>323</v>
      </c>
      <c r="C22" s="97"/>
    </row>
    <row r="23" spans="1:3" ht="15" hidden="1">
      <c r="A23" s="12" t="s">
        <v>68</v>
      </c>
      <c r="B23" s="5" t="s">
        <v>323</v>
      </c>
      <c r="C23" s="97"/>
    </row>
    <row r="24" spans="1:3" ht="15" hidden="1">
      <c r="A24" s="12" t="s">
        <v>69</v>
      </c>
      <c r="B24" s="5" t="s">
        <v>323</v>
      </c>
      <c r="C24" s="97"/>
    </row>
    <row r="25" spans="1:3" ht="15" hidden="1">
      <c r="A25" s="12" t="s">
        <v>70</v>
      </c>
      <c r="B25" s="5" t="s">
        <v>323</v>
      </c>
      <c r="C25" s="97"/>
    </row>
    <row r="26" spans="1:3" ht="15" hidden="1">
      <c r="A26" s="12" t="s">
        <v>71</v>
      </c>
      <c r="B26" s="5" t="s">
        <v>323</v>
      </c>
      <c r="C26" s="97"/>
    </row>
    <row r="27" spans="1:3" ht="25.5">
      <c r="A27" s="6" t="s">
        <v>17</v>
      </c>
      <c r="B27" s="7" t="s">
        <v>323</v>
      </c>
      <c r="C27" s="97"/>
    </row>
    <row r="28" spans="1:3" ht="15">
      <c r="A28" s="12" t="s">
        <v>67</v>
      </c>
      <c r="B28" s="5" t="s">
        <v>324</v>
      </c>
      <c r="C28" s="97"/>
    </row>
    <row r="29" spans="1:3" ht="15">
      <c r="A29" s="12" t="s">
        <v>76</v>
      </c>
      <c r="B29" s="5" t="s">
        <v>324</v>
      </c>
      <c r="C29" s="97"/>
    </row>
    <row r="30" spans="1:3" ht="30">
      <c r="A30" s="12" t="s">
        <v>77</v>
      </c>
      <c r="B30" s="5" t="s">
        <v>324</v>
      </c>
      <c r="C30" s="97">
        <v>22800383</v>
      </c>
    </row>
    <row r="31" spans="1:3" ht="15">
      <c r="A31" s="12" t="s">
        <v>75</v>
      </c>
      <c r="B31" s="5" t="s">
        <v>324</v>
      </c>
      <c r="C31" s="97"/>
    </row>
    <row r="32" spans="1:3" ht="15">
      <c r="A32" s="12" t="s">
        <v>74</v>
      </c>
      <c r="B32" s="5" t="s">
        <v>324</v>
      </c>
      <c r="C32" s="97">
        <v>90491160</v>
      </c>
    </row>
    <row r="33" spans="1:3" ht="15">
      <c r="A33" s="12" t="s">
        <v>73</v>
      </c>
      <c r="B33" s="5" t="s">
        <v>324</v>
      </c>
      <c r="C33" s="97">
        <v>17522154</v>
      </c>
    </row>
    <row r="34" spans="1:3" ht="15">
      <c r="A34" s="12" t="s">
        <v>68</v>
      </c>
      <c r="B34" s="5" t="s">
        <v>324</v>
      </c>
      <c r="C34" s="97">
        <v>5522979</v>
      </c>
    </row>
    <row r="35" spans="1:3" ht="15">
      <c r="A35" s="12" t="s">
        <v>69</v>
      </c>
      <c r="B35" s="5" t="s">
        <v>324</v>
      </c>
      <c r="C35" s="97"/>
    </row>
    <row r="36" spans="1:3" ht="15">
      <c r="A36" s="12" t="s">
        <v>70</v>
      </c>
      <c r="B36" s="5" t="s">
        <v>324</v>
      </c>
      <c r="C36" s="97"/>
    </row>
    <row r="37" spans="1:3" ht="15">
      <c r="A37" s="12" t="s">
        <v>71</v>
      </c>
      <c r="B37" s="5" t="s">
        <v>324</v>
      </c>
      <c r="C37" s="97"/>
    </row>
    <row r="38" spans="1:3" ht="15">
      <c r="A38" s="6" t="s">
        <v>16</v>
      </c>
      <c r="B38" s="7" t="s">
        <v>324</v>
      </c>
      <c r="C38" s="127">
        <f>SUM(C28:C37)</f>
        <v>136336676</v>
      </c>
    </row>
    <row r="39" spans="1:3" ht="15" hidden="1">
      <c r="A39" s="12" t="s">
        <v>67</v>
      </c>
      <c r="B39" s="5" t="s">
        <v>330</v>
      </c>
      <c r="C39" s="97"/>
    </row>
    <row r="40" spans="1:3" ht="15" hidden="1">
      <c r="A40" s="12" t="s">
        <v>76</v>
      </c>
      <c r="B40" s="5" t="s">
        <v>330</v>
      </c>
      <c r="C40" s="97"/>
    </row>
    <row r="41" spans="1:3" ht="30" hidden="1">
      <c r="A41" s="12" t="s">
        <v>77</v>
      </c>
      <c r="B41" s="5" t="s">
        <v>330</v>
      </c>
      <c r="C41" s="97"/>
    </row>
    <row r="42" spans="1:3" ht="15" hidden="1">
      <c r="A42" s="12" t="s">
        <v>75</v>
      </c>
      <c r="B42" s="5" t="s">
        <v>330</v>
      </c>
      <c r="C42" s="97"/>
    </row>
    <row r="43" spans="1:3" ht="15" hidden="1">
      <c r="A43" s="12" t="s">
        <v>74</v>
      </c>
      <c r="B43" s="5" t="s">
        <v>330</v>
      </c>
      <c r="C43" s="97"/>
    </row>
    <row r="44" spans="1:3" ht="15" hidden="1">
      <c r="A44" s="12" t="s">
        <v>73</v>
      </c>
      <c r="B44" s="5" t="s">
        <v>330</v>
      </c>
      <c r="C44" s="97"/>
    </row>
    <row r="45" spans="1:3" ht="15" hidden="1">
      <c r="A45" s="12" t="s">
        <v>68</v>
      </c>
      <c r="B45" s="5" t="s">
        <v>330</v>
      </c>
      <c r="C45" s="97"/>
    </row>
    <row r="46" spans="1:3" ht="15" hidden="1">
      <c r="A46" s="12" t="s">
        <v>69</v>
      </c>
      <c r="B46" s="5" t="s">
        <v>330</v>
      </c>
      <c r="C46" s="97"/>
    </row>
    <row r="47" spans="1:3" ht="15" hidden="1">
      <c r="A47" s="12" t="s">
        <v>70</v>
      </c>
      <c r="B47" s="5" t="s">
        <v>330</v>
      </c>
      <c r="C47" s="97"/>
    </row>
    <row r="48" spans="1:3" ht="15" hidden="1">
      <c r="A48" s="12" t="s">
        <v>71</v>
      </c>
      <c r="B48" s="5" t="s">
        <v>330</v>
      </c>
      <c r="C48" s="97"/>
    </row>
    <row r="49" spans="1:3" ht="25.5">
      <c r="A49" s="6" t="s">
        <v>15</v>
      </c>
      <c r="B49" s="7" t="s">
        <v>330</v>
      </c>
      <c r="C49" s="97"/>
    </row>
    <row r="50" spans="1:3" ht="15" hidden="1">
      <c r="A50" s="12" t="s">
        <v>72</v>
      </c>
      <c r="B50" s="5" t="s">
        <v>331</v>
      </c>
      <c r="C50" s="97"/>
    </row>
    <row r="51" spans="1:3" ht="15" hidden="1">
      <c r="A51" s="12" t="s">
        <v>76</v>
      </c>
      <c r="B51" s="5" t="s">
        <v>331</v>
      </c>
      <c r="C51" s="97"/>
    </row>
    <row r="52" spans="1:3" ht="30" hidden="1">
      <c r="A52" s="12" t="s">
        <v>77</v>
      </c>
      <c r="B52" s="5" t="s">
        <v>331</v>
      </c>
      <c r="C52" s="97"/>
    </row>
    <row r="53" spans="1:3" ht="15" hidden="1">
      <c r="A53" s="12" t="s">
        <v>75</v>
      </c>
      <c r="B53" s="5" t="s">
        <v>331</v>
      </c>
      <c r="C53" s="97"/>
    </row>
    <row r="54" spans="1:3" ht="15" hidden="1">
      <c r="A54" s="12" t="s">
        <v>74</v>
      </c>
      <c r="B54" s="5" t="s">
        <v>331</v>
      </c>
      <c r="C54" s="97"/>
    </row>
    <row r="55" spans="1:3" ht="15" hidden="1">
      <c r="A55" s="12" t="s">
        <v>73</v>
      </c>
      <c r="B55" s="5" t="s">
        <v>331</v>
      </c>
      <c r="C55" s="97"/>
    </row>
    <row r="56" spans="1:3" ht="15" hidden="1">
      <c r="A56" s="12" t="s">
        <v>68</v>
      </c>
      <c r="B56" s="5" t="s">
        <v>331</v>
      </c>
      <c r="C56" s="97"/>
    </row>
    <row r="57" spans="1:3" ht="15" hidden="1">
      <c r="A57" s="12" t="s">
        <v>69</v>
      </c>
      <c r="B57" s="5" t="s">
        <v>331</v>
      </c>
      <c r="C57" s="97"/>
    </row>
    <row r="58" spans="1:3" ht="15" hidden="1">
      <c r="A58" s="12" t="s">
        <v>70</v>
      </c>
      <c r="B58" s="5" t="s">
        <v>331</v>
      </c>
      <c r="C58" s="97"/>
    </row>
    <row r="59" spans="1:3" ht="15" hidden="1">
      <c r="A59" s="12" t="s">
        <v>71</v>
      </c>
      <c r="B59" s="5" t="s">
        <v>331</v>
      </c>
      <c r="C59" s="97"/>
    </row>
    <row r="60" spans="1:3" ht="25.5">
      <c r="A60" s="6" t="s">
        <v>18</v>
      </c>
      <c r="B60" s="7" t="s">
        <v>331</v>
      </c>
      <c r="C60" s="97"/>
    </row>
    <row r="61" spans="1:3" ht="15" hidden="1">
      <c r="A61" s="12" t="s">
        <v>67</v>
      </c>
      <c r="B61" s="5" t="s">
        <v>332</v>
      </c>
      <c r="C61" s="97"/>
    </row>
    <row r="62" spans="1:3" ht="15" hidden="1">
      <c r="A62" s="12" t="s">
        <v>76</v>
      </c>
      <c r="B62" s="5" t="s">
        <v>332</v>
      </c>
      <c r="C62" s="97"/>
    </row>
    <row r="63" spans="1:3" ht="30" hidden="1">
      <c r="A63" s="12" t="s">
        <v>77</v>
      </c>
      <c r="B63" s="5" t="s">
        <v>332</v>
      </c>
      <c r="C63" s="97"/>
    </row>
    <row r="64" spans="1:3" ht="15" hidden="1">
      <c r="A64" s="12" t="s">
        <v>75</v>
      </c>
      <c r="B64" s="5" t="s">
        <v>332</v>
      </c>
      <c r="C64" s="97"/>
    </row>
    <row r="65" spans="1:3" ht="15" hidden="1">
      <c r="A65" s="12" t="s">
        <v>74</v>
      </c>
      <c r="B65" s="5" t="s">
        <v>332</v>
      </c>
      <c r="C65" s="97"/>
    </row>
    <row r="66" spans="1:3" ht="15" hidden="1">
      <c r="A66" s="12" t="s">
        <v>73</v>
      </c>
      <c r="B66" s="5" t="s">
        <v>332</v>
      </c>
      <c r="C66" s="97"/>
    </row>
    <row r="67" spans="1:3" ht="15" hidden="1">
      <c r="A67" s="12" t="s">
        <v>68</v>
      </c>
      <c r="B67" s="5" t="s">
        <v>332</v>
      </c>
      <c r="C67" s="97"/>
    </row>
    <row r="68" spans="1:3" ht="15" hidden="1">
      <c r="A68" s="12" t="s">
        <v>69</v>
      </c>
      <c r="B68" s="5" t="s">
        <v>332</v>
      </c>
      <c r="C68" s="97"/>
    </row>
    <row r="69" spans="1:3" ht="15" hidden="1">
      <c r="A69" s="12" t="s">
        <v>70</v>
      </c>
      <c r="B69" s="5" t="s">
        <v>332</v>
      </c>
      <c r="C69" s="97"/>
    </row>
    <row r="70" spans="1:3" ht="15" hidden="1">
      <c r="A70" s="12" t="s">
        <v>71</v>
      </c>
      <c r="B70" s="5" t="s">
        <v>332</v>
      </c>
      <c r="C70" s="97"/>
    </row>
    <row r="71" spans="1:3" ht="15">
      <c r="A71" s="6" t="s">
        <v>496</v>
      </c>
      <c r="B71" s="7" t="s">
        <v>332</v>
      </c>
      <c r="C71" s="127">
        <v>0</v>
      </c>
    </row>
    <row r="72" spans="1:3" ht="15" hidden="1">
      <c r="A72" s="12" t="s">
        <v>78</v>
      </c>
      <c r="B72" s="4" t="s">
        <v>382</v>
      </c>
      <c r="C72" s="97"/>
    </row>
    <row r="73" spans="1:3" ht="15" hidden="1">
      <c r="A73" s="12" t="s">
        <v>79</v>
      </c>
      <c r="B73" s="4" t="s">
        <v>382</v>
      </c>
      <c r="C73" s="97"/>
    </row>
    <row r="74" spans="1:3" ht="15" hidden="1">
      <c r="A74" s="12" t="s">
        <v>87</v>
      </c>
      <c r="B74" s="4" t="s">
        <v>382</v>
      </c>
      <c r="C74" s="97"/>
    </row>
    <row r="75" spans="1:3" ht="15" hidden="1">
      <c r="A75" s="4" t="s">
        <v>86</v>
      </c>
      <c r="B75" s="4" t="s">
        <v>382</v>
      </c>
      <c r="C75" s="97"/>
    </row>
    <row r="76" spans="1:3" ht="15" hidden="1">
      <c r="A76" s="4" t="s">
        <v>85</v>
      </c>
      <c r="B76" s="4" t="s">
        <v>382</v>
      </c>
      <c r="C76" s="97"/>
    </row>
    <row r="77" spans="1:3" ht="15" hidden="1">
      <c r="A77" s="4" t="s">
        <v>84</v>
      </c>
      <c r="B77" s="4" t="s">
        <v>382</v>
      </c>
      <c r="C77" s="97"/>
    </row>
    <row r="78" spans="1:3" ht="15" hidden="1">
      <c r="A78" s="12" t="s">
        <v>83</v>
      </c>
      <c r="B78" s="4" t="s">
        <v>382</v>
      </c>
      <c r="C78" s="97"/>
    </row>
    <row r="79" spans="1:3" ht="15" hidden="1">
      <c r="A79" s="12" t="s">
        <v>88</v>
      </c>
      <c r="B79" s="4" t="s">
        <v>382</v>
      </c>
      <c r="C79" s="97"/>
    </row>
    <row r="80" spans="1:3" ht="15" hidden="1">
      <c r="A80" s="12" t="s">
        <v>80</v>
      </c>
      <c r="B80" s="4" t="s">
        <v>382</v>
      </c>
      <c r="C80" s="97"/>
    </row>
    <row r="81" spans="1:3" ht="15" hidden="1">
      <c r="A81" s="12" t="s">
        <v>81</v>
      </c>
      <c r="B81" s="4" t="s">
        <v>382</v>
      </c>
      <c r="C81" s="97"/>
    </row>
    <row r="82" spans="1:3" ht="25.5">
      <c r="A82" s="6" t="s">
        <v>33</v>
      </c>
      <c r="B82" s="7" t="s">
        <v>382</v>
      </c>
      <c r="C82" s="97"/>
    </row>
    <row r="83" spans="1:3" ht="15">
      <c r="A83" s="12" t="s">
        <v>78</v>
      </c>
      <c r="B83" s="4" t="s">
        <v>383</v>
      </c>
      <c r="C83" s="97"/>
    </row>
    <row r="84" spans="1:3" ht="15">
      <c r="A84" s="12" t="s">
        <v>79</v>
      </c>
      <c r="B84" s="4" t="s">
        <v>383</v>
      </c>
      <c r="C84" s="97"/>
    </row>
    <row r="85" spans="1:3" ht="15">
      <c r="A85" s="12" t="s">
        <v>87</v>
      </c>
      <c r="B85" s="4" t="s">
        <v>383</v>
      </c>
      <c r="C85" s="97"/>
    </row>
    <row r="86" spans="1:3" ht="15">
      <c r="A86" s="4" t="s">
        <v>86</v>
      </c>
      <c r="B86" s="4" t="s">
        <v>383</v>
      </c>
      <c r="C86" s="97"/>
    </row>
    <row r="87" spans="1:3" ht="15">
      <c r="A87" s="4" t="s">
        <v>85</v>
      </c>
      <c r="B87" s="4" t="s">
        <v>383</v>
      </c>
      <c r="C87" s="97"/>
    </row>
    <row r="88" spans="1:3" ht="15">
      <c r="A88" s="4" t="s">
        <v>84</v>
      </c>
      <c r="B88" s="4" t="s">
        <v>383</v>
      </c>
      <c r="C88" s="97"/>
    </row>
    <row r="89" spans="1:3" ht="15">
      <c r="A89" s="12" t="s">
        <v>83</v>
      </c>
      <c r="B89" s="4" t="s">
        <v>383</v>
      </c>
      <c r="C89" s="97"/>
    </row>
    <row r="90" spans="1:3" ht="15">
      <c r="A90" s="12" t="s">
        <v>82</v>
      </c>
      <c r="B90" s="4" t="s">
        <v>383</v>
      </c>
      <c r="C90" s="97"/>
    </row>
    <row r="91" spans="1:3" ht="15">
      <c r="A91" s="12" t="s">
        <v>80</v>
      </c>
      <c r="B91" s="4" t="s">
        <v>383</v>
      </c>
      <c r="C91" s="97"/>
    </row>
    <row r="92" spans="1:3" ht="15">
      <c r="A92" s="12" t="s">
        <v>81</v>
      </c>
      <c r="B92" s="4" t="s">
        <v>383</v>
      </c>
      <c r="C92" s="97"/>
    </row>
    <row r="93" spans="1:3" ht="15">
      <c r="A93" s="14" t="s">
        <v>34</v>
      </c>
      <c r="B93" s="7" t="s">
        <v>383</v>
      </c>
      <c r="C93" s="127"/>
    </row>
    <row r="94" spans="1:3" ht="15" hidden="1">
      <c r="A94" s="12" t="s">
        <v>78</v>
      </c>
      <c r="B94" s="4" t="s">
        <v>387</v>
      </c>
      <c r="C94" s="97"/>
    </row>
    <row r="95" spans="1:3" ht="15" hidden="1">
      <c r="A95" s="12" t="s">
        <v>79</v>
      </c>
      <c r="B95" s="4" t="s">
        <v>387</v>
      </c>
      <c r="C95" s="97"/>
    </row>
    <row r="96" spans="1:3" ht="15" hidden="1">
      <c r="A96" s="12" t="s">
        <v>87</v>
      </c>
      <c r="B96" s="4" t="s">
        <v>387</v>
      </c>
      <c r="C96" s="97"/>
    </row>
    <row r="97" spans="1:3" ht="15" hidden="1">
      <c r="A97" s="4" t="s">
        <v>86</v>
      </c>
      <c r="B97" s="4" t="s">
        <v>387</v>
      </c>
      <c r="C97" s="97"/>
    </row>
    <row r="98" spans="1:3" ht="15" hidden="1">
      <c r="A98" s="4" t="s">
        <v>85</v>
      </c>
      <c r="B98" s="4" t="s">
        <v>387</v>
      </c>
      <c r="C98" s="97"/>
    </row>
    <row r="99" spans="1:3" ht="15" hidden="1">
      <c r="A99" s="4" t="s">
        <v>84</v>
      </c>
      <c r="B99" s="4" t="s">
        <v>387</v>
      </c>
      <c r="C99" s="97"/>
    </row>
    <row r="100" spans="1:3" ht="15" hidden="1">
      <c r="A100" s="12" t="s">
        <v>83</v>
      </c>
      <c r="B100" s="4" t="s">
        <v>387</v>
      </c>
      <c r="C100" s="97"/>
    </row>
    <row r="101" spans="1:3" ht="15" hidden="1">
      <c r="A101" s="12" t="s">
        <v>88</v>
      </c>
      <c r="B101" s="4" t="s">
        <v>387</v>
      </c>
      <c r="C101" s="97"/>
    </row>
    <row r="102" spans="1:3" ht="15" hidden="1">
      <c r="A102" s="12" t="s">
        <v>80</v>
      </c>
      <c r="B102" s="4" t="s">
        <v>387</v>
      </c>
      <c r="C102" s="97"/>
    </row>
    <row r="103" spans="1:3" ht="15" hidden="1">
      <c r="A103" s="12" t="s">
        <v>81</v>
      </c>
      <c r="B103" s="4" t="s">
        <v>387</v>
      </c>
      <c r="C103" s="97"/>
    </row>
    <row r="104" spans="1:3" ht="25.5">
      <c r="A104" s="6" t="s">
        <v>35</v>
      </c>
      <c r="B104" s="7" t="s">
        <v>387</v>
      </c>
      <c r="C104" s="97"/>
    </row>
    <row r="105" spans="1:3" ht="15">
      <c r="A105" s="12" t="s">
        <v>78</v>
      </c>
      <c r="B105" s="4" t="s">
        <v>388</v>
      </c>
      <c r="C105" s="97"/>
    </row>
    <row r="106" spans="1:3" ht="15">
      <c r="A106" s="12" t="s">
        <v>79</v>
      </c>
      <c r="B106" s="4" t="s">
        <v>388</v>
      </c>
      <c r="C106" s="97"/>
    </row>
    <row r="107" spans="1:3" ht="15">
      <c r="A107" s="12" t="s">
        <v>87</v>
      </c>
      <c r="B107" s="4" t="s">
        <v>388</v>
      </c>
      <c r="C107" s="97"/>
    </row>
    <row r="108" spans="1:3" ht="15">
      <c r="A108" s="4" t="s">
        <v>86</v>
      </c>
      <c r="B108" s="4" t="s">
        <v>388</v>
      </c>
      <c r="C108" s="97" t="s">
        <v>550</v>
      </c>
    </row>
    <row r="109" spans="1:3" ht="15">
      <c r="A109" s="4" t="s">
        <v>85</v>
      </c>
      <c r="B109" s="4" t="s">
        <v>388</v>
      </c>
      <c r="C109" s="97"/>
    </row>
    <row r="110" spans="1:3" ht="15">
      <c r="A110" s="4" t="s">
        <v>84</v>
      </c>
      <c r="B110" s="4" t="s">
        <v>388</v>
      </c>
      <c r="C110" s="97"/>
    </row>
    <row r="111" spans="1:3" ht="15">
      <c r="A111" s="12" t="s">
        <v>83</v>
      </c>
      <c r="B111" s="4" t="s">
        <v>388</v>
      </c>
      <c r="C111" s="97"/>
    </row>
    <row r="112" spans="1:3" ht="15">
      <c r="A112" s="12" t="s">
        <v>82</v>
      </c>
      <c r="B112" s="4" t="s">
        <v>388</v>
      </c>
      <c r="C112" s="97"/>
    </row>
    <row r="113" spans="1:3" ht="15">
      <c r="A113" s="12" t="s">
        <v>80</v>
      </c>
      <c r="B113" s="4" t="s">
        <v>388</v>
      </c>
      <c r="C113" s="97"/>
    </row>
    <row r="114" spans="1:3" ht="15">
      <c r="A114" s="12" t="s">
        <v>81</v>
      </c>
      <c r="B114" s="4" t="s">
        <v>388</v>
      </c>
      <c r="C114" s="97"/>
    </row>
    <row r="115" spans="1:3" ht="15">
      <c r="A115" s="14" t="s">
        <v>36</v>
      </c>
      <c r="B115" s="7" t="s">
        <v>388</v>
      </c>
      <c r="C115" s="127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11/2020. (IV. 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E1">
      <selection activeCell="F2" sqref="F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61" t="s">
        <v>599</v>
      </c>
      <c r="B1" s="165"/>
      <c r="C1" s="165"/>
    </row>
    <row r="2" spans="1:3" ht="24" customHeight="1">
      <c r="A2" s="157"/>
      <c r="B2" s="55"/>
      <c r="C2" s="55"/>
    </row>
    <row r="3" spans="1:3" ht="26.25" customHeight="1">
      <c r="A3" s="164" t="s">
        <v>588</v>
      </c>
      <c r="B3" s="165"/>
      <c r="C3" s="165"/>
    </row>
    <row r="5" spans="1:3" ht="25.5">
      <c r="A5" s="64" t="s">
        <v>99</v>
      </c>
      <c r="B5" s="2" t="s">
        <v>135</v>
      </c>
      <c r="C5" s="140" t="s">
        <v>111</v>
      </c>
    </row>
    <row r="6" spans="1:3" ht="15">
      <c r="A6" s="4" t="s">
        <v>19</v>
      </c>
      <c r="B6" s="4" t="s">
        <v>339</v>
      </c>
      <c r="C6" s="97"/>
    </row>
    <row r="7" spans="1:3" ht="15">
      <c r="A7" s="4" t="s">
        <v>20</v>
      </c>
      <c r="B7" s="4" t="s">
        <v>339</v>
      </c>
      <c r="C7" s="97"/>
    </row>
    <row r="8" spans="1:3" ht="15">
      <c r="A8" s="4" t="s">
        <v>21</v>
      </c>
      <c r="B8" s="4" t="s">
        <v>339</v>
      </c>
      <c r="C8" s="97"/>
    </row>
    <row r="9" spans="1:3" ht="15">
      <c r="A9" s="4" t="s">
        <v>22</v>
      </c>
      <c r="B9" s="4" t="s">
        <v>339</v>
      </c>
      <c r="C9" s="97"/>
    </row>
    <row r="10" spans="1:3" ht="15">
      <c r="A10" s="6" t="s">
        <v>501</v>
      </c>
      <c r="B10" s="7" t="s">
        <v>339</v>
      </c>
      <c r="C10" s="97"/>
    </row>
    <row r="11" spans="1:3" ht="15">
      <c r="A11" s="4" t="s">
        <v>502</v>
      </c>
      <c r="B11" s="5" t="s">
        <v>340</v>
      </c>
      <c r="C11" s="97"/>
    </row>
    <row r="12" spans="1:3" ht="27">
      <c r="A12" s="141" t="s">
        <v>341</v>
      </c>
      <c r="B12" s="141" t="s">
        <v>340</v>
      </c>
      <c r="C12" s="97">
        <v>290000000</v>
      </c>
    </row>
    <row r="13" spans="1:3" ht="27">
      <c r="A13" s="141" t="s">
        <v>342</v>
      </c>
      <c r="B13" s="141" t="s">
        <v>340</v>
      </c>
      <c r="C13" s="97"/>
    </row>
    <row r="14" spans="1:3" ht="15">
      <c r="A14" s="12" t="s">
        <v>504</v>
      </c>
      <c r="B14" s="34" t="s">
        <v>346</v>
      </c>
      <c r="C14" s="97">
        <v>0</v>
      </c>
    </row>
    <row r="15" spans="1:3" ht="27">
      <c r="A15" s="141" t="s">
        <v>347</v>
      </c>
      <c r="B15" s="141" t="s">
        <v>346</v>
      </c>
      <c r="C15" s="97"/>
    </row>
    <row r="16" spans="1:3" ht="27">
      <c r="A16" s="141" t="s">
        <v>348</v>
      </c>
      <c r="B16" s="141" t="s">
        <v>346</v>
      </c>
      <c r="C16" s="97"/>
    </row>
    <row r="17" spans="1:3" ht="15">
      <c r="A17" s="141" t="s">
        <v>349</v>
      </c>
      <c r="B17" s="141" t="s">
        <v>346</v>
      </c>
      <c r="C17" s="97"/>
    </row>
    <row r="18" spans="1:3" ht="15">
      <c r="A18" s="141" t="s">
        <v>350</v>
      </c>
      <c r="B18" s="141" t="s">
        <v>346</v>
      </c>
      <c r="C18" s="97"/>
    </row>
    <row r="19" spans="1:3" ht="15">
      <c r="A19" s="12" t="s">
        <v>23</v>
      </c>
      <c r="B19" s="34" t="s">
        <v>351</v>
      </c>
      <c r="C19" s="97"/>
    </row>
    <row r="20" spans="1:3" ht="15">
      <c r="A20" s="141" t="s">
        <v>352</v>
      </c>
      <c r="B20" s="141" t="s">
        <v>351</v>
      </c>
      <c r="C20" s="97"/>
    </row>
    <row r="21" spans="1:3" ht="15">
      <c r="A21" s="141" t="s">
        <v>353</v>
      </c>
      <c r="B21" s="141" t="s">
        <v>351</v>
      </c>
      <c r="C21" s="97"/>
    </row>
    <row r="22" spans="1:3" ht="15">
      <c r="A22" s="6" t="s">
        <v>2</v>
      </c>
      <c r="B22" s="7" t="s">
        <v>354</v>
      </c>
      <c r="C22" s="126">
        <f>SUM(C12:C21)</f>
        <v>290000000</v>
      </c>
    </row>
    <row r="23" spans="1:3" ht="15">
      <c r="A23" s="4" t="s">
        <v>24</v>
      </c>
      <c r="B23" s="4" t="s">
        <v>355</v>
      </c>
      <c r="C23" s="97"/>
    </row>
    <row r="24" spans="1:3" ht="15">
      <c r="A24" s="4" t="s">
        <v>25</v>
      </c>
      <c r="B24" s="4" t="s">
        <v>355</v>
      </c>
      <c r="C24" s="97">
        <v>2000000</v>
      </c>
    </row>
    <row r="25" spans="1:3" ht="15">
      <c r="A25" s="4" t="s">
        <v>592</v>
      </c>
      <c r="B25" s="4" t="s">
        <v>355</v>
      </c>
      <c r="C25" s="97">
        <v>2000000</v>
      </c>
    </row>
    <row r="26" spans="1:3" ht="15">
      <c r="A26" s="4" t="s">
        <v>26</v>
      </c>
      <c r="B26" s="4" t="s">
        <v>355</v>
      </c>
      <c r="C26" s="97"/>
    </row>
    <row r="27" spans="1:3" ht="15">
      <c r="A27" s="4" t="s">
        <v>27</v>
      </c>
      <c r="B27" s="4" t="s">
        <v>355</v>
      </c>
      <c r="C27" s="97"/>
    </row>
    <row r="28" spans="1:3" ht="15">
      <c r="A28" s="4" t="s">
        <v>28</v>
      </c>
      <c r="B28" s="4" t="s">
        <v>355</v>
      </c>
      <c r="C28" s="97"/>
    </row>
    <row r="29" spans="1:3" ht="15">
      <c r="A29" s="4" t="s">
        <v>29</v>
      </c>
      <c r="B29" s="4" t="s">
        <v>355</v>
      </c>
      <c r="C29" s="97"/>
    </row>
    <row r="30" spans="1:3" ht="15">
      <c r="A30" s="4" t="s">
        <v>30</v>
      </c>
      <c r="B30" s="4" t="s">
        <v>355</v>
      </c>
      <c r="C30" s="97"/>
    </row>
    <row r="31" spans="1:3" ht="45">
      <c r="A31" s="4" t="s">
        <v>31</v>
      </c>
      <c r="B31" s="4" t="s">
        <v>355</v>
      </c>
      <c r="C31" s="97"/>
    </row>
    <row r="32" spans="1:3" ht="15">
      <c r="A32" s="4" t="s">
        <v>32</v>
      </c>
      <c r="B32" s="4" t="s">
        <v>355</v>
      </c>
      <c r="C32" s="97">
        <v>3000000</v>
      </c>
    </row>
    <row r="33" spans="1:3" ht="15">
      <c r="A33" s="6" t="s">
        <v>506</v>
      </c>
      <c r="B33" s="7" t="s">
        <v>355</v>
      </c>
      <c r="C33" s="126">
        <f>SUM(C23:C32)</f>
        <v>7000000</v>
      </c>
    </row>
  </sheetData>
  <sheetProtection/>
  <mergeCells count="2">
    <mergeCell ref="A1:C1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11/2020. (IV. 29.)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Layout" workbookViewId="0" topLeftCell="A1">
      <selection activeCell="D16" sqref="D1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1" t="s">
        <v>599</v>
      </c>
      <c r="B1" s="165"/>
      <c r="C1" s="165"/>
      <c r="D1" s="165"/>
      <c r="E1" s="165"/>
      <c r="F1" s="165"/>
      <c r="G1" s="165"/>
    </row>
    <row r="2" spans="1:7" ht="25.5" customHeight="1">
      <c r="A2" s="166" t="s">
        <v>589</v>
      </c>
      <c r="B2" s="165"/>
      <c r="C2" s="165"/>
      <c r="D2" s="165"/>
      <c r="E2" s="165"/>
      <c r="F2" s="165"/>
      <c r="G2" s="165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102</v>
      </c>
    </row>
    <row r="5" spans="1:7" ht="39">
      <c r="A5" s="40" t="s">
        <v>99</v>
      </c>
      <c r="B5" s="2" t="s">
        <v>135</v>
      </c>
      <c r="C5" s="56" t="s">
        <v>571</v>
      </c>
      <c r="D5" s="56" t="s">
        <v>105</v>
      </c>
      <c r="E5" s="56" t="s">
        <v>106</v>
      </c>
      <c r="F5" s="56" t="s">
        <v>100</v>
      </c>
      <c r="G5" s="40" t="s">
        <v>109</v>
      </c>
    </row>
    <row r="6" spans="1:7" ht="26.25" customHeight="1">
      <c r="A6" s="59" t="s">
        <v>107</v>
      </c>
      <c r="B6" s="4" t="s">
        <v>287</v>
      </c>
      <c r="C6" s="97">
        <v>55624884</v>
      </c>
      <c r="D6" s="97">
        <v>28902814</v>
      </c>
      <c r="E6" s="97">
        <v>402983453</v>
      </c>
      <c r="F6" s="97">
        <v>237972641</v>
      </c>
      <c r="G6" s="97">
        <f>SUM(C6:F6)</f>
        <v>725483792</v>
      </c>
    </row>
    <row r="7" spans="1:7" ht="26.25" customHeight="1">
      <c r="A7" s="59" t="s">
        <v>108</v>
      </c>
      <c r="B7" s="4" t="s">
        <v>287</v>
      </c>
      <c r="C7" s="97">
        <v>442480</v>
      </c>
      <c r="D7" s="97"/>
      <c r="E7" s="97">
        <v>4316960</v>
      </c>
      <c r="F7" s="97">
        <v>5040630</v>
      </c>
      <c r="G7" s="97">
        <f>SUM(C7:F7)</f>
        <v>9800070</v>
      </c>
    </row>
    <row r="8" spans="1:7" ht="22.5" customHeight="1">
      <c r="A8" s="40" t="s">
        <v>110</v>
      </c>
      <c r="B8" s="64"/>
      <c r="C8" s="126">
        <f>SUM(C6:C7)</f>
        <v>56067364</v>
      </c>
      <c r="D8" s="126">
        <f>SUM(D6:D7)</f>
        <v>28902814</v>
      </c>
      <c r="E8" s="126">
        <f>SUM(E6:E7)</f>
        <v>407300413</v>
      </c>
      <c r="F8" s="126">
        <f>SUM(F6:F7)</f>
        <v>243013271</v>
      </c>
      <c r="G8" s="126">
        <f>SUM(G6:G7)</f>
        <v>735283862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11/2020. (IV. 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Layout" zoomScaleSheetLayoutView="120" workbookViewId="0" topLeftCell="A1">
      <selection activeCell="G30" sqref="G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1" t="s">
        <v>599</v>
      </c>
      <c r="B1" s="162"/>
      <c r="C1" s="162"/>
      <c r="D1" s="162"/>
      <c r="E1" s="162"/>
      <c r="F1" s="162"/>
      <c r="G1" s="162"/>
      <c r="H1" s="162"/>
    </row>
    <row r="2" spans="1:8" ht="26.25" customHeight="1">
      <c r="A2" s="160" t="s">
        <v>590</v>
      </c>
      <c r="B2" s="165"/>
      <c r="C2" s="165"/>
      <c r="D2" s="165"/>
      <c r="E2" s="165"/>
      <c r="F2" s="165"/>
      <c r="G2" s="165"/>
      <c r="H2" s="165"/>
    </row>
    <row r="4" spans="1:8" ht="45">
      <c r="A4" s="1" t="s">
        <v>134</v>
      </c>
      <c r="B4" s="2" t="s">
        <v>135</v>
      </c>
      <c r="C4" s="50" t="s">
        <v>114</v>
      </c>
      <c r="D4" s="50" t="s">
        <v>105</v>
      </c>
      <c r="E4" s="50" t="s">
        <v>106</v>
      </c>
      <c r="F4" s="50" t="s">
        <v>100</v>
      </c>
      <c r="G4" s="50" t="s">
        <v>101</v>
      </c>
      <c r="H4" s="56" t="s">
        <v>109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551</v>
      </c>
      <c r="B9" s="24"/>
      <c r="C9" s="97"/>
      <c r="D9" s="97"/>
      <c r="E9" s="97"/>
      <c r="F9" s="97">
        <v>500000</v>
      </c>
      <c r="G9" s="97"/>
      <c r="H9" s="97">
        <f>SUM(C9:G9)</f>
        <v>500000</v>
      </c>
    </row>
    <row r="10" spans="1:8" s="75" customFormat="1" ht="15">
      <c r="A10" s="14" t="s">
        <v>236</v>
      </c>
      <c r="B10" s="74" t="s">
        <v>237</v>
      </c>
      <c r="C10" s="126"/>
      <c r="D10" s="126"/>
      <c r="E10" s="126"/>
      <c r="F10" s="126">
        <f>SUM(F9)</f>
        <v>500000</v>
      </c>
      <c r="G10" s="126"/>
      <c r="H10" s="126">
        <f aca="true" t="shared" si="0" ref="H10:H18">SUM(C10:G10)</f>
        <v>500000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601</v>
      </c>
      <c r="B15" s="5"/>
      <c r="C15" s="97"/>
      <c r="D15" s="97"/>
      <c r="E15" s="97"/>
      <c r="F15" s="97"/>
      <c r="G15" s="149">
        <v>24059056</v>
      </c>
      <c r="H15" s="97">
        <f t="shared" si="0"/>
        <v>24059056</v>
      </c>
    </row>
    <row r="16" spans="1:8" ht="13.5" customHeight="1">
      <c r="A16" s="4" t="s">
        <v>602</v>
      </c>
      <c r="B16" s="5"/>
      <c r="C16" s="97"/>
      <c r="D16" s="97"/>
      <c r="E16" s="97"/>
      <c r="F16" s="97"/>
      <c r="G16" s="149">
        <v>629920</v>
      </c>
      <c r="H16" s="97">
        <f t="shared" si="0"/>
        <v>629920</v>
      </c>
    </row>
    <row r="17" spans="1:8" ht="15">
      <c r="A17" s="4" t="s">
        <v>603</v>
      </c>
      <c r="B17" s="5"/>
      <c r="C17" s="97"/>
      <c r="D17" s="97"/>
      <c r="E17" s="97"/>
      <c r="F17" s="97"/>
      <c r="G17" s="149">
        <v>1570000</v>
      </c>
      <c r="H17" s="97">
        <f t="shared" si="0"/>
        <v>1570000</v>
      </c>
    </row>
    <row r="18" spans="1:8" s="75" customFormat="1" ht="15">
      <c r="A18" s="14" t="s">
        <v>443</v>
      </c>
      <c r="B18" s="74" t="s">
        <v>238</v>
      </c>
      <c r="C18" s="126"/>
      <c r="D18" s="126"/>
      <c r="E18" s="126"/>
      <c r="F18" s="126"/>
      <c r="G18" s="126">
        <f>SUM(G15:G17)</f>
        <v>26258976</v>
      </c>
      <c r="H18" s="126">
        <f t="shared" si="0"/>
        <v>26258976</v>
      </c>
    </row>
    <row r="19" spans="1:8" ht="15" hidden="1">
      <c r="A19" s="12"/>
      <c r="B19" s="5"/>
      <c r="C19" s="97"/>
      <c r="D19" s="97"/>
      <c r="E19" s="97"/>
      <c r="F19" s="97"/>
      <c r="G19" s="97"/>
      <c r="H19" s="97"/>
    </row>
    <row r="20" spans="1:8" ht="15" hidden="1">
      <c r="A20" s="12"/>
      <c r="B20" s="5"/>
      <c r="C20" s="97"/>
      <c r="D20" s="97"/>
      <c r="E20" s="97"/>
      <c r="F20" s="97"/>
      <c r="G20" s="97"/>
      <c r="H20" s="97"/>
    </row>
    <row r="21" spans="1:8" ht="15" hidden="1">
      <c r="A21" s="12"/>
      <c r="B21" s="5"/>
      <c r="C21" s="97"/>
      <c r="D21" s="97"/>
      <c r="E21" s="97"/>
      <c r="F21" s="97"/>
      <c r="G21" s="97"/>
      <c r="H21" s="97"/>
    </row>
    <row r="22" spans="1:8" ht="14.25" customHeight="1">
      <c r="A22" s="12" t="s">
        <v>239</v>
      </c>
      <c r="B22" s="5"/>
      <c r="C22" s="97"/>
      <c r="D22" s="97"/>
      <c r="E22" s="97">
        <v>750000</v>
      </c>
      <c r="F22" s="97">
        <v>1469000</v>
      </c>
      <c r="G22" s="97"/>
      <c r="H22" s="97">
        <f>SUM(C22:G22)</f>
        <v>2219000</v>
      </c>
    </row>
    <row r="23" spans="1:8" s="75" customFormat="1" ht="15">
      <c r="A23" s="6" t="s">
        <v>239</v>
      </c>
      <c r="B23" s="7" t="s">
        <v>240</v>
      </c>
      <c r="C23" s="126">
        <f>SUM(C22)</f>
        <v>0</v>
      </c>
      <c r="D23" s="126">
        <f>SUM(D22)</f>
        <v>0</v>
      </c>
      <c r="E23" s="126">
        <f>SUM(E22)</f>
        <v>750000</v>
      </c>
      <c r="F23" s="126">
        <f>SUM(F22)</f>
        <v>1469000</v>
      </c>
      <c r="G23" s="126">
        <f>SUM(G22:G22)</f>
        <v>0</v>
      </c>
      <c r="H23" s="126">
        <f>SUM(H22:H22)</f>
        <v>2219000</v>
      </c>
    </row>
    <row r="24" spans="1:8" s="75" customFormat="1" ht="15">
      <c r="A24" s="4" t="s">
        <v>577</v>
      </c>
      <c r="B24" s="7"/>
      <c r="C24" s="146">
        <v>338582</v>
      </c>
      <c r="D24" s="126"/>
      <c r="E24" s="146">
        <v>2649180</v>
      </c>
      <c r="F24" s="146">
        <v>2000000</v>
      </c>
      <c r="G24" s="146">
        <v>55500</v>
      </c>
      <c r="H24" s="146">
        <f>SUM(C24:G24)</f>
        <v>5043262</v>
      </c>
    </row>
    <row r="25" spans="1:8" s="75" customFormat="1" ht="15">
      <c r="A25" s="14" t="s">
        <v>241</v>
      </c>
      <c r="B25" s="74" t="s">
        <v>242</v>
      </c>
      <c r="C25" s="126">
        <f>SUM(C24)</f>
        <v>338582</v>
      </c>
      <c r="D25" s="126">
        <f>SUM(D24)</f>
        <v>0</v>
      </c>
      <c r="E25" s="126">
        <f>SUM(E24:E24)</f>
        <v>2649180</v>
      </c>
      <c r="F25" s="126">
        <f>SUM(F24)</f>
        <v>2000000</v>
      </c>
      <c r="G25" s="126">
        <f>SUM(G24:G24)</f>
        <v>55500</v>
      </c>
      <c r="H25" s="126">
        <f>SUM(H24:H24)</f>
        <v>5043262</v>
      </c>
    </row>
    <row r="26" spans="1:8" s="75" customFormat="1" ht="15">
      <c r="A26" s="14" t="s">
        <v>243</v>
      </c>
      <c r="B26" s="74" t="s">
        <v>244</v>
      </c>
      <c r="C26" s="126"/>
      <c r="D26" s="126"/>
      <c r="E26" s="126"/>
      <c r="F26" s="126"/>
      <c r="G26" s="126"/>
      <c r="H26" s="126"/>
    </row>
    <row r="27" spans="1:8" ht="15" hidden="1">
      <c r="A27" s="12"/>
      <c r="B27" s="5"/>
      <c r="C27" s="97"/>
      <c r="D27" s="97"/>
      <c r="E27" s="97"/>
      <c r="F27" s="97"/>
      <c r="G27" s="97"/>
      <c r="H27" s="97"/>
    </row>
    <row r="28" spans="1:8" ht="15" hidden="1">
      <c r="A28" s="12"/>
      <c r="B28" s="5"/>
      <c r="C28" s="97"/>
      <c r="D28" s="97"/>
      <c r="E28" s="97"/>
      <c r="F28" s="97"/>
      <c r="G28" s="97"/>
      <c r="H28" s="97"/>
    </row>
    <row r="29" spans="1:8" s="75" customFormat="1" ht="25.5">
      <c r="A29" s="6" t="s">
        <v>247</v>
      </c>
      <c r="B29" s="7" t="s">
        <v>248</v>
      </c>
      <c r="C29" s="126">
        <v>91418</v>
      </c>
      <c r="D29" s="126"/>
      <c r="E29" s="126">
        <v>917780</v>
      </c>
      <c r="F29" s="126">
        <v>1071630</v>
      </c>
      <c r="G29" s="127">
        <v>7104910</v>
      </c>
      <c r="H29" s="126">
        <f>SUM(C29:G29)</f>
        <v>9185738</v>
      </c>
    </row>
    <row r="30" spans="1:8" ht="15.75">
      <c r="A30" s="16" t="s">
        <v>444</v>
      </c>
      <c r="B30" s="8" t="s">
        <v>249</v>
      </c>
      <c r="C30" s="127">
        <f>C29+C25+C26+C23+C18</f>
        <v>430000</v>
      </c>
      <c r="D30" s="127">
        <f>D29+D25+D26+D23+D18</f>
        <v>0</v>
      </c>
      <c r="E30" s="127">
        <f>E29+E25+E26+E23+E18</f>
        <v>4316960</v>
      </c>
      <c r="F30" s="127">
        <f>F29+F25+F26+F23+F18+F10</f>
        <v>5040630</v>
      </c>
      <c r="G30" s="127">
        <f>G29+G25+G26+G23+G18</f>
        <v>33419386</v>
      </c>
      <c r="H30" s="127">
        <f>H29+H25+H23+H26+H18+H10</f>
        <v>43206976</v>
      </c>
    </row>
    <row r="31" spans="1:8" ht="15.75" hidden="1">
      <c r="A31" s="18"/>
      <c r="B31" s="7"/>
      <c r="C31" s="97"/>
      <c r="D31" s="97"/>
      <c r="E31" s="97"/>
      <c r="F31" s="97"/>
      <c r="G31" s="97"/>
      <c r="H31" s="97"/>
    </row>
    <row r="32" spans="1:8" ht="15.75" hidden="1">
      <c r="A32" s="18"/>
      <c r="B32" s="7"/>
      <c r="C32" s="97"/>
      <c r="D32" s="97"/>
      <c r="E32" s="97"/>
      <c r="F32" s="97"/>
      <c r="G32" s="97"/>
      <c r="H32" s="97"/>
    </row>
    <row r="33" spans="1:8" ht="15.75" hidden="1">
      <c r="A33" s="18"/>
      <c r="B33" s="7"/>
      <c r="C33" s="97"/>
      <c r="D33" s="97"/>
      <c r="E33" s="97"/>
      <c r="F33" s="97"/>
      <c r="G33" s="97"/>
      <c r="H33" s="97"/>
    </row>
    <row r="34" spans="1:8" ht="15">
      <c r="A34" s="12" t="s">
        <v>600</v>
      </c>
      <c r="B34" s="7"/>
      <c r="C34" s="97"/>
      <c r="D34" s="97"/>
      <c r="E34" s="97"/>
      <c r="F34" s="97"/>
      <c r="G34" s="97">
        <v>4800000</v>
      </c>
      <c r="H34" s="97">
        <f>SUM(G34)</f>
        <v>4800000</v>
      </c>
    </row>
    <row r="35" spans="1:8" ht="15">
      <c r="A35" s="12" t="s">
        <v>608</v>
      </c>
      <c r="B35" s="7"/>
      <c r="C35" s="97"/>
      <c r="D35" s="97"/>
      <c r="E35" s="97"/>
      <c r="F35" s="97"/>
      <c r="G35" s="97">
        <v>10000000</v>
      </c>
      <c r="H35" s="97">
        <f aca="true" t="shared" si="1" ref="H35:H40">SUM(G35)</f>
        <v>10000000</v>
      </c>
    </row>
    <row r="36" spans="1:8" s="75" customFormat="1" ht="15">
      <c r="A36" s="14" t="s">
        <v>250</v>
      </c>
      <c r="B36" s="74" t="s">
        <v>251</v>
      </c>
      <c r="C36" s="126">
        <f>SUM(C34:C35)</f>
        <v>0</v>
      </c>
      <c r="D36" s="126"/>
      <c r="E36" s="126"/>
      <c r="F36" s="126"/>
      <c r="G36" s="126">
        <f>SUM(G34:G35)</f>
        <v>14800000</v>
      </c>
      <c r="H36" s="126">
        <f>SUM(H34:H35)</f>
        <v>14800000</v>
      </c>
    </row>
    <row r="37" spans="1:8" ht="15" hidden="1">
      <c r="A37" s="12"/>
      <c r="B37" s="5"/>
      <c r="C37" s="97"/>
      <c r="D37" s="97"/>
      <c r="E37" s="97"/>
      <c r="F37" s="97"/>
      <c r="G37" s="126">
        <f>SUM(G36:G36)</f>
        <v>14800000</v>
      </c>
      <c r="H37" s="97">
        <f t="shared" si="1"/>
        <v>14800000</v>
      </c>
    </row>
    <row r="38" spans="1:8" ht="15" hidden="1">
      <c r="A38" s="12"/>
      <c r="B38" s="5"/>
      <c r="C38" s="97"/>
      <c r="D38" s="97"/>
      <c r="E38" s="97"/>
      <c r="F38" s="97"/>
      <c r="G38" s="126">
        <f>SUM(G36:G37)</f>
        <v>29600000</v>
      </c>
      <c r="H38" s="97">
        <f t="shared" si="1"/>
        <v>29600000</v>
      </c>
    </row>
    <row r="39" spans="1:8" ht="15" hidden="1">
      <c r="A39" s="12"/>
      <c r="B39" s="5"/>
      <c r="C39" s="97"/>
      <c r="D39" s="97"/>
      <c r="E39" s="97"/>
      <c r="F39" s="97"/>
      <c r="G39" s="126">
        <f>SUM(G36:G38)</f>
        <v>59200000</v>
      </c>
      <c r="H39" s="97">
        <f t="shared" si="1"/>
        <v>59200000</v>
      </c>
    </row>
    <row r="40" spans="1:8" ht="15">
      <c r="A40" s="14" t="s">
        <v>252</v>
      </c>
      <c r="B40" s="74" t="s">
        <v>253</v>
      </c>
      <c r="C40" s="97"/>
      <c r="D40" s="97"/>
      <c r="E40" s="97"/>
      <c r="F40" s="97"/>
      <c r="G40" s="97"/>
      <c r="H40" s="97">
        <f t="shared" si="1"/>
        <v>0</v>
      </c>
    </row>
    <row r="41" spans="1:8" ht="15" hidden="1">
      <c r="A41" s="14"/>
      <c r="B41" s="74"/>
      <c r="C41" s="97"/>
      <c r="D41" s="97"/>
      <c r="E41" s="97"/>
      <c r="F41" s="97"/>
      <c r="G41" s="97"/>
      <c r="H41" s="97"/>
    </row>
    <row r="42" spans="1:8" ht="15" hidden="1">
      <c r="A42" s="14"/>
      <c r="B42" s="74"/>
      <c r="C42" s="97"/>
      <c r="D42" s="97"/>
      <c r="E42" s="97"/>
      <c r="F42" s="97"/>
      <c r="G42" s="97"/>
      <c r="H42" s="97"/>
    </row>
    <row r="43" spans="1:8" ht="15" hidden="1">
      <c r="A43" s="14"/>
      <c r="B43" s="74"/>
      <c r="C43" s="97"/>
      <c r="D43" s="97"/>
      <c r="E43" s="97"/>
      <c r="F43" s="97"/>
      <c r="G43" s="97"/>
      <c r="H43" s="97"/>
    </row>
    <row r="44" spans="1:8" ht="15">
      <c r="A44" s="14" t="s">
        <v>254</v>
      </c>
      <c r="B44" s="74" t="s">
        <v>255</v>
      </c>
      <c r="C44" s="97"/>
      <c r="D44" s="97"/>
      <c r="E44" s="97"/>
      <c r="F44" s="97"/>
      <c r="G44" s="97"/>
      <c r="H44" s="97"/>
    </row>
    <row r="45" spans="1:8" ht="15">
      <c r="A45" s="14" t="s">
        <v>256</v>
      </c>
      <c r="B45" s="74" t="s">
        <v>257</v>
      </c>
      <c r="C45" s="97"/>
      <c r="D45" s="97"/>
      <c r="E45" s="97"/>
      <c r="F45" s="97"/>
      <c r="G45" s="127">
        <v>3996000</v>
      </c>
      <c r="H45" s="127">
        <f>SUM(C45:G45)</f>
        <v>3996000</v>
      </c>
    </row>
    <row r="46" spans="1:8" s="75" customFormat="1" ht="15.75">
      <c r="A46" s="16" t="s">
        <v>445</v>
      </c>
      <c r="B46" s="76" t="s">
        <v>258</v>
      </c>
      <c r="C46" s="127">
        <f>SUM(C36+C45)</f>
        <v>0</v>
      </c>
      <c r="D46" s="127">
        <f>SUM(D36+D45)</f>
        <v>0</v>
      </c>
      <c r="E46" s="127">
        <f>SUM(E36+E45)</f>
        <v>0</v>
      </c>
      <c r="F46" s="127">
        <f>SUM(F36+F45)</f>
        <v>0</v>
      </c>
      <c r="G46" s="127">
        <f>SUM(G36+G45)</f>
        <v>18796000</v>
      </c>
      <c r="H46" s="126">
        <f>SUM(H45+H36)</f>
        <v>18796000</v>
      </c>
    </row>
    <row r="49" spans="1:9" ht="46.5" customHeight="1">
      <c r="A49" s="167" t="s">
        <v>607</v>
      </c>
      <c r="B49" s="168"/>
      <c r="C49" s="168"/>
      <c r="D49" s="168"/>
      <c r="E49" s="168"/>
      <c r="F49" s="168"/>
      <c r="G49" s="168"/>
      <c r="H49" s="168"/>
      <c r="I49" s="168"/>
    </row>
    <row r="50" spans="1:9" ht="15">
      <c r="A50" s="89" t="s">
        <v>530</v>
      </c>
      <c r="B50" s="89" t="s">
        <v>531</v>
      </c>
      <c r="C50" s="89" t="s">
        <v>532</v>
      </c>
      <c r="D50" s="89" t="s">
        <v>533</v>
      </c>
      <c r="E50" s="89" t="s">
        <v>534</v>
      </c>
      <c r="F50" s="89" t="s">
        <v>535</v>
      </c>
      <c r="G50" s="89" t="s">
        <v>536</v>
      </c>
      <c r="H50" s="89" t="s">
        <v>537</v>
      </c>
      <c r="I50" s="89" t="s">
        <v>539</v>
      </c>
    </row>
    <row r="51" spans="1:9" ht="98.25">
      <c r="A51" s="90" t="s">
        <v>540</v>
      </c>
      <c r="B51" s="91" t="s">
        <v>542</v>
      </c>
      <c r="C51" s="91" t="s">
        <v>543</v>
      </c>
      <c r="D51" s="91" t="s">
        <v>544</v>
      </c>
      <c r="E51" s="91" t="s">
        <v>545</v>
      </c>
      <c r="F51" s="91" t="s">
        <v>546</v>
      </c>
      <c r="G51" s="91" t="s">
        <v>547</v>
      </c>
      <c r="H51" s="92" t="s">
        <v>548</v>
      </c>
      <c r="I51" s="93" t="s">
        <v>113</v>
      </c>
    </row>
    <row r="52" spans="1:9" ht="15">
      <c r="A52" s="4"/>
      <c r="B52" s="95"/>
      <c r="C52" s="24"/>
      <c r="D52" s="24"/>
      <c r="E52" s="24"/>
      <c r="F52" s="24"/>
      <c r="G52" s="24"/>
      <c r="H52" s="96"/>
      <c r="I52" s="97">
        <f aca="true" t="shared" si="2" ref="I52:I57">SUM(B52:H52)</f>
        <v>0</v>
      </c>
    </row>
    <row r="53" spans="1:9" ht="15">
      <c r="A53" s="94"/>
      <c r="B53" s="95"/>
      <c r="C53" s="24"/>
      <c r="D53" s="24"/>
      <c r="E53" s="24"/>
      <c r="F53" s="24"/>
      <c r="G53" s="24"/>
      <c r="H53" s="96"/>
      <c r="I53" s="97">
        <f t="shared" si="2"/>
        <v>0</v>
      </c>
    </row>
    <row r="54" spans="1:9" ht="15">
      <c r="A54" s="98"/>
      <c r="B54" s="95"/>
      <c r="C54" s="24"/>
      <c r="D54" s="24"/>
      <c r="E54" s="24"/>
      <c r="F54" s="24"/>
      <c r="G54" s="24"/>
      <c r="H54" s="96"/>
      <c r="I54" s="97">
        <f t="shared" si="2"/>
        <v>0</v>
      </c>
    </row>
    <row r="55" spans="1:9" ht="15">
      <c r="A55" s="94"/>
      <c r="B55" s="95"/>
      <c r="C55" s="24"/>
      <c r="D55" s="24"/>
      <c r="E55" s="24"/>
      <c r="F55" s="24"/>
      <c r="G55" s="24"/>
      <c r="H55" s="96"/>
      <c r="I55" s="97">
        <f t="shared" si="2"/>
        <v>0</v>
      </c>
    </row>
    <row r="56" spans="1:9" ht="15">
      <c r="A56" s="94"/>
      <c r="B56" s="95"/>
      <c r="C56" s="24"/>
      <c r="D56" s="24"/>
      <c r="E56" s="24"/>
      <c r="F56" s="24"/>
      <c r="G56" s="24"/>
      <c r="H56" s="96"/>
      <c r="I56" s="97">
        <f t="shared" si="2"/>
        <v>0</v>
      </c>
    </row>
    <row r="57" spans="1:9" ht="15.75">
      <c r="A57" s="93" t="s">
        <v>113</v>
      </c>
      <c r="B57" s="99">
        <f>SUM(B52:B56)</f>
        <v>0</v>
      </c>
      <c r="C57" s="24"/>
      <c r="D57" s="24"/>
      <c r="E57" s="24"/>
      <c r="F57" s="24"/>
      <c r="G57" s="24"/>
      <c r="H57" s="96"/>
      <c r="I57" s="97">
        <f t="shared" si="2"/>
        <v>0</v>
      </c>
    </row>
    <row r="58" spans="1:7" ht="15">
      <c r="A58" s="78"/>
      <c r="B58" s="79"/>
      <c r="C58" s="77"/>
      <c r="D58" s="77"/>
      <c r="E58" s="3"/>
      <c r="F58" s="3"/>
      <c r="G58" s="3"/>
    </row>
    <row r="59" spans="1:7" ht="15">
      <c r="A59" s="78"/>
      <c r="B59" s="79"/>
      <c r="C59" s="77"/>
      <c r="D59" s="77"/>
      <c r="E59" s="3"/>
      <c r="F59" s="3"/>
      <c r="G59" s="3"/>
    </row>
    <row r="60" spans="1:7" ht="15">
      <c r="A60" s="78"/>
      <c r="B60" s="79"/>
      <c r="C60" s="77"/>
      <c r="D60" s="77"/>
      <c r="E60" s="3"/>
      <c r="F60" s="3"/>
      <c r="G60" s="3"/>
    </row>
    <row r="61" spans="1:7" ht="15">
      <c r="A61" s="78"/>
      <c r="B61" s="79"/>
      <c r="C61" s="77"/>
      <c r="D61" s="77"/>
      <c r="E61" s="3"/>
      <c r="F61" s="3"/>
      <c r="G61" s="3"/>
    </row>
    <row r="62" spans="1:7" ht="15">
      <c r="A62" s="78"/>
      <c r="B62" s="79"/>
      <c r="C62" s="77"/>
      <c r="D62" s="77"/>
      <c r="E62" s="3"/>
      <c r="F62" s="3"/>
      <c r="G62" s="3"/>
    </row>
    <row r="63" spans="1:7" ht="15">
      <c r="A63" s="78"/>
      <c r="B63" s="79"/>
      <c r="C63" s="77"/>
      <c r="D63" s="77"/>
      <c r="E63" s="3"/>
      <c r="F63" s="3"/>
      <c r="G63" s="3"/>
    </row>
    <row r="64" spans="1:7" ht="15">
      <c r="A64" s="78"/>
      <c r="B64" s="79"/>
      <c r="C64" s="77"/>
      <c r="D64" s="77"/>
      <c r="E64" s="3"/>
      <c r="F64" s="3"/>
      <c r="G64" s="3"/>
    </row>
    <row r="65" spans="1:7" ht="15">
      <c r="A65" s="80"/>
      <c r="B65" s="79"/>
      <c r="C65" s="77"/>
      <c r="D65" s="77"/>
      <c r="E65" s="3"/>
      <c r="F65" s="3"/>
      <c r="G65" s="3"/>
    </row>
    <row r="66" spans="1:7" ht="15">
      <c r="A66" s="80"/>
      <c r="B66" s="79"/>
      <c r="C66" s="77"/>
      <c r="D66" s="77"/>
      <c r="E66" s="3"/>
      <c r="F66" s="3"/>
      <c r="G66" s="3"/>
    </row>
    <row r="67" spans="1:7" ht="15">
      <c r="A67" s="80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.75">
      <c r="A69" s="83"/>
      <c r="B69" s="84"/>
      <c r="C69" s="77"/>
      <c r="D69" s="77"/>
      <c r="E69" s="3"/>
      <c r="F69" s="3"/>
      <c r="G69" s="3"/>
    </row>
    <row r="70" spans="1:7" ht="15.75">
      <c r="A70" s="81"/>
      <c r="B70" s="82"/>
      <c r="C70" s="77"/>
      <c r="D70" s="77"/>
      <c r="E70" s="3"/>
      <c r="F70" s="3"/>
      <c r="G70" s="3"/>
    </row>
    <row r="71" spans="1:7" ht="15.75">
      <c r="A71" s="81"/>
      <c r="B71" s="82"/>
      <c r="C71" s="77"/>
      <c r="D71" s="77"/>
      <c r="E71" s="3"/>
      <c r="F71" s="3"/>
      <c r="G71" s="3"/>
    </row>
    <row r="72" spans="1:7" ht="15.75">
      <c r="A72" s="81"/>
      <c r="B72" s="82"/>
      <c r="C72" s="77"/>
      <c r="D72" s="77"/>
      <c r="E72" s="3"/>
      <c r="F72" s="3"/>
      <c r="G72" s="3"/>
    </row>
    <row r="73" spans="1:7" ht="15.75">
      <c r="A73" s="81"/>
      <c r="B73" s="82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.75">
      <c r="A85" s="83"/>
      <c r="B85" s="84"/>
      <c r="C85" s="77"/>
      <c r="D85" s="77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</sheetData>
  <sheetProtection/>
  <mergeCells count="3">
    <mergeCell ref="A1:H1"/>
    <mergeCell ref="A2:H2"/>
    <mergeCell ref="A49:I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&amp;R1/11. melléklet a 11/2020.(IV. 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Layout" workbookViewId="0" topLeftCell="D1">
      <selection activeCell="N33" sqref="N3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1" t="s">
        <v>599</v>
      </c>
      <c r="B1" s="162"/>
      <c r="C1" s="162"/>
      <c r="D1" s="162"/>
    </row>
    <row r="2" spans="1:4" ht="23.25" customHeight="1">
      <c r="A2" s="160" t="s">
        <v>591</v>
      </c>
      <c r="B2" s="165"/>
      <c r="C2" s="165"/>
      <c r="D2" s="165"/>
    </row>
    <row r="3" ht="18">
      <c r="A3" s="44"/>
    </row>
    <row r="5" spans="1:4" ht="30">
      <c r="A5" s="1" t="s">
        <v>134</v>
      </c>
      <c r="B5" s="2" t="s">
        <v>135</v>
      </c>
      <c r="C5" s="50" t="s">
        <v>102</v>
      </c>
      <c r="D5" s="56" t="s">
        <v>103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98</v>
      </c>
      <c r="B10" s="7" t="s">
        <v>576</v>
      </c>
      <c r="C10" s="127">
        <v>5500000</v>
      </c>
      <c r="D10" s="127">
        <f>SUM(C10)</f>
        <v>5500000</v>
      </c>
    </row>
    <row r="11" spans="1:4" ht="15">
      <c r="A11" s="14" t="s">
        <v>609</v>
      </c>
      <c r="B11" s="7"/>
      <c r="C11" s="97">
        <v>-907676</v>
      </c>
      <c r="D11" s="97"/>
    </row>
    <row r="12" spans="1:4" ht="15">
      <c r="A12" s="14" t="s">
        <v>610</v>
      </c>
      <c r="B12" s="7"/>
      <c r="C12" s="97">
        <v>-2227095</v>
      </c>
      <c r="D12" s="97"/>
    </row>
    <row r="13" spans="1:4" ht="15">
      <c r="A13" s="14"/>
      <c r="B13" s="7"/>
      <c r="C13" s="97"/>
      <c r="D13" s="97"/>
    </row>
    <row r="14" spans="1:4" ht="15">
      <c r="A14" s="14" t="s">
        <v>113</v>
      </c>
      <c r="B14" s="7"/>
      <c r="C14" s="156">
        <f>SUM(C10:C13)</f>
        <v>2365229</v>
      </c>
      <c r="D14" s="97"/>
    </row>
    <row r="15" spans="1:4" ht="15">
      <c r="A15" s="14" t="s">
        <v>97</v>
      </c>
      <c r="B15" s="7" t="s">
        <v>576</v>
      </c>
      <c r="C15" s="97"/>
      <c r="D15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11/2020.(IV.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46">
      <selection activeCell="A46" sqref="A1:A163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1" t="s">
        <v>594</v>
      </c>
      <c r="B1" s="162"/>
      <c r="C1" s="162"/>
      <c r="D1" s="162"/>
      <c r="E1" s="162"/>
      <c r="F1" s="163"/>
    </row>
    <row r="2" spans="1:6" ht="23.25" customHeight="1">
      <c r="A2" s="164" t="s">
        <v>581</v>
      </c>
      <c r="B2" s="165"/>
      <c r="C2" s="165"/>
      <c r="D2" s="165"/>
      <c r="E2" s="165"/>
      <c r="F2" s="163"/>
    </row>
    <row r="3" ht="18">
      <c r="A3" s="66"/>
    </row>
    <row r="4" ht="15">
      <c r="A4" t="s">
        <v>573</v>
      </c>
    </row>
    <row r="5" spans="1:6" ht="45">
      <c r="A5" s="1" t="s">
        <v>134</v>
      </c>
      <c r="B5" s="2" t="s">
        <v>112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/>
      <c r="D12" s="102"/>
      <c r="E12" s="102"/>
      <c r="F12" s="102"/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/>
      <c r="D17" s="106"/>
      <c r="E17" s="106"/>
      <c r="F17" s="106"/>
    </row>
    <row r="18" spans="1:6" ht="15" customHeight="1">
      <c r="A18" s="36" t="s">
        <v>529</v>
      </c>
      <c r="B18" s="46" t="s">
        <v>325</v>
      </c>
      <c r="C18" s="102"/>
      <c r="D18" s="102"/>
      <c r="E18" s="102"/>
      <c r="F18" s="102"/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/>
      <c r="D25" s="106"/>
      <c r="E25" s="106"/>
      <c r="F25" s="106"/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/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354</v>
      </c>
      <c r="C30" s="106"/>
      <c r="D30" s="106"/>
      <c r="E30" s="106"/>
      <c r="F30" s="106"/>
    </row>
    <row r="31" spans="1:6" ht="15" customHeight="1">
      <c r="A31" s="4" t="s">
        <v>506</v>
      </c>
      <c r="B31" s="5" t="s">
        <v>355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356</v>
      </c>
      <c r="C32" s="102"/>
      <c r="D32" s="102"/>
      <c r="E32" s="102"/>
      <c r="F32" s="102"/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v>938784</v>
      </c>
      <c r="D43" s="102"/>
      <c r="E43" s="102"/>
      <c r="F43" s="102">
        <f>SUM(C43:E43)</f>
        <v>938784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384</v>
      </c>
      <c r="C47" s="102"/>
      <c r="D47" s="102"/>
      <c r="E47" s="102"/>
      <c r="F47" s="102"/>
    </row>
    <row r="48" spans="1:6" ht="15" customHeight="1">
      <c r="A48" s="49" t="s">
        <v>38</v>
      </c>
      <c r="B48" s="87"/>
      <c r="C48" s="102">
        <f>C47+C43+C32+C18</f>
        <v>938784</v>
      </c>
      <c r="D48" s="102"/>
      <c r="E48" s="102"/>
      <c r="F48" s="102">
        <f>SUM(C48:E48)</f>
        <v>938784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333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379</v>
      </c>
      <c r="C55" s="102"/>
      <c r="D55" s="102"/>
      <c r="E55" s="102"/>
      <c r="F55" s="102"/>
    </row>
    <row r="56" spans="1:6" ht="15" customHeight="1">
      <c r="A56" s="12" t="s">
        <v>385</v>
      </c>
      <c r="B56" s="5" t="s">
        <v>386</v>
      </c>
      <c r="C56" s="106"/>
      <c r="D56" s="106"/>
      <c r="E56" s="106"/>
      <c r="F56" s="106"/>
    </row>
    <row r="57" spans="1:6" ht="15" customHeight="1">
      <c r="A57" s="4" t="s">
        <v>518</v>
      </c>
      <c r="B57" s="5" t="s">
        <v>387</v>
      </c>
      <c r="C57" s="106"/>
      <c r="D57" s="106"/>
      <c r="E57" s="106"/>
      <c r="F57" s="106"/>
    </row>
    <row r="58" spans="1:6" ht="15" customHeight="1">
      <c r="A58" s="12" t="s">
        <v>519</v>
      </c>
      <c r="B58" s="5" t="s">
        <v>388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389</v>
      </c>
      <c r="C59" s="102"/>
      <c r="D59" s="102"/>
      <c r="E59" s="102"/>
      <c r="F59" s="102"/>
    </row>
    <row r="60" spans="1:6" ht="15" customHeight="1">
      <c r="A60" s="49" t="s">
        <v>37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390</v>
      </c>
      <c r="C61" s="102">
        <f>C60+C48</f>
        <v>938784</v>
      </c>
      <c r="D61" s="102"/>
      <c r="E61" s="102"/>
      <c r="F61" s="102">
        <f>SUM(C61:E61)</f>
        <v>938784</v>
      </c>
    </row>
    <row r="62" spans="1:6" ht="15" customHeight="1">
      <c r="A62" s="73" t="s">
        <v>541</v>
      </c>
      <c r="B62" s="86"/>
      <c r="C62" s="106">
        <f>C48-'kiadások működés Bölcsőde'!C74</f>
        <v>-55624884</v>
      </c>
      <c r="D62" s="102"/>
      <c r="E62" s="102"/>
      <c r="F62" s="106">
        <f>SUM(C62:E62)</f>
        <v>-55624884</v>
      </c>
    </row>
    <row r="63" spans="1:6" ht="15.75">
      <c r="A63" s="73" t="s">
        <v>94</v>
      </c>
      <c r="B63" s="52"/>
      <c r="C63" s="106">
        <f>C60-'kiadások működés Bölcsőde'!C97</f>
        <v>-442480</v>
      </c>
      <c r="D63" s="106"/>
      <c r="E63" s="106"/>
      <c r="F63" s="106">
        <f>SUM(C63:E63)</f>
        <v>-442480</v>
      </c>
    </row>
    <row r="64" spans="1:6" ht="15" hidden="1">
      <c r="A64" s="34" t="s">
        <v>520</v>
      </c>
      <c r="B64" s="4" t="s">
        <v>391</v>
      </c>
      <c r="C64" s="106"/>
      <c r="D64" s="106"/>
      <c r="E64" s="106"/>
      <c r="F64" s="106"/>
    </row>
    <row r="65" spans="1:6" ht="15" hidden="1">
      <c r="A65" s="12" t="s">
        <v>392</v>
      </c>
      <c r="B65" s="4" t="s">
        <v>393</v>
      </c>
      <c r="C65" s="106"/>
      <c r="D65" s="106"/>
      <c r="E65" s="106"/>
      <c r="F65" s="106"/>
    </row>
    <row r="66" spans="1:6" ht="15" hidden="1">
      <c r="A66" s="34" t="s">
        <v>521</v>
      </c>
      <c r="B66" s="4" t="s">
        <v>394</v>
      </c>
      <c r="C66" s="106"/>
      <c r="D66" s="106"/>
      <c r="E66" s="106"/>
      <c r="F66" s="106"/>
    </row>
    <row r="67" spans="1:6" ht="15">
      <c r="A67" s="14" t="s">
        <v>9</v>
      </c>
      <c r="B67" s="6" t="s">
        <v>395</v>
      </c>
      <c r="C67" s="106"/>
      <c r="D67" s="106"/>
      <c r="E67" s="106"/>
      <c r="F67" s="106"/>
    </row>
    <row r="68" spans="1:6" ht="15" hidden="1">
      <c r="A68" s="12" t="s">
        <v>522</v>
      </c>
      <c r="B68" s="4" t="s">
        <v>396</v>
      </c>
      <c r="C68" s="106"/>
      <c r="D68" s="106"/>
      <c r="E68" s="106"/>
      <c r="F68" s="106"/>
    </row>
    <row r="69" spans="1:6" ht="15" hidden="1">
      <c r="A69" s="34" t="s">
        <v>397</v>
      </c>
      <c r="B69" s="4" t="s">
        <v>398</v>
      </c>
      <c r="C69" s="106"/>
      <c r="D69" s="106"/>
      <c r="E69" s="106"/>
      <c r="F69" s="106"/>
    </row>
    <row r="70" spans="1:6" ht="15" hidden="1">
      <c r="A70" s="12" t="s">
        <v>523</v>
      </c>
      <c r="B70" s="4" t="s">
        <v>399</v>
      </c>
      <c r="C70" s="106"/>
      <c r="D70" s="106"/>
      <c r="E70" s="106"/>
      <c r="F70" s="106"/>
    </row>
    <row r="71" spans="1:6" ht="15" hidden="1">
      <c r="A71" s="34" t="s">
        <v>400</v>
      </c>
      <c r="B71" s="4" t="s">
        <v>401</v>
      </c>
      <c r="C71" s="106"/>
      <c r="D71" s="106"/>
      <c r="E71" s="106"/>
      <c r="F71" s="106"/>
    </row>
    <row r="72" spans="1:6" ht="15">
      <c r="A72" s="13" t="s">
        <v>10</v>
      </c>
      <c r="B72" s="6" t="s">
        <v>402</v>
      </c>
      <c r="C72" s="106"/>
      <c r="D72" s="106"/>
      <c r="E72" s="106"/>
      <c r="F72" s="106"/>
    </row>
    <row r="73" spans="1:6" ht="15" hidden="1">
      <c r="A73" s="4" t="s">
        <v>91</v>
      </c>
      <c r="B73" s="4" t="s">
        <v>403</v>
      </c>
      <c r="C73" s="106"/>
      <c r="D73" s="106"/>
      <c r="E73" s="106"/>
      <c r="F73" s="106"/>
    </row>
    <row r="74" spans="1:6" ht="15" hidden="1">
      <c r="A74" s="4" t="s">
        <v>92</v>
      </c>
      <c r="B74" s="4" t="s">
        <v>403</v>
      </c>
      <c r="C74" s="106"/>
      <c r="D74" s="106"/>
      <c r="E74" s="106"/>
      <c r="F74" s="106"/>
    </row>
    <row r="75" spans="1:6" ht="15" hidden="1">
      <c r="A75" s="4" t="s">
        <v>89</v>
      </c>
      <c r="B75" s="4" t="s">
        <v>404</v>
      </c>
      <c r="C75" s="106"/>
      <c r="D75" s="106"/>
      <c r="E75" s="106"/>
      <c r="F75" s="106"/>
    </row>
    <row r="76" spans="1:6" ht="15" hidden="1">
      <c r="A76" s="4" t="s">
        <v>90</v>
      </c>
      <c r="B76" s="4" t="s">
        <v>404</v>
      </c>
      <c r="C76" s="106"/>
      <c r="D76" s="106"/>
      <c r="E76" s="106"/>
      <c r="F76" s="106"/>
    </row>
    <row r="77" spans="1:6" ht="15">
      <c r="A77" s="6" t="s">
        <v>11</v>
      </c>
      <c r="B77" s="6" t="s">
        <v>405</v>
      </c>
      <c r="C77" s="106"/>
      <c r="D77" s="106"/>
      <c r="E77" s="106"/>
      <c r="F77" s="106"/>
    </row>
    <row r="78" spans="1:6" ht="15">
      <c r="A78" s="34" t="s">
        <v>406</v>
      </c>
      <c r="B78" s="4" t="s">
        <v>407</v>
      </c>
      <c r="C78" s="106"/>
      <c r="D78" s="106"/>
      <c r="E78" s="106"/>
      <c r="F78" s="106"/>
    </row>
    <row r="79" spans="1:6" ht="15">
      <c r="A79" s="34" t="s">
        <v>408</v>
      </c>
      <c r="B79" s="4" t="s">
        <v>409</v>
      </c>
      <c r="C79" s="106"/>
      <c r="D79" s="106"/>
      <c r="E79" s="106"/>
      <c r="F79" s="106"/>
    </row>
    <row r="80" spans="1:6" ht="15">
      <c r="A80" s="34" t="s">
        <v>410</v>
      </c>
      <c r="B80" s="4" t="s">
        <v>411</v>
      </c>
      <c r="C80" s="106">
        <v>56067364</v>
      </c>
      <c r="D80" s="106"/>
      <c r="E80" s="106"/>
      <c r="F80" s="106">
        <f>SUM(C80:E80)</f>
        <v>56067364</v>
      </c>
    </row>
    <row r="81" spans="1:6" ht="15">
      <c r="A81" s="34" t="s">
        <v>412</v>
      </c>
      <c r="B81" s="4" t="s">
        <v>413</v>
      </c>
      <c r="C81" s="106"/>
      <c r="D81" s="106"/>
      <c r="E81" s="106"/>
      <c r="F81" s="106"/>
    </row>
    <row r="82" spans="1:6" ht="15">
      <c r="A82" s="12" t="s">
        <v>524</v>
      </c>
      <c r="B82" s="4" t="s">
        <v>414</v>
      </c>
      <c r="C82" s="106"/>
      <c r="D82" s="106"/>
      <c r="E82" s="106"/>
      <c r="F82" s="106"/>
    </row>
    <row r="83" spans="1:6" ht="15">
      <c r="A83" s="14" t="s">
        <v>12</v>
      </c>
      <c r="B83" s="6" t="s">
        <v>415</v>
      </c>
      <c r="C83" s="102">
        <f>SUM(C78:C82)</f>
        <v>56067364</v>
      </c>
      <c r="D83" s="102"/>
      <c r="E83" s="102"/>
      <c r="F83" s="102">
        <f>SUM(F78:F82)</f>
        <v>56067364</v>
      </c>
    </row>
    <row r="84" spans="1:6" ht="15">
      <c r="A84" s="12" t="s">
        <v>416</v>
      </c>
      <c r="B84" s="4" t="s">
        <v>417</v>
      </c>
      <c r="C84" s="106"/>
      <c r="D84" s="106"/>
      <c r="E84" s="106"/>
      <c r="F84" s="106"/>
    </row>
    <row r="85" spans="1:6" ht="15">
      <c r="A85" s="12" t="s">
        <v>418</v>
      </c>
      <c r="B85" s="4" t="s">
        <v>419</v>
      </c>
      <c r="C85" s="106"/>
      <c r="D85" s="106"/>
      <c r="E85" s="106"/>
      <c r="F85" s="106"/>
    </row>
    <row r="86" spans="1:6" ht="15">
      <c r="A86" s="34" t="s">
        <v>420</v>
      </c>
      <c r="B86" s="4" t="s">
        <v>421</v>
      </c>
      <c r="C86" s="106"/>
      <c r="D86" s="106"/>
      <c r="E86" s="106"/>
      <c r="F86" s="106"/>
    </row>
    <row r="87" spans="1:6" ht="15">
      <c r="A87" s="34" t="s">
        <v>525</v>
      </c>
      <c r="B87" s="4" t="s">
        <v>422</v>
      </c>
      <c r="C87" s="106"/>
      <c r="D87" s="106"/>
      <c r="E87" s="106"/>
      <c r="F87" s="106"/>
    </row>
    <row r="88" spans="1:6" ht="15">
      <c r="A88" s="13" t="s">
        <v>13</v>
      </c>
      <c r="B88" s="6" t="s">
        <v>423</v>
      </c>
      <c r="C88" s="106"/>
      <c r="D88" s="106"/>
      <c r="E88" s="106"/>
      <c r="F88" s="106"/>
    </row>
    <row r="89" spans="1:6" ht="15">
      <c r="A89" s="14" t="s">
        <v>424</v>
      </c>
      <c r="B89" s="6" t="s">
        <v>425</v>
      </c>
      <c r="C89" s="106"/>
      <c r="D89" s="106"/>
      <c r="E89" s="106"/>
      <c r="F89" s="106"/>
    </row>
    <row r="90" spans="1:6" ht="15.75">
      <c r="A90" s="37" t="s">
        <v>14</v>
      </c>
      <c r="B90" s="38" t="s">
        <v>426</v>
      </c>
      <c r="C90" s="102">
        <f>SUM(C83:C89)</f>
        <v>56067364</v>
      </c>
      <c r="D90" s="102"/>
      <c r="E90" s="102"/>
      <c r="F90" s="102">
        <f>SUM(F83:F89)</f>
        <v>56067364</v>
      </c>
    </row>
    <row r="91" spans="1:6" ht="15.75">
      <c r="A91" s="71" t="s">
        <v>527</v>
      </c>
      <c r="B91" s="72"/>
      <c r="C91" s="102">
        <f>C61+C90</f>
        <v>57006148</v>
      </c>
      <c r="D91" s="102"/>
      <c r="E91" s="102"/>
      <c r="F91" s="102">
        <f>F90+F61</f>
        <v>57006148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11/2020.(IV. 29.)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1" t="s">
        <v>599</v>
      </c>
      <c r="B1" s="162"/>
      <c r="C1" s="162"/>
      <c r="D1" s="162"/>
      <c r="E1" s="162"/>
      <c r="F1" s="162"/>
      <c r="G1" s="162"/>
    </row>
    <row r="2" spans="1:7" ht="23.25" customHeight="1">
      <c r="A2" s="164" t="s">
        <v>570</v>
      </c>
      <c r="B2" s="172"/>
      <c r="C2" s="172"/>
      <c r="D2" s="172"/>
      <c r="E2" s="172"/>
      <c r="F2" s="172"/>
      <c r="G2" s="172"/>
    </row>
    <row r="3" ht="15">
      <c r="A3" s="135"/>
    </row>
    <row r="4" spans="1:7" ht="15">
      <c r="A4" s="135"/>
      <c r="G4" s="65" t="s">
        <v>538</v>
      </c>
    </row>
    <row r="5" spans="1:7" ht="51" customHeight="1">
      <c r="A5" s="136" t="s">
        <v>552</v>
      </c>
      <c r="B5" s="137" t="s">
        <v>571</v>
      </c>
      <c r="C5" s="137" t="s">
        <v>105</v>
      </c>
      <c r="D5" s="137" t="s">
        <v>106</v>
      </c>
      <c r="E5" s="137" t="s">
        <v>100</v>
      </c>
      <c r="F5" s="137" t="s">
        <v>101</v>
      </c>
      <c r="G5" s="138" t="s">
        <v>103</v>
      </c>
    </row>
    <row r="6" spans="1:7" ht="15" customHeight="1">
      <c r="A6" s="137" t="s">
        <v>553</v>
      </c>
      <c r="B6" s="139"/>
      <c r="C6" s="139"/>
      <c r="D6" s="139"/>
      <c r="E6" s="139">
        <v>2</v>
      </c>
      <c r="F6" s="139"/>
      <c r="G6" s="89">
        <f>SUM(B6:F6)</f>
        <v>2</v>
      </c>
    </row>
    <row r="7" spans="1:7" ht="15" customHeight="1">
      <c r="A7" s="137" t="s">
        <v>554</v>
      </c>
      <c r="B7" s="139"/>
      <c r="C7" s="139"/>
      <c r="D7" s="139"/>
      <c r="E7" s="139">
        <v>17</v>
      </c>
      <c r="F7" s="139"/>
      <c r="G7" s="89">
        <f aca="true" t="shared" si="0" ref="G7:G28">SUM(B7:F7)</f>
        <v>17</v>
      </c>
    </row>
    <row r="8" spans="1:7" ht="15" customHeight="1">
      <c r="A8" s="137" t="s">
        <v>555</v>
      </c>
      <c r="B8" s="139"/>
      <c r="C8" s="139"/>
      <c r="D8" s="139"/>
      <c r="E8" s="139">
        <v>13</v>
      </c>
      <c r="F8" s="139"/>
      <c r="G8" s="89">
        <f t="shared" si="0"/>
        <v>13</v>
      </c>
    </row>
    <row r="9" spans="1:7" ht="15" customHeight="1">
      <c r="A9" s="137" t="s">
        <v>556</v>
      </c>
      <c r="B9" s="139"/>
      <c r="C9" s="139"/>
      <c r="D9" s="139"/>
      <c r="E9" s="139">
        <v>4</v>
      </c>
      <c r="F9" s="139"/>
      <c r="G9" s="89">
        <f t="shared" si="0"/>
        <v>4</v>
      </c>
    </row>
    <row r="10" spans="1:7" ht="15" customHeight="1">
      <c r="A10" s="136" t="s">
        <v>557</v>
      </c>
      <c r="B10" s="139"/>
      <c r="C10" s="139"/>
      <c r="D10" s="139"/>
      <c r="E10" s="142">
        <f>SUM(E6:E9)</f>
        <v>36</v>
      </c>
      <c r="F10" s="139"/>
      <c r="G10" s="143">
        <f t="shared" si="0"/>
        <v>36</v>
      </c>
    </row>
    <row r="11" spans="1:7" ht="15" customHeight="1">
      <c r="A11" s="137" t="s">
        <v>558</v>
      </c>
      <c r="B11" s="139">
        <v>1</v>
      </c>
      <c r="C11" s="139">
        <v>1</v>
      </c>
      <c r="D11" s="139"/>
      <c r="E11" s="139"/>
      <c r="F11" s="139"/>
      <c r="G11" s="89">
        <f t="shared" si="0"/>
        <v>2</v>
      </c>
    </row>
    <row r="12" spans="1:7" ht="15" customHeight="1">
      <c r="A12" s="137" t="s">
        <v>559</v>
      </c>
      <c r="B12" s="139"/>
      <c r="C12" s="139"/>
      <c r="D12" s="139"/>
      <c r="E12" s="139"/>
      <c r="F12" s="139"/>
      <c r="G12" s="89">
        <f t="shared" si="0"/>
        <v>0</v>
      </c>
    </row>
    <row r="13" spans="1:7" ht="15" customHeight="1">
      <c r="A13" s="137" t="s">
        <v>560</v>
      </c>
      <c r="B13" s="139">
        <v>2</v>
      </c>
      <c r="C13" s="139"/>
      <c r="D13" s="139">
        <v>14</v>
      </c>
      <c r="E13" s="139"/>
      <c r="F13" s="139">
        <v>1.5</v>
      </c>
      <c r="G13" s="89">
        <f t="shared" si="0"/>
        <v>17.5</v>
      </c>
    </row>
    <row r="14" spans="1:7" ht="15" customHeight="1">
      <c r="A14" s="137" t="s">
        <v>561</v>
      </c>
      <c r="B14" s="139">
        <v>3</v>
      </c>
      <c r="C14" s="139">
        <v>2</v>
      </c>
      <c r="D14" s="139">
        <v>11</v>
      </c>
      <c r="E14" s="139"/>
      <c r="F14" s="139">
        <v>2</v>
      </c>
      <c r="G14" s="89">
        <f t="shared" si="0"/>
        <v>18</v>
      </c>
    </row>
    <row r="15" spans="1:7" ht="15" customHeight="1">
      <c r="A15" s="137" t="s">
        <v>562</v>
      </c>
      <c r="B15" s="139">
        <v>5</v>
      </c>
      <c r="C15" s="139">
        <v>2</v>
      </c>
      <c r="D15" s="139">
        <v>6</v>
      </c>
      <c r="E15" s="139"/>
      <c r="F15" s="139">
        <v>6</v>
      </c>
      <c r="G15" s="89">
        <f t="shared" si="0"/>
        <v>19</v>
      </c>
    </row>
    <row r="16" spans="1:7" ht="15" customHeight="1">
      <c r="A16" s="137" t="s">
        <v>580</v>
      </c>
      <c r="B16" s="139"/>
      <c r="C16" s="139"/>
      <c r="D16" s="139">
        <v>2</v>
      </c>
      <c r="E16" s="139"/>
      <c r="F16" s="139"/>
      <c r="G16" s="89"/>
    </row>
    <row r="17" spans="1:7" ht="15" customHeight="1">
      <c r="A17" s="137" t="s">
        <v>578</v>
      </c>
      <c r="B17" s="139"/>
      <c r="C17" s="139"/>
      <c r="D17" s="139">
        <v>23</v>
      </c>
      <c r="E17" s="139"/>
      <c r="F17" s="139"/>
      <c r="G17" s="89"/>
    </row>
    <row r="18" spans="1:7" ht="15" customHeight="1">
      <c r="A18" s="137" t="s">
        <v>579</v>
      </c>
      <c r="B18" s="139"/>
      <c r="C18" s="139"/>
      <c r="D18" s="139">
        <v>14</v>
      </c>
      <c r="E18" s="139"/>
      <c r="F18" s="139"/>
      <c r="G18" s="89">
        <f t="shared" si="0"/>
        <v>14</v>
      </c>
    </row>
    <row r="19" spans="1:7" ht="15" customHeight="1">
      <c r="A19" s="137" t="s">
        <v>572</v>
      </c>
      <c r="B19" s="139"/>
      <c r="C19" s="139"/>
      <c r="D19" s="139">
        <v>1</v>
      </c>
      <c r="E19" s="139"/>
      <c r="F19" s="139"/>
      <c r="G19" s="89">
        <f t="shared" si="0"/>
        <v>1</v>
      </c>
    </row>
    <row r="20" spans="1:7" ht="15" customHeight="1">
      <c r="A20" s="136" t="s">
        <v>563</v>
      </c>
      <c r="B20" s="142">
        <f>SUM(B11:B19)</f>
        <v>11</v>
      </c>
      <c r="C20" s="142">
        <f>SUM(C11:C19)</f>
        <v>5</v>
      </c>
      <c r="D20" s="142">
        <f>SUM(D13:D19)</f>
        <v>71</v>
      </c>
      <c r="E20" s="139"/>
      <c r="F20" s="142">
        <f>SUM(F13:F19)</f>
        <v>9.5</v>
      </c>
      <c r="G20" s="143">
        <f t="shared" si="0"/>
        <v>96.5</v>
      </c>
    </row>
    <row r="21" spans="1:7" ht="15" customHeight="1">
      <c r="A21" s="145" t="s">
        <v>574</v>
      </c>
      <c r="B21" s="139"/>
      <c r="C21" s="139"/>
      <c r="D21" s="139"/>
      <c r="E21" s="139">
        <v>1</v>
      </c>
      <c r="F21" s="139"/>
      <c r="G21" s="89">
        <f t="shared" si="0"/>
        <v>1</v>
      </c>
    </row>
    <row r="22" spans="1:7" ht="15" customHeight="1">
      <c r="A22" s="137" t="s">
        <v>606</v>
      </c>
      <c r="B22" s="139"/>
      <c r="C22" s="139"/>
      <c r="D22" s="139"/>
      <c r="E22" s="139"/>
      <c r="F22" s="139">
        <v>11</v>
      </c>
      <c r="G22" s="89">
        <f t="shared" si="0"/>
        <v>11</v>
      </c>
    </row>
    <row r="23" spans="1:7" ht="15" customHeight="1">
      <c r="A23" s="137" t="s">
        <v>564</v>
      </c>
      <c r="B23" s="139"/>
      <c r="C23" s="139"/>
      <c r="D23" s="139"/>
      <c r="E23" s="139"/>
      <c r="F23" s="139">
        <v>15</v>
      </c>
      <c r="G23" s="89">
        <f t="shared" si="0"/>
        <v>15</v>
      </c>
    </row>
    <row r="24" spans="1:7" ht="15" customHeight="1">
      <c r="A24" s="136" t="s">
        <v>565</v>
      </c>
      <c r="B24" s="139"/>
      <c r="C24" s="139"/>
      <c r="D24" s="139"/>
      <c r="E24" s="142">
        <f>SUM(E21:E23)</f>
        <v>1</v>
      </c>
      <c r="F24" s="142">
        <f>SUM(F21:F23)</f>
        <v>26</v>
      </c>
      <c r="G24" s="143">
        <f t="shared" si="0"/>
        <v>27</v>
      </c>
    </row>
    <row r="25" spans="1:7" ht="15" customHeight="1">
      <c r="A25" s="137" t="s">
        <v>566</v>
      </c>
      <c r="B25" s="139"/>
      <c r="C25" s="139"/>
      <c r="D25" s="139"/>
      <c r="E25" s="139"/>
      <c r="F25" s="139">
        <v>1</v>
      </c>
      <c r="G25" s="89">
        <f t="shared" si="0"/>
        <v>1</v>
      </c>
    </row>
    <row r="26" spans="1:7" ht="15" customHeight="1">
      <c r="A26" s="137" t="s">
        <v>567</v>
      </c>
      <c r="B26" s="139"/>
      <c r="C26" s="139"/>
      <c r="D26" s="139"/>
      <c r="E26" s="139"/>
      <c r="F26" s="139">
        <v>9</v>
      </c>
      <c r="G26" s="89">
        <f t="shared" si="0"/>
        <v>9</v>
      </c>
    </row>
    <row r="27" spans="1:7" ht="15" customHeight="1">
      <c r="A27" s="145" t="s">
        <v>575</v>
      </c>
      <c r="B27" s="139"/>
      <c r="C27" s="139"/>
      <c r="D27" s="139"/>
      <c r="E27" s="139"/>
      <c r="F27" s="139">
        <v>1</v>
      </c>
      <c r="G27" s="89">
        <f t="shared" si="0"/>
        <v>1</v>
      </c>
    </row>
    <row r="28" spans="1:7" ht="15" customHeight="1">
      <c r="A28" s="136" t="s">
        <v>568</v>
      </c>
      <c r="B28" s="139"/>
      <c r="C28" s="139"/>
      <c r="D28" s="139"/>
      <c r="E28" s="139"/>
      <c r="F28" s="142">
        <v>11</v>
      </c>
      <c r="G28" s="143">
        <f t="shared" si="0"/>
        <v>11</v>
      </c>
    </row>
    <row r="29" spans="1:7" ht="37.5" customHeight="1">
      <c r="A29" s="136" t="s">
        <v>569</v>
      </c>
      <c r="B29" s="144">
        <f aca="true" t="shared" si="1" ref="B29:G29">SUM(B20)+B10+B24+B28</f>
        <v>11</v>
      </c>
      <c r="C29" s="144">
        <f t="shared" si="1"/>
        <v>5</v>
      </c>
      <c r="D29" s="144">
        <f t="shared" si="1"/>
        <v>71</v>
      </c>
      <c r="E29" s="144">
        <f t="shared" si="1"/>
        <v>37</v>
      </c>
      <c r="F29" s="144">
        <f t="shared" si="1"/>
        <v>46.5</v>
      </c>
      <c r="G29" s="144">
        <f t="shared" si="1"/>
        <v>170.5</v>
      </c>
    </row>
    <row r="30" spans="1:6" ht="15">
      <c r="A30" s="169"/>
      <c r="B30" s="170"/>
      <c r="C30" s="170"/>
      <c r="D30" s="170"/>
      <c r="E30" s="170"/>
      <c r="F30" s="170"/>
    </row>
    <row r="31" spans="1:6" ht="15">
      <c r="A31" s="171"/>
      <c r="B31" s="170"/>
      <c r="C31" s="170"/>
      <c r="D31" s="170"/>
      <c r="E31" s="170"/>
      <c r="F31" s="170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11/2020.  (IV. 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7">
      <selection activeCell="D89" sqref="D8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594</v>
      </c>
      <c r="B1" s="165"/>
      <c r="C1" s="165"/>
      <c r="D1" s="165"/>
      <c r="E1" s="165"/>
      <c r="F1" s="163"/>
    </row>
    <row r="2" spans="1:6" ht="19.5" customHeight="1">
      <c r="A2" s="160" t="s">
        <v>583</v>
      </c>
      <c r="B2" s="165"/>
      <c r="C2" s="165"/>
      <c r="D2" s="165"/>
      <c r="E2" s="165"/>
      <c r="F2" s="163"/>
    </row>
    <row r="3" ht="18">
      <c r="A3" s="44"/>
    </row>
    <row r="4" ht="15">
      <c r="A4" s="3" t="s">
        <v>573</v>
      </c>
    </row>
    <row r="5" spans="1:6" ht="45">
      <c r="A5" s="1" t="s">
        <v>134</v>
      </c>
      <c r="B5" s="2" t="s">
        <v>135</v>
      </c>
      <c r="C5" s="51" t="s">
        <v>39</v>
      </c>
      <c r="D5" s="51" t="s">
        <v>40</v>
      </c>
      <c r="E5" s="51" t="s">
        <v>41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457</v>
      </c>
      <c r="B18" s="27" t="s">
        <v>160</v>
      </c>
      <c r="C18" s="39"/>
      <c r="D18" s="39"/>
      <c r="E18" s="39"/>
      <c r="F18" s="24"/>
    </row>
    <row r="19" spans="1:6" ht="15">
      <c r="A19" s="29" t="s">
        <v>427</v>
      </c>
      <c r="B19" s="30" t="s">
        <v>161</v>
      </c>
      <c r="C19" s="115">
        <v>37789262</v>
      </c>
      <c r="D19" s="115"/>
      <c r="E19" s="115"/>
      <c r="F19" s="116">
        <f>SUM(C19:E19)</f>
        <v>37789262</v>
      </c>
    </row>
    <row r="20" spans="1:6" ht="15" hidden="1">
      <c r="A20" s="4" t="s">
        <v>162</v>
      </c>
      <c r="B20" s="27" t="s">
        <v>163</v>
      </c>
      <c r="C20" s="115"/>
      <c r="D20" s="115"/>
      <c r="E20" s="115"/>
      <c r="F20" s="116"/>
    </row>
    <row r="21" spans="1:6" ht="30" hidden="1">
      <c r="A21" s="4" t="s">
        <v>164</v>
      </c>
      <c r="B21" s="27" t="s">
        <v>165</v>
      </c>
      <c r="C21" s="115"/>
      <c r="D21" s="115"/>
      <c r="E21" s="115"/>
      <c r="F21" s="116"/>
    </row>
    <row r="22" spans="1:6" ht="15" hidden="1">
      <c r="A22" s="5" t="s">
        <v>166</v>
      </c>
      <c r="B22" s="27" t="s">
        <v>167</v>
      </c>
      <c r="C22" s="115"/>
      <c r="D22" s="115"/>
      <c r="E22" s="115"/>
      <c r="F22" s="116"/>
    </row>
    <row r="23" spans="1:6" ht="15">
      <c r="A23" s="6" t="s">
        <v>428</v>
      </c>
      <c r="B23" s="30" t="s">
        <v>168</v>
      </c>
      <c r="C23" s="115">
        <v>1353000</v>
      </c>
      <c r="D23" s="115"/>
      <c r="E23" s="115"/>
      <c r="F23" s="116">
        <f>SUM(C23:E23)</f>
        <v>1353000</v>
      </c>
    </row>
    <row r="24" spans="1:6" ht="15">
      <c r="A24" s="47" t="s">
        <v>487</v>
      </c>
      <c r="B24" s="48" t="s">
        <v>169</v>
      </c>
      <c r="C24" s="117">
        <f>SUM(C19:C23)</f>
        <v>39142262</v>
      </c>
      <c r="D24" s="117"/>
      <c r="E24" s="117"/>
      <c r="F24" s="117">
        <f>SUM(F19:F23)</f>
        <v>39142262</v>
      </c>
    </row>
    <row r="25" spans="1:6" ht="15">
      <c r="A25" s="36" t="s">
        <v>458</v>
      </c>
      <c r="B25" s="48" t="s">
        <v>170</v>
      </c>
      <c r="C25" s="117">
        <v>6968896</v>
      </c>
      <c r="D25" s="117"/>
      <c r="E25" s="117"/>
      <c r="F25" s="117">
        <f>SUM(C25:E25)</f>
        <v>6968896</v>
      </c>
    </row>
    <row r="26" spans="1:6" ht="15" hidden="1">
      <c r="A26" s="4" t="s">
        <v>171</v>
      </c>
      <c r="B26" s="27" t="s">
        <v>172</v>
      </c>
      <c r="C26" s="115"/>
      <c r="D26" s="115"/>
      <c r="E26" s="115"/>
      <c r="F26" s="116"/>
    </row>
    <row r="27" spans="1:6" ht="15" hidden="1">
      <c r="A27" s="4" t="s">
        <v>173</v>
      </c>
      <c r="B27" s="27" t="s">
        <v>174</v>
      </c>
      <c r="C27" s="115"/>
      <c r="D27" s="115"/>
      <c r="E27" s="115"/>
      <c r="F27" s="116"/>
    </row>
    <row r="28" spans="1:6" ht="15" hidden="1">
      <c r="A28" s="4" t="s">
        <v>175</v>
      </c>
      <c r="B28" s="27" t="s">
        <v>176</v>
      </c>
      <c r="C28" s="115"/>
      <c r="D28" s="115"/>
      <c r="E28" s="115"/>
      <c r="F28" s="116"/>
    </row>
    <row r="29" spans="1:6" ht="15">
      <c r="A29" s="6" t="s">
        <v>429</v>
      </c>
      <c r="B29" s="30" t="s">
        <v>177</v>
      </c>
      <c r="C29" s="115">
        <v>3602533</v>
      </c>
      <c r="D29" s="115"/>
      <c r="E29" s="115"/>
      <c r="F29" s="116">
        <f>SUM(C29:E29)</f>
        <v>3602533</v>
      </c>
    </row>
    <row r="30" spans="1:6" ht="15" hidden="1">
      <c r="A30" s="4" t="s">
        <v>178</v>
      </c>
      <c r="B30" s="27" t="s">
        <v>179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180</v>
      </c>
      <c r="B31" s="27" t="s">
        <v>181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488</v>
      </c>
      <c r="B32" s="30" t="s">
        <v>182</v>
      </c>
      <c r="C32" s="115">
        <v>172000</v>
      </c>
      <c r="D32" s="115"/>
      <c r="E32" s="115"/>
      <c r="F32" s="116">
        <f t="shared" si="0"/>
        <v>172000</v>
      </c>
    </row>
    <row r="33" spans="1:6" ht="15" hidden="1">
      <c r="A33" s="4" t="s">
        <v>183</v>
      </c>
      <c r="B33" s="27" t="s">
        <v>184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185</v>
      </c>
      <c r="B34" s="27" t="s">
        <v>186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459</v>
      </c>
      <c r="B35" s="27" t="s">
        <v>187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188</v>
      </c>
      <c r="B36" s="27" t="s">
        <v>189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460</v>
      </c>
      <c r="B37" s="27" t="s">
        <v>190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191</v>
      </c>
      <c r="B38" s="27" t="s">
        <v>192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461</v>
      </c>
      <c r="B39" s="27" t="s">
        <v>193</v>
      </c>
      <c r="C39" s="115"/>
      <c r="D39" s="115"/>
      <c r="E39" s="115"/>
      <c r="F39" s="116">
        <f t="shared" si="0"/>
        <v>0</v>
      </c>
    </row>
    <row r="40" spans="1:6" ht="15">
      <c r="A40" s="6" t="s">
        <v>430</v>
      </c>
      <c r="B40" s="30" t="s">
        <v>194</v>
      </c>
      <c r="C40" s="115">
        <v>4198745</v>
      </c>
      <c r="D40" s="115"/>
      <c r="E40" s="115"/>
      <c r="F40" s="116">
        <f t="shared" si="0"/>
        <v>4198745</v>
      </c>
    </row>
    <row r="41" spans="1:6" ht="15" hidden="1">
      <c r="A41" s="4" t="s">
        <v>195</v>
      </c>
      <c r="B41" s="27" t="s">
        <v>196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197</v>
      </c>
      <c r="B42" s="27" t="s">
        <v>198</v>
      </c>
      <c r="C42" s="115"/>
      <c r="D42" s="115"/>
      <c r="E42" s="115"/>
      <c r="F42" s="116">
        <f t="shared" si="0"/>
        <v>0</v>
      </c>
    </row>
    <row r="43" spans="1:6" ht="15">
      <c r="A43" s="6" t="s">
        <v>431</v>
      </c>
      <c r="B43" s="30" t="s">
        <v>199</v>
      </c>
      <c r="C43" s="115">
        <v>70000</v>
      </c>
      <c r="D43" s="115"/>
      <c r="E43" s="115"/>
      <c r="F43" s="116">
        <f t="shared" si="0"/>
        <v>70000</v>
      </c>
    </row>
    <row r="44" spans="1:6" ht="15" hidden="1">
      <c r="A44" s="4" t="s">
        <v>200</v>
      </c>
      <c r="B44" s="27" t="s">
        <v>201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202</v>
      </c>
      <c r="B45" s="27" t="s">
        <v>203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462</v>
      </c>
      <c r="B46" s="27" t="s">
        <v>204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463</v>
      </c>
      <c r="B47" s="27" t="s">
        <v>205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206</v>
      </c>
      <c r="B48" s="27" t="s">
        <v>207</v>
      </c>
      <c r="C48" s="115"/>
      <c r="D48" s="115"/>
      <c r="E48" s="115"/>
      <c r="F48" s="116">
        <f t="shared" si="0"/>
        <v>0</v>
      </c>
    </row>
    <row r="49" spans="1:6" ht="15">
      <c r="A49" s="6" t="s">
        <v>432</v>
      </c>
      <c r="B49" s="30" t="s">
        <v>208</v>
      </c>
      <c r="C49" s="115">
        <v>2409232</v>
      </c>
      <c r="D49" s="115"/>
      <c r="E49" s="115"/>
      <c r="F49" s="116">
        <f t="shared" si="0"/>
        <v>2409232</v>
      </c>
    </row>
    <row r="50" spans="1:6" ht="15">
      <c r="A50" s="36" t="s">
        <v>433</v>
      </c>
      <c r="B50" s="48" t="s">
        <v>209</v>
      </c>
      <c r="C50" s="117">
        <f>SUM(C29:C49)</f>
        <v>10452510</v>
      </c>
      <c r="D50" s="117"/>
      <c r="E50" s="117"/>
      <c r="F50" s="117">
        <f>SUM(F29:F49)</f>
        <v>10452510</v>
      </c>
    </row>
    <row r="51" spans="1:6" ht="15">
      <c r="A51" s="12" t="s">
        <v>210</v>
      </c>
      <c r="B51" s="27" t="s">
        <v>211</v>
      </c>
      <c r="C51" s="115"/>
      <c r="D51" s="115"/>
      <c r="E51" s="115"/>
      <c r="F51" s="116"/>
    </row>
    <row r="52" spans="1:6" ht="15">
      <c r="A52" s="12" t="s">
        <v>434</v>
      </c>
      <c r="B52" s="27" t="s">
        <v>212</v>
      </c>
      <c r="C52" s="115"/>
      <c r="D52" s="115"/>
      <c r="E52" s="115"/>
      <c r="F52" s="116"/>
    </row>
    <row r="53" spans="1:6" ht="15">
      <c r="A53" s="15" t="s">
        <v>464</v>
      </c>
      <c r="B53" s="27" t="s">
        <v>213</v>
      </c>
      <c r="C53" s="115"/>
      <c r="D53" s="115"/>
      <c r="E53" s="115"/>
      <c r="F53" s="116"/>
    </row>
    <row r="54" spans="1:6" ht="15">
      <c r="A54" s="15" t="s">
        <v>465</v>
      </c>
      <c r="B54" s="27" t="s">
        <v>214</v>
      </c>
      <c r="C54" s="115"/>
      <c r="D54" s="115"/>
      <c r="E54" s="115"/>
      <c r="F54" s="116"/>
    </row>
    <row r="55" spans="1:6" ht="15">
      <c r="A55" s="15" t="s">
        <v>466</v>
      </c>
      <c r="B55" s="27" t="s">
        <v>215</v>
      </c>
      <c r="C55" s="115"/>
      <c r="D55" s="115"/>
      <c r="E55" s="115"/>
      <c r="F55" s="116"/>
    </row>
    <row r="56" spans="1:6" ht="15">
      <c r="A56" s="12" t="s">
        <v>467</v>
      </c>
      <c r="B56" s="27" t="s">
        <v>216</v>
      </c>
      <c r="C56" s="115"/>
      <c r="D56" s="115"/>
      <c r="E56" s="115"/>
      <c r="F56" s="116"/>
    </row>
    <row r="57" spans="1:6" ht="15">
      <c r="A57" s="12" t="s">
        <v>468</v>
      </c>
      <c r="B57" s="27" t="s">
        <v>217</v>
      </c>
      <c r="C57" s="115"/>
      <c r="D57" s="115"/>
      <c r="E57" s="115"/>
      <c r="F57" s="116"/>
    </row>
    <row r="58" spans="1:6" ht="15">
      <c r="A58" s="12" t="s">
        <v>469</v>
      </c>
      <c r="B58" s="27" t="s">
        <v>218</v>
      </c>
      <c r="C58" s="115"/>
      <c r="D58" s="115"/>
      <c r="E58" s="115"/>
      <c r="F58" s="116"/>
    </row>
    <row r="59" spans="1:6" ht="15">
      <c r="A59" s="45" t="s">
        <v>436</v>
      </c>
      <c r="B59" s="48" t="s">
        <v>219</v>
      </c>
      <c r="C59" s="117"/>
      <c r="D59" s="117"/>
      <c r="E59" s="117"/>
      <c r="F59" s="117"/>
    </row>
    <row r="60" spans="1:6" ht="15">
      <c r="A60" s="11" t="s">
        <v>470</v>
      </c>
      <c r="B60" s="27" t="s">
        <v>220</v>
      </c>
      <c r="C60" s="115"/>
      <c r="D60" s="115"/>
      <c r="E60" s="115"/>
      <c r="F60" s="116"/>
    </row>
    <row r="61" spans="1:6" ht="15">
      <c r="A61" s="11" t="s">
        <v>221</v>
      </c>
      <c r="B61" s="27" t="s">
        <v>222</v>
      </c>
      <c r="C61" s="115"/>
      <c r="D61" s="115"/>
      <c r="E61" s="115"/>
      <c r="F61" s="116"/>
    </row>
    <row r="62" spans="1:6" ht="30">
      <c r="A62" s="11" t="s">
        <v>223</v>
      </c>
      <c r="B62" s="27" t="s">
        <v>224</v>
      </c>
      <c r="C62" s="115"/>
      <c r="D62" s="115"/>
      <c r="E62" s="115"/>
      <c r="F62" s="116"/>
    </row>
    <row r="63" spans="1:6" ht="15">
      <c r="A63" s="11" t="s">
        <v>437</v>
      </c>
      <c r="B63" s="27" t="s">
        <v>225</v>
      </c>
      <c r="C63" s="115"/>
      <c r="D63" s="115"/>
      <c r="E63" s="115"/>
      <c r="F63" s="116"/>
    </row>
    <row r="64" spans="1:6" ht="30">
      <c r="A64" s="11" t="s">
        <v>471</v>
      </c>
      <c r="B64" s="27" t="s">
        <v>226</v>
      </c>
      <c r="C64" s="115"/>
      <c r="D64" s="115"/>
      <c r="E64" s="115"/>
      <c r="F64" s="116"/>
    </row>
    <row r="65" spans="1:6" ht="15">
      <c r="A65" s="11" t="s">
        <v>439</v>
      </c>
      <c r="B65" s="27" t="s">
        <v>227</v>
      </c>
      <c r="C65" s="115"/>
      <c r="D65" s="115"/>
      <c r="E65" s="115"/>
      <c r="F65" s="116"/>
    </row>
    <row r="66" spans="1:6" ht="30">
      <c r="A66" s="11" t="s">
        <v>472</v>
      </c>
      <c r="B66" s="27" t="s">
        <v>228</v>
      </c>
      <c r="C66" s="115"/>
      <c r="D66" s="115"/>
      <c r="E66" s="115"/>
      <c r="F66" s="116"/>
    </row>
    <row r="67" spans="1:6" ht="15">
      <c r="A67" s="11" t="s">
        <v>473</v>
      </c>
      <c r="B67" s="27" t="s">
        <v>229</v>
      </c>
      <c r="C67" s="115"/>
      <c r="D67" s="115"/>
      <c r="E67" s="115"/>
      <c r="F67" s="116"/>
    </row>
    <row r="68" spans="1:6" ht="15">
      <c r="A68" s="11" t="s">
        <v>230</v>
      </c>
      <c r="B68" s="27" t="s">
        <v>231</v>
      </c>
      <c r="C68" s="115"/>
      <c r="D68" s="115"/>
      <c r="E68" s="115"/>
      <c r="F68" s="116"/>
    </row>
    <row r="69" spans="1:6" ht="15">
      <c r="A69" s="17" t="s">
        <v>232</v>
      </c>
      <c r="B69" s="27" t="s">
        <v>233</v>
      </c>
      <c r="C69" s="115"/>
      <c r="D69" s="115"/>
      <c r="E69" s="115"/>
      <c r="F69" s="116"/>
    </row>
    <row r="70" spans="1:6" ht="15">
      <c r="A70" s="11" t="s">
        <v>474</v>
      </c>
      <c r="B70" s="27" t="s">
        <v>234</v>
      </c>
      <c r="C70" s="115"/>
      <c r="D70" s="115"/>
      <c r="E70" s="115"/>
      <c r="F70" s="116"/>
    </row>
    <row r="71" spans="1:6" ht="15">
      <c r="A71" s="17" t="s">
        <v>95</v>
      </c>
      <c r="B71" s="27" t="s">
        <v>576</v>
      </c>
      <c r="C71" s="115"/>
      <c r="D71" s="115"/>
      <c r="E71" s="115"/>
      <c r="F71" s="116"/>
    </row>
    <row r="72" spans="1:6" ht="15">
      <c r="A72" s="17" t="s">
        <v>96</v>
      </c>
      <c r="B72" s="27" t="s">
        <v>576</v>
      </c>
      <c r="C72" s="115"/>
      <c r="D72" s="115"/>
      <c r="E72" s="115"/>
      <c r="F72" s="116"/>
    </row>
    <row r="73" spans="1:6" ht="15">
      <c r="A73" s="45" t="s">
        <v>442</v>
      </c>
      <c r="B73" s="48" t="s">
        <v>235</v>
      </c>
      <c r="C73" s="117"/>
      <c r="D73" s="117"/>
      <c r="E73" s="117"/>
      <c r="F73" s="117"/>
    </row>
    <row r="74" spans="1:6" ht="15.75">
      <c r="A74" s="49" t="s">
        <v>38</v>
      </c>
      <c r="B74" s="48"/>
      <c r="C74" s="117">
        <f>C24+C25+C50+C59+C73</f>
        <v>56563668</v>
      </c>
      <c r="D74" s="115"/>
      <c r="E74" s="115"/>
      <c r="F74" s="116">
        <f>SUM(C74:E74)</f>
        <v>56563668</v>
      </c>
    </row>
    <row r="75" spans="1:6" ht="15">
      <c r="A75" s="31" t="s">
        <v>236</v>
      </c>
      <c r="B75" s="27" t="s">
        <v>237</v>
      </c>
      <c r="C75" s="115"/>
      <c r="D75" s="115"/>
      <c r="E75" s="115"/>
      <c r="F75" s="116"/>
    </row>
    <row r="76" spans="1:6" ht="15">
      <c r="A76" s="31" t="s">
        <v>475</v>
      </c>
      <c r="B76" s="27" t="s">
        <v>238</v>
      </c>
      <c r="C76" s="115"/>
      <c r="D76" s="115"/>
      <c r="E76" s="115"/>
      <c r="F76" s="116"/>
    </row>
    <row r="77" spans="1:6" ht="15">
      <c r="A77" s="31" t="s">
        <v>239</v>
      </c>
      <c r="B77" s="27" t="s">
        <v>240</v>
      </c>
      <c r="C77" s="115"/>
      <c r="D77" s="115"/>
      <c r="E77" s="115"/>
      <c r="F77" s="116">
        <f>SUM(C77:E77)</f>
        <v>0</v>
      </c>
    </row>
    <row r="78" spans="1:6" ht="15">
      <c r="A78" s="31" t="s">
        <v>241</v>
      </c>
      <c r="B78" s="27" t="s">
        <v>242</v>
      </c>
      <c r="C78" s="115">
        <v>422819</v>
      </c>
      <c r="D78" s="115"/>
      <c r="E78" s="115"/>
      <c r="F78" s="116">
        <f>SUM(C78:E78)</f>
        <v>422819</v>
      </c>
    </row>
    <row r="79" spans="1:6" ht="15">
      <c r="A79" s="5" t="s">
        <v>243</v>
      </c>
      <c r="B79" s="27" t="s">
        <v>244</v>
      </c>
      <c r="C79" s="115"/>
      <c r="D79" s="115"/>
      <c r="E79" s="115"/>
      <c r="F79" s="116"/>
    </row>
    <row r="80" spans="1:6" ht="15">
      <c r="A80" s="5" t="s">
        <v>245</v>
      </c>
      <c r="B80" s="27" t="s">
        <v>246</v>
      </c>
      <c r="C80" s="115"/>
      <c r="D80" s="115"/>
      <c r="E80" s="115"/>
      <c r="F80" s="116"/>
    </row>
    <row r="81" spans="1:6" ht="15">
      <c r="A81" s="5" t="s">
        <v>247</v>
      </c>
      <c r="B81" s="27" t="s">
        <v>248</v>
      </c>
      <c r="C81" s="115">
        <v>19661</v>
      </c>
      <c r="D81" s="115"/>
      <c r="E81" s="115"/>
      <c r="F81" s="116">
        <f>SUM(C81:E81)</f>
        <v>19661</v>
      </c>
    </row>
    <row r="82" spans="1:6" ht="15">
      <c r="A82" s="46" t="s">
        <v>444</v>
      </c>
      <c r="B82" s="48" t="s">
        <v>249</v>
      </c>
      <c r="C82" s="117">
        <f>SUM(C75:C81)</f>
        <v>442480</v>
      </c>
      <c r="D82" s="117"/>
      <c r="E82" s="117"/>
      <c r="F82" s="117">
        <f>SUM(F75:F81)</f>
        <v>442480</v>
      </c>
    </row>
    <row r="83" spans="1:6" ht="15">
      <c r="A83" s="12" t="s">
        <v>250</v>
      </c>
      <c r="B83" s="27" t="s">
        <v>251</v>
      </c>
      <c r="C83" s="115"/>
      <c r="D83" s="115"/>
      <c r="E83" s="115"/>
      <c r="F83" s="116">
        <f>SUM(C83:E83)</f>
        <v>0</v>
      </c>
    </row>
    <row r="84" spans="1:6" ht="15">
      <c r="A84" s="12" t="s">
        <v>252</v>
      </c>
      <c r="B84" s="27" t="s">
        <v>253</v>
      </c>
      <c r="C84" s="115"/>
      <c r="D84" s="115"/>
      <c r="E84" s="115"/>
      <c r="F84" s="116">
        <f>SUM(C84:E84)</f>
        <v>0</v>
      </c>
    </row>
    <row r="85" spans="1:6" ht="15">
      <c r="A85" s="12" t="s">
        <v>254</v>
      </c>
      <c r="B85" s="27" t="s">
        <v>255</v>
      </c>
      <c r="C85" s="115"/>
      <c r="D85" s="115"/>
      <c r="E85" s="115"/>
      <c r="F85" s="116">
        <f>SUM(C85:E85)</f>
        <v>0</v>
      </c>
    </row>
    <row r="86" spans="1:6" ht="15">
      <c r="A86" s="12" t="s">
        <v>256</v>
      </c>
      <c r="B86" s="27" t="s">
        <v>257</v>
      </c>
      <c r="C86" s="115"/>
      <c r="D86" s="115"/>
      <c r="E86" s="115"/>
      <c r="F86" s="116">
        <f>SUM(C86:E86)</f>
        <v>0</v>
      </c>
    </row>
    <row r="87" spans="1:6" ht="15">
      <c r="A87" s="45" t="s">
        <v>445</v>
      </c>
      <c r="B87" s="48" t="s">
        <v>258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259</v>
      </c>
      <c r="B88" s="27" t="s">
        <v>260</v>
      </c>
      <c r="C88" s="115"/>
      <c r="D88" s="115"/>
      <c r="E88" s="115"/>
      <c r="F88" s="116"/>
    </row>
    <row r="89" spans="1:6" ht="30">
      <c r="A89" s="12" t="s">
        <v>476</v>
      </c>
      <c r="B89" s="27" t="s">
        <v>261</v>
      </c>
      <c r="C89" s="115"/>
      <c r="D89" s="115"/>
      <c r="E89" s="115"/>
      <c r="F89" s="116"/>
    </row>
    <row r="90" spans="1:6" ht="30">
      <c r="A90" s="12" t="s">
        <v>477</v>
      </c>
      <c r="B90" s="27" t="s">
        <v>262</v>
      </c>
      <c r="C90" s="115"/>
      <c r="D90" s="115"/>
      <c r="E90" s="115"/>
      <c r="F90" s="116"/>
    </row>
    <row r="91" spans="1:6" ht="15">
      <c r="A91" s="12" t="s">
        <v>478</v>
      </c>
      <c r="B91" s="27" t="s">
        <v>263</v>
      </c>
      <c r="C91" s="115"/>
      <c r="D91" s="115"/>
      <c r="E91" s="115"/>
      <c r="F91" s="116"/>
    </row>
    <row r="92" spans="1:6" ht="30">
      <c r="A92" s="12" t="s">
        <v>479</v>
      </c>
      <c r="B92" s="27" t="s">
        <v>264</v>
      </c>
      <c r="C92" s="115"/>
      <c r="D92" s="115"/>
      <c r="E92" s="115"/>
      <c r="F92" s="116"/>
    </row>
    <row r="93" spans="1:6" ht="30">
      <c r="A93" s="12" t="s">
        <v>480</v>
      </c>
      <c r="B93" s="27" t="s">
        <v>265</v>
      </c>
      <c r="C93" s="115"/>
      <c r="D93" s="115"/>
      <c r="E93" s="115"/>
      <c r="F93" s="116"/>
    </row>
    <row r="94" spans="1:6" ht="15">
      <c r="A94" s="12" t="s">
        <v>266</v>
      </c>
      <c r="B94" s="27" t="s">
        <v>267</v>
      </c>
      <c r="C94" s="115"/>
      <c r="D94" s="115"/>
      <c r="E94" s="115"/>
      <c r="F94" s="116"/>
    </row>
    <row r="95" spans="1:6" ht="15">
      <c r="A95" s="12" t="s">
        <v>481</v>
      </c>
      <c r="B95" s="27" t="s">
        <v>268</v>
      </c>
      <c r="C95" s="115"/>
      <c r="D95" s="115"/>
      <c r="E95" s="115"/>
      <c r="F95" s="116"/>
    </row>
    <row r="96" spans="1:6" ht="15">
      <c r="A96" s="45" t="s">
        <v>446</v>
      </c>
      <c r="B96" s="48" t="s">
        <v>269</v>
      </c>
      <c r="C96" s="115"/>
      <c r="D96" s="115"/>
      <c r="E96" s="115"/>
      <c r="F96" s="116"/>
    </row>
    <row r="97" spans="1:6" ht="15.75">
      <c r="A97" s="49" t="s">
        <v>37</v>
      </c>
      <c r="B97" s="48"/>
      <c r="C97" s="117">
        <f>C96+C87+C82</f>
        <v>442480</v>
      </c>
      <c r="D97" s="115"/>
      <c r="E97" s="115"/>
      <c r="F97" s="116">
        <f>SUM(C97:E97)</f>
        <v>442480</v>
      </c>
    </row>
    <row r="98" spans="1:6" ht="15.75">
      <c r="A98" s="32" t="s">
        <v>489</v>
      </c>
      <c r="B98" s="33" t="s">
        <v>270</v>
      </c>
      <c r="C98" s="117">
        <f>C96+C87+C82+C73+C59+C50+C25+C24</f>
        <v>57006148</v>
      </c>
      <c r="D98" s="117"/>
      <c r="E98" s="117"/>
      <c r="F98" s="117">
        <f>F96+F87+F82+F73+F59+F50+F25+F24</f>
        <v>57006148</v>
      </c>
    </row>
    <row r="99" spans="1:25" ht="15">
      <c r="A99" s="12" t="s">
        <v>482</v>
      </c>
      <c r="B99" s="4" t="s">
        <v>271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526</v>
      </c>
      <c r="B122" s="42"/>
      <c r="C122" s="117">
        <f>C121+C98</f>
        <v>57006148</v>
      </c>
      <c r="D122" s="117"/>
      <c r="E122" s="117"/>
      <c r="F122" s="117">
        <f>F121+F98</f>
        <v>57006148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11/2020.(IV.29.)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46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1" t="s">
        <v>595</v>
      </c>
      <c r="B1" s="162"/>
      <c r="C1" s="162"/>
      <c r="D1" s="162"/>
      <c r="E1" s="162"/>
      <c r="F1" s="163"/>
    </row>
    <row r="2" spans="1:6" ht="23.25" customHeight="1">
      <c r="A2" s="164" t="s">
        <v>581</v>
      </c>
      <c r="B2" s="165"/>
      <c r="C2" s="165"/>
      <c r="D2" s="165"/>
      <c r="E2" s="165"/>
      <c r="F2" s="163"/>
    </row>
    <row r="3" ht="18">
      <c r="A3" s="66"/>
    </row>
    <row r="4" ht="15">
      <c r="A4" t="s">
        <v>54</v>
      </c>
    </row>
    <row r="5" spans="1:6" ht="45">
      <c r="A5" s="1" t="s">
        <v>134</v>
      </c>
      <c r="B5" s="2" t="s">
        <v>112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/>
      <c r="D12" s="102"/>
      <c r="E12" s="102"/>
      <c r="F12" s="102"/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/>
      <c r="D17" s="106"/>
      <c r="E17" s="106"/>
      <c r="F17" s="106"/>
    </row>
    <row r="18" spans="1:6" ht="15" customHeight="1">
      <c r="A18" s="36" t="s">
        <v>529</v>
      </c>
      <c r="B18" s="46" t="s">
        <v>325</v>
      </c>
      <c r="C18" s="102"/>
      <c r="D18" s="102"/>
      <c r="E18" s="102"/>
      <c r="F18" s="102"/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/>
      <c r="D25" s="106"/>
      <c r="E25" s="106"/>
      <c r="F25" s="106"/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/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354</v>
      </c>
      <c r="C30" s="106"/>
      <c r="D30" s="106"/>
      <c r="E30" s="106"/>
      <c r="F30" s="106"/>
    </row>
    <row r="31" spans="1:6" ht="15" customHeight="1">
      <c r="A31" s="4" t="s">
        <v>506</v>
      </c>
      <c r="B31" s="5" t="s">
        <v>355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356</v>
      </c>
      <c r="C32" s="102"/>
      <c r="D32" s="102"/>
      <c r="E32" s="102"/>
      <c r="F32" s="102"/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v>1430000</v>
      </c>
      <c r="D43" s="102"/>
      <c r="E43" s="102"/>
      <c r="F43" s="102">
        <f>SUM(C43:E43)</f>
        <v>1430000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384</v>
      </c>
      <c r="C47" s="102"/>
      <c r="D47" s="102"/>
      <c r="E47" s="102"/>
      <c r="F47" s="102"/>
    </row>
    <row r="48" spans="1:6" ht="15" customHeight="1">
      <c r="A48" s="49" t="s">
        <v>38</v>
      </c>
      <c r="B48" s="87"/>
      <c r="C48" s="102">
        <f>C47+C43+C32+C18</f>
        <v>1430000</v>
      </c>
      <c r="D48" s="102"/>
      <c r="E48" s="102"/>
      <c r="F48" s="102">
        <f>SUM(C48:E48)</f>
        <v>1430000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333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379</v>
      </c>
      <c r="C55" s="102"/>
      <c r="D55" s="102"/>
      <c r="E55" s="102"/>
      <c r="F55" s="102"/>
    </row>
    <row r="56" spans="1:6" ht="15" customHeight="1">
      <c r="A56" s="12" t="s">
        <v>385</v>
      </c>
      <c r="B56" s="5" t="s">
        <v>386</v>
      </c>
      <c r="C56" s="106"/>
      <c r="D56" s="106"/>
      <c r="E56" s="106"/>
      <c r="F56" s="106"/>
    </row>
    <row r="57" spans="1:6" ht="15" customHeight="1">
      <c r="A57" s="4" t="s">
        <v>518</v>
      </c>
      <c r="B57" s="5" t="s">
        <v>387</v>
      </c>
      <c r="C57" s="106"/>
      <c r="D57" s="106"/>
      <c r="E57" s="106"/>
      <c r="F57" s="106"/>
    </row>
    <row r="58" spans="1:6" ht="15" customHeight="1">
      <c r="A58" s="12" t="s">
        <v>519</v>
      </c>
      <c r="B58" s="5" t="s">
        <v>388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389</v>
      </c>
      <c r="C59" s="102"/>
      <c r="D59" s="102"/>
      <c r="E59" s="102"/>
      <c r="F59" s="102"/>
    </row>
    <row r="60" spans="1:6" ht="15" customHeight="1">
      <c r="A60" s="49" t="s">
        <v>37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.75">
      <c r="A61" s="43" t="s">
        <v>7</v>
      </c>
      <c r="B61" s="32" t="s">
        <v>390</v>
      </c>
      <c r="C61" s="102">
        <f>C60+C48</f>
        <v>1430000</v>
      </c>
      <c r="D61" s="102"/>
      <c r="E61" s="102"/>
      <c r="F61" s="102">
        <f>SUM(C61:E61)</f>
        <v>1430000</v>
      </c>
    </row>
    <row r="62" spans="1:6" ht="15.75">
      <c r="A62" s="73" t="s">
        <v>541</v>
      </c>
      <c r="B62" s="86"/>
      <c r="C62" s="106">
        <f>C48-'kiadások működés Könyvtár'!C74</f>
        <v>-28902814</v>
      </c>
      <c r="D62" s="106"/>
      <c r="E62" s="106"/>
      <c r="F62" s="106">
        <f>SUM(C62:E62)</f>
        <v>-28902814</v>
      </c>
    </row>
    <row r="63" spans="1:6" ht="15.75">
      <c r="A63" s="73" t="s">
        <v>94</v>
      </c>
      <c r="B63" s="52"/>
      <c r="C63" s="106">
        <f>C60-'kiadások működés Könyvtár'!C97</f>
        <v>0</v>
      </c>
      <c r="D63" s="106"/>
      <c r="E63" s="106"/>
      <c r="F63" s="106">
        <f>SUM(C63:E63)</f>
        <v>0</v>
      </c>
    </row>
    <row r="64" spans="1:6" ht="15" hidden="1">
      <c r="A64" s="34" t="s">
        <v>520</v>
      </c>
      <c r="B64" s="4" t="s">
        <v>391</v>
      </c>
      <c r="C64" s="106"/>
      <c r="D64" s="106"/>
      <c r="E64" s="106"/>
      <c r="F64" s="106"/>
    </row>
    <row r="65" spans="1:6" ht="15" hidden="1">
      <c r="A65" s="12" t="s">
        <v>392</v>
      </c>
      <c r="B65" s="4" t="s">
        <v>393</v>
      </c>
      <c r="C65" s="106"/>
      <c r="D65" s="106"/>
      <c r="E65" s="106"/>
      <c r="F65" s="106"/>
    </row>
    <row r="66" spans="1:6" ht="15" hidden="1">
      <c r="A66" s="34" t="s">
        <v>521</v>
      </c>
      <c r="B66" s="4" t="s">
        <v>394</v>
      </c>
      <c r="C66" s="106"/>
      <c r="D66" s="106"/>
      <c r="E66" s="106"/>
      <c r="F66" s="106"/>
    </row>
    <row r="67" spans="1:6" ht="15">
      <c r="A67" s="14" t="s">
        <v>9</v>
      </c>
      <c r="B67" s="6" t="s">
        <v>395</v>
      </c>
      <c r="C67" s="106"/>
      <c r="D67" s="106"/>
      <c r="E67" s="106"/>
      <c r="F67" s="106"/>
    </row>
    <row r="68" spans="1:6" ht="15" hidden="1">
      <c r="A68" s="12" t="s">
        <v>522</v>
      </c>
      <c r="B68" s="4" t="s">
        <v>396</v>
      </c>
      <c r="C68" s="106"/>
      <c r="D68" s="106"/>
      <c r="E68" s="106"/>
      <c r="F68" s="106"/>
    </row>
    <row r="69" spans="1:6" ht="15" hidden="1">
      <c r="A69" s="34" t="s">
        <v>397</v>
      </c>
      <c r="B69" s="4" t="s">
        <v>398</v>
      </c>
      <c r="C69" s="106"/>
      <c r="D69" s="106"/>
      <c r="E69" s="106"/>
      <c r="F69" s="106"/>
    </row>
    <row r="70" spans="1:6" ht="15" hidden="1">
      <c r="A70" s="12" t="s">
        <v>523</v>
      </c>
      <c r="B70" s="4" t="s">
        <v>399</v>
      </c>
      <c r="C70" s="106"/>
      <c r="D70" s="106"/>
      <c r="E70" s="106"/>
      <c r="F70" s="106"/>
    </row>
    <row r="71" spans="1:6" ht="15" hidden="1">
      <c r="A71" s="34" t="s">
        <v>400</v>
      </c>
      <c r="B71" s="4" t="s">
        <v>401</v>
      </c>
      <c r="C71" s="106"/>
      <c r="D71" s="106"/>
      <c r="E71" s="106"/>
      <c r="F71" s="106"/>
    </row>
    <row r="72" spans="1:6" ht="15">
      <c r="A72" s="13" t="s">
        <v>10</v>
      </c>
      <c r="B72" s="6" t="s">
        <v>402</v>
      </c>
      <c r="C72" s="106"/>
      <c r="D72" s="106"/>
      <c r="E72" s="106"/>
      <c r="F72" s="106"/>
    </row>
    <row r="73" spans="1:6" ht="15" hidden="1">
      <c r="A73" s="4" t="s">
        <v>91</v>
      </c>
      <c r="B73" s="4" t="s">
        <v>403</v>
      </c>
      <c r="C73" s="106"/>
      <c r="D73" s="106"/>
      <c r="E73" s="106"/>
      <c r="F73" s="106"/>
    </row>
    <row r="74" spans="1:6" ht="15" hidden="1">
      <c r="A74" s="4" t="s">
        <v>92</v>
      </c>
      <c r="B74" s="4" t="s">
        <v>403</v>
      </c>
      <c r="C74" s="106"/>
      <c r="D74" s="106"/>
      <c r="E74" s="106"/>
      <c r="F74" s="106"/>
    </row>
    <row r="75" spans="1:6" ht="15" hidden="1">
      <c r="A75" s="4" t="s">
        <v>89</v>
      </c>
      <c r="B75" s="4" t="s">
        <v>404</v>
      </c>
      <c r="C75" s="106"/>
      <c r="D75" s="106"/>
      <c r="E75" s="106"/>
      <c r="F75" s="106"/>
    </row>
    <row r="76" spans="1:6" ht="15" hidden="1">
      <c r="A76" s="4" t="s">
        <v>90</v>
      </c>
      <c r="B76" s="4" t="s">
        <v>404</v>
      </c>
      <c r="C76" s="106"/>
      <c r="D76" s="106"/>
      <c r="E76" s="106"/>
      <c r="F76" s="106"/>
    </row>
    <row r="77" spans="1:6" ht="15">
      <c r="A77" s="6" t="s">
        <v>11</v>
      </c>
      <c r="B77" s="6" t="s">
        <v>405</v>
      </c>
      <c r="C77" s="106"/>
      <c r="D77" s="106"/>
      <c r="E77" s="106"/>
      <c r="F77" s="106"/>
    </row>
    <row r="78" spans="1:6" ht="15">
      <c r="A78" s="34" t="s">
        <v>406</v>
      </c>
      <c r="B78" s="4" t="s">
        <v>407</v>
      </c>
      <c r="C78" s="106"/>
      <c r="D78" s="106"/>
      <c r="E78" s="106"/>
      <c r="F78" s="106"/>
    </row>
    <row r="79" spans="1:6" ht="15">
      <c r="A79" s="34" t="s">
        <v>408</v>
      </c>
      <c r="B79" s="4" t="s">
        <v>409</v>
      </c>
      <c r="C79" s="106"/>
      <c r="D79" s="106"/>
      <c r="E79" s="106"/>
      <c r="F79" s="106"/>
    </row>
    <row r="80" spans="1:6" ht="15">
      <c r="A80" s="34" t="s">
        <v>410</v>
      </c>
      <c r="B80" s="4" t="s">
        <v>411</v>
      </c>
      <c r="C80" s="106">
        <v>28902814</v>
      </c>
      <c r="D80" s="106"/>
      <c r="E80" s="106"/>
      <c r="F80" s="106">
        <f>SUM(C80:E80)</f>
        <v>28902814</v>
      </c>
    </row>
    <row r="81" spans="1:6" ht="15">
      <c r="A81" s="34" t="s">
        <v>412</v>
      </c>
      <c r="B81" s="4" t="s">
        <v>413</v>
      </c>
      <c r="C81" s="106"/>
      <c r="D81" s="106"/>
      <c r="E81" s="106"/>
      <c r="F81" s="106"/>
    </row>
    <row r="82" spans="1:6" ht="15">
      <c r="A82" s="12" t="s">
        <v>524</v>
      </c>
      <c r="B82" s="4" t="s">
        <v>414</v>
      </c>
      <c r="C82" s="106"/>
      <c r="D82" s="106"/>
      <c r="E82" s="106"/>
      <c r="F82" s="106"/>
    </row>
    <row r="83" spans="1:6" ht="15">
      <c r="A83" s="14" t="s">
        <v>12</v>
      </c>
      <c r="B83" s="6" t="s">
        <v>415</v>
      </c>
      <c r="C83" s="102">
        <f>SUM(C78:C82)</f>
        <v>28902814</v>
      </c>
      <c r="D83" s="102"/>
      <c r="E83" s="102"/>
      <c r="F83" s="102">
        <f>SUM(F78:F82)</f>
        <v>28902814</v>
      </c>
    </row>
    <row r="84" spans="1:6" ht="15">
      <c r="A84" s="12" t="s">
        <v>416</v>
      </c>
      <c r="B84" s="4" t="s">
        <v>417</v>
      </c>
      <c r="C84" s="106"/>
      <c r="D84" s="106"/>
      <c r="E84" s="106"/>
      <c r="F84" s="106"/>
    </row>
    <row r="85" spans="1:6" ht="15">
      <c r="A85" s="12" t="s">
        <v>418</v>
      </c>
      <c r="B85" s="4" t="s">
        <v>419</v>
      </c>
      <c r="C85" s="106"/>
      <c r="D85" s="106"/>
      <c r="E85" s="106"/>
      <c r="F85" s="106"/>
    </row>
    <row r="86" spans="1:6" ht="15">
      <c r="A86" s="34" t="s">
        <v>420</v>
      </c>
      <c r="B86" s="4" t="s">
        <v>421</v>
      </c>
      <c r="C86" s="106"/>
      <c r="D86" s="106"/>
      <c r="E86" s="106"/>
      <c r="F86" s="106"/>
    </row>
    <row r="87" spans="1:6" ht="15">
      <c r="A87" s="34" t="s">
        <v>525</v>
      </c>
      <c r="B87" s="4" t="s">
        <v>422</v>
      </c>
      <c r="C87" s="106"/>
      <c r="D87" s="106"/>
      <c r="E87" s="106"/>
      <c r="F87" s="106"/>
    </row>
    <row r="88" spans="1:6" ht="15">
      <c r="A88" s="13" t="s">
        <v>13</v>
      </c>
      <c r="B88" s="6" t="s">
        <v>423</v>
      </c>
      <c r="C88" s="106"/>
      <c r="D88" s="106"/>
      <c r="E88" s="106"/>
      <c r="F88" s="106"/>
    </row>
    <row r="89" spans="1:6" ht="15">
      <c r="A89" s="14" t="s">
        <v>424</v>
      </c>
      <c r="B89" s="6" t="s">
        <v>425</v>
      </c>
      <c r="C89" s="106"/>
      <c r="D89" s="106"/>
      <c r="E89" s="106"/>
      <c r="F89" s="106"/>
    </row>
    <row r="90" spans="1:6" ht="15.75">
      <c r="A90" s="37" t="s">
        <v>14</v>
      </c>
      <c r="B90" s="38" t="s">
        <v>426</v>
      </c>
      <c r="C90" s="102">
        <f>SUM(C83:C89)</f>
        <v>28902814</v>
      </c>
      <c r="D90" s="102"/>
      <c r="E90" s="102"/>
      <c r="F90" s="102">
        <f>SUM(F83:F89)</f>
        <v>28902814</v>
      </c>
    </row>
    <row r="91" spans="1:6" ht="15.75">
      <c r="A91" s="71" t="s">
        <v>527</v>
      </c>
      <c r="B91" s="72"/>
      <c r="C91" s="102">
        <f>C61+C90</f>
        <v>30332814</v>
      </c>
      <c r="D91" s="102"/>
      <c r="E91" s="102"/>
      <c r="F91" s="102">
        <f>F90+F61</f>
        <v>30332814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11/2020.(IV.29.)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2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595</v>
      </c>
      <c r="B1" s="165"/>
      <c r="C1" s="165"/>
      <c r="D1" s="165"/>
      <c r="E1" s="165"/>
      <c r="F1" s="163"/>
    </row>
    <row r="2" spans="1:6" ht="19.5" customHeight="1">
      <c r="A2" s="164" t="s">
        <v>583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54</v>
      </c>
    </row>
    <row r="5" spans="1:6" ht="45">
      <c r="A5" s="1" t="s">
        <v>134</v>
      </c>
      <c r="B5" s="2" t="s">
        <v>135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457</v>
      </c>
      <c r="B18" s="27" t="s">
        <v>160</v>
      </c>
      <c r="C18" s="70"/>
      <c r="D18" s="70"/>
      <c r="E18" s="70"/>
      <c r="F18" s="24"/>
    </row>
    <row r="19" spans="1:6" ht="15">
      <c r="A19" s="29" t="s">
        <v>427</v>
      </c>
      <c r="B19" s="30" t="s">
        <v>161</v>
      </c>
      <c r="C19" s="105">
        <v>15246561</v>
      </c>
      <c r="D19" s="105"/>
      <c r="E19" s="105"/>
      <c r="F19" s="106">
        <f>SUM(C19:E19)</f>
        <v>15246561</v>
      </c>
    </row>
    <row r="20" spans="1:6" ht="15" hidden="1">
      <c r="A20" s="4" t="s">
        <v>162</v>
      </c>
      <c r="B20" s="27" t="s">
        <v>163</v>
      </c>
      <c r="C20" s="105"/>
      <c r="D20" s="105"/>
      <c r="E20" s="105"/>
      <c r="F20" s="106"/>
    </row>
    <row r="21" spans="1:6" ht="15" hidden="1">
      <c r="A21" s="4" t="s">
        <v>164</v>
      </c>
      <c r="B21" s="27" t="s">
        <v>165</v>
      </c>
      <c r="C21" s="105"/>
      <c r="D21" s="105"/>
      <c r="E21" s="105"/>
      <c r="F21" s="106"/>
    </row>
    <row r="22" spans="1:6" ht="15" hidden="1">
      <c r="A22" s="5" t="s">
        <v>166</v>
      </c>
      <c r="B22" s="27" t="s">
        <v>167</v>
      </c>
      <c r="C22" s="105"/>
      <c r="D22" s="105"/>
      <c r="E22" s="105"/>
      <c r="F22" s="106"/>
    </row>
    <row r="23" spans="1:6" ht="15">
      <c r="A23" s="6" t="s">
        <v>428</v>
      </c>
      <c r="B23" s="30" t="s">
        <v>168</v>
      </c>
      <c r="C23" s="105"/>
      <c r="D23" s="105"/>
      <c r="E23" s="105"/>
      <c r="F23" s="106">
        <f>SUM(C23:E23)</f>
        <v>0</v>
      </c>
    </row>
    <row r="24" spans="1:6" ht="15">
      <c r="A24" s="47" t="s">
        <v>487</v>
      </c>
      <c r="B24" s="48" t="s">
        <v>169</v>
      </c>
      <c r="C24" s="102">
        <f>SUM(C19:C23)</f>
        <v>15246561</v>
      </c>
      <c r="D24" s="102"/>
      <c r="E24" s="102"/>
      <c r="F24" s="102">
        <f>SUM(F19:F23)</f>
        <v>15246561</v>
      </c>
    </row>
    <row r="25" spans="1:6" ht="15">
      <c r="A25" s="36" t="s">
        <v>458</v>
      </c>
      <c r="B25" s="48" t="s">
        <v>170</v>
      </c>
      <c r="C25" s="102">
        <v>2993733</v>
      </c>
      <c r="D25" s="102"/>
      <c r="E25" s="102"/>
      <c r="F25" s="102">
        <f>SUM(C25:E25)</f>
        <v>2993733</v>
      </c>
    </row>
    <row r="26" spans="1:6" ht="15" hidden="1">
      <c r="A26" s="4" t="s">
        <v>171</v>
      </c>
      <c r="B26" s="27" t="s">
        <v>172</v>
      </c>
      <c r="C26" s="105"/>
      <c r="D26" s="105"/>
      <c r="E26" s="105"/>
      <c r="F26" s="106"/>
    </row>
    <row r="27" spans="1:6" ht="15" hidden="1">
      <c r="A27" s="4" t="s">
        <v>173</v>
      </c>
      <c r="B27" s="27" t="s">
        <v>174</v>
      </c>
      <c r="C27" s="105"/>
      <c r="D27" s="105"/>
      <c r="E27" s="105"/>
      <c r="F27" s="106"/>
    </row>
    <row r="28" spans="1:6" ht="15" hidden="1">
      <c r="A28" s="4" t="s">
        <v>175</v>
      </c>
      <c r="B28" s="27" t="s">
        <v>176</v>
      </c>
      <c r="C28" s="105"/>
      <c r="D28" s="105"/>
      <c r="E28" s="105"/>
      <c r="F28" s="106"/>
    </row>
    <row r="29" spans="1:6" ht="15">
      <c r="A29" s="6" t="s">
        <v>429</v>
      </c>
      <c r="B29" s="30" t="s">
        <v>177</v>
      </c>
      <c r="C29" s="105">
        <v>4902000</v>
      </c>
      <c r="D29" s="105"/>
      <c r="E29" s="105"/>
      <c r="F29" s="106">
        <f aca="true" t="shared" si="0" ref="F29:F49">SUM(C29:E29)</f>
        <v>4902000</v>
      </c>
    </row>
    <row r="30" spans="1:6" ht="15" hidden="1">
      <c r="A30" s="4" t="s">
        <v>178</v>
      </c>
      <c r="B30" s="27" t="s">
        <v>179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180</v>
      </c>
      <c r="B31" s="27" t="s">
        <v>181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488</v>
      </c>
      <c r="B32" s="30" t="s">
        <v>182</v>
      </c>
      <c r="C32" s="105">
        <v>1339520</v>
      </c>
      <c r="D32" s="105"/>
      <c r="E32" s="105"/>
      <c r="F32" s="106">
        <f t="shared" si="0"/>
        <v>1339520</v>
      </c>
    </row>
    <row r="33" spans="1:6" ht="15" hidden="1">
      <c r="A33" s="4" t="s">
        <v>183</v>
      </c>
      <c r="B33" s="27" t="s">
        <v>184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185</v>
      </c>
      <c r="B34" s="27" t="s">
        <v>186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459</v>
      </c>
      <c r="B35" s="27" t="s">
        <v>187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188</v>
      </c>
      <c r="B36" s="27" t="s">
        <v>189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460</v>
      </c>
      <c r="B37" s="27" t="s">
        <v>190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191</v>
      </c>
      <c r="B38" s="27" t="s">
        <v>192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461</v>
      </c>
      <c r="B39" s="27" t="s">
        <v>193</v>
      </c>
      <c r="C39" s="105"/>
      <c r="D39" s="105"/>
      <c r="E39" s="105"/>
      <c r="F39" s="106">
        <f t="shared" si="0"/>
        <v>0</v>
      </c>
    </row>
    <row r="40" spans="1:6" ht="15">
      <c r="A40" s="6" t="s">
        <v>430</v>
      </c>
      <c r="B40" s="30" t="s">
        <v>194</v>
      </c>
      <c r="C40" s="105">
        <v>3322000</v>
      </c>
      <c r="D40" s="105"/>
      <c r="E40" s="105"/>
      <c r="F40" s="106">
        <f t="shared" si="0"/>
        <v>3322000</v>
      </c>
    </row>
    <row r="41" spans="1:6" ht="15" hidden="1">
      <c r="A41" s="4" t="s">
        <v>195</v>
      </c>
      <c r="B41" s="27" t="s">
        <v>196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197</v>
      </c>
      <c r="B42" s="27" t="s">
        <v>198</v>
      </c>
      <c r="C42" s="105"/>
      <c r="D42" s="105"/>
      <c r="E42" s="105"/>
      <c r="F42" s="106">
        <f t="shared" si="0"/>
        <v>0</v>
      </c>
    </row>
    <row r="43" spans="1:6" ht="15">
      <c r="A43" s="6" t="s">
        <v>431</v>
      </c>
      <c r="B43" s="30" t="s">
        <v>199</v>
      </c>
      <c r="C43" s="105">
        <v>82000</v>
      </c>
      <c r="D43" s="105"/>
      <c r="E43" s="105"/>
      <c r="F43" s="106">
        <f t="shared" si="0"/>
        <v>82000</v>
      </c>
    </row>
    <row r="44" spans="1:6" ht="15" hidden="1">
      <c r="A44" s="4" t="s">
        <v>200</v>
      </c>
      <c r="B44" s="27" t="s">
        <v>201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202</v>
      </c>
      <c r="B45" s="27" t="s">
        <v>203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462</v>
      </c>
      <c r="B46" s="27" t="s">
        <v>204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463</v>
      </c>
      <c r="B47" s="27" t="s">
        <v>205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206</v>
      </c>
      <c r="B48" s="27" t="s">
        <v>207</v>
      </c>
      <c r="C48" s="105"/>
      <c r="D48" s="105"/>
      <c r="E48" s="105"/>
      <c r="F48" s="106">
        <f t="shared" si="0"/>
        <v>0</v>
      </c>
    </row>
    <row r="49" spans="1:6" ht="15">
      <c r="A49" s="6" t="s">
        <v>432</v>
      </c>
      <c r="B49" s="30" t="s">
        <v>208</v>
      </c>
      <c r="C49" s="105">
        <v>2447000</v>
      </c>
      <c r="D49" s="105"/>
      <c r="E49" s="105"/>
      <c r="F49" s="106">
        <f t="shared" si="0"/>
        <v>2447000</v>
      </c>
    </row>
    <row r="50" spans="1:6" ht="15">
      <c r="A50" s="36" t="s">
        <v>433</v>
      </c>
      <c r="B50" s="48" t="s">
        <v>209</v>
      </c>
      <c r="C50" s="102">
        <f>SUM(C29:C49)</f>
        <v>12092520</v>
      </c>
      <c r="D50" s="102"/>
      <c r="E50" s="102"/>
      <c r="F50" s="102">
        <f>SUM(F29:F49)</f>
        <v>12092520</v>
      </c>
    </row>
    <row r="51" spans="1:6" ht="15">
      <c r="A51" s="12" t="s">
        <v>210</v>
      </c>
      <c r="B51" s="27" t="s">
        <v>211</v>
      </c>
      <c r="C51" s="105"/>
      <c r="D51" s="105"/>
      <c r="E51" s="105"/>
      <c r="F51" s="106"/>
    </row>
    <row r="52" spans="1:6" ht="15">
      <c r="A52" s="12" t="s">
        <v>434</v>
      </c>
      <c r="B52" s="27" t="s">
        <v>212</v>
      </c>
      <c r="C52" s="105"/>
      <c r="D52" s="105"/>
      <c r="E52" s="105"/>
      <c r="F52" s="106"/>
    </row>
    <row r="53" spans="1:6" ht="15">
      <c r="A53" s="15" t="s">
        <v>464</v>
      </c>
      <c r="B53" s="27" t="s">
        <v>213</v>
      </c>
      <c r="C53" s="105"/>
      <c r="D53" s="105"/>
      <c r="E53" s="105"/>
      <c r="F53" s="106"/>
    </row>
    <row r="54" spans="1:6" ht="15">
      <c r="A54" s="15" t="s">
        <v>465</v>
      </c>
      <c r="B54" s="27" t="s">
        <v>214</v>
      </c>
      <c r="C54" s="105"/>
      <c r="D54" s="105"/>
      <c r="E54" s="105"/>
      <c r="F54" s="106"/>
    </row>
    <row r="55" spans="1:6" ht="15">
      <c r="A55" s="15" t="s">
        <v>466</v>
      </c>
      <c r="B55" s="27" t="s">
        <v>215</v>
      </c>
      <c r="C55" s="105"/>
      <c r="D55" s="105"/>
      <c r="E55" s="105"/>
      <c r="F55" s="106"/>
    </row>
    <row r="56" spans="1:6" ht="15">
      <c r="A56" s="12" t="s">
        <v>467</v>
      </c>
      <c r="B56" s="27" t="s">
        <v>216</v>
      </c>
      <c r="C56" s="105"/>
      <c r="D56" s="105"/>
      <c r="E56" s="105"/>
      <c r="F56" s="106"/>
    </row>
    <row r="57" spans="1:6" ht="15">
      <c r="A57" s="12" t="s">
        <v>468</v>
      </c>
      <c r="B57" s="27" t="s">
        <v>217</v>
      </c>
      <c r="C57" s="105"/>
      <c r="D57" s="105"/>
      <c r="E57" s="105"/>
      <c r="F57" s="106"/>
    </row>
    <row r="58" spans="1:6" ht="15">
      <c r="A58" s="12" t="s">
        <v>469</v>
      </c>
      <c r="B58" s="27" t="s">
        <v>218</v>
      </c>
      <c r="C58" s="105"/>
      <c r="D58" s="105"/>
      <c r="E58" s="105"/>
      <c r="F58" s="106"/>
    </row>
    <row r="59" spans="1:6" ht="15">
      <c r="A59" s="45" t="s">
        <v>436</v>
      </c>
      <c r="B59" s="48" t="s">
        <v>219</v>
      </c>
      <c r="C59" s="102"/>
      <c r="D59" s="102"/>
      <c r="E59" s="102"/>
      <c r="F59" s="102"/>
    </row>
    <row r="60" spans="1:6" ht="15">
      <c r="A60" s="11" t="s">
        <v>470</v>
      </c>
      <c r="B60" s="27" t="s">
        <v>220</v>
      </c>
      <c r="C60" s="105"/>
      <c r="D60" s="105"/>
      <c r="E60" s="105"/>
      <c r="F60" s="106"/>
    </row>
    <row r="61" spans="1:6" ht="15">
      <c r="A61" s="11" t="s">
        <v>221</v>
      </c>
      <c r="B61" s="27" t="s">
        <v>222</v>
      </c>
      <c r="C61" s="105"/>
      <c r="D61" s="105"/>
      <c r="E61" s="105"/>
      <c r="F61" s="106"/>
    </row>
    <row r="62" spans="1:6" ht="15">
      <c r="A62" s="11" t="s">
        <v>223</v>
      </c>
      <c r="B62" s="27" t="s">
        <v>224</v>
      </c>
      <c r="C62" s="105"/>
      <c r="D62" s="105"/>
      <c r="E62" s="105"/>
      <c r="F62" s="106"/>
    </row>
    <row r="63" spans="1:6" ht="15">
      <c r="A63" s="11" t="s">
        <v>437</v>
      </c>
      <c r="B63" s="27" t="s">
        <v>225</v>
      </c>
      <c r="C63" s="105"/>
      <c r="D63" s="105"/>
      <c r="E63" s="105"/>
      <c r="F63" s="106"/>
    </row>
    <row r="64" spans="1:6" ht="15">
      <c r="A64" s="11" t="s">
        <v>471</v>
      </c>
      <c r="B64" s="27" t="s">
        <v>226</v>
      </c>
      <c r="C64" s="105"/>
      <c r="D64" s="105" t="s">
        <v>550</v>
      </c>
      <c r="E64" s="105"/>
      <c r="F64" s="106"/>
    </row>
    <row r="65" spans="1:6" ht="15">
      <c r="A65" s="11" t="s">
        <v>439</v>
      </c>
      <c r="B65" s="27" t="s">
        <v>227</v>
      </c>
      <c r="C65" s="105"/>
      <c r="D65" s="105"/>
      <c r="E65" s="105"/>
      <c r="F65" s="106"/>
    </row>
    <row r="66" spans="1:6" ht="15">
      <c r="A66" s="11" t="s">
        <v>472</v>
      </c>
      <c r="B66" s="27" t="s">
        <v>228</v>
      </c>
      <c r="C66" s="105"/>
      <c r="D66" s="105"/>
      <c r="E66" s="105"/>
      <c r="F66" s="106"/>
    </row>
    <row r="67" spans="1:6" ht="15">
      <c r="A67" s="11" t="s">
        <v>473</v>
      </c>
      <c r="B67" s="27" t="s">
        <v>229</v>
      </c>
      <c r="C67" s="105"/>
      <c r="D67" s="105"/>
      <c r="E67" s="105"/>
      <c r="F67" s="106"/>
    </row>
    <row r="68" spans="1:6" ht="15">
      <c r="A68" s="11" t="s">
        <v>230</v>
      </c>
      <c r="B68" s="27" t="s">
        <v>231</v>
      </c>
      <c r="C68" s="105"/>
      <c r="D68" s="105"/>
      <c r="E68" s="105"/>
      <c r="F68" s="106"/>
    </row>
    <row r="69" spans="1:6" ht="15">
      <c r="A69" s="17" t="s">
        <v>232</v>
      </c>
      <c r="B69" s="27" t="s">
        <v>233</v>
      </c>
      <c r="C69" s="105"/>
      <c r="D69" s="105"/>
      <c r="E69" s="105"/>
      <c r="F69" s="106"/>
    </row>
    <row r="70" spans="1:6" ht="15">
      <c r="A70" s="11" t="s">
        <v>474</v>
      </c>
      <c r="B70" s="27" t="s">
        <v>234</v>
      </c>
      <c r="C70" s="105"/>
      <c r="D70" s="105"/>
      <c r="E70" s="105"/>
      <c r="F70" s="106"/>
    </row>
    <row r="71" spans="1:6" ht="15">
      <c r="A71" s="17" t="s">
        <v>95</v>
      </c>
      <c r="B71" s="27" t="s">
        <v>576</v>
      </c>
      <c r="C71" s="105"/>
      <c r="D71" s="105"/>
      <c r="E71" s="105"/>
      <c r="F71" s="106"/>
    </row>
    <row r="72" spans="1:6" ht="15">
      <c r="A72" s="17" t="s">
        <v>96</v>
      </c>
      <c r="B72" s="27" t="s">
        <v>576</v>
      </c>
      <c r="C72" s="105"/>
      <c r="D72" s="105"/>
      <c r="E72" s="105"/>
      <c r="F72" s="106"/>
    </row>
    <row r="73" spans="1:6" ht="15">
      <c r="A73" s="45" t="s">
        <v>442</v>
      </c>
      <c r="B73" s="48" t="s">
        <v>235</v>
      </c>
      <c r="C73" s="102"/>
      <c r="D73" s="102"/>
      <c r="E73" s="102"/>
      <c r="F73" s="102"/>
    </row>
    <row r="74" spans="1:6" ht="15.75">
      <c r="A74" s="49" t="s">
        <v>38</v>
      </c>
      <c r="B74" s="48"/>
      <c r="C74" s="102">
        <f>C73+C59+C50+C25+C24</f>
        <v>30332814</v>
      </c>
      <c r="D74" s="105"/>
      <c r="E74" s="105"/>
      <c r="F74" s="102">
        <f>SUM(C74:E74)</f>
        <v>30332814</v>
      </c>
    </row>
    <row r="75" spans="1:6" ht="15">
      <c r="A75" s="31" t="s">
        <v>236</v>
      </c>
      <c r="B75" s="27" t="s">
        <v>237</v>
      </c>
      <c r="C75" s="105"/>
      <c r="D75" s="105"/>
      <c r="E75" s="105"/>
      <c r="F75" s="106">
        <f>SUM(C75:E75)</f>
        <v>0</v>
      </c>
    </row>
    <row r="76" spans="1:6" ht="15">
      <c r="A76" s="31" t="s">
        <v>475</v>
      </c>
      <c r="B76" s="27" t="s">
        <v>238</v>
      </c>
      <c r="C76" s="105"/>
      <c r="D76" s="105"/>
      <c r="E76" s="105"/>
      <c r="F76" s="106"/>
    </row>
    <row r="77" spans="1:6" ht="15">
      <c r="A77" s="31" t="s">
        <v>239</v>
      </c>
      <c r="B77" s="27" t="s">
        <v>240</v>
      </c>
      <c r="C77" s="105"/>
      <c r="D77" s="105"/>
      <c r="E77" s="105"/>
      <c r="F77" s="106">
        <f>SUM(C77:E77)</f>
        <v>0</v>
      </c>
    </row>
    <row r="78" spans="1:6" ht="15">
      <c r="A78" s="31" t="s">
        <v>241</v>
      </c>
      <c r="B78" s="27" t="s">
        <v>242</v>
      </c>
      <c r="C78" s="105"/>
      <c r="D78" s="105"/>
      <c r="E78" s="105"/>
      <c r="F78" s="106">
        <f>SUM(C78:E78)</f>
        <v>0</v>
      </c>
    </row>
    <row r="79" spans="1:6" ht="15">
      <c r="A79" s="5" t="s">
        <v>243</v>
      </c>
      <c r="B79" s="27" t="s">
        <v>244</v>
      </c>
      <c r="C79" s="105"/>
      <c r="D79" s="105"/>
      <c r="E79" s="105"/>
      <c r="F79" s="106"/>
    </row>
    <row r="80" spans="1:6" ht="15">
      <c r="A80" s="5" t="s">
        <v>245</v>
      </c>
      <c r="B80" s="27" t="s">
        <v>246</v>
      </c>
      <c r="C80" s="105"/>
      <c r="D80" s="105"/>
      <c r="E80" s="105"/>
      <c r="F80" s="106"/>
    </row>
    <row r="81" spans="1:6" ht="15">
      <c r="A81" s="5" t="s">
        <v>247</v>
      </c>
      <c r="B81" s="27" t="s">
        <v>248</v>
      </c>
      <c r="C81" s="105"/>
      <c r="D81" s="105"/>
      <c r="E81" s="105"/>
      <c r="F81" s="106">
        <f>SUM(C81:E81)</f>
        <v>0</v>
      </c>
    </row>
    <row r="82" spans="1:6" ht="15">
      <c r="A82" s="46" t="s">
        <v>444</v>
      </c>
      <c r="B82" s="48" t="s">
        <v>249</v>
      </c>
      <c r="C82" s="102">
        <f>SUM(C75:C81)</f>
        <v>0</v>
      </c>
      <c r="D82" s="102"/>
      <c r="E82" s="102"/>
      <c r="F82" s="102">
        <f>SUM(F75:F81)</f>
        <v>0</v>
      </c>
    </row>
    <row r="83" spans="1:6" ht="15">
      <c r="A83" s="12" t="s">
        <v>250</v>
      </c>
      <c r="B83" s="27" t="s">
        <v>251</v>
      </c>
      <c r="C83" s="105"/>
      <c r="D83" s="105"/>
      <c r="E83" s="105"/>
      <c r="F83" s="106"/>
    </row>
    <row r="84" spans="1:6" ht="15">
      <c r="A84" s="12" t="s">
        <v>252</v>
      </c>
      <c r="B84" s="27" t="s">
        <v>253</v>
      </c>
      <c r="C84" s="105"/>
      <c r="D84" s="105"/>
      <c r="E84" s="105"/>
      <c r="F84" s="106"/>
    </row>
    <row r="85" spans="1:6" ht="15">
      <c r="A85" s="12" t="s">
        <v>254</v>
      </c>
      <c r="B85" s="27" t="s">
        <v>255</v>
      </c>
      <c r="C85" s="105"/>
      <c r="D85" s="105"/>
      <c r="E85" s="105"/>
      <c r="F85" s="106"/>
    </row>
    <row r="86" spans="1:6" ht="15">
      <c r="A86" s="12" t="s">
        <v>256</v>
      </c>
      <c r="B86" s="27" t="s">
        <v>257</v>
      </c>
      <c r="C86" s="105"/>
      <c r="D86" s="105"/>
      <c r="E86" s="105"/>
      <c r="F86" s="106"/>
    </row>
    <row r="87" spans="1:6" ht="15">
      <c r="A87" s="45" t="s">
        <v>445</v>
      </c>
      <c r="B87" s="48" t="s">
        <v>258</v>
      </c>
      <c r="C87" s="102"/>
      <c r="D87" s="102"/>
      <c r="E87" s="102"/>
      <c r="F87" s="102"/>
    </row>
    <row r="88" spans="1:6" ht="15">
      <c r="A88" s="12" t="s">
        <v>259</v>
      </c>
      <c r="B88" s="27" t="s">
        <v>260</v>
      </c>
      <c r="C88" s="105"/>
      <c r="D88" s="105"/>
      <c r="E88" s="105"/>
      <c r="F88" s="106"/>
    </row>
    <row r="89" spans="1:6" ht="15">
      <c r="A89" s="12" t="s">
        <v>476</v>
      </c>
      <c r="B89" s="27" t="s">
        <v>261</v>
      </c>
      <c r="C89" s="105"/>
      <c r="D89" s="105"/>
      <c r="E89" s="105"/>
      <c r="F89" s="106"/>
    </row>
    <row r="90" spans="1:6" ht="15">
      <c r="A90" s="12" t="s">
        <v>477</v>
      </c>
      <c r="B90" s="27" t="s">
        <v>262</v>
      </c>
      <c r="C90" s="105"/>
      <c r="D90" s="105"/>
      <c r="E90" s="105"/>
      <c r="F90" s="106"/>
    </row>
    <row r="91" spans="1:6" ht="15">
      <c r="A91" s="12" t="s">
        <v>478</v>
      </c>
      <c r="B91" s="27" t="s">
        <v>263</v>
      </c>
      <c r="C91" s="105"/>
      <c r="D91" s="105"/>
      <c r="E91" s="105"/>
      <c r="F91" s="106"/>
    </row>
    <row r="92" spans="1:6" ht="30">
      <c r="A92" s="12" t="s">
        <v>479</v>
      </c>
      <c r="B92" s="27" t="s">
        <v>264</v>
      </c>
      <c r="C92" s="105"/>
      <c r="D92" s="105"/>
      <c r="E92" s="105"/>
      <c r="F92" s="106"/>
    </row>
    <row r="93" spans="1:6" ht="15">
      <c r="A93" s="12" t="s">
        <v>480</v>
      </c>
      <c r="B93" s="27" t="s">
        <v>265</v>
      </c>
      <c r="C93" s="105"/>
      <c r="D93" s="105"/>
      <c r="E93" s="105"/>
      <c r="F93" s="106"/>
    </row>
    <row r="94" spans="1:6" ht="15">
      <c r="A94" s="12" t="s">
        <v>266</v>
      </c>
      <c r="B94" s="27" t="s">
        <v>267</v>
      </c>
      <c r="C94" s="105"/>
      <c r="D94" s="105"/>
      <c r="E94" s="105"/>
      <c r="F94" s="106"/>
    </row>
    <row r="95" spans="1:6" ht="15">
      <c r="A95" s="12" t="s">
        <v>481</v>
      </c>
      <c r="B95" s="27" t="s">
        <v>268</v>
      </c>
      <c r="C95" s="105"/>
      <c r="D95" s="105"/>
      <c r="E95" s="105"/>
      <c r="F95" s="106"/>
    </row>
    <row r="96" spans="1:6" ht="15">
      <c r="A96" s="45" t="s">
        <v>446</v>
      </c>
      <c r="B96" s="48" t="s">
        <v>269</v>
      </c>
      <c r="C96" s="105"/>
      <c r="D96" s="105"/>
      <c r="E96" s="105"/>
      <c r="F96" s="106"/>
    </row>
    <row r="97" spans="1:6" ht="15.75">
      <c r="A97" s="49" t="s">
        <v>37</v>
      </c>
      <c r="B97" s="48"/>
      <c r="C97" s="102">
        <f>C96+C87+C82</f>
        <v>0</v>
      </c>
      <c r="D97" s="105"/>
      <c r="E97" s="105"/>
      <c r="F97" s="102">
        <f>SUM(C97:E97)</f>
        <v>0</v>
      </c>
    </row>
    <row r="98" spans="1:6" ht="15.75">
      <c r="A98" s="32" t="s">
        <v>489</v>
      </c>
      <c r="B98" s="33" t="s">
        <v>270</v>
      </c>
      <c r="C98" s="102">
        <f>C96+C87+C82+C73+C59+C50+C25+C24</f>
        <v>30332814</v>
      </c>
      <c r="D98" s="102"/>
      <c r="E98" s="102"/>
      <c r="F98" s="102">
        <f>F96+F87+F82+F73+F59+F50+F25+F24</f>
        <v>30332814</v>
      </c>
    </row>
    <row r="99" spans="1:25" ht="15">
      <c r="A99" s="12" t="s">
        <v>482</v>
      </c>
      <c r="B99" s="4" t="s">
        <v>271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526</v>
      </c>
      <c r="B122" s="72"/>
      <c r="C122" s="102">
        <f>C121+C98</f>
        <v>30332814</v>
      </c>
      <c r="D122" s="102"/>
      <c r="E122" s="102"/>
      <c r="F122" s="102">
        <f>F121+F98</f>
        <v>30332814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11/2020.(IV. 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0">
      <selection activeCell="A1" sqref="A1:F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1" t="s">
        <v>596</v>
      </c>
      <c r="B1" s="162"/>
      <c r="C1" s="162"/>
      <c r="D1" s="162"/>
      <c r="E1" s="162"/>
      <c r="F1" s="163"/>
    </row>
    <row r="2" spans="1:6" ht="23.25" customHeight="1">
      <c r="A2" s="164" t="s">
        <v>584</v>
      </c>
      <c r="B2" s="165"/>
      <c r="C2" s="165"/>
      <c r="D2" s="165"/>
      <c r="E2" s="165"/>
      <c r="F2" s="163"/>
    </row>
    <row r="3" ht="18">
      <c r="A3" s="66"/>
    </row>
    <row r="4" ht="15">
      <c r="A4" t="s">
        <v>53</v>
      </c>
    </row>
    <row r="5" spans="1:6" ht="45">
      <c r="A5" s="1" t="s">
        <v>134</v>
      </c>
      <c r="B5" s="2" t="s">
        <v>112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/>
      <c r="D12" s="102"/>
      <c r="E12" s="102"/>
      <c r="F12" s="102"/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/>
      <c r="D17" s="106"/>
      <c r="E17" s="106"/>
      <c r="F17" s="106"/>
    </row>
    <row r="18" spans="1:6" ht="15" customHeight="1">
      <c r="A18" s="36" t="s">
        <v>529</v>
      </c>
      <c r="B18" s="46" t="s">
        <v>325</v>
      </c>
      <c r="C18" s="102"/>
      <c r="D18" s="102"/>
      <c r="E18" s="102"/>
      <c r="F18" s="102"/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/>
      <c r="D25" s="106"/>
      <c r="E25" s="106"/>
      <c r="F25" s="106"/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/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354</v>
      </c>
      <c r="C30" s="106"/>
      <c r="D30" s="106"/>
      <c r="E30" s="106"/>
      <c r="F30" s="106"/>
    </row>
    <row r="31" spans="1:6" ht="15" customHeight="1">
      <c r="A31" s="4" t="s">
        <v>506</v>
      </c>
      <c r="B31" s="5" t="s">
        <v>355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356</v>
      </c>
      <c r="C32" s="102"/>
      <c r="D32" s="102"/>
      <c r="E32" s="102"/>
      <c r="F32" s="102"/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v>4900560</v>
      </c>
      <c r="D43" s="102"/>
      <c r="E43" s="102"/>
      <c r="F43" s="102">
        <f>SUM(C43:E43)</f>
        <v>4900560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384</v>
      </c>
      <c r="C47" s="102"/>
      <c r="D47" s="102"/>
      <c r="E47" s="102"/>
      <c r="F47" s="102"/>
    </row>
    <row r="48" spans="1:6" ht="15" customHeight="1">
      <c r="A48" s="49" t="s">
        <v>38</v>
      </c>
      <c r="B48" s="87"/>
      <c r="C48" s="102">
        <f>C47+C43+C32+C18</f>
        <v>4900560</v>
      </c>
      <c r="D48" s="102"/>
      <c r="E48" s="102"/>
      <c r="F48" s="102">
        <f>SUM(C48:E48)</f>
        <v>4900560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333</v>
      </c>
      <c r="C54" s="106"/>
      <c r="D54" s="106"/>
      <c r="E54" s="106"/>
      <c r="F54" s="106"/>
    </row>
    <row r="55" spans="1:6" ht="15" customHeight="1">
      <c r="A55" s="12" t="s">
        <v>513</v>
      </c>
      <c r="B55" s="5" t="s">
        <v>372</v>
      </c>
      <c r="C55" s="106"/>
      <c r="D55" s="106"/>
      <c r="E55" s="106"/>
      <c r="F55" s="106"/>
    </row>
    <row r="56" spans="1:6" ht="15" customHeight="1">
      <c r="A56" s="12" t="s">
        <v>514</v>
      </c>
      <c r="B56" s="5" t="s">
        <v>373</v>
      </c>
      <c r="C56" s="106"/>
      <c r="D56" s="106"/>
      <c r="E56" s="106"/>
      <c r="F56" s="106"/>
    </row>
    <row r="57" spans="1:6" ht="15" customHeight="1">
      <c r="A57" s="12" t="s">
        <v>374</v>
      </c>
      <c r="B57" s="5" t="s">
        <v>375</v>
      </c>
      <c r="C57" s="106"/>
      <c r="D57" s="106"/>
      <c r="E57" s="106"/>
      <c r="F57" s="106"/>
    </row>
    <row r="58" spans="1:6" ht="15" customHeight="1">
      <c r="A58" s="12" t="s">
        <v>515</v>
      </c>
      <c r="B58" s="5" t="s">
        <v>376</v>
      </c>
      <c r="C58" s="106"/>
      <c r="D58" s="106"/>
      <c r="E58" s="106"/>
      <c r="F58" s="106"/>
    </row>
    <row r="59" spans="1:6" ht="15" customHeight="1">
      <c r="A59" s="12" t="s">
        <v>377</v>
      </c>
      <c r="B59" s="5" t="s">
        <v>378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379</v>
      </c>
      <c r="C60" s="102"/>
      <c r="D60" s="102"/>
      <c r="E60" s="102"/>
      <c r="F60" s="102"/>
    </row>
    <row r="61" spans="1:6" ht="15" customHeight="1">
      <c r="A61" s="12" t="s">
        <v>385</v>
      </c>
      <c r="B61" s="5" t="s">
        <v>386</v>
      </c>
      <c r="C61" s="106"/>
      <c r="D61" s="106"/>
      <c r="E61" s="106"/>
      <c r="F61" s="106"/>
    </row>
    <row r="62" spans="1:6" ht="15" customHeight="1">
      <c r="A62" s="4" t="s">
        <v>518</v>
      </c>
      <c r="B62" s="5" t="s">
        <v>387</v>
      </c>
      <c r="C62" s="106"/>
      <c r="D62" s="106"/>
      <c r="E62" s="106"/>
      <c r="F62" s="106"/>
    </row>
    <row r="63" spans="1:6" ht="15" customHeight="1">
      <c r="A63" s="12" t="s">
        <v>519</v>
      </c>
      <c r="B63" s="5" t="s">
        <v>388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389</v>
      </c>
      <c r="C64" s="102"/>
      <c r="D64" s="102"/>
      <c r="E64" s="102"/>
      <c r="F64" s="102"/>
    </row>
    <row r="65" spans="1:6" ht="15" customHeight="1">
      <c r="A65" s="49" t="s">
        <v>37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390</v>
      </c>
      <c r="C66" s="102">
        <f>C64+C47+C60+C43+C32+C18</f>
        <v>4900560</v>
      </c>
      <c r="D66" s="102"/>
      <c r="E66" s="102"/>
      <c r="F66" s="102">
        <f>F64+F47+F60+F43+F32+F18</f>
        <v>4900560</v>
      </c>
    </row>
    <row r="67" spans="1:6" ht="15.75">
      <c r="A67" s="73" t="s">
        <v>93</v>
      </c>
      <c r="B67" s="52"/>
      <c r="C67" s="106">
        <f>C48-'kiadások működés Zengő Óvoda'!C74</f>
        <v>-402983453</v>
      </c>
      <c r="D67" s="106"/>
      <c r="E67" s="106"/>
      <c r="F67" s="106">
        <f>SUM(C67:E67)</f>
        <v>-402983453</v>
      </c>
    </row>
    <row r="68" spans="1:6" ht="15.75">
      <c r="A68" s="73" t="s">
        <v>94</v>
      </c>
      <c r="B68" s="52"/>
      <c r="C68" s="106">
        <f>C65-'kiadások működés Zengő Óvoda'!C97</f>
        <v>-4316960</v>
      </c>
      <c r="D68" s="106"/>
      <c r="E68" s="106"/>
      <c r="F68" s="106">
        <f>SUM(C68:E68)</f>
        <v>-4316960</v>
      </c>
    </row>
    <row r="69" spans="1:6" ht="15" hidden="1">
      <c r="A69" s="34" t="s">
        <v>520</v>
      </c>
      <c r="B69" s="4" t="s">
        <v>391</v>
      </c>
      <c r="C69" s="106"/>
      <c r="D69" s="106"/>
      <c r="E69" s="106"/>
      <c r="F69" s="106"/>
    </row>
    <row r="70" spans="1:6" ht="15" hidden="1">
      <c r="A70" s="12" t="s">
        <v>392</v>
      </c>
      <c r="B70" s="4" t="s">
        <v>393</v>
      </c>
      <c r="C70" s="106"/>
      <c r="D70" s="106"/>
      <c r="E70" s="106"/>
      <c r="F70" s="106"/>
    </row>
    <row r="71" spans="1:6" ht="15" hidden="1">
      <c r="A71" s="34" t="s">
        <v>521</v>
      </c>
      <c r="B71" s="4" t="s">
        <v>394</v>
      </c>
      <c r="C71" s="106"/>
      <c r="D71" s="106"/>
      <c r="E71" s="106"/>
      <c r="F71" s="106"/>
    </row>
    <row r="72" spans="1:6" ht="15">
      <c r="A72" s="14" t="s">
        <v>9</v>
      </c>
      <c r="B72" s="6" t="s">
        <v>395</v>
      </c>
      <c r="C72" s="106"/>
      <c r="D72" s="106"/>
      <c r="E72" s="106"/>
      <c r="F72" s="106"/>
    </row>
    <row r="73" spans="1:6" ht="15" hidden="1">
      <c r="A73" s="12" t="s">
        <v>522</v>
      </c>
      <c r="B73" s="4" t="s">
        <v>396</v>
      </c>
      <c r="C73" s="106"/>
      <c r="D73" s="106"/>
      <c r="E73" s="106"/>
      <c r="F73" s="106"/>
    </row>
    <row r="74" spans="1:6" ht="15" hidden="1">
      <c r="A74" s="34" t="s">
        <v>397</v>
      </c>
      <c r="B74" s="4" t="s">
        <v>398</v>
      </c>
      <c r="C74" s="106"/>
      <c r="D74" s="106"/>
      <c r="E74" s="106"/>
      <c r="F74" s="106"/>
    </row>
    <row r="75" spans="1:6" ht="15" hidden="1">
      <c r="A75" s="12" t="s">
        <v>523</v>
      </c>
      <c r="B75" s="4" t="s">
        <v>399</v>
      </c>
      <c r="C75" s="106"/>
      <c r="D75" s="106"/>
      <c r="E75" s="106"/>
      <c r="F75" s="106"/>
    </row>
    <row r="76" spans="1:6" ht="15" hidden="1">
      <c r="A76" s="34" t="s">
        <v>400</v>
      </c>
      <c r="B76" s="4" t="s">
        <v>401</v>
      </c>
      <c r="C76" s="106"/>
      <c r="D76" s="106"/>
      <c r="E76" s="106"/>
      <c r="F76" s="106"/>
    </row>
    <row r="77" spans="1:6" ht="15">
      <c r="A77" s="13" t="s">
        <v>10</v>
      </c>
      <c r="B77" s="6" t="s">
        <v>402</v>
      </c>
      <c r="C77" s="106"/>
      <c r="D77" s="106"/>
      <c r="E77" s="106"/>
      <c r="F77" s="106"/>
    </row>
    <row r="78" spans="1:6" ht="15" hidden="1">
      <c r="A78" s="4" t="s">
        <v>91</v>
      </c>
      <c r="B78" s="4" t="s">
        <v>403</v>
      </c>
      <c r="C78" s="106"/>
      <c r="D78" s="106"/>
      <c r="E78" s="106"/>
      <c r="F78" s="106"/>
    </row>
    <row r="79" spans="1:6" ht="15" hidden="1">
      <c r="A79" s="4" t="s">
        <v>92</v>
      </c>
      <c r="B79" s="4" t="s">
        <v>403</v>
      </c>
      <c r="C79" s="106"/>
      <c r="D79" s="106"/>
      <c r="E79" s="106"/>
      <c r="F79" s="106"/>
    </row>
    <row r="80" spans="1:6" ht="15" hidden="1">
      <c r="A80" s="4" t="s">
        <v>89</v>
      </c>
      <c r="B80" s="4" t="s">
        <v>404</v>
      </c>
      <c r="C80" s="106"/>
      <c r="D80" s="106"/>
      <c r="E80" s="106"/>
      <c r="F80" s="106"/>
    </row>
    <row r="81" spans="1:6" ht="15" hidden="1">
      <c r="A81" s="4" t="s">
        <v>90</v>
      </c>
      <c r="B81" s="4" t="s">
        <v>404</v>
      </c>
      <c r="C81" s="106"/>
      <c r="D81" s="106"/>
      <c r="E81" s="106"/>
      <c r="F81" s="106"/>
    </row>
    <row r="82" spans="1:6" ht="15">
      <c r="A82" s="6" t="s">
        <v>11</v>
      </c>
      <c r="B82" s="6" t="s">
        <v>405</v>
      </c>
      <c r="C82" s="106"/>
      <c r="D82" s="106"/>
      <c r="E82" s="106"/>
      <c r="F82" s="106"/>
    </row>
    <row r="83" spans="1:6" ht="15">
      <c r="A83" s="34" t="s">
        <v>406</v>
      </c>
      <c r="B83" s="4" t="s">
        <v>407</v>
      </c>
      <c r="C83" s="106"/>
      <c r="D83" s="106"/>
      <c r="E83" s="106"/>
      <c r="F83" s="106"/>
    </row>
    <row r="84" spans="1:6" ht="15">
      <c r="A84" s="34" t="s">
        <v>408</v>
      </c>
      <c r="B84" s="4" t="s">
        <v>409</v>
      </c>
      <c r="C84" s="106"/>
      <c r="D84" s="106"/>
      <c r="E84" s="106"/>
      <c r="F84" s="106"/>
    </row>
    <row r="85" spans="1:6" ht="15">
      <c r="A85" s="34" t="s">
        <v>410</v>
      </c>
      <c r="B85" s="4" t="s">
        <v>411</v>
      </c>
      <c r="C85" s="106">
        <v>407300413</v>
      </c>
      <c r="D85" s="106"/>
      <c r="E85" s="106"/>
      <c r="F85" s="106">
        <f>SUM(C85:E85)</f>
        <v>407300413</v>
      </c>
    </row>
    <row r="86" spans="1:6" ht="15">
      <c r="A86" s="34" t="s">
        <v>412</v>
      </c>
      <c r="B86" s="4" t="s">
        <v>413</v>
      </c>
      <c r="C86" s="106"/>
      <c r="D86" s="106"/>
      <c r="E86" s="106"/>
      <c r="F86" s="106"/>
    </row>
    <row r="87" spans="1:6" ht="15">
      <c r="A87" s="12" t="s">
        <v>524</v>
      </c>
      <c r="B87" s="4" t="s">
        <v>414</v>
      </c>
      <c r="C87" s="106"/>
      <c r="D87" s="106"/>
      <c r="E87" s="106"/>
      <c r="F87" s="106"/>
    </row>
    <row r="88" spans="1:6" ht="15">
      <c r="A88" s="14" t="s">
        <v>12</v>
      </c>
      <c r="B88" s="6" t="s">
        <v>415</v>
      </c>
      <c r="C88" s="102">
        <f>SUM(C83:C87)</f>
        <v>407300413</v>
      </c>
      <c r="D88" s="102"/>
      <c r="E88" s="102"/>
      <c r="F88" s="102">
        <f>SUM(F83:F87)</f>
        <v>407300413</v>
      </c>
    </row>
    <row r="89" spans="1:6" ht="15">
      <c r="A89" s="12" t="s">
        <v>416</v>
      </c>
      <c r="B89" s="4" t="s">
        <v>417</v>
      </c>
      <c r="C89" s="106"/>
      <c r="D89" s="106"/>
      <c r="E89" s="106"/>
      <c r="F89" s="106"/>
    </row>
    <row r="90" spans="1:6" ht="15">
      <c r="A90" s="12" t="s">
        <v>418</v>
      </c>
      <c r="B90" s="4" t="s">
        <v>419</v>
      </c>
      <c r="C90" s="106"/>
      <c r="D90" s="106"/>
      <c r="E90" s="106"/>
      <c r="F90" s="106"/>
    </row>
    <row r="91" spans="1:6" ht="15">
      <c r="A91" s="34" t="s">
        <v>420</v>
      </c>
      <c r="B91" s="4" t="s">
        <v>421</v>
      </c>
      <c r="C91" s="106"/>
      <c r="D91" s="106"/>
      <c r="E91" s="106"/>
      <c r="F91" s="106"/>
    </row>
    <row r="92" spans="1:6" ht="15">
      <c r="A92" s="34" t="s">
        <v>525</v>
      </c>
      <c r="B92" s="4" t="s">
        <v>422</v>
      </c>
      <c r="C92" s="106"/>
      <c r="D92" s="106"/>
      <c r="E92" s="106"/>
      <c r="F92" s="106"/>
    </row>
    <row r="93" spans="1:6" ht="15">
      <c r="A93" s="13" t="s">
        <v>13</v>
      </c>
      <c r="B93" s="6" t="s">
        <v>423</v>
      </c>
      <c r="C93" s="106"/>
      <c r="D93" s="106"/>
      <c r="E93" s="106"/>
      <c r="F93" s="106"/>
    </row>
    <row r="94" spans="1:6" ht="15">
      <c r="A94" s="14" t="s">
        <v>424</v>
      </c>
      <c r="B94" s="6" t="s">
        <v>425</v>
      </c>
      <c r="C94" s="106"/>
      <c r="D94" s="106"/>
      <c r="E94" s="106"/>
      <c r="F94" s="106"/>
    </row>
    <row r="95" spans="1:6" ht="15.75">
      <c r="A95" s="37" t="s">
        <v>14</v>
      </c>
      <c r="B95" s="38" t="s">
        <v>426</v>
      </c>
      <c r="C95" s="102">
        <f>SUM(C88:C94)</f>
        <v>407300413</v>
      </c>
      <c r="D95" s="102"/>
      <c r="E95" s="102"/>
      <c r="F95" s="102">
        <f>SUM(F88:F94)</f>
        <v>407300413</v>
      </c>
    </row>
    <row r="96" spans="1:6" ht="15.75">
      <c r="A96" s="71" t="s">
        <v>527</v>
      </c>
      <c r="B96" s="72"/>
      <c r="C96" s="102">
        <f>C66+C95</f>
        <v>412200973</v>
      </c>
      <c r="D96" s="102"/>
      <c r="E96" s="102"/>
      <c r="F96" s="102">
        <f>F95+F66</f>
        <v>412200973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11/2020.(IV. 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1">
      <selection activeCell="F76" sqref="F7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1" t="s">
        <v>597</v>
      </c>
      <c r="B1" s="165"/>
      <c r="C1" s="165"/>
      <c r="D1" s="165"/>
      <c r="E1" s="165"/>
      <c r="F1" s="163"/>
    </row>
    <row r="2" spans="1:6" ht="19.5" customHeight="1">
      <c r="A2" s="164" t="s">
        <v>583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53</v>
      </c>
    </row>
    <row r="5" spans="1:6" ht="45">
      <c r="A5" s="1" t="s">
        <v>134</v>
      </c>
      <c r="B5" s="2" t="s">
        <v>135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457</v>
      </c>
      <c r="B18" s="27" t="s">
        <v>160</v>
      </c>
      <c r="C18" s="70"/>
      <c r="D18" s="70"/>
      <c r="E18" s="70"/>
      <c r="F18" s="24"/>
    </row>
    <row r="19" spans="1:6" ht="15">
      <c r="A19" s="29" t="s">
        <v>427</v>
      </c>
      <c r="B19" s="30" t="s">
        <v>161</v>
      </c>
      <c r="C19" s="105">
        <v>251529732</v>
      </c>
      <c r="D19" s="105"/>
      <c r="E19" s="105"/>
      <c r="F19" s="106">
        <f>SUM(C19:E19)</f>
        <v>251529732</v>
      </c>
    </row>
    <row r="20" spans="1:6" ht="15" hidden="1">
      <c r="A20" s="4" t="s">
        <v>162</v>
      </c>
      <c r="B20" s="27" t="s">
        <v>163</v>
      </c>
      <c r="C20" s="105"/>
      <c r="D20" s="105"/>
      <c r="E20" s="105"/>
      <c r="F20" s="106"/>
    </row>
    <row r="21" spans="1:6" ht="30" hidden="1">
      <c r="A21" s="4" t="s">
        <v>164</v>
      </c>
      <c r="B21" s="27" t="s">
        <v>165</v>
      </c>
      <c r="C21" s="105"/>
      <c r="D21" s="105"/>
      <c r="E21" s="105"/>
      <c r="F21" s="106"/>
    </row>
    <row r="22" spans="1:6" ht="15" hidden="1">
      <c r="A22" s="5" t="s">
        <v>166</v>
      </c>
      <c r="B22" s="27" t="s">
        <v>167</v>
      </c>
      <c r="C22" s="105"/>
      <c r="D22" s="105"/>
      <c r="E22" s="105"/>
      <c r="F22" s="106"/>
    </row>
    <row r="23" spans="1:6" ht="15">
      <c r="A23" s="6" t="s">
        <v>428</v>
      </c>
      <c r="B23" s="30" t="s">
        <v>168</v>
      </c>
      <c r="C23" s="105">
        <v>2178000</v>
      </c>
      <c r="D23" s="105"/>
      <c r="E23" s="105"/>
      <c r="F23" s="106">
        <f>SUM(C23:E23)</f>
        <v>2178000</v>
      </c>
    </row>
    <row r="24" spans="1:6" ht="15">
      <c r="A24" s="47" t="s">
        <v>487</v>
      </c>
      <c r="B24" s="48" t="s">
        <v>169</v>
      </c>
      <c r="C24" s="102">
        <f>SUM(C19:C23)</f>
        <v>253707732</v>
      </c>
      <c r="D24" s="102"/>
      <c r="E24" s="102"/>
      <c r="F24" s="102">
        <f>SUM(F19:F23)</f>
        <v>253707732</v>
      </c>
    </row>
    <row r="25" spans="1:6" ht="15">
      <c r="A25" s="36" t="s">
        <v>458</v>
      </c>
      <c r="B25" s="48" t="s">
        <v>170</v>
      </c>
      <c r="C25" s="102">
        <v>50187704</v>
      </c>
      <c r="D25" s="102"/>
      <c r="E25" s="102"/>
      <c r="F25" s="102">
        <f>SUM(C25:E25)</f>
        <v>50187704</v>
      </c>
    </row>
    <row r="26" spans="1:6" ht="15" hidden="1">
      <c r="A26" s="4" t="s">
        <v>171</v>
      </c>
      <c r="B26" s="27" t="s">
        <v>172</v>
      </c>
      <c r="C26" s="105"/>
      <c r="D26" s="105"/>
      <c r="E26" s="105"/>
      <c r="F26" s="106"/>
    </row>
    <row r="27" spans="1:6" ht="15" hidden="1">
      <c r="A27" s="4" t="s">
        <v>173</v>
      </c>
      <c r="B27" s="27" t="s">
        <v>174</v>
      </c>
      <c r="C27" s="105"/>
      <c r="D27" s="105"/>
      <c r="E27" s="105"/>
      <c r="F27" s="106"/>
    </row>
    <row r="28" spans="1:6" ht="15" hidden="1">
      <c r="A28" s="4" t="s">
        <v>175</v>
      </c>
      <c r="B28" s="27" t="s">
        <v>176</v>
      </c>
      <c r="C28" s="105"/>
      <c r="D28" s="105"/>
      <c r="E28" s="105"/>
      <c r="F28" s="106"/>
    </row>
    <row r="29" spans="1:6" ht="15">
      <c r="A29" s="6" t="s">
        <v>429</v>
      </c>
      <c r="B29" s="30" t="s">
        <v>177</v>
      </c>
      <c r="C29" s="105">
        <v>1990000</v>
      </c>
      <c r="D29" s="105"/>
      <c r="E29" s="105"/>
      <c r="F29" s="106">
        <f aca="true" t="shared" si="0" ref="F29:F49">SUM(C29:E29)</f>
        <v>1990000</v>
      </c>
    </row>
    <row r="30" spans="1:6" ht="15" hidden="1">
      <c r="A30" s="4" t="s">
        <v>178</v>
      </c>
      <c r="B30" s="27" t="s">
        <v>179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180</v>
      </c>
      <c r="B31" s="27" t="s">
        <v>181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488</v>
      </c>
      <c r="B32" s="30" t="s">
        <v>182</v>
      </c>
      <c r="C32" s="105">
        <v>581710</v>
      </c>
      <c r="D32" s="105"/>
      <c r="E32" s="105"/>
      <c r="F32" s="106">
        <f t="shared" si="0"/>
        <v>581710</v>
      </c>
    </row>
    <row r="33" spans="1:6" ht="15" hidden="1">
      <c r="A33" s="4" t="s">
        <v>183</v>
      </c>
      <c r="B33" s="27" t="s">
        <v>184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185</v>
      </c>
      <c r="B34" s="27" t="s">
        <v>186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459</v>
      </c>
      <c r="B35" s="27" t="s">
        <v>187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188</v>
      </c>
      <c r="B36" s="27" t="s">
        <v>189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460</v>
      </c>
      <c r="B37" s="27" t="s">
        <v>190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191</v>
      </c>
      <c r="B38" s="27" t="s">
        <v>192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461</v>
      </c>
      <c r="B39" s="27" t="s">
        <v>193</v>
      </c>
      <c r="C39" s="105"/>
      <c r="D39" s="105"/>
      <c r="E39" s="105"/>
      <c r="F39" s="106">
        <f t="shared" si="0"/>
        <v>0</v>
      </c>
    </row>
    <row r="40" spans="1:6" ht="15">
      <c r="A40" s="6" t="s">
        <v>430</v>
      </c>
      <c r="B40" s="30" t="s">
        <v>194</v>
      </c>
      <c r="C40" s="105">
        <v>79735532</v>
      </c>
      <c r="D40" s="105"/>
      <c r="E40" s="105"/>
      <c r="F40" s="106">
        <f t="shared" si="0"/>
        <v>79735532</v>
      </c>
    </row>
    <row r="41" spans="1:6" ht="15" hidden="1">
      <c r="A41" s="4" t="s">
        <v>195</v>
      </c>
      <c r="B41" s="27" t="s">
        <v>196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197</v>
      </c>
      <c r="B42" s="27" t="s">
        <v>198</v>
      </c>
      <c r="C42" s="105"/>
      <c r="D42" s="105"/>
      <c r="E42" s="105"/>
      <c r="F42" s="106">
        <f t="shared" si="0"/>
        <v>0</v>
      </c>
    </row>
    <row r="43" spans="1:6" ht="15">
      <c r="A43" s="6" t="s">
        <v>431</v>
      </c>
      <c r="B43" s="30" t="s">
        <v>199</v>
      </c>
      <c r="C43" s="105">
        <v>135000</v>
      </c>
      <c r="D43" s="105"/>
      <c r="E43" s="105"/>
      <c r="F43" s="106">
        <f t="shared" si="0"/>
        <v>135000</v>
      </c>
    </row>
    <row r="44" spans="1:6" ht="15" hidden="1">
      <c r="A44" s="4" t="s">
        <v>200</v>
      </c>
      <c r="B44" s="27" t="s">
        <v>201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202</v>
      </c>
      <c r="B45" s="27" t="s">
        <v>203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462</v>
      </c>
      <c r="B46" s="27" t="s">
        <v>204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463</v>
      </c>
      <c r="B47" s="27" t="s">
        <v>205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206</v>
      </c>
      <c r="B48" s="27" t="s">
        <v>207</v>
      </c>
      <c r="C48" s="105"/>
      <c r="D48" s="105"/>
      <c r="E48" s="105"/>
      <c r="F48" s="106">
        <f t="shared" si="0"/>
        <v>0</v>
      </c>
    </row>
    <row r="49" spans="1:6" ht="15">
      <c r="A49" s="6" t="s">
        <v>432</v>
      </c>
      <c r="B49" s="30" t="s">
        <v>208</v>
      </c>
      <c r="C49" s="105">
        <v>21546335</v>
      </c>
      <c r="D49" s="105"/>
      <c r="E49" s="105"/>
      <c r="F49" s="106">
        <f t="shared" si="0"/>
        <v>21546335</v>
      </c>
    </row>
    <row r="50" spans="1:6" ht="15">
      <c r="A50" s="36" t="s">
        <v>433</v>
      </c>
      <c r="B50" s="48" t="s">
        <v>209</v>
      </c>
      <c r="C50" s="102">
        <f>SUM(C29:C49)</f>
        <v>103988577</v>
      </c>
      <c r="D50" s="102"/>
      <c r="E50" s="102"/>
      <c r="F50" s="102">
        <f>SUM(F29:F49)</f>
        <v>103988577</v>
      </c>
    </row>
    <row r="51" spans="1:6" ht="15">
      <c r="A51" s="12" t="s">
        <v>210</v>
      </c>
      <c r="B51" s="27" t="s">
        <v>211</v>
      </c>
      <c r="C51" s="105"/>
      <c r="D51" s="105"/>
      <c r="E51" s="105"/>
      <c r="F51" s="106"/>
    </row>
    <row r="52" spans="1:6" ht="15">
      <c r="A52" s="12" t="s">
        <v>434</v>
      </c>
      <c r="B52" s="27" t="s">
        <v>212</v>
      </c>
      <c r="C52" s="105"/>
      <c r="D52" s="105"/>
      <c r="E52" s="105"/>
      <c r="F52" s="106"/>
    </row>
    <row r="53" spans="1:6" ht="15">
      <c r="A53" s="15" t="s">
        <v>464</v>
      </c>
      <c r="B53" s="27" t="s">
        <v>213</v>
      </c>
      <c r="C53" s="105"/>
      <c r="D53" s="105"/>
      <c r="E53" s="105"/>
      <c r="F53" s="106"/>
    </row>
    <row r="54" spans="1:6" ht="15">
      <c r="A54" s="15" t="s">
        <v>465</v>
      </c>
      <c r="B54" s="27" t="s">
        <v>214</v>
      </c>
      <c r="C54" s="105"/>
      <c r="D54" s="105"/>
      <c r="E54" s="105"/>
      <c r="F54" s="106"/>
    </row>
    <row r="55" spans="1:6" ht="15">
      <c r="A55" s="15" t="s">
        <v>466</v>
      </c>
      <c r="B55" s="27" t="s">
        <v>215</v>
      </c>
      <c r="C55" s="105"/>
      <c r="D55" s="105"/>
      <c r="E55" s="105"/>
      <c r="F55" s="106"/>
    </row>
    <row r="56" spans="1:6" ht="15">
      <c r="A56" s="12" t="s">
        <v>467</v>
      </c>
      <c r="B56" s="27" t="s">
        <v>216</v>
      </c>
      <c r="C56" s="105"/>
      <c r="D56" s="105"/>
      <c r="E56" s="105"/>
      <c r="F56" s="106"/>
    </row>
    <row r="57" spans="1:6" ht="15">
      <c r="A57" s="12" t="s">
        <v>468</v>
      </c>
      <c r="B57" s="27" t="s">
        <v>217</v>
      </c>
      <c r="C57" s="105"/>
      <c r="D57" s="105"/>
      <c r="E57" s="105"/>
      <c r="F57" s="106"/>
    </row>
    <row r="58" spans="1:6" ht="15">
      <c r="A58" s="12" t="s">
        <v>469</v>
      </c>
      <c r="B58" s="27" t="s">
        <v>218</v>
      </c>
      <c r="C58" s="105"/>
      <c r="D58" s="105"/>
      <c r="E58" s="105"/>
      <c r="F58" s="106"/>
    </row>
    <row r="59" spans="1:6" ht="15">
      <c r="A59" s="45" t="s">
        <v>436</v>
      </c>
      <c r="B59" s="48" t="s">
        <v>219</v>
      </c>
      <c r="C59" s="102"/>
      <c r="D59" s="102"/>
      <c r="E59" s="102"/>
      <c r="F59" s="102"/>
    </row>
    <row r="60" spans="1:6" ht="15">
      <c r="A60" s="11" t="s">
        <v>470</v>
      </c>
      <c r="B60" s="27" t="s">
        <v>220</v>
      </c>
      <c r="C60" s="105"/>
      <c r="D60" s="105"/>
      <c r="E60" s="105"/>
      <c r="F60" s="106"/>
    </row>
    <row r="61" spans="1:6" ht="15">
      <c r="A61" s="11" t="s">
        <v>221</v>
      </c>
      <c r="B61" s="27" t="s">
        <v>222</v>
      </c>
      <c r="C61" s="105"/>
      <c r="D61" s="105"/>
      <c r="E61" s="105"/>
      <c r="F61" s="106"/>
    </row>
    <row r="62" spans="1:6" ht="15">
      <c r="A62" s="11" t="s">
        <v>223</v>
      </c>
      <c r="B62" s="27" t="s">
        <v>224</v>
      </c>
      <c r="C62" s="105"/>
      <c r="D62" s="105"/>
      <c r="E62" s="105"/>
      <c r="F62" s="106"/>
    </row>
    <row r="63" spans="1:6" ht="15">
      <c r="A63" s="11" t="s">
        <v>437</v>
      </c>
      <c r="B63" s="27" t="s">
        <v>225</v>
      </c>
      <c r="C63" s="105"/>
      <c r="D63" s="105"/>
      <c r="E63" s="105"/>
      <c r="F63" s="106"/>
    </row>
    <row r="64" spans="1:6" ht="15">
      <c r="A64" s="11" t="s">
        <v>471</v>
      </c>
      <c r="B64" s="27" t="s">
        <v>226</v>
      </c>
      <c r="C64" s="105"/>
      <c r="D64" s="105"/>
      <c r="E64" s="105"/>
      <c r="F64" s="106"/>
    </row>
    <row r="65" spans="1:6" ht="15">
      <c r="A65" s="11" t="s">
        <v>439</v>
      </c>
      <c r="B65" s="27" t="s">
        <v>227</v>
      </c>
      <c r="C65" s="105"/>
      <c r="D65" s="105"/>
      <c r="E65" s="105"/>
      <c r="F65" s="106"/>
    </row>
    <row r="66" spans="1:6" ht="30">
      <c r="A66" s="11" t="s">
        <v>472</v>
      </c>
      <c r="B66" s="27" t="s">
        <v>228</v>
      </c>
      <c r="C66" s="105"/>
      <c r="D66" s="105"/>
      <c r="E66" s="105"/>
      <c r="F66" s="106"/>
    </row>
    <row r="67" spans="1:6" ht="15">
      <c r="A67" s="11" t="s">
        <v>473</v>
      </c>
      <c r="B67" s="27" t="s">
        <v>229</v>
      </c>
      <c r="C67" s="105"/>
      <c r="D67" s="105"/>
      <c r="E67" s="105"/>
      <c r="F67" s="106"/>
    </row>
    <row r="68" spans="1:6" ht="15">
      <c r="A68" s="11" t="s">
        <v>230</v>
      </c>
      <c r="B68" s="27" t="s">
        <v>231</v>
      </c>
      <c r="C68" s="105"/>
      <c r="D68" s="105"/>
      <c r="E68" s="105"/>
      <c r="F68" s="106"/>
    </row>
    <row r="69" spans="1:6" ht="15">
      <c r="A69" s="17" t="s">
        <v>232</v>
      </c>
      <c r="B69" s="27" t="s">
        <v>233</v>
      </c>
      <c r="C69" s="105"/>
      <c r="D69" s="105"/>
      <c r="E69" s="105"/>
      <c r="F69" s="106"/>
    </row>
    <row r="70" spans="1:6" ht="15">
      <c r="A70" s="11" t="s">
        <v>474</v>
      </c>
      <c r="B70" s="27" t="s">
        <v>234</v>
      </c>
      <c r="C70" s="105"/>
      <c r="D70" s="105"/>
      <c r="E70" s="105"/>
      <c r="F70" s="106"/>
    </row>
    <row r="71" spans="1:6" ht="15">
      <c r="A71" s="17" t="s">
        <v>95</v>
      </c>
      <c r="B71" s="27" t="s">
        <v>576</v>
      </c>
      <c r="C71" s="105"/>
      <c r="D71" s="105"/>
      <c r="E71" s="105"/>
      <c r="F71" s="106"/>
    </row>
    <row r="72" spans="1:6" ht="15">
      <c r="A72" s="17" t="s">
        <v>96</v>
      </c>
      <c r="B72" s="27" t="s">
        <v>576</v>
      </c>
      <c r="C72" s="105"/>
      <c r="D72" s="105"/>
      <c r="E72" s="105"/>
      <c r="F72" s="106"/>
    </row>
    <row r="73" spans="1:6" ht="15">
      <c r="A73" s="45" t="s">
        <v>442</v>
      </c>
      <c r="B73" s="48" t="s">
        <v>235</v>
      </c>
      <c r="C73" s="102"/>
      <c r="D73" s="102"/>
      <c r="E73" s="102"/>
      <c r="F73" s="102"/>
    </row>
    <row r="74" spans="1:6" ht="15.75">
      <c r="A74" s="49" t="s">
        <v>38</v>
      </c>
      <c r="B74" s="48"/>
      <c r="C74" s="102">
        <f>C73+C59+C50+C25+C24</f>
        <v>407884013</v>
      </c>
      <c r="D74" s="105"/>
      <c r="E74" s="105"/>
      <c r="F74" s="102">
        <f>SUM(C74:E74)</f>
        <v>407884013</v>
      </c>
    </row>
    <row r="75" spans="1:6" ht="15">
      <c r="A75" s="31" t="s">
        <v>236</v>
      </c>
      <c r="B75" s="27" t="s">
        <v>237</v>
      </c>
      <c r="C75" s="105"/>
      <c r="D75" s="105"/>
      <c r="E75" s="105"/>
      <c r="F75" s="106"/>
    </row>
    <row r="76" spans="1:6" ht="15">
      <c r="A76" s="31" t="s">
        <v>475</v>
      </c>
      <c r="B76" s="27" t="s">
        <v>238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239</v>
      </c>
      <c r="B77" s="27" t="s">
        <v>240</v>
      </c>
      <c r="C77" s="105">
        <v>750000</v>
      </c>
      <c r="D77" s="105"/>
      <c r="E77" s="105"/>
      <c r="F77" s="106">
        <f t="shared" si="1"/>
        <v>750000</v>
      </c>
    </row>
    <row r="78" spans="1:6" ht="15">
      <c r="A78" s="31" t="s">
        <v>241</v>
      </c>
      <c r="B78" s="27" t="s">
        <v>242</v>
      </c>
      <c r="C78" s="105">
        <v>2649180</v>
      </c>
      <c r="D78" s="105"/>
      <c r="E78" s="105"/>
      <c r="F78" s="106">
        <f>SUM(C78:E78)</f>
        <v>2649180</v>
      </c>
    </row>
    <row r="79" spans="1:6" ht="15">
      <c r="A79" s="5" t="s">
        <v>243</v>
      </c>
      <c r="B79" s="27" t="s">
        <v>244</v>
      </c>
      <c r="C79" s="105"/>
      <c r="D79" s="105"/>
      <c r="E79" s="105"/>
      <c r="F79" s="106">
        <f t="shared" si="1"/>
        <v>0</v>
      </c>
    </row>
    <row r="80" spans="1:6" ht="15">
      <c r="A80" s="5" t="s">
        <v>245</v>
      </c>
      <c r="B80" s="27" t="s">
        <v>246</v>
      </c>
      <c r="C80" s="105"/>
      <c r="D80" s="105"/>
      <c r="E80" s="105"/>
      <c r="F80" s="106">
        <f t="shared" si="1"/>
        <v>0</v>
      </c>
    </row>
    <row r="81" spans="1:6" ht="15">
      <c r="A81" s="5" t="s">
        <v>247</v>
      </c>
      <c r="B81" s="27" t="s">
        <v>248</v>
      </c>
      <c r="C81" s="105">
        <v>917780</v>
      </c>
      <c r="D81" s="105"/>
      <c r="E81" s="105"/>
      <c r="F81" s="106">
        <f t="shared" si="1"/>
        <v>917780</v>
      </c>
    </row>
    <row r="82" spans="1:6" ht="15">
      <c r="A82" s="46" t="s">
        <v>444</v>
      </c>
      <c r="B82" s="48" t="s">
        <v>249</v>
      </c>
      <c r="C82" s="102">
        <f>SUM(C75:C81)</f>
        <v>4316960</v>
      </c>
      <c r="D82" s="102"/>
      <c r="E82" s="102"/>
      <c r="F82" s="102">
        <f>SUM(F75:F81)</f>
        <v>4316960</v>
      </c>
    </row>
    <row r="83" spans="1:6" ht="15">
      <c r="A83" s="12" t="s">
        <v>250</v>
      </c>
      <c r="B83" s="27" t="s">
        <v>251</v>
      </c>
      <c r="C83" s="105"/>
      <c r="D83" s="105"/>
      <c r="E83" s="105"/>
      <c r="F83" s="106"/>
    </row>
    <row r="84" spans="1:6" ht="15">
      <c r="A84" s="12" t="s">
        <v>252</v>
      </c>
      <c r="B84" s="27" t="s">
        <v>253</v>
      </c>
      <c r="C84" s="105"/>
      <c r="D84" s="105"/>
      <c r="E84" s="105"/>
      <c r="F84" s="106"/>
    </row>
    <row r="85" spans="1:6" ht="15">
      <c r="A85" s="12" t="s">
        <v>254</v>
      </c>
      <c r="B85" s="27" t="s">
        <v>255</v>
      </c>
      <c r="C85" s="105"/>
      <c r="D85" s="105"/>
      <c r="E85" s="105"/>
      <c r="F85" s="106"/>
    </row>
    <row r="86" spans="1:6" ht="15">
      <c r="A86" s="12" t="s">
        <v>256</v>
      </c>
      <c r="B86" s="27" t="s">
        <v>257</v>
      </c>
      <c r="C86" s="105"/>
      <c r="D86" s="105"/>
      <c r="E86" s="105"/>
      <c r="F86" s="106"/>
    </row>
    <row r="87" spans="1:6" ht="15">
      <c r="A87" s="45" t="s">
        <v>445</v>
      </c>
      <c r="B87" s="48" t="s">
        <v>258</v>
      </c>
      <c r="C87" s="102"/>
      <c r="D87" s="102"/>
      <c r="E87" s="102"/>
      <c r="F87" s="102"/>
    </row>
    <row r="88" spans="1:6" ht="30">
      <c r="A88" s="12" t="s">
        <v>259</v>
      </c>
      <c r="B88" s="27" t="s">
        <v>260</v>
      </c>
      <c r="C88" s="105"/>
      <c r="D88" s="105"/>
      <c r="E88" s="105"/>
      <c r="F88" s="106"/>
    </row>
    <row r="89" spans="1:6" ht="30">
      <c r="A89" s="12" t="s">
        <v>476</v>
      </c>
      <c r="B89" s="27" t="s">
        <v>261</v>
      </c>
      <c r="C89" s="105"/>
      <c r="D89" s="105"/>
      <c r="E89" s="105"/>
      <c r="F89" s="106"/>
    </row>
    <row r="90" spans="1:6" ht="30">
      <c r="A90" s="12" t="s">
        <v>477</v>
      </c>
      <c r="B90" s="27" t="s">
        <v>262</v>
      </c>
      <c r="C90" s="105"/>
      <c r="D90" s="105"/>
      <c r="E90" s="105"/>
      <c r="F90" s="106"/>
    </row>
    <row r="91" spans="1:6" ht="15">
      <c r="A91" s="12" t="s">
        <v>478</v>
      </c>
      <c r="B91" s="27" t="s">
        <v>263</v>
      </c>
      <c r="C91" s="105"/>
      <c r="D91" s="105"/>
      <c r="E91" s="105"/>
      <c r="F91" s="106"/>
    </row>
    <row r="92" spans="1:6" ht="30">
      <c r="A92" s="12" t="s">
        <v>479</v>
      </c>
      <c r="B92" s="27" t="s">
        <v>264</v>
      </c>
      <c r="C92" s="105"/>
      <c r="D92" s="105"/>
      <c r="E92" s="105"/>
      <c r="F92" s="106"/>
    </row>
    <row r="93" spans="1:6" ht="30">
      <c r="A93" s="12" t="s">
        <v>480</v>
      </c>
      <c r="B93" s="27" t="s">
        <v>265</v>
      </c>
      <c r="C93" s="105"/>
      <c r="D93" s="105"/>
      <c r="E93" s="105"/>
      <c r="F93" s="106"/>
    </row>
    <row r="94" spans="1:6" ht="15">
      <c r="A94" s="12" t="s">
        <v>266</v>
      </c>
      <c r="B94" s="27" t="s">
        <v>267</v>
      </c>
      <c r="C94" s="105"/>
      <c r="D94" s="105"/>
      <c r="E94" s="105"/>
      <c r="F94" s="106"/>
    </row>
    <row r="95" spans="1:6" ht="15">
      <c r="A95" s="12" t="s">
        <v>481</v>
      </c>
      <c r="B95" s="27" t="s">
        <v>268</v>
      </c>
      <c r="C95" s="105"/>
      <c r="D95" s="105"/>
      <c r="E95" s="105"/>
      <c r="F95" s="106"/>
    </row>
    <row r="96" spans="1:6" ht="15">
      <c r="A96" s="45" t="s">
        <v>446</v>
      </c>
      <c r="B96" s="48" t="s">
        <v>269</v>
      </c>
      <c r="C96" s="105"/>
      <c r="D96" s="105"/>
      <c r="E96" s="105"/>
      <c r="F96" s="106"/>
    </row>
    <row r="97" spans="1:6" ht="15.75">
      <c r="A97" s="49" t="s">
        <v>37</v>
      </c>
      <c r="B97" s="48"/>
      <c r="C97" s="105">
        <f>C96+C87+C82</f>
        <v>4316960</v>
      </c>
      <c r="D97" s="105"/>
      <c r="E97" s="105"/>
      <c r="F97" s="106">
        <f>SUM(C97:E97)</f>
        <v>4316960</v>
      </c>
    </row>
    <row r="98" spans="1:6" ht="15.75">
      <c r="A98" s="32" t="s">
        <v>489</v>
      </c>
      <c r="B98" s="33" t="s">
        <v>270</v>
      </c>
      <c r="C98" s="102">
        <f>C96+C87+C82+C73+C59+C50+C25+C24</f>
        <v>412200973</v>
      </c>
      <c r="D98" s="102"/>
      <c r="E98" s="102"/>
      <c r="F98" s="102">
        <f>F96+F87+F82+F73+F59+F50+F25+F24</f>
        <v>412200973</v>
      </c>
    </row>
    <row r="99" spans="1:25" ht="15">
      <c r="A99" s="12" t="s">
        <v>482</v>
      </c>
      <c r="B99" s="4" t="s">
        <v>271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526</v>
      </c>
      <c r="B122" s="72"/>
      <c r="C122" s="102">
        <f>C121+C98</f>
        <v>412200973</v>
      </c>
      <c r="D122" s="102"/>
      <c r="E122" s="102"/>
      <c r="F122" s="102">
        <f>F121+F98</f>
        <v>412200973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11/2020.(IV. 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1" t="s">
        <v>598</v>
      </c>
      <c r="B1" s="162"/>
      <c r="C1" s="162"/>
      <c r="D1" s="162"/>
      <c r="E1" s="162"/>
      <c r="F1" s="163"/>
    </row>
    <row r="2" spans="1:6" ht="23.25" customHeight="1">
      <c r="A2" s="164" t="s">
        <v>581</v>
      </c>
      <c r="B2" s="165"/>
      <c r="C2" s="165"/>
      <c r="D2" s="165"/>
      <c r="E2" s="165"/>
      <c r="F2" s="163"/>
    </row>
    <row r="3" ht="18">
      <c r="A3" s="66"/>
    </row>
    <row r="4" ht="15">
      <c r="A4" t="s">
        <v>52</v>
      </c>
    </row>
    <row r="5" spans="1:6" ht="45">
      <c r="A5" s="1" t="s">
        <v>134</v>
      </c>
      <c r="B5" s="2" t="s">
        <v>112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customHeight="1" hidden="1">
      <c r="A6" s="28" t="s">
        <v>305</v>
      </c>
      <c r="B6" s="5" t="s">
        <v>306</v>
      </c>
      <c r="C6" s="24"/>
      <c r="D6" s="24"/>
      <c r="E6" s="24"/>
      <c r="F6" s="24"/>
    </row>
    <row r="7" spans="1:6" ht="15" customHeight="1" hidden="1">
      <c r="A7" s="4" t="s">
        <v>307</v>
      </c>
      <c r="B7" s="5" t="s">
        <v>308</v>
      </c>
      <c r="C7" s="24"/>
      <c r="D7" s="24"/>
      <c r="E7" s="24"/>
      <c r="F7" s="24"/>
    </row>
    <row r="8" spans="1:6" ht="15" customHeight="1" hidden="1">
      <c r="A8" s="4" t="s">
        <v>309</v>
      </c>
      <c r="B8" s="5" t="s">
        <v>310</v>
      </c>
      <c r="C8" s="24"/>
      <c r="D8" s="24"/>
      <c r="E8" s="24"/>
      <c r="F8" s="24"/>
    </row>
    <row r="9" spans="1:6" ht="15" customHeight="1" hidden="1">
      <c r="A9" s="4" t="s">
        <v>311</v>
      </c>
      <c r="B9" s="5" t="s">
        <v>312</v>
      </c>
      <c r="C9" s="24"/>
      <c r="D9" s="24"/>
      <c r="E9" s="24"/>
      <c r="F9" s="24"/>
    </row>
    <row r="10" spans="1:6" ht="15" customHeight="1" hidden="1">
      <c r="A10" s="4" t="s">
        <v>313</v>
      </c>
      <c r="B10" s="5" t="s">
        <v>314</v>
      </c>
      <c r="C10" s="24"/>
      <c r="D10" s="24"/>
      <c r="E10" s="24"/>
      <c r="F10" s="24"/>
    </row>
    <row r="11" spans="1:6" ht="15" customHeight="1" hidden="1">
      <c r="A11" s="4" t="s">
        <v>315</v>
      </c>
      <c r="B11" s="5" t="s">
        <v>316</v>
      </c>
      <c r="C11" s="24"/>
      <c r="D11" s="24"/>
      <c r="E11" s="24"/>
      <c r="F11" s="24"/>
    </row>
    <row r="12" spans="1:6" ht="15" customHeight="1">
      <c r="A12" s="6" t="s">
        <v>528</v>
      </c>
      <c r="B12" s="7" t="s">
        <v>317</v>
      </c>
      <c r="C12" s="102"/>
      <c r="D12" s="102"/>
      <c r="E12" s="102"/>
      <c r="F12" s="102"/>
    </row>
    <row r="13" spans="1:6" ht="15" customHeight="1">
      <c r="A13" s="4" t="s">
        <v>318</v>
      </c>
      <c r="B13" s="5" t="s">
        <v>319</v>
      </c>
      <c r="C13" s="106"/>
      <c r="D13" s="106"/>
      <c r="E13" s="106"/>
      <c r="F13" s="106"/>
    </row>
    <row r="14" spans="1:6" ht="15" customHeight="1">
      <c r="A14" s="4" t="s">
        <v>320</v>
      </c>
      <c r="B14" s="5" t="s">
        <v>321</v>
      </c>
      <c r="C14" s="106"/>
      <c r="D14" s="106"/>
      <c r="E14" s="106"/>
      <c r="F14" s="106"/>
    </row>
    <row r="15" spans="1:6" ht="15" customHeight="1">
      <c r="A15" s="4" t="s">
        <v>491</v>
      </c>
      <c r="B15" s="5" t="s">
        <v>322</v>
      </c>
      <c r="C15" s="106"/>
      <c r="D15" s="106"/>
      <c r="E15" s="106"/>
      <c r="F15" s="106"/>
    </row>
    <row r="16" spans="1:6" ht="15" customHeight="1">
      <c r="A16" s="4" t="s">
        <v>492</v>
      </c>
      <c r="B16" s="5" t="s">
        <v>323</v>
      </c>
      <c r="C16" s="106"/>
      <c r="D16" s="106"/>
      <c r="E16" s="106"/>
      <c r="F16" s="106"/>
    </row>
    <row r="17" spans="1:6" ht="15" customHeight="1">
      <c r="A17" s="4" t="s">
        <v>493</v>
      </c>
      <c r="B17" s="5" t="s">
        <v>324</v>
      </c>
      <c r="C17" s="106"/>
      <c r="D17" s="106"/>
      <c r="E17" s="106"/>
      <c r="F17" s="106"/>
    </row>
    <row r="18" spans="1:6" ht="15" customHeight="1">
      <c r="A18" s="36" t="s">
        <v>529</v>
      </c>
      <c r="B18" s="46" t="s">
        <v>325</v>
      </c>
      <c r="C18" s="102"/>
      <c r="D18" s="102"/>
      <c r="E18" s="102"/>
      <c r="F18" s="102"/>
    </row>
    <row r="19" spans="1:6" ht="15" customHeight="1">
      <c r="A19" s="4" t="s">
        <v>497</v>
      </c>
      <c r="B19" s="5" t="s">
        <v>334</v>
      </c>
      <c r="C19" s="106"/>
      <c r="D19" s="106"/>
      <c r="E19" s="106"/>
      <c r="F19" s="106"/>
    </row>
    <row r="20" spans="1:6" ht="15" customHeight="1">
      <c r="A20" s="4" t="s">
        <v>498</v>
      </c>
      <c r="B20" s="5" t="s">
        <v>335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336</v>
      </c>
      <c r="C21" s="106"/>
      <c r="D21" s="106"/>
      <c r="E21" s="106"/>
      <c r="F21" s="106"/>
    </row>
    <row r="22" spans="1:6" ht="15" customHeight="1">
      <c r="A22" s="4" t="s">
        <v>499</v>
      </c>
      <c r="B22" s="5" t="s">
        <v>337</v>
      </c>
      <c r="C22" s="106"/>
      <c r="D22" s="106"/>
      <c r="E22" s="106"/>
      <c r="F22" s="106"/>
    </row>
    <row r="23" spans="1:6" ht="15" customHeight="1">
      <c r="A23" s="4" t="s">
        <v>500</v>
      </c>
      <c r="B23" s="5" t="s">
        <v>338</v>
      </c>
      <c r="C23" s="106"/>
      <c r="D23" s="106"/>
      <c r="E23" s="106"/>
      <c r="F23" s="106"/>
    </row>
    <row r="24" spans="1:6" ht="15" customHeight="1">
      <c r="A24" s="4" t="s">
        <v>501</v>
      </c>
      <c r="B24" s="5" t="s">
        <v>339</v>
      </c>
      <c r="C24" s="106"/>
      <c r="D24" s="106"/>
      <c r="E24" s="106"/>
      <c r="F24" s="106"/>
    </row>
    <row r="25" spans="1:6" ht="15" customHeight="1">
      <c r="A25" s="4" t="s">
        <v>502</v>
      </c>
      <c r="B25" s="5" t="s">
        <v>340</v>
      </c>
      <c r="C25" s="106"/>
      <c r="D25" s="106"/>
      <c r="E25" s="106"/>
      <c r="F25" s="106"/>
    </row>
    <row r="26" spans="1:6" ht="15" customHeight="1">
      <c r="A26" s="4" t="s">
        <v>503</v>
      </c>
      <c r="B26" s="5" t="s">
        <v>343</v>
      </c>
      <c r="C26" s="106"/>
      <c r="D26" s="106"/>
      <c r="E26" s="106"/>
      <c r="F26" s="106"/>
    </row>
    <row r="27" spans="1:6" ht="15" customHeight="1">
      <c r="A27" s="4" t="s">
        <v>344</v>
      </c>
      <c r="B27" s="5" t="s">
        <v>345</v>
      </c>
      <c r="C27" s="106"/>
      <c r="D27" s="106"/>
      <c r="E27" s="106"/>
      <c r="F27" s="106"/>
    </row>
    <row r="28" spans="1:6" ht="15" customHeight="1">
      <c r="A28" s="4" t="s">
        <v>504</v>
      </c>
      <c r="B28" s="5" t="s">
        <v>346</v>
      </c>
      <c r="C28" s="106"/>
      <c r="D28" s="106"/>
      <c r="E28" s="106"/>
      <c r="F28" s="106"/>
    </row>
    <row r="29" spans="1:6" ht="15" customHeight="1">
      <c r="A29" s="4" t="s">
        <v>505</v>
      </c>
      <c r="B29" s="5" t="s">
        <v>351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354</v>
      </c>
      <c r="C30" s="106"/>
      <c r="D30" s="106"/>
      <c r="E30" s="106"/>
      <c r="F30" s="106"/>
    </row>
    <row r="31" spans="1:6" ht="15" customHeight="1">
      <c r="A31" s="4" t="s">
        <v>506</v>
      </c>
      <c r="B31" s="5" t="s">
        <v>355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356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357</v>
      </c>
      <c r="B33" s="5" t="s">
        <v>358</v>
      </c>
      <c r="C33" s="106"/>
      <c r="D33" s="106"/>
      <c r="E33" s="106"/>
      <c r="F33" s="106"/>
    </row>
    <row r="34" spans="1:6" ht="15" customHeight="1" hidden="1">
      <c r="A34" s="12" t="s">
        <v>507</v>
      </c>
      <c r="B34" s="5" t="s">
        <v>359</v>
      </c>
      <c r="C34" s="106"/>
      <c r="D34" s="106"/>
      <c r="E34" s="106"/>
      <c r="F34" s="106"/>
    </row>
    <row r="35" spans="1:6" ht="15" customHeight="1" hidden="1">
      <c r="A35" s="12" t="s">
        <v>508</v>
      </c>
      <c r="B35" s="5" t="s">
        <v>360</v>
      </c>
      <c r="C35" s="106"/>
      <c r="D35" s="106"/>
      <c r="E35" s="106"/>
      <c r="F35" s="106"/>
    </row>
    <row r="36" spans="1:6" ht="15" customHeight="1" hidden="1">
      <c r="A36" s="12" t="s">
        <v>509</v>
      </c>
      <c r="B36" s="5" t="s">
        <v>361</v>
      </c>
      <c r="C36" s="106"/>
      <c r="D36" s="106"/>
      <c r="E36" s="106"/>
      <c r="F36" s="106"/>
    </row>
    <row r="37" spans="1:6" ht="15" customHeight="1" hidden="1">
      <c r="A37" s="12" t="s">
        <v>362</v>
      </c>
      <c r="B37" s="5" t="s">
        <v>363</v>
      </c>
      <c r="C37" s="106"/>
      <c r="D37" s="106"/>
      <c r="E37" s="106"/>
      <c r="F37" s="106"/>
    </row>
    <row r="38" spans="1:6" ht="15" customHeight="1" hidden="1">
      <c r="A38" s="12" t="s">
        <v>364</v>
      </c>
      <c r="B38" s="5" t="s">
        <v>365</v>
      </c>
      <c r="C38" s="106"/>
      <c r="D38" s="106"/>
      <c r="E38" s="106"/>
      <c r="F38" s="106"/>
    </row>
    <row r="39" spans="1:6" ht="15" customHeight="1" hidden="1">
      <c r="A39" s="12" t="s">
        <v>366</v>
      </c>
      <c r="B39" s="5" t="s">
        <v>367</v>
      </c>
      <c r="C39" s="106"/>
      <c r="D39" s="106"/>
      <c r="E39" s="106"/>
      <c r="F39" s="106"/>
    </row>
    <row r="40" spans="1:6" ht="15" customHeight="1" hidden="1">
      <c r="A40" s="12" t="s">
        <v>510</v>
      </c>
      <c r="B40" s="5" t="s">
        <v>368</v>
      </c>
      <c r="C40" s="106"/>
      <c r="D40" s="106"/>
      <c r="E40" s="106"/>
      <c r="F40" s="106"/>
    </row>
    <row r="41" spans="1:6" ht="15" customHeight="1" hidden="1">
      <c r="A41" s="12" t="s">
        <v>511</v>
      </c>
      <c r="B41" s="5" t="s">
        <v>369</v>
      </c>
      <c r="C41" s="106"/>
      <c r="D41" s="106"/>
      <c r="E41" s="106"/>
      <c r="F41" s="106"/>
    </row>
    <row r="42" spans="1:6" ht="15" customHeight="1" hidden="1">
      <c r="A42" s="12" t="s">
        <v>512</v>
      </c>
      <c r="B42" s="5" t="s">
        <v>370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371</v>
      </c>
      <c r="C43" s="102">
        <v>12677000</v>
      </c>
      <c r="D43" s="102"/>
      <c r="E43" s="102"/>
      <c r="F43" s="102">
        <f>SUM(C43:E43)</f>
        <v>12677000</v>
      </c>
    </row>
    <row r="44" spans="1:6" ht="15" customHeight="1">
      <c r="A44" s="12" t="s">
        <v>380</v>
      </c>
      <c r="B44" s="5" t="s">
        <v>381</v>
      </c>
      <c r="C44" s="106"/>
      <c r="D44" s="106"/>
      <c r="E44" s="106"/>
      <c r="F44" s="106"/>
    </row>
    <row r="45" spans="1:6" ht="15" customHeight="1">
      <c r="A45" s="4" t="s">
        <v>516</v>
      </c>
      <c r="B45" s="5" t="s">
        <v>382</v>
      </c>
      <c r="C45" s="106"/>
      <c r="D45" s="106"/>
      <c r="E45" s="106"/>
      <c r="F45" s="106"/>
    </row>
    <row r="46" spans="1:6" ht="15" customHeight="1">
      <c r="A46" s="12" t="s">
        <v>517</v>
      </c>
      <c r="B46" s="5" t="s">
        <v>383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384</v>
      </c>
      <c r="C47" s="102"/>
      <c r="D47" s="102"/>
      <c r="E47" s="102"/>
      <c r="F47" s="102"/>
    </row>
    <row r="48" spans="1:6" ht="15" customHeight="1">
      <c r="A48" s="49" t="s">
        <v>38</v>
      </c>
      <c r="B48" s="87"/>
      <c r="C48" s="102">
        <f>C47+C43+C32</f>
        <v>12677000</v>
      </c>
      <c r="D48" s="102"/>
      <c r="E48" s="102">
        <f>E47+E43+E32+E18</f>
        <v>0</v>
      </c>
      <c r="F48" s="102">
        <f>SUM(C48:E48)</f>
        <v>12677000</v>
      </c>
    </row>
    <row r="49" spans="1:6" ht="15" customHeight="1">
      <c r="A49" s="4" t="s">
        <v>326</v>
      </c>
      <c r="B49" s="5" t="s">
        <v>327</v>
      </c>
      <c r="C49" s="106"/>
      <c r="D49" s="106"/>
      <c r="E49" s="106"/>
      <c r="F49" s="106"/>
    </row>
    <row r="50" spans="1:6" ht="15" customHeight="1">
      <c r="A50" s="4" t="s">
        <v>328</v>
      </c>
      <c r="B50" s="5" t="s">
        <v>329</v>
      </c>
      <c r="C50" s="106"/>
      <c r="D50" s="106"/>
      <c r="E50" s="106"/>
      <c r="F50" s="106"/>
    </row>
    <row r="51" spans="1:6" ht="15" customHeight="1">
      <c r="A51" s="4" t="s">
        <v>494</v>
      </c>
      <c r="B51" s="5" t="s">
        <v>330</v>
      </c>
      <c r="C51" s="106"/>
      <c r="D51" s="106"/>
      <c r="E51" s="106"/>
      <c r="F51" s="106"/>
    </row>
    <row r="52" spans="1:6" ht="15" customHeight="1">
      <c r="A52" s="4" t="s">
        <v>495</v>
      </c>
      <c r="B52" s="5" t="s">
        <v>331</v>
      </c>
      <c r="C52" s="106"/>
      <c r="D52" s="106"/>
      <c r="E52" s="106"/>
      <c r="F52" s="106"/>
    </row>
    <row r="53" spans="1:6" ht="15" customHeight="1">
      <c r="A53" s="4" t="s">
        <v>496</v>
      </c>
      <c r="B53" s="5" t="s">
        <v>332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333</v>
      </c>
      <c r="C54" s="106"/>
      <c r="D54" s="106"/>
      <c r="E54" s="106"/>
      <c r="F54" s="106"/>
    </row>
    <row r="55" spans="1:6" ht="15" customHeight="1">
      <c r="A55" s="12" t="s">
        <v>513</v>
      </c>
      <c r="B55" s="5" t="s">
        <v>372</v>
      </c>
      <c r="C55" s="106"/>
      <c r="D55" s="106"/>
      <c r="E55" s="106"/>
      <c r="F55" s="106"/>
    </row>
    <row r="56" spans="1:6" ht="15" customHeight="1">
      <c r="A56" s="12" t="s">
        <v>514</v>
      </c>
      <c r="B56" s="5" t="s">
        <v>373</v>
      </c>
      <c r="C56" s="106"/>
      <c r="D56" s="106"/>
      <c r="E56" s="106"/>
      <c r="F56" s="106"/>
    </row>
    <row r="57" spans="1:6" ht="15" customHeight="1">
      <c r="A57" s="12" t="s">
        <v>374</v>
      </c>
      <c r="B57" s="5" t="s">
        <v>375</v>
      </c>
      <c r="C57" s="106"/>
      <c r="D57" s="106"/>
      <c r="E57" s="106"/>
      <c r="F57" s="106"/>
    </row>
    <row r="58" spans="1:6" ht="15" customHeight="1">
      <c r="A58" s="12" t="s">
        <v>515</v>
      </c>
      <c r="B58" s="5" t="s">
        <v>376</v>
      </c>
      <c r="C58" s="106"/>
      <c r="D58" s="106"/>
      <c r="E58" s="106"/>
      <c r="F58" s="106"/>
    </row>
    <row r="59" spans="1:6" ht="15" customHeight="1">
      <c r="A59" s="12" t="s">
        <v>377</v>
      </c>
      <c r="B59" s="5" t="s">
        <v>378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379</v>
      </c>
      <c r="C60" s="102"/>
      <c r="D60" s="102"/>
      <c r="E60" s="102"/>
      <c r="F60" s="102"/>
    </row>
    <row r="61" spans="1:6" ht="15" customHeight="1">
      <c r="A61" s="12" t="s">
        <v>385</v>
      </c>
      <c r="B61" s="5" t="s">
        <v>386</v>
      </c>
      <c r="C61" s="106"/>
      <c r="D61" s="106"/>
      <c r="E61" s="106"/>
      <c r="F61" s="106"/>
    </row>
    <row r="62" spans="1:6" ht="15" customHeight="1">
      <c r="A62" s="4" t="s">
        <v>518</v>
      </c>
      <c r="B62" s="5" t="s">
        <v>387</v>
      </c>
      <c r="C62" s="106"/>
      <c r="D62" s="106"/>
      <c r="E62" s="106"/>
      <c r="F62" s="106"/>
    </row>
    <row r="63" spans="1:6" ht="15" customHeight="1">
      <c r="A63" s="12" t="s">
        <v>519</v>
      </c>
      <c r="B63" s="5" t="s">
        <v>388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389</v>
      </c>
      <c r="C64" s="102"/>
      <c r="D64" s="102"/>
      <c r="E64" s="102"/>
      <c r="F64" s="102"/>
    </row>
    <row r="65" spans="1:6" ht="15" customHeight="1">
      <c r="A65" s="49" t="s">
        <v>37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390</v>
      </c>
      <c r="C66" s="102">
        <f>C64+C47+C60+C43+C32+C18</f>
        <v>12677000</v>
      </c>
      <c r="D66" s="102">
        <f>D64+D47+D60+D43+D32</f>
        <v>0</v>
      </c>
      <c r="E66" s="102">
        <f>E64+E47+E60+E43+E32</f>
        <v>0</v>
      </c>
      <c r="F66" s="102">
        <f>F64+F47+F60+F43+F32+F18</f>
        <v>12677000</v>
      </c>
    </row>
    <row r="67" spans="1:6" ht="15.75">
      <c r="A67" s="73" t="s">
        <v>93</v>
      </c>
      <c r="B67" s="52"/>
      <c r="C67" s="106">
        <f>C48-'kiadások működés Polg.Hiv'!C74</f>
        <v>-175326827</v>
      </c>
      <c r="D67" s="106"/>
      <c r="E67" s="106">
        <f>'bevételek polg.hiv'!E48-'kiadások működés Polg.Hiv'!E74</f>
        <v>-62645814</v>
      </c>
      <c r="F67" s="106">
        <f>SUM(C67:E67)</f>
        <v>-237972641</v>
      </c>
    </row>
    <row r="68" spans="1:6" ht="15.75">
      <c r="A68" s="73" t="s">
        <v>94</v>
      </c>
      <c r="B68" s="52"/>
      <c r="C68" s="106">
        <f>C65-'kiadások működés Polg.Hiv'!C97</f>
        <v>-5040630</v>
      </c>
      <c r="D68" s="106"/>
      <c r="E68" s="106">
        <f>E65-'kiadások működés Polg.Hiv'!E97</f>
        <v>0</v>
      </c>
      <c r="F68" s="106">
        <f>SUM(C68:E68)</f>
        <v>-5040630</v>
      </c>
    </row>
    <row r="69" spans="1:6" ht="15" hidden="1">
      <c r="A69" s="34" t="s">
        <v>520</v>
      </c>
      <c r="B69" s="4" t="s">
        <v>391</v>
      </c>
      <c r="C69" s="106"/>
      <c r="D69" s="106"/>
      <c r="E69" s="106"/>
      <c r="F69" s="106"/>
    </row>
    <row r="70" spans="1:6" ht="15" hidden="1">
      <c r="A70" s="12" t="s">
        <v>392</v>
      </c>
      <c r="B70" s="4" t="s">
        <v>393</v>
      </c>
      <c r="C70" s="106"/>
      <c r="D70" s="106"/>
      <c r="E70" s="106"/>
      <c r="F70" s="106"/>
    </row>
    <row r="71" spans="1:6" ht="15" hidden="1">
      <c r="A71" s="34" t="s">
        <v>521</v>
      </c>
      <c r="B71" s="4" t="s">
        <v>394</v>
      </c>
      <c r="C71" s="106"/>
      <c r="D71" s="106"/>
      <c r="E71" s="106"/>
      <c r="F71" s="106"/>
    </row>
    <row r="72" spans="1:6" ht="15">
      <c r="A72" s="14" t="s">
        <v>9</v>
      </c>
      <c r="B72" s="6" t="s">
        <v>395</v>
      </c>
      <c r="C72" s="106"/>
      <c r="D72" s="106"/>
      <c r="E72" s="106"/>
      <c r="F72" s="106"/>
    </row>
    <row r="73" spans="1:6" ht="15" hidden="1">
      <c r="A73" s="12" t="s">
        <v>522</v>
      </c>
      <c r="B73" s="4" t="s">
        <v>396</v>
      </c>
      <c r="C73" s="106"/>
      <c r="D73" s="106"/>
      <c r="E73" s="106"/>
      <c r="F73" s="106"/>
    </row>
    <row r="74" spans="1:6" ht="15" hidden="1">
      <c r="A74" s="34" t="s">
        <v>397</v>
      </c>
      <c r="B74" s="4" t="s">
        <v>398</v>
      </c>
      <c r="C74" s="106"/>
      <c r="D74" s="106"/>
      <c r="E74" s="106"/>
      <c r="F74" s="106"/>
    </row>
    <row r="75" spans="1:6" ht="15" hidden="1">
      <c r="A75" s="12" t="s">
        <v>523</v>
      </c>
      <c r="B75" s="4" t="s">
        <v>399</v>
      </c>
      <c r="C75" s="106"/>
      <c r="D75" s="106"/>
      <c r="E75" s="106"/>
      <c r="F75" s="106"/>
    </row>
    <row r="76" spans="1:6" ht="15" hidden="1">
      <c r="A76" s="34" t="s">
        <v>400</v>
      </c>
      <c r="B76" s="4" t="s">
        <v>401</v>
      </c>
      <c r="C76" s="106"/>
      <c r="D76" s="106"/>
      <c r="E76" s="106"/>
      <c r="F76" s="106"/>
    </row>
    <row r="77" spans="1:6" ht="15">
      <c r="A77" s="13" t="s">
        <v>10</v>
      </c>
      <c r="B77" s="6" t="s">
        <v>402</v>
      </c>
      <c r="C77" s="106"/>
      <c r="D77" s="106"/>
      <c r="E77" s="106"/>
      <c r="F77" s="106"/>
    </row>
    <row r="78" spans="1:6" ht="15" hidden="1">
      <c r="A78" s="4" t="s">
        <v>91</v>
      </c>
      <c r="B78" s="4" t="s">
        <v>403</v>
      </c>
      <c r="C78" s="106"/>
      <c r="D78" s="106"/>
      <c r="E78" s="106"/>
      <c r="F78" s="106"/>
    </row>
    <row r="79" spans="1:6" ht="15" hidden="1">
      <c r="A79" s="4" t="s">
        <v>92</v>
      </c>
      <c r="B79" s="4" t="s">
        <v>403</v>
      </c>
      <c r="C79" s="106"/>
      <c r="D79" s="106"/>
      <c r="E79" s="106"/>
      <c r="F79" s="106"/>
    </row>
    <row r="80" spans="1:6" ht="15" hidden="1">
      <c r="A80" s="4" t="s">
        <v>89</v>
      </c>
      <c r="B80" s="4" t="s">
        <v>404</v>
      </c>
      <c r="C80" s="106"/>
      <c r="D80" s="106"/>
      <c r="E80" s="106"/>
      <c r="F80" s="106"/>
    </row>
    <row r="81" spans="1:6" ht="15" hidden="1">
      <c r="A81" s="4" t="s">
        <v>90</v>
      </c>
      <c r="B81" s="4" t="s">
        <v>404</v>
      </c>
      <c r="C81" s="106"/>
      <c r="D81" s="106"/>
      <c r="E81" s="106"/>
      <c r="F81" s="106"/>
    </row>
    <row r="82" spans="1:6" ht="15">
      <c r="A82" s="6" t="s">
        <v>11</v>
      </c>
      <c r="B82" s="6" t="s">
        <v>405</v>
      </c>
      <c r="C82" s="106"/>
      <c r="D82" s="106"/>
      <c r="E82" s="106"/>
      <c r="F82" s="106"/>
    </row>
    <row r="83" spans="1:6" ht="15">
      <c r="A83" s="34" t="s">
        <v>406</v>
      </c>
      <c r="B83" s="4" t="s">
        <v>407</v>
      </c>
      <c r="C83" s="106"/>
      <c r="D83" s="106"/>
      <c r="E83" s="106"/>
      <c r="F83" s="106"/>
    </row>
    <row r="84" spans="1:6" ht="15">
      <c r="A84" s="34" t="s">
        <v>408</v>
      </c>
      <c r="B84" s="4" t="s">
        <v>409</v>
      </c>
      <c r="C84" s="106"/>
      <c r="D84" s="106"/>
      <c r="E84" s="106"/>
      <c r="F84" s="106"/>
    </row>
    <row r="85" spans="1:6" ht="15">
      <c r="A85" s="34" t="s">
        <v>410</v>
      </c>
      <c r="B85" s="4" t="s">
        <v>411</v>
      </c>
      <c r="C85" s="106">
        <v>182276550</v>
      </c>
      <c r="D85" s="106"/>
      <c r="E85" s="105">
        <v>60736721</v>
      </c>
      <c r="F85" s="106">
        <f>SUM(C85:E85)</f>
        <v>243013271</v>
      </c>
    </row>
    <row r="86" spans="1:6" ht="15">
      <c r="A86" s="34" t="s">
        <v>412</v>
      </c>
      <c r="B86" s="4" t="s">
        <v>413</v>
      </c>
      <c r="C86" s="106"/>
      <c r="D86" s="106"/>
      <c r="E86" s="106"/>
      <c r="F86" s="106"/>
    </row>
    <row r="87" spans="1:6" ht="15">
      <c r="A87" s="12" t="s">
        <v>524</v>
      </c>
      <c r="B87" s="4" t="s">
        <v>414</v>
      </c>
      <c r="C87" s="106"/>
      <c r="D87" s="106"/>
      <c r="E87" s="106"/>
      <c r="F87" s="106"/>
    </row>
    <row r="88" spans="1:6" ht="15">
      <c r="A88" s="14" t="s">
        <v>12</v>
      </c>
      <c r="B88" s="6" t="s">
        <v>415</v>
      </c>
      <c r="C88" s="102">
        <f>SUM(C85:C87)</f>
        <v>182276550</v>
      </c>
      <c r="D88" s="102">
        <f>SUM(D85:D87)</f>
        <v>0</v>
      </c>
      <c r="E88" s="102">
        <f>SUM(E85:E87)</f>
        <v>60736721</v>
      </c>
      <c r="F88" s="102">
        <f>SUM(F85:F87)</f>
        <v>243013271</v>
      </c>
    </row>
    <row r="89" spans="1:6" ht="15">
      <c r="A89" s="12" t="s">
        <v>416</v>
      </c>
      <c r="B89" s="4" t="s">
        <v>417</v>
      </c>
      <c r="C89" s="106"/>
      <c r="D89" s="106"/>
      <c r="E89" s="106"/>
      <c r="F89" s="106"/>
    </row>
    <row r="90" spans="1:6" ht="15">
      <c r="A90" s="12" t="s">
        <v>418</v>
      </c>
      <c r="B90" s="4" t="s">
        <v>419</v>
      </c>
      <c r="C90" s="106"/>
      <c r="D90" s="106"/>
      <c r="E90" s="106"/>
      <c r="F90" s="106"/>
    </row>
    <row r="91" spans="1:6" ht="15">
      <c r="A91" s="34" t="s">
        <v>420</v>
      </c>
      <c r="B91" s="4" t="s">
        <v>421</v>
      </c>
      <c r="C91" s="106"/>
      <c r="D91" s="106"/>
      <c r="E91" s="106"/>
      <c r="F91" s="106"/>
    </row>
    <row r="92" spans="1:6" ht="15">
      <c r="A92" s="34" t="s">
        <v>525</v>
      </c>
      <c r="B92" s="4" t="s">
        <v>422</v>
      </c>
      <c r="C92" s="106"/>
      <c r="D92" s="106"/>
      <c r="E92" s="106"/>
      <c r="F92" s="106"/>
    </row>
    <row r="93" spans="1:6" ht="15">
      <c r="A93" s="13" t="s">
        <v>13</v>
      </c>
      <c r="B93" s="6" t="s">
        <v>423</v>
      </c>
      <c r="C93" s="106"/>
      <c r="D93" s="106"/>
      <c r="E93" s="106"/>
      <c r="F93" s="106"/>
    </row>
    <row r="94" spans="1:6" ht="15">
      <c r="A94" s="14" t="s">
        <v>424</v>
      </c>
      <c r="B94" s="6" t="s">
        <v>425</v>
      </c>
      <c r="C94" s="106"/>
      <c r="D94" s="106"/>
      <c r="E94" s="106"/>
      <c r="F94" s="106"/>
    </row>
    <row r="95" spans="1:6" ht="15.75">
      <c r="A95" s="37" t="s">
        <v>14</v>
      </c>
      <c r="B95" s="38" t="s">
        <v>426</v>
      </c>
      <c r="C95" s="102">
        <f>SUM(C88:C94)</f>
        <v>182276550</v>
      </c>
      <c r="D95" s="102">
        <f>SUM(D88:D94)</f>
        <v>0</v>
      </c>
      <c r="E95" s="102">
        <f>SUM(E88:E94)</f>
        <v>60736721</v>
      </c>
      <c r="F95" s="102">
        <f>SUM(F88:F94)</f>
        <v>243013271</v>
      </c>
    </row>
    <row r="96" spans="1:6" ht="15.75">
      <c r="A96" s="71" t="s">
        <v>527</v>
      </c>
      <c r="B96" s="72"/>
      <c r="C96" s="102">
        <f>C66+C95</f>
        <v>194953550</v>
      </c>
      <c r="D96" s="102">
        <f>D95+D66</f>
        <v>0</v>
      </c>
      <c r="E96" s="102">
        <f>E95+E66</f>
        <v>60736721</v>
      </c>
      <c r="F96" s="102">
        <f>F95+F66</f>
        <v>255690271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11/2020.(IV. 29.)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G106">
      <selection activeCell="C40" sqref="C4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598</v>
      </c>
      <c r="B1" s="165"/>
      <c r="C1" s="165"/>
      <c r="D1" s="165"/>
      <c r="E1" s="165"/>
      <c r="F1" s="163"/>
    </row>
    <row r="2" spans="1:6" ht="19.5" customHeight="1">
      <c r="A2" s="164" t="s">
        <v>583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52</v>
      </c>
    </row>
    <row r="5" spans="1:6" ht="45">
      <c r="A5" s="1" t="s">
        <v>134</v>
      </c>
      <c r="B5" s="2" t="s">
        <v>135</v>
      </c>
      <c r="C5" s="68" t="s">
        <v>39</v>
      </c>
      <c r="D5" s="68" t="s">
        <v>40</v>
      </c>
      <c r="E5" s="68" t="s">
        <v>41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457</v>
      </c>
      <c r="B18" s="27" t="s">
        <v>160</v>
      </c>
      <c r="C18" s="70"/>
      <c r="D18" s="70"/>
      <c r="E18" s="70"/>
      <c r="F18" s="24"/>
    </row>
    <row r="19" spans="1:6" ht="15">
      <c r="A19" s="29" t="s">
        <v>427</v>
      </c>
      <c r="B19" s="30" t="s">
        <v>161</v>
      </c>
      <c r="C19" s="105">
        <v>128887550</v>
      </c>
      <c r="D19" s="105"/>
      <c r="E19" s="105">
        <v>42943684</v>
      </c>
      <c r="F19" s="106">
        <f>SUM(C19:E19)</f>
        <v>171831234</v>
      </c>
    </row>
    <row r="20" spans="1:6" ht="15" hidden="1">
      <c r="A20" s="4" t="s">
        <v>162</v>
      </c>
      <c r="B20" s="27" t="s">
        <v>163</v>
      </c>
      <c r="C20" s="105"/>
      <c r="D20" s="105"/>
      <c r="E20" s="105"/>
      <c r="F20" s="106"/>
    </row>
    <row r="21" spans="1:6" ht="30" hidden="1">
      <c r="A21" s="4" t="s">
        <v>164</v>
      </c>
      <c r="B21" s="27" t="s">
        <v>165</v>
      </c>
      <c r="C21" s="105"/>
      <c r="D21" s="105"/>
      <c r="E21" s="105"/>
      <c r="F21" s="106"/>
    </row>
    <row r="22" spans="1:6" ht="15" hidden="1">
      <c r="A22" s="5" t="s">
        <v>166</v>
      </c>
      <c r="B22" s="27" t="s">
        <v>167</v>
      </c>
      <c r="C22" s="105"/>
      <c r="D22" s="105"/>
      <c r="E22" s="105"/>
      <c r="F22" s="106"/>
    </row>
    <row r="23" spans="1:6" ht="15">
      <c r="A23" s="6" t="s">
        <v>428</v>
      </c>
      <c r="B23" s="30" t="s">
        <v>168</v>
      </c>
      <c r="C23" s="105">
        <v>900000</v>
      </c>
      <c r="D23" s="105"/>
      <c r="E23" s="105">
        <v>300000</v>
      </c>
      <c r="F23" s="106">
        <f>SUM(C23:E23)</f>
        <v>1200000</v>
      </c>
    </row>
    <row r="24" spans="1:6" ht="15">
      <c r="A24" s="47" t="s">
        <v>487</v>
      </c>
      <c r="B24" s="48" t="s">
        <v>169</v>
      </c>
      <c r="C24" s="102">
        <f>SUM(C19:C23)</f>
        <v>129787550</v>
      </c>
      <c r="D24" s="102"/>
      <c r="E24" s="102">
        <f>SUM(E19:E23)</f>
        <v>43243684</v>
      </c>
      <c r="F24" s="102">
        <f>SUM(F19:F23)</f>
        <v>173031234</v>
      </c>
    </row>
    <row r="25" spans="1:6" ht="15">
      <c r="A25" s="36" t="s">
        <v>458</v>
      </c>
      <c r="B25" s="48" t="s">
        <v>170</v>
      </c>
      <c r="C25" s="102">
        <v>25649477</v>
      </c>
      <c r="D25" s="102"/>
      <c r="E25" s="102">
        <v>8546530</v>
      </c>
      <c r="F25" s="102">
        <f>SUM(C25:E25)</f>
        <v>34196007</v>
      </c>
    </row>
    <row r="26" spans="1:6" ht="15" hidden="1">
      <c r="A26" s="4" t="s">
        <v>171</v>
      </c>
      <c r="B26" s="27" t="s">
        <v>172</v>
      </c>
      <c r="C26" s="105"/>
      <c r="D26" s="105"/>
      <c r="E26" s="105"/>
      <c r="F26" s="106"/>
    </row>
    <row r="27" spans="1:6" ht="15" hidden="1">
      <c r="A27" s="4" t="s">
        <v>173</v>
      </c>
      <c r="B27" s="27" t="s">
        <v>174</v>
      </c>
      <c r="C27" s="105"/>
      <c r="D27" s="105"/>
      <c r="E27" s="105"/>
      <c r="F27" s="106"/>
    </row>
    <row r="28" spans="1:6" ht="15" hidden="1">
      <c r="A28" s="4" t="s">
        <v>175</v>
      </c>
      <c r="B28" s="27" t="s">
        <v>176</v>
      </c>
      <c r="C28" s="105"/>
      <c r="D28" s="105"/>
      <c r="E28" s="105"/>
      <c r="F28" s="106"/>
    </row>
    <row r="29" spans="1:6" ht="15">
      <c r="A29" s="6" t="s">
        <v>429</v>
      </c>
      <c r="B29" s="30" t="s">
        <v>177</v>
      </c>
      <c r="C29" s="105">
        <v>2000955</v>
      </c>
      <c r="D29" s="105"/>
      <c r="E29" s="105">
        <v>666985</v>
      </c>
      <c r="F29" s="106">
        <f aca="true" t="shared" si="0" ref="F29:F49">SUM(C29:E29)</f>
        <v>2667940</v>
      </c>
    </row>
    <row r="30" spans="1:6" ht="15" hidden="1">
      <c r="A30" s="4" t="s">
        <v>178</v>
      </c>
      <c r="B30" s="27" t="s">
        <v>179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180</v>
      </c>
      <c r="B31" s="27" t="s">
        <v>181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488</v>
      </c>
      <c r="B32" s="30" t="s">
        <v>182</v>
      </c>
      <c r="C32" s="105">
        <v>1845000</v>
      </c>
      <c r="D32" s="105"/>
      <c r="E32" s="105">
        <v>615000</v>
      </c>
      <c r="F32" s="106">
        <f t="shared" si="0"/>
        <v>2460000</v>
      </c>
    </row>
    <row r="33" spans="1:6" ht="15" hidden="1">
      <c r="A33" s="4" t="s">
        <v>183</v>
      </c>
      <c r="B33" s="27" t="s">
        <v>184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185</v>
      </c>
      <c r="B34" s="27" t="s">
        <v>186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459</v>
      </c>
      <c r="B35" s="27" t="s">
        <v>187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188</v>
      </c>
      <c r="B36" s="27" t="s">
        <v>189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460</v>
      </c>
      <c r="B37" s="27" t="s">
        <v>190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191</v>
      </c>
      <c r="B38" s="27" t="s">
        <v>192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461</v>
      </c>
      <c r="B39" s="27" t="s">
        <v>193</v>
      </c>
      <c r="C39" s="105"/>
      <c r="D39" s="105"/>
      <c r="E39" s="105"/>
      <c r="F39" s="106">
        <f t="shared" si="0"/>
        <v>0</v>
      </c>
    </row>
    <row r="40" spans="1:6" ht="15">
      <c r="A40" s="6" t="s">
        <v>430</v>
      </c>
      <c r="B40" s="30" t="s">
        <v>194</v>
      </c>
      <c r="C40" s="105">
        <v>22905600</v>
      </c>
      <c r="D40" s="105"/>
      <c r="E40" s="105">
        <v>7635200</v>
      </c>
      <c r="F40" s="106">
        <f t="shared" si="0"/>
        <v>30540800</v>
      </c>
    </row>
    <row r="41" spans="1:6" ht="15" hidden="1">
      <c r="A41" s="4" t="s">
        <v>195</v>
      </c>
      <c r="B41" s="27" t="s">
        <v>196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197</v>
      </c>
      <c r="B42" s="27" t="s">
        <v>198</v>
      </c>
      <c r="C42" s="105"/>
      <c r="D42" s="105"/>
      <c r="E42" s="105"/>
      <c r="F42" s="106">
        <f t="shared" si="0"/>
        <v>0</v>
      </c>
    </row>
    <row r="43" spans="1:6" ht="15">
      <c r="A43" s="6" t="s">
        <v>431</v>
      </c>
      <c r="B43" s="30" t="s">
        <v>199</v>
      </c>
      <c r="C43" s="105">
        <v>375000</v>
      </c>
      <c r="D43" s="105"/>
      <c r="E43" s="105">
        <v>125000</v>
      </c>
      <c r="F43" s="106">
        <f t="shared" si="0"/>
        <v>500000</v>
      </c>
    </row>
    <row r="44" spans="1:6" ht="15" hidden="1">
      <c r="A44" s="4" t="s">
        <v>200</v>
      </c>
      <c r="B44" s="27" t="s">
        <v>201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202</v>
      </c>
      <c r="B45" s="27" t="s">
        <v>203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462</v>
      </c>
      <c r="B46" s="27" t="s">
        <v>204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463</v>
      </c>
      <c r="B47" s="27" t="s">
        <v>205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206</v>
      </c>
      <c r="B48" s="27" t="s">
        <v>207</v>
      </c>
      <c r="C48" s="105"/>
      <c r="D48" s="105"/>
      <c r="E48" s="105"/>
      <c r="F48" s="106">
        <f t="shared" si="0"/>
        <v>0</v>
      </c>
    </row>
    <row r="49" spans="1:6" ht="15">
      <c r="A49" s="6" t="s">
        <v>432</v>
      </c>
      <c r="B49" s="30" t="s">
        <v>208</v>
      </c>
      <c r="C49" s="105">
        <v>5440245</v>
      </c>
      <c r="D49" s="105"/>
      <c r="E49" s="105">
        <v>1813415</v>
      </c>
      <c r="F49" s="106">
        <f t="shared" si="0"/>
        <v>7253660</v>
      </c>
    </row>
    <row r="50" spans="1:6" ht="15">
      <c r="A50" s="36" t="s">
        <v>433</v>
      </c>
      <c r="B50" s="48" t="s">
        <v>209</v>
      </c>
      <c r="C50" s="102">
        <f>SUM(C29:C49)</f>
        <v>32566800</v>
      </c>
      <c r="D50" s="102"/>
      <c r="E50" s="102">
        <f>SUM(E29:E49)</f>
        <v>10855600</v>
      </c>
      <c r="F50" s="102">
        <f>SUM(F29:F49)</f>
        <v>43422400</v>
      </c>
    </row>
    <row r="51" spans="1:6" ht="15">
      <c r="A51" s="12" t="s">
        <v>210</v>
      </c>
      <c r="B51" s="27" t="s">
        <v>211</v>
      </c>
      <c r="C51" s="105"/>
      <c r="D51" s="105"/>
      <c r="E51" s="105"/>
      <c r="F51" s="106"/>
    </row>
    <row r="52" spans="1:6" ht="15">
      <c r="A52" s="12" t="s">
        <v>434</v>
      </c>
      <c r="B52" s="27" t="s">
        <v>212</v>
      </c>
      <c r="C52" s="105"/>
      <c r="D52" s="105"/>
      <c r="E52" s="105"/>
      <c r="F52" s="106"/>
    </row>
    <row r="53" spans="1:6" ht="15">
      <c r="A53" s="15" t="s">
        <v>464</v>
      </c>
      <c r="B53" s="27" t="s">
        <v>213</v>
      </c>
      <c r="C53" s="105"/>
      <c r="D53" s="105"/>
      <c r="E53" s="105"/>
      <c r="F53" s="106"/>
    </row>
    <row r="54" spans="1:6" ht="15">
      <c r="A54" s="15" t="s">
        <v>465</v>
      </c>
      <c r="B54" s="27" t="s">
        <v>214</v>
      </c>
      <c r="C54" s="105"/>
      <c r="D54" s="105"/>
      <c r="E54" s="105"/>
      <c r="F54" s="106"/>
    </row>
    <row r="55" spans="1:6" ht="15">
      <c r="A55" s="15" t="s">
        <v>466</v>
      </c>
      <c r="B55" s="27" t="s">
        <v>215</v>
      </c>
      <c r="C55" s="105"/>
      <c r="D55" s="105"/>
      <c r="E55" s="105"/>
      <c r="F55" s="106"/>
    </row>
    <row r="56" spans="1:6" ht="15">
      <c r="A56" s="12" t="s">
        <v>467</v>
      </c>
      <c r="B56" s="27" t="s">
        <v>216</v>
      </c>
      <c r="C56" s="105"/>
      <c r="D56" s="105"/>
      <c r="E56" s="105"/>
      <c r="F56" s="106"/>
    </row>
    <row r="57" spans="1:6" ht="15">
      <c r="A57" s="12" t="s">
        <v>468</v>
      </c>
      <c r="B57" s="27" t="s">
        <v>217</v>
      </c>
      <c r="C57" s="105"/>
      <c r="D57" s="105"/>
      <c r="E57" s="105"/>
      <c r="F57" s="106"/>
    </row>
    <row r="58" spans="1:6" ht="15">
      <c r="A58" s="12" t="s">
        <v>469</v>
      </c>
      <c r="B58" s="27" t="s">
        <v>218</v>
      </c>
      <c r="C58" s="105"/>
      <c r="D58" s="105"/>
      <c r="E58" s="105"/>
      <c r="F58" s="106"/>
    </row>
    <row r="59" spans="1:6" ht="15">
      <c r="A59" s="45" t="s">
        <v>436</v>
      </c>
      <c r="B59" s="48" t="s">
        <v>219</v>
      </c>
      <c r="C59" s="102"/>
      <c r="D59" s="102"/>
      <c r="E59" s="102"/>
      <c r="F59" s="102"/>
    </row>
    <row r="60" spans="1:6" ht="15">
      <c r="A60" s="11" t="s">
        <v>470</v>
      </c>
      <c r="B60" s="27" t="s">
        <v>220</v>
      </c>
      <c r="C60" s="105"/>
      <c r="D60" s="105"/>
      <c r="E60" s="105"/>
      <c r="F60" s="106"/>
    </row>
    <row r="61" spans="1:6" ht="15">
      <c r="A61" s="11" t="s">
        <v>221</v>
      </c>
      <c r="B61" s="27" t="s">
        <v>222</v>
      </c>
      <c r="C61" s="105"/>
      <c r="D61" s="105"/>
      <c r="E61" s="105"/>
      <c r="F61" s="106"/>
    </row>
    <row r="62" spans="1:6" ht="30">
      <c r="A62" s="11" t="s">
        <v>223</v>
      </c>
      <c r="B62" s="27" t="s">
        <v>224</v>
      </c>
      <c r="C62" s="105"/>
      <c r="D62" s="105"/>
      <c r="E62" s="105"/>
      <c r="F62" s="106"/>
    </row>
    <row r="63" spans="1:6" ht="15">
      <c r="A63" s="11" t="s">
        <v>437</v>
      </c>
      <c r="B63" s="27" t="s">
        <v>225</v>
      </c>
      <c r="C63" s="105"/>
      <c r="D63" s="105"/>
      <c r="E63" s="105"/>
      <c r="F63" s="106"/>
    </row>
    <row r="64" spans="1:6" ht="30">
      <c r="A64" s="11" t="s">
        <v>471</v>
      </c>
      <c r="B64" s="27" t="s">
        <v>226</v>
      </c>
      <c r="C64" s="105"/>
      <c r="D64" s="105"/>
      <c r="E64" s="105"/>
      <c r="F64" s="106"/>
    </row>
    <row r="65" spans="1:6" ht="15">
      <c r="A65" s="11" t="s">
        <v>439</v>
      </c>
      <c r="B65" s="27" t="s">
        <v>227</v>
      </c>
      <c r="C65" s="105"/>
      <c r="D65" s="105"/>
      <c r="E65" s="105"/>
      <c r="F65" s="106"/>
    </row>
    <row r="66" spans="1:6" ht="30">
      <c r="A66" s="11" t="s">
        <v>472</v>
      </c>
      <c r="B66" s="27" t="s">
        <v>228</v>
      </c>
      <c r="C66" s="105"/>
      <c r="D66" s="105"/>
      <c r="E66" s="105"/>
      <c r="F66" s="106"/>
    </row>
    <row r="67" spans="1:6" ht="15">
      <c r="A67" s="11" t="s">
        <v>473</v>
      </c>
      <c r="B67" s="27" t="s">
        <v>229</v>
      </c>
      <c r="C67" s="105"/>
      <c r="D67" s="105"/>
      <c r="E67" s="105"/>
      <c r="F67" s="106"/>
    </row>
    <row r="68" spans="1:6" ht="15">
      <c r="A68" s="11" t="s">
        <v>230</v>
      </c>
      <c r="B68" s="27" t="s">
        <v>231</v>
      </c>
      <c r="C68" s="105"/>
      <c r="D68" s="105"/>
      <c r="E68" s="105"/>
      <c r="F68" s="106"/>
    </row>
    <row r="69" spans="1:6" ht="15">
      <c r="A69" s="17" t="s">
        <v>232</v>
      </c>
      <c r="B69" s="27" t="s">
        <v>233</v>
      </c>
      <c r="C69" s="105"/>
      <c r="D69" s="105"/>
      <c r="E69" s="105"/>
      <c r="F69" s="106"/>
    </row>
    <row r="70" spans="1:6" ht="15">
      <c r="A70" s="11" t="s">
        <v>474</v>
      </c>
      <c r="B70" s="27" t="s">
        <v>234</v>
      </c>
      <c r="C70" s="105"/>
      <c r="D70" s="105"/>
      <c r="E70" s="105"/>
      <c r="F70" s="106"/>
    </row>
    <row r="71" spans="1:6" ht="15">
      <c r="A71" s="17" t="s">
        <v>95</v>
      </c>
      <c r="B71" s="27" t="s">
        <v>576</v>
      </c>
      <c r="C71" s="105"/>
      <c r="D71" s="105"/>
      <c r="E71" s="105"/>
      <c r="F71" s="106"/>
    </row>
    <row r="72" spans="1:6" ht="15">
      <c r="A72" s="17" t="s">
        <v>96</v>
      </c>
      <c r="B72" s="27" t="s">
        <v>576</v>
      </c>
      <c r="C72" s="105"/>
      <c r="D72" s="105"/>
      <c r="E72" s="105"/>
      <c r="F72" s="106"/>
    </row>
    <row r="73" spans="1:6" ht="15">
      <c r="A73" s="45" t="s">
        <v>442</v>
      </c>
      <c r="B73" s="48" t="s">
        <v>235</v>
      </c>
      <c r="C73" s="102"/>
      <c r="D73" s="102"/>
      <c r="E73" s="102"/>
      <c r="F73" s="102"/>
    </row>
    <row r="74" spans="1:6" ht="15.75">
      <c r="A74" s="49" t="s">
        <v>38</v>
      </c>
      <c r="B74" s="48"/>
      <c r="C74" s="102">
        <f>C73+C59+C50+C25+C24</f>
        <v>188003827</v>
      </c>
      <c r="D74" s="102"/>
      <c r="E74" s="102">
        <f>E73+E59+E50+E25+E24</f>
        <v>62645814</v>
      </c>
      <c r="F74" s="102">
        <f>SUM(C74:E74)</f>
        <v>250649641</v>
      </c>
    </row>
    <row r="75" spans="1:6" ht="15">
      <c r="A75" s="31" t="s">
        <v>236</v>
      </c>
      <c r="B75" s="27" t="s">
        <v>237</v>
      </c>
      <c r="C75" s="105">
        <v>500000</v>
      </c>
      <c r="D75" s="105"/>
      <c r="E75" s="105"/>
      <c r="F75" s="106">
        <f>SUM(C75:E75)</f>
        <v>500000</v>
      </c>
    </row>
    <row r="76" spans="1:6" ht="15">
      <c r="A76" s="31" t="s">
        <v>475</v>
      </c>
      <c r="B76" s="27" t="s">
        <v>238</v>
      </c>
      <c r="C76" s="105"/>
      <c r="D76" s="105"/>
      <c r="E76" s="105"/>
      <c r="F76" s="106">
        <f>SUM(C76:E76)</f>
        <v>0</v>
      </c>
    </row>
    <row r="77" spans="1:6" ht="15">
      <c r="A77" s="31" t="s">
        <v>239</v>
      </c>
      <c r="B77" s="27" t="s">
        <v>240</v>
      </c>
      <c r="C77" s="105">
        <v>1469000</v>
      </c>
      <c r="D77" s="105"/>
      <c r="E77" s="105"/>
      <c r="F77" s="106">
        <f>SUM(C77:E77)</f>
        <v>1469000</v>
      </c>
    </row>
    <row r="78" spans="1:6" ht="15">
      <c r="A78" s="31" t="s">
        <v>241</v>
      </c>
      <c r="B78" s="27" t="s">
        <v>242</v>
      </c>
      <c r="C78" s="105">
        <v>2000000</v>
      </c>
      <c r="D78" s="105"/>
      <c r="E78" s="105"/>
      <c r="F78" s="106">
        <f>SUM(C78:E78)</f>
        <v>2000000</v>
      </c>
    </row>
    <row r="79" spans="1:6" ht="15">
      <c r="A79" s="5" t="s">
        <v>243</v>
      </c>
      <c r="B79" s="27" t="s">
        <v>244</v>
      </c>
      <c r="C79" s="105"/>
      <c r="D79" s="105"/>
      <c r="E79" s="105"/>
      <c r="F79" s="106"/>
    </row>
    <row r="80" spans="1:6" ht="15">
      <c r="A80" s="5" t="s">
        <v>245</v>
      </c>
      <c r="B80" s="27" t="s">
        <v>246</v>
      </c>
      <c r="C80" s="105"/>
      <c r="D80" s="105"/>
      <c r="E80" s="105"/>
      <c r="F80" s="106"/>
    </row>
    <row r="81" spans="1:6" ht="15">
      <c r="A81" s="5" t="s">
        <v>247</v>
      </c>
      <c r="B81" s="27" t="s">
        <v>248</v>
      </c>
      <c r="C81" s="105">
        <v>1071630</v>
      </c>
      <c r="D81" s="105"/>
      <c r="E81" s="105"/>
      <c r="F81" s="106">
        <f>SUM(C81:E81)</f>
        <v>1071630</v>
      </c>
    </row>
    <row r="82" spans="1:6" ht="15">
      <c r="A82" s="46" t="s">
        <v>444</v>
      </c>
      <c r="B82" s="48" t="s">
        <v>249</v>
      </c>
      <c r="C82" s="102">
        <f>SUM(C75:C81)</f>
        <v>5040630</v>
      </c>
      <c r="D82" s="102"/>
      <c r="E82" s="102"/>
      <c r="F82" s="102">
        <f>SUM(F75:F81)</f>
        <v>5040630</v>
      </c>
    </row>
    <row r="83" spans="1:6" ht="15">
      <c r="A83" s="12" t="s">
        <v>250</v>
      </c>
      <c r="B83" s="27" t="s">
        <v>251</v>
      </c>
      <c r="C83" s="105"/>
      <c r="D83" s="105"/>
      <c r="E83" s="105"/>
      <c r="F83" s="106"/>
    </row>
    <row r="84" spans="1:6" ht="15">
      <c r="A84" s="12" t="s">
        <v>252</v>
      </c>
      <c r="B84" s="27" t="s">
        <v>253</v>
      </c>
      <c r="C84" s="105"/>
      <c r="D84" s="105"/>
      <c r="E84" s="105"/>
      <c r="F84" s="106"/>
    </row>
    <row r="85" spans="1:6" ht="15">
      <c r="A85" s="12" t="s">
        <v>254</v>
      </c>
      <c r="B85" s="27" t="s">
        <v>255</v>
      </c>
      <c r="C85" s="105"/>
      <c r="D85" s="105"/>
      <c r="E85" s="105"/>
      <c r="F85" s="106"/>
    </row>
    <row r="86" spans="1:6" ht="15">
      <c r="A86" s="12" t="s">
        <v>256</v>
      </c>
      <c r="B86" s="27" t="s">
        <v>257</v>
      </c>
      <c r="C86" s="105"/>
      <c r="D86" s="105"/>
      <c r="E86" s="105"/>
      <c r="F86" s="106"/>
    </row>
    <row r="87" spans="1:6" ht="15">
      <c r="A87" s="45" t="s">
        <v>445</v>
      </c>
      <c r="B87" s="48" t="s">
        <v>258</v>
      </c>
      <c r="C87" s="102"/>
      <c r="D87" s="102"/>
      <c r="E87" s="102"/>
      <c r="F87" s="102"/>
    </row>
    <row r="88" spans="1:6" ht="30">
      <c r="A88" s="12" t="s">
        <v>259</v>
      </c>
      <c r="B88" s="27" t="s">
        <v>260</v>
      </c>
      <c r="C88" s="105"/>
      <c r="D88" s="105"/>
      <c r="E88" s="105"/>
      <c r="F88" s="106"/>
    </row>
    <row r="89" spans="1:6" ht="30">
      <c r="A89" s="12" t="s">
        <v>476</v>
      </c>
      <c r="B89" s="27" t="s">
        <v>261</v>
      </c>
      <c r="C89" s="105"/>
      <c r="D89" s="105"/>
      <c r="E89" s="105"/>
      <c r="F89" s="106"/>
    </row>
    <row r="90" spans="1:6" ht="30">
      <c r="A90" s="12" t="s">
        <v>477</v>
      </c>
      <c r="B90" s="27" t="s">
        <v>262</v>
      </c>
      <c r="C90" s="105"/>
      <c r="D90" s="105"/>
      <c r="E90" s="105"/>
      <c r="F90" s="106"/>
    </row>
    <row r="91" spans="1:6" ht="15">
      <c r="A91" s="12" t="s">
        <v>478</v>
      </c>
      <c r="B91" s="27" t="s">
        <v>263</v>
      </c>
      <c r="C91" s="105"/>
      <c r="D91" s="105"/>
      <c r="E91" s="105"/>
      <c r="F91" s="106"/>
    </row>
    <row r="92" spans="1:6" ht="30">
      <c r="A92" s="12" t="s">
        <v>479</v>
      </c>
      <c r="B92" s="27" t="s">
        <v>264</v>
      </c>
      <c r="C92" s="105"/>
      <c r="D92" s="105"/>
      <c r="E92" s="105"/>
      <c r="F92" s="106"/>
    </row>
    <row r="93" spans="1:6" ht="30">
      <c r="A93" s="12" t="s">
        <v>480</v>
      </c>
      <c r="B93" s="27" t="s">
        <v>265</v>
      </c>
      <c r="C93" s="105"/>
      <c r="D93" s="105"/>
      <c r="E93" s="105"/>
      <c r="F93" s="106"/>
    </row>
    <row r="94" spans="1:6" ht="15">
      <c r="A94" s="12" t="s">
        <v>266</v>
      </c>
      <c r="B94" s="27" t="s">
        <v>267</v>
      </c>
      <c r="C94" s="105"/>
      <c r="D94" s="105"/>
      <c r="E94" s="105"/>
      <c r="F94" s="106"/>
    </row>
    <row r="95" spans="1:6" ht="15">
      <c r="A95" s="12" t="s">
        <v>481</v>
      </c>
      <c r="B95" s="27" t="s">
        <v>268</v>
      </c>
      <c r="C95" s="105"/>
      <c r="D95" s="105"/>
      <c r="E95" s="105"/>
      <c r="F95" s="106"/>
    </row>
    <row r="96" spans="1:6" ht="15">
      <c r="A96" s="45" t="s">
        <v>446</v>
      </c>
      <c r="B96" s="48" t="s">
        <v>269</v>
      </c>
      <c r="C96" s="105"/>
      <c r="D96" s="105"/>
      <c r="E96" s="105"/>
      <c r="F96" s="106"/>
    </row>
    <row r="97" spans="1:6" ht="15.75">
      <c r="A97" s="49" t="s">
        <v>37</v>
      </c>
      <c r="B97" s="48"/>
      <c r="C97" s="102">
        <f>C82+C87+C96</f>
        <v>5040630</v>
      </c>
      <c r="D97" s="105"/>
      <c r="E97" s="105"/>
      <c r="F97" s="102">
        <f>SUM(C97:E97)</f>
        <v>5040630</v>
      </c>
    </row>
    <row r="98" spans="1:6" ht="15.75">
      <c r="A98" s="32" t="s">
        <v>489</v>
      </c>
      <c r="B98" s="33" t="s">
        <v>270</v>
      </c>
      <c r="C98" s="102">
        <f>C96+C87+C82+C73+C59+C50+C25+C24</f>
        <v>193044457</v>
      </c>
      <c r="D98" s="102"/>
      <c r="E98" s="102">
        <f>E82+E50+E25+E24</f>
        <v>62645814</v>
      </c>
      <c r="F98" s="102">
        <f>F96+F87+F82+F73+F59+F50+F25+F24</f>
        <v>255690271</v>
      </c>
    </row>
    <row r="99" spans="1:25" ht="15">
      <c r="A99" s="12" t="s">
        <v>482</v>
      </c>
      <c r="B99" s="4" t="s">
        <v>271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272</v>
      </c>
      <c r="B100" s="4" t="s">
        <v>273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483</v>
      </c>
      <c r="B101" s="4" t="s">
        <v>274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451</v>
      </c>
      <c r="B102" s="6" t="s">
        <v>275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484</v>
      </c>
      <c r="B103" s="4" t="s">
        <v>276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454</v>
      </c>
      <c r="B104" s="4" t="s">
        <v>277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278</v>
      </c>
      <c r="B105" s="4" t="s">
        <v>279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485</v>
      </c>
      <c r="B106" s="4" t="s">
        <v>280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452</v>
      </c>
      <c r="B107" s="6" t="s">
        <v>281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282</v>
      </c>
      <c r="B108" s="4" t="s">
        <v>283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284</v>
      </c>
      <c r="B109" s="4" t="s">
        <v>285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286</v>
      </c>
      <c r="B110" s="6" t="s">
        <v>287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288</v>
      </c>
      <c r="B111" s="4" t="s">
        <v>289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290</v>
      </c>
      <c r="B112" s="4" t="s">
        <v>291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292</v>
      </c>
      <c r="B113" s="4" t="s">
        <v>293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453</v>
      </c>
      <c r="B114" s="36" t="s">
        <v>294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295</v>
      </c>
      <c r="B115" s="4" t="s">
        <v>296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297</v>
      </c>
      <c r="B116" s="4" t="s">
        <v>298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486</v>
      </c>
      <c r="B117" s="4" t="s">
        <v>299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455</v>
      </c>
      <c r="B118" s="4" t="s">
        <v>300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456</v>
      </c>
      <c r="B119" s="36" t="s">
        <v>301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302</v>
      </c>
      <c r="B120" s="4" t="s">
        <v>303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490</v>
      </c>
      <c r="B121" s="38" t="s">
        <v>304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526</v>
      </c>
      <c r="B122" s="72"/>
      <c r="C122" s="102">
        <f>C121+C98</f>
        <v>193044457</v>
      </c>
      <c r="D122" s="102"/>
      <c r="E122" s="102">
        <f>E98</f>
        <v>62645814</v>
      </c>
      <c r="F122" s="102">
        <f>F121+F98</f>
        <v>255690271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11/2020. (IV.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2020-05-04T08:39:46Z</cp:lastPrinted>
  <dcterms:created xsi:type="dcterms:W3CDTF">2014-01-03T21:48:14Z</dcterms:created>
  <dcterms:modified xsi:type="dcterms:W3CDTF">2020-05-04T08:39:51Z</dcterms:modified>
  <cp:category/>
  <cp:version/>
  <cp:contentType/>
  <cp:contentStatus/>
</cp:coreProperties>
</file>