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LŐTERJESZTÉSEK\2018\Munkaanyagok javított előterjesztései\20180830\Gazdálkodási Osztály\I. félév beszámoló táblák njt\"/>
    </mc:Choice>
  </mc:AlternateContent>
  <bookViews>
    <workbookView xWindow="720" yWindow="945" windowWidth="28035" windowHeight="1173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A93" i="1" l="1"/>
  <c r="A91" i="1"/>
  <c r="L89" i="1"/>
  <c r="K89" i="1"/>
  <c r="A89" i="1"/>
  <c r="L88" i="1"/>
  <c r="K88" i="1"/>
  <c r="L87" i="1"/>
  <c r="K87" i="1"/>
  <c r="A87" i="1"/>
  <c r="L85" i="1"/>
  <c r="K85" i="1"/>
  <c r="A85" i="1"/>
  <c r="L84" i="1"/>
  <c r="K84" i="1"/>
  <c r="L83" i="1"/>
  <c r="K83" i="1"/>
  <c r="K81" i="1" s="1"/>
  <c r="A83" i="1"/>
  <c r="L82" i="1"/>
  <c r="L81" i="1" s="1"/>
  <c r="K82" i="1"/>
  <c r="A82" i="1"/>
  <c r="A80" i="1"/>
  <c r="A76" i="1"/>
  <c r="L74" i="1"/>
  <c r="K74" i="1"/>
  <c r="A74" i="1"/>
  <c r="A66" i="1"/>
  <c r="L65" i="1"/>
  <c r="K65" i="1"/>
  <c r="L61" i="1"/>
  <c r="K61" i="1"/>
  <c r="A61" i="1"/>
  <c r="L57" i="1"/>
  <c r="A56" i="1"/>
  <c r="A57" i="1" s="1"/>
  <c r="A58" i="1" s="1"/>
  <c r="A59" i="1" s="1"/>
  <c r="L51" i="1"/>
  <c r="K51" i="1"/>
  <c r="I45" i="1"/>
  <c r="L43" i="1"/>
  <c r="K43" i="1"/>
  <c r="J43" i="1"/>
  <c r="A38" i="1"/>
  <c r="A39" i="1" s="1"/>
  <c r="A40" i="1" s="1"/>
  <c r="A41" i="1" s="1"/>
  <c r="A42" i="1" s="1"/>
  <c r="A43" i="1" s="1"/>
  <c r="A44" i="1" s="1"/>
  <c r="A50" i="1" s="1"/>
  <c r="A51" i="1" s="1"/>
  <c r="A52" i="1" s="1"/>
  <c r="J34" i="1"/>
  <c r="J29" i="1" s="1"/>
  <c r="L32" i="1"/>
  <c r="K32" i="1"/>
  <c r="L29" i="1"/>
  <c r="K29" i="1"/>
  <c r="J26" i="1"/>
  <c r="A26" i="1"/>
  <c r="A27" i="1" s="1"/>
  <c r="J25" i="1"/>
  <c r="J24" i="1"/>
  <c r="J23" i="1"/>
  <c r="J22" i="1"/>
  <c r="J21" i="1"/>
  <c r="J20" i="1"/>
  <c r="A20" i="1"/>
  <c r="A21" i="1" s="1"/>
  <c r="A22" i="1" s="1"/>
  <c r="A23" i="1" s="1"/>
  <c r="J19" i="1"/>
  <c r="L18" i="1"/>
  <c r="K18" i="1"/>
  <c r="J18" i="1"/>
  <c r="J16" i="1"/>
  <c r="L15" i="1"/>
  <c r="L13" i="1" s="1"/>
  <c r="K15" i="1"/>
  <c r="J15" i="1"/>
  <c r="J13" i="1" s="1"/>
  <c r="A14" i="1"/>
  <c r="A15" i="1" s="1"/>
  <c r="A16" i="1" s="1"/>
  <c r="A17" i="1" s="1"/>
  <c r="K13" i="1"/>
  <c r="A11" i="1"/>
  <c r="K93" i="1" l="1"/>
  <c r="K94" i="1" s="1"/>
  <c r="K44" i="1"/>
  <c r="J44" i="1"/>
  <c r="J94" i="1" s="1"/>
  <c r="L44" i="1"/>
  <c r="L93" i="1"/>
  <c r="L94" i="1" l="1"/>
</calcChain>
</file>

<file path=xl/sharedStrings.xml><?xml version="1.0" encoding="utf-8"?>
<sst xmlns="http://schemas.openxmlformats.org/spreadsheetml/2006/main" count="135" uniqueCount="104">
  <si>
    <t>Békés Város Önkormányzata és intézményei</t>
  </si>
  <si>
    <t>2018. I. félévi felhalmozási előirányzata</t>
  </si>
  <si>
    <t>feladatonkénti bontásban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</si>
  <si>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</si>
  <si>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</si>
  <si>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</si>
  <si>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</si>
  <si>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</si>
  <si>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</si>
  <si>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</si>
  <si>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</si>
  <si>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</si>
  <si>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</si>
  <si>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</si>
  <si>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Ft-ban</t>
  </si>
  <si>
    <t>Megnevezés</t>
  </si>
  <si>
    <t>Előirányzat</t>
  </si>
  <si>
    <t>Teljesítés</t>
  </si>
  <si>
    <t>Eredeti</t>
  </si>
  <si>
    <t>Módosított</t>
  </si>
  <si>
    <t>I.</t>
  </si>
  <si>
    <t>Saját forrásból megvalósuló beruházások, felújítások</t>
  </si>
  <si>
    <t>Önkormányzat:</t>
  </si>
  <si>
    <t>A.</t>
  </si>
  <si>
    <t>Előző évtől áthúzódó feladatok:</t>
  </si>
  <si>
    <t>1.</t>
  </si>
  <si>
    <t>Gyermekmedence kialakítás</t>
  </si>
  <si>
    <t>2.</t>
  </si>
  <si>
    <t>10 db önkormányzati telek</t>
  </si>
  <si>
    <t>8.</t>
  </si>
  <si>
    <t>B.</t>
  </si>
  <si>
    <t>2018. évben tervezett feladatok:</t>
  </si>
  <si>
    <t>Malomasszonykert járda építés</t>
  </si>
  <si>
    <t>Városi utak aszfaltozása</t>
  </si>
  <si>
    <t>3.</t>
  </si>
  <si>
    <t>Gyalogátkelőhelyek kialakítása</t>
  </si>
  <si>
    <t>4.</t>
  </si>
  <si>
    <t>Új rendezési terv I. ütem</t>
  </si>
  <si>
    <t>5.</t>
  </si>
  <si>
    <t>Közvilágítás hálózat bővítés</t>
  </si>
  <si>
    <t>6.</t>
  </si>
  <si>
    <t>Teniszpálya öltöző</t>
  </si>
  <si>
    <t>7.</t>
  </si>
  <si>
    <t>PH külső nyílászáró javítása</t>
  </si>
  <si>
    <t>Petőfi u. 4 felújítás I. ütem</t>
  </si>
  <si>
    <t>9.</t>
  </si>
  <si>
    <t>Téli díszkivilágítás</t>
  </si>
  <si>
    <t>10.</t>
  </si>
  <si>
    <t>PH tető felújítás</t>
  </si>
  <si>
    <t>II.</t>
  </si>
  <si>
    <t>Nem saját  forrásból megvalósuló beruházások, fejlújítások:</t>
  </si>
  <si>
    <t>TOP 1.2.1-15-BS1-2016-00007 Dánfok</t>
  </si>
  <si>
    <t>TOP 2.1.13-15-BS1-2016-00002 Csapadék</t>
  </si>
  <si>
    <t>ASP pályázat eszközbeszerzés</t>
  </si>
  <si>
    <t>TOP 5.2.1.15 pályázat kerékpár vásárlás</t>
  </si>
  <si>
    <t>Önkormányzati feladatot ellátó intézmények fejlesztés fogorvosi rendelő</t>
  </si>
  <si>
    <t>Start - pályázatból kis és nagy értékű eszközök</t>
  </si>
  <si>
    <t>III.</t>
  </si>
  <si>
    <t xml:space="preserve">Egyéb felhalmozási célú kiadások </t>
  </si>
  <si>
    <t>Lakosságnak nyújtott kamatmentes kölcsönök</t>
  </si>
  <si>
    <t>"Krízisalap"-ból nyújtott kölcsönök</t>
  </si>
  <si>
    <t>Vállalkozóknak nyújtott kölcsönök</t>
  </si>
  <si>
    <t>Kézilabda Kft TAO pályázat önerő</t>
  </si>
  <si>
    <t>Békési Református Egyházközösség templom felújítás</t>
  </si>
  <si>
    <t>Egyéb felhalmozási célú kiadások összesen (1+..6):</t>
  </si>
  <si>
    <t>Költségvetésben tervezett feladatok összesen (I.+II.+III.):</t>
  </si>
  <si>
    <t>B.)</t>
  </si>
  <si>
    <t>Költségvetésben nem tervezett felhalmozási kiadások összesen</t>
  </si>
  <si>
    <t>Gyógyászati Központ és Gyógyfürdő összesen:</t>
  </si>
  <si>
    <t xml:space="preserve">K62-00 ingatlanok beszerzés, létesítése (gyermekmedence) </t>
  </si>
  <si>
    <t>K63-00 informatikai eszközök beszerzése</t>
  </si>
  <si>
    <t>s</t>
  </si>
  <si>
    <t>K64-00 egyéb tárgyi eszköz beszerzésé</t>
  </si>
  <si>
    <t>K67-00 Áfa</t>
  </si>
  <si>
    <t>Kecskeméti Gábor Kulturális Központ összesen:</t>
  </si>
  <si>
    <t>K64-0002 kisértékű tárgyi eszközök beszerzése</t>
  </si>
  <si>
    <t>K64-00 ÁFA</t>
  </si>
  <si>
    <t>Janytyik Mátyás Múzeum</t>
  </si>
  <si>
    <t xml:space="preserve">K63-0002 kisértékű </t>
  </si>
  <si>
    <t>K67-00 ÁFA</t>
  </si>
  <si>
    <t>Püski Sándor Könyvtár összesen:</t>
  </si>
  <si>
    <t xml:space="preserve">K61-0004 kisértékű szoftver beszerzés </t>
  </si>
  <si>
    <t>K63-0002 kisértékű informatikai eszköz beszerzés</t>
  </si>
  <si>
    <t>K63-00 informatikai eszköz beszerzés</t>
  </si>
  <si>
    <t>K64-0002 kisértékű egyéb tárgyi eszköz beszerzés</t>
  </si>
  <si>
    <t>K64-0003 könyv beszerzés</t>
  </si>
  <si>
    <t>K64-00 Egyéb tárgyi eszközök beszerzése</t>
  </si>
  <si>
    <t>Polgármesteri Hivatal összesen:</t>
  </si>
  <si>
    <t>K64-00 egyéb tárgyi eszközök beszerzése</t>
  </si>
  <si>
    <t>egyéb felhalmozási célú kiadás/fmunkáltatói kölcsön</t>
  </si>
  <si>
    <t>Önkormányzat összesen:</t>
  </si>
  <si>
    <t>Széchenyi tér lakás gázkazán csere</t>
  </si>
  <si>
    <t>Nyomovez.cső, medence</t>
  </si>
  <si>
    <t>Gerinvez.,Bekötővezeték</t>
  </si>
  <si>
    <t>Békés, 2017. évi GFT-hez kapcsolódó</t>
  </si>
  <si>
    <t>TOP.4.3.1-Leromlott város telek vásárlás</t>
  </si>
  <si>
    <t>Gyespmesteri feladatok/ elektromos konvektor</t>
  </si>
  <si>
    <t>Gyespmesteri feladatok/ kutyabefogó eszköz</t>
  </si>
  <si>
    <t>Gyespmesteri feladatok/ ATEV konténer</t>
  </si>
  <si>
    <t>Hajléktalan közmunka / Munkaruha varrás</t>
  </si>
  <si>
    <t>Költségvetésben nem tervezett felhalmozási kiadások összesen:</t>
  </si>
  <si>
    <t>2018. I. féléves felhalmozási kiadások összesen: (A+B)</t>
  </si>
  <si>
    <t xml:space="preserve"> </t>
  </si>
  <si>
    <t>4. sz. melléklet az 1/2018. (II.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</si>
</sst>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color indexed="10"/>
      <name val="Arial"/>
      <family val="2"/>
      <charset val="238"/>
    </font>
    <font>
      <sz val="10"/>
      <name val="MS Sans Serif"/>
      <family val="2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b/>
      <sz val="1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4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0" fontId="4" fillId="0" borderId="0" xfId="1" applyFont="1" applyFill="1" applyAlignment="1">
      <alignment horizontal="right" vertical="center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/>
    </xf>
    <xf numFmtId="3" fontId="12" fillId="0" borderId="2" xfId="0" applyNumberFormat="1" applyFont="1" applyBorder="1" applyAlignment="1"/>
    <xf numFmtId="0" fontId="1" fillId="2" borderId="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5" fillId="0" borderId="2" xfId="0" applyFont="1" applyBorder="1"/>
    <xf numFmtId="3" fontId="5" fillId="0" borderId="2" xfId="0" applyNumberFormat="1" applyFont="1" applyBorder="1"/>
    <xf numFmtId="3" fontId="12" fillId="0" borderId="2" xfId="0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Border="1"/>
    <xf numFmtId="0" fontId="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5" fillId="0" borderId="3" xfId="0" applyFont="1" applyBorder="1"/>
    <xf numFmtId="0" fontId="2" fillId="0" borderId="2" xfId="0" applyFont="1" applyBorder="1"/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/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/>
    <xf numFmtId="0" fontId="2" fillId="0" borderId="0" xfId="0" applyFont="1" applyBorder="1"/>
    <xf numFmtId="0" fontId="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5" fillId="0" borderId="1" xfId="0" applyFont="1" applyBorder="1" applyAlignment="1">
      <alignment horizontal="right"/>
    </xf>
    <xf numFmtId="0" fontId="10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" fillId="0" borderId="12" xfId="0" applyFont="1" applyBorder="1"/>
    <xf numFmtId="3" fontId="1" fillId="4" borderId="2" xfId="0" applyNumberFormat="1" applyFont="1" applyFill="1" applyBorder="1"/>
    <xf numFmtId="3" fontId="2" fillId="0" borderId="0" xfId="0" applyNumberFormat="1" applyFont="1"/>
    <xf numFmtId="0" fontId="1" fillId="0" borderId="8" xfId="0" applyFont="1" applyBorder="1"/>
    <xf numFmtId="3" fontId="0" fillId="0" borderId="2" xfId="0" applyNumberFormat="1" applyBorder="1"/>
    <xf numFmtId="3" fontId="5" fillId="0" borderId="2" xfId="0" applyNumberFormat="1" applyFont="1" applyBorder="1" applyAlignment="1">
      <alignment horizontal="right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/>
    <xf numFmtId="0" fontId="1" fillId="0" borderId="7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3" fontId="5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0" fontId="5" fillId="0" borderId="9" xfId="0" applyFont="1" applyBorder="1" applyAlignment="1"/>
    <xf numFmtId="0" fontId="1" fillId="0" borderId="9" xfId="0" applyFont="1" applyBorder="1" applyAlignment="1"/>
    <xf numFmtId="0" fontId="1" fillId="0" borderId="3" xfId="0" applyFont="1" applyBorder="1" applyAlignment="1"/>
    <xf numFmtId="0" fontId="12" fillId="0" borderId="9" xfId="0" applyFont="1" applyBorder="1" applyAlignment="1"/>
    <xf numFmtId="0" fontId="12" fillId="0" borderId="3" xfId="0" applyFont="1" applyBorder="1" applyAlignment="1"/>
    <xf numFmtId="0" fontId="12" fillId="0" borderId="5" xfId="0" applyFont="1" applyBorder="1" applyAlignment="1"/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5" fillId="4" borderId="9" xfId="0" applyFont="1" applyFill="1" applyBorder="1" applyAlignment="1"/>
    <xf numFmtId="0" fontId="15" fillId="4" borderId="3" xfId="0" applyFont="1" applyFill="1" applyBorder="1" applyAlignment="1"/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9" xfId="0" applyBorder="1" applyAlignment="1"/>
    <xf numFmtId="0" fontId="5" fillId="0" borderId="5" xfId="0" applyFont="1" applyBorder="1" applyAlignment="1"/>
    <xf numFmtId="0" fontId="0" fillId="0" borderId="5" xfId="0" applyBorder="1" applyAlignment="1"/>
    <xf numFmtId="0" fontId="0" fillId="0" borderId="9" xfId="0" applyFont="1" applyBorder="1" applyAlignment="1"/>
    <xf numFmtId="0" fontId="0" fillId="0" borderId="3" xfId="0" applyFont="1" applyBorder="1" applyAlignment="1"/>
    <xf numFmtId="0" fontId="0" fillId="0" borderId="5" xfId="0" applyFont="1" applyBorder="1" applyAlignment="1"/>
    <xf numFmtId="0" fontId="11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4" fillId="0" borderId="0" xfId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Normál" xfId="0" builtinId="0"/>
    <cellStyle name="Normál_2001 költségveté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workbookViewId="0">
      <selection activeCell="I1" sqref="I1:L1"/>
    </sheetView>
  </sheetViews>
  <sheetFormatPr defaultRowHeight="18" customHeight="1" x14ac:dyDescent="0.2"/>
  <cols>
    <col min="1" max="1" width="5" style="61" customWidth="1"/>
    <col min="2" max="2" width="4.42578125" style="2" customWidth="1"/>
    <col min="3" max="3" width="5" style="2" customWidth="1"/>
    <col min="4" max="8" width="9.140625" style="2"/>
    <col min="9" max="9" width="18.28515625" style="2" customWidth="1"/>
    <col min="10" max="10" width="14.140625" style="2" customWidth="1"/>
    <col min="11" max="11" width="15.7109375" style="2" customWidth="1"/>
    <col min="12" max="12" width="13.85546875" style="2" customWidth="1"/>
    <col min="13" max="256" width="9.140625" style="2"/>
    <col min="257" max="257" width="5" style="2" customWidth="1"/>
    <col min="258" max="258" width="4.42578125" style="2" customWidth="1"/>
    <col min="259" max="259" width="5" style="2" customWidth="1"/>
    <col min="260" max="264" width="9.140625" style="2"/>
    <col min="265" max="265" width="18.28515625" style="2" customWidth="1"/>
    <col min="266" max="266" width="14.140625" style="2" customWidth="1"/>
    <col min="267" max="267" width="15.7109375" style="2" customWidth="1"/>
    <col min="268" max="268" width="13.85546875" style="2" customWidth="1"/>
    <col min="269" max="512" width="9.140625" style="2"/>
    <col min="513" max="513" width="5" style="2" customWidth="1"/>
    <col min="514" max="514" width="4.42578125" style="2" customWidth="1"/>
    <col min="515" max="515" width="5" style="2" customWidth="1"/>
    <col min="516" max="520" width="9.140625" style="2"/>
    <col min="521" max="521" width="18.28515625" style="2" customWidth="1"/>
    <col min="522" max="522" width="14.140625" style="2" customWidth="1"/>
    <col min="523" max="523" width="15.7109375" style="2" customWidth="1"/>
    <col min="524" max="524" width="13.85546875" style="2" customWidth="1"/>
    <col min="525" max="768" width="9.140625" style="2"/>
    <col min="769" max="769" width="5" style="2" customWidth="1"/>
    <col min="770" max="770" width="4.42578125" style="2" customWidth="1"/>
    <col min="771" max="771" width="5" style="2" customWidth="1"/>
    <col min="772" max="776" width="9.140625" style="2"/>
    <col min="777" max="777" width="18.28515625" style="2" customWidth="1"/>
    <col min="778" max="778" width="14.140625" style="2" customWidth="1"/>
    <col min="779" max="779" width="15.7109375" style="2" customWidth="1"/>
    <col min="780" max="780" width="13.85546875" style="2" customWidth="1"/>
    <col min="781" max="1024" width="9.140625" style="2"/>
    <col min="1025" max="1025" width="5" style="2" customWidth="1"/>
    <col min="1026" max="1026" width="4.42578125" style="2" customWidth="1"/>
    <col min="1027" max="1027" width="5" style="2" customWidth="1"/>
    <col min="1028" max="1032" width="9.140625" style="2"/>
    <col min="1033" max="1033" width="18.28515625" style="2" customWidth="1"/>
    <col min="1034" max="1034" width="14.140625" style="2" customWidth="1"/>
    <col min="1035" max="1035" width="15.7109375" style="2" customWidth="1"/>
    <col min="1036" max="1036" width="13.85546875" style="2" customWidth="1"/>
    <col min="1037" max="1280" width="9.140625" style="2"/>
    <col min="1281" max="1281" width="5" style="2" customWidth="1"/>
    <col min="1282" max="1282" width="4.42578125" style="2" customWidth="1"/>
    <col min="1283" max="1283" width="5" style="2" customWidth="1"/>
    <col min="1284" max="1288" width="9.140625" style="2"/>
    <col min="1289" max="1289" width="18.28515625" style="2" customWidth="1"/>
    <col min="1290" max="1290" width="14.140625" style="2" customWidth="1"/>
    <col min="1291" max="1291" width="15.7109375" style="2" customWidth="1"/>
    <col min="1292" max="1292" width="13.85546875" style="2" customWidth="1"/>
    <col min="1293" max="1536" width="9.140625" style="2"/>
    <col min="1537" max="1537" width="5" style="2" customWidth="1"/>
    <col min="1538" max="1538" width="4.42578125" style="2" customWidth="1"/>
    <col min="1539" max="1539" width="5" style="2" customWidth="1"/>
    <col min="1540" max="1544" width="9.140625" style="2"/>
    <col min="1545" max="1545" width="18.28515625" style="2" customWidth="1"/>
    <col min="1546" max="1546" width="14.140625" style="2" customWidth="1"/>
    <col min="1547" max="1547" width="15.7109375" style="2" customWidth="1"/>
    <col min="1548" max="1548" width="13.85546875" style="2" customWidth="1"/>
    <col min="1549" max="1792" width="9.140625" style="2"/>
    <col min="1793" max="1793" width="5" style="2" customWidth="1"/>
    <col min="1794" max="1794" width="4.42578125" style="2" customWidth="1"/>
    <col min="1795" max="1795" width="5" style="2" customWidth="1"/>
    <col min="1796" max="1800" width="9.140625" style="2"/>
    <col min="1801" max="1801" width="18.28515625" style="2" customWidth="1"/>
    <col min="1802" max="1802" width="14.140625" style="2" customWidth="1"/>
    <col min="1803" max="1803" width="15.7109375" style="2" customWidth="1"/>
    <col min="1804" max="1804" width="13.85546875" style="2" customWidth="1"/>
    <col min="1805" max="2048" width="9.140625" style="2"/>
    <col min="2049" max="2049" width="5" style="2" customWidth="1"/>
    <col min="2050" max="2050" width="4.42578125" style="2" customWidth="1"/>
    <col min="2051" max="2051" width="5" style="2" customWidth="1"/>
    <col min="2052" max="2056" width="9.140625" style="2"/>
    <col min="2057" max="2057" width="18.28515625" style="2" customWidth="1"/>
    <col min="2058" max="2058" width="14.140625" style="2" customWidth="1"/>
    <col min="2059" max="2059" width="15.7109375" style="2" customWidth="1"/>
    <col min="2060" max="2060" width="13.85546875" style="2" customWidth="1"/>
    <col min="2061" max="2304" width="9.140625" style="2"/>
    <col min="2305" max="2305" width="5" style="2" customWidth="1"/>
    <col min="2306" max="2306" width="4.42578125" style="2" customWidth="1"/>
    <col min="2307" max="2307" width="5" style="2" customWidth="1"/>
    <col min="2308" max="2312" width="9.140625" style="2"/>
    <col min="2313" max="2313" width="18.28515625" style="2" customWidth="1"/>
    <col min="2314" max="2314" width="14.140625" style="2" customWidth="1"/>
    <col min="2315" max="2315" width="15.7109375" style="2" customWidth="1"/>
    <col min="2316" max="2316" width="13.85546875" style="2" customWidth="1"/>
    <col min="2317" max="2560" width="9.140625" style="2"/>
    <col min="2561" max="2561" width="5" style="2" customWidth="1"/>
    <col min="2562" max="2562" width="4.42578125" style="2" customWidth="1"/>
    <col min="2563" max="2563" width="5" style="2" customWidth="1"/>
    <col min="2564" max="2568" width="9.140625" style="2"/>
    <col min="2569" max="2569" width="18.28515625" style="2" customWidth="1"/>
    <col min="2570" max="2570" width="14.140625" style="2" customWidth="1"/>
    <col min="2571" max="2571" width="15.7109375" style="2" customWidth="1"/>
    <col min="2572" max="2572" width="13.85546875" style="2" customWidth="1"/>
    <col min="2573" max="2816" width="9.140625" style="2"/>
    <col min="2817" max="2817" width="5" style="2" customWidth="1"/>
    <col min="2818" max="2818" width="4.42578125" style="2" customWidth="1"/>
    <col min="2819" max="2819" width="5" style="2" customWidth="1"/>
    <col min="2820" max="2824" width="9.140625" style="2"/>
    <col min="2825" max="2825" width="18.28515625" style="2" customWidth="1"/>
    <col min="2826" max="2826" width="14.140625" style="2" customWidth="1"/>
    <col min="2827" max="2827" width="15.7109375" style="2" customWidth="1"/>
    <col min="2828" max="2828" width="13.85546875" style="2" customWidth="1"/>
    <col min="2829" max="3072" width="9.140625" style="2"/>
    <col min="3073" max="3073" width="5" style="2" customWidth="1"/>
    <col min="3074" max="3074" width="4.42578125" style="2" customWidth="1"/>
    <col min="3075" max="3075" width="5" style="2" customWidth="1"/>
    <col min="3076" max="3080" width="9.140625" style="2"/>
    <col min="3081" max="3081" width="18.28515625" style="2" customWidth="1"/>
    <col min="3082" max="3082" width="14.140625" style="2" customWidth="1"/>
    <col min="3083" max="3083" width="15.7109375" style="2" customWidth="1"/>
    <col min="3084" max="3084" width="13.85546875" style="2" customWidth="1"/>
    <col min="3085" max="3328" width="9.140625" style="2"/>
    <col min="3329" max="3329" width="5" style="2" customWidth="1"/>
    <col min="3330" max="3330" width="4.42578125" style="2" customWidth="1"/>
    <col min="3331" max="3331" width="5" style="2" customWidth="1"/>
    <col min="3332" max="3336" width="9.140625" style="2"/>
    <col min="3337" max="3337" width="18.28515625" style="2" customWidth="1"/>
    <col min="3338" max="3338" width="14.140625" style="2" customWidth="1"/>
    <col min="3339" max="3339" width="15.7109375" style="2" customWidth="1"/>
    <col min="3340" max="3340" width="13.85546875" style="2" customWidth="1"/>
    <col min="3341" max="3584" width="9.140625" style="2"/>
    <col min="3585" max="3585" width="5" style="2" customWidth="1"/>
    <col min="3586" max="3586" width="4.42578125" style="2" customWidth="1"/>
    <col min="3587" max="3587" width="5" style="2" customWidth="1"/>
    <col min="3588" max="3592" width="9.140625" style="2"/>
    <col min="3593" max="3593" width="18.28515625" style="2" customWidth="1"/>
    <col min="3594" max="3594" width="14.140625" style="2" customWidth="1"/>
    <col min="3595" max="3595" width="15.7109375" style="2" customWidth="1"/>
    <col min="3596" max="3596" width="13.85546875" style="2" customWidth="1"/>
    <col min="3597" max="3840" width="9.140625" style="2"/>
    <col min="3841" max="3841" width="5" style="2" customWidth="1"/>
    <col min="3842" max="3842" width="4.42578125" style="2" customWidth="1"/>
    <col min="3843" max="3843" width="5" style="2" customWidth="1"/>
    <col min="3844" max="3848" width="9.140625" style="2"/>
    <col min="3849" max="3849" width="18.28515625" style="2" customWidth="1"/>
    <col min="3850" max="3850" width="14.140625" style="2" customWidth="1"/>
    <col min="3851" max="3851" width="15.7109375" style="2" customWidth="1"/>
    <col min="3852" max="3852" width="13.85546875" style="2" customWidth="1"/>
    <col min="3853" max="4096" width="9.140625" style="2"/>
    <col min="4097" max="4097" width="5" style="2" customWidth="1"/>
    <col min="4098" max="4098" width="4.42578125" style="2" customWidth="1"/>
    <col min="4099" max="4099" width="5" style="2" customWidth="1"/>
    <col min="4100" max="4104" width="9.140625" style="2"/>
    <col min="4105" max="4105" width="18.28515625" style="2" customWidth="1"/>
    <col min="4106" max="4106" width="14.140625" style="2" customWidth="1"/>
    <col min="4107" max="4107" width="15.7109375" style="2" customWidth="1"/>
    <col min="4108" max="4108" width="13.85546875" style="2" customWidth="1"/>
    <col min="4109" max="4352" width="9.140625" style="2"/>
    <col min="4353" max="4353" width="5" style="2" customWidth="1"/>
    <col min="4354" max="4354" width="4.42578125" style="2" customWidth="1"/>
    <col min="4355" max="4355" width="5" style="2" customWidth="1"/>
    <col min="4356" max="4360" width="9.140625" style="2"/>
    <col min="4361" max="4361" width="18.28515625" style="2" customWidth="1"/>
    <col min="4362" max="4362" width="14.140625" style="2" customWidth="1"/>
    <col min="4363" max="4363" width="15.7109375" style="2" customWidth="1"/>
    <col min="4364" max="4364" width="13.85546875" style="2" customWidth="1"/>
    <col min="4365" max="4608" width="9.140625" style="2"/>
    <col min="4609" max="4609" width="5" style="2" customWidth="1"/>
    <col min="4610" max="4610" width="4.42578125" style="2" customWidth="1"/>
    <col min="4611" max="4611" width="5" style="2" customWidth="1"/>
    <col min="4612" max="4616" width="9.140625" style="2"/>
    <col min="4617" max="4617" width="18.28515625" style="2" customWidth="1"/>
    <col min="4618" max="4618" width="14.140625" style="2" customWidth="1"/>
    <col min="4619" max="4619" width="15.7109375" style="2" customWidth="1"/>
    <col min="4620" max="4620" width="13.85546875" style="2" customWidth="1"/>
    <col min="4621" max="4864" width="9.140625" style="2"/>
    <col min="4865" max="4865" width="5" style="2" customWidth="1"/>
    <col min="4866" max="4866" width="4.42578125" style="2" customWidth="1"/>
    <col min="4867" max="4867" width="5" style="2" customWidth="1"/>
    <col min="4868" max="4872" width="9.140625" style="2"/>
    <col min="4873" max="4873" width="18.28515625" style="2" customWidth="1"/>
    <col min="4874" max="4874" width="14.140625" style="2" customWidth="1"/>
    <col min="4875" max="4875" width="15.7109375" style="2" customWidth="1"/>
    <col min="4876" max="4876" width="13.85546875" style="2" customWidth="1"/>
    <col min="4877" max="5120" width="9.140625" style="2"/>
    <col min="5121" max="5121" width="5" style="2" customWidth="1"/>
    <col min="5122" max="5122" width="4.42578125" style="2" customWidth="1"/>
    <col min="5123" max="5123" width="5" style="2" customWidth="1"/>
    <col min="5124" max="5128" width="9.140625" style="2"/>
    <col min="5129" max="5129" width="18.28515625" style="2" customWidth="1"/>
    <col min="5130" max="5130" width="14.140625" style="2" customWidth="1"/>
    <col min="5131" max="5131" width="15.7109375" style="2" customWidth="1"/>
    <col min="5132" max="5132" width="13.85546875" style="2" customWidth="1"/>
    <col min="5133" max="5376" width="9.140625" style="2"/>
    <col min="5377" max="5377" width="5" style="2" customWidth="1"/>
    <col min="5378" max="5378" width="4.42578125" style="2" customWidth="1"/>
    <col min="5379" max="5379" width="5" style="2" customWidth="1"/>
    <col min="5380" max="5384" width="9.140625" style="2"/>
    <col min="5385" max="5385" width="18.28515625" style="2" customWidth="1"/>
    <col min="5386" max="5386" width="14.140625" style="2" customWidth="1"/>
    <col min="5387" max="5387" width="15.7109375" style="2" customWidth="1"/>
    <col min="5388" max="5388" width="13.85546875" style="2" customWidth="1"/>
    <col min="5389" max="5632" width="9.140625" style="2"/>
    <col min="5633" max="5633" width="5" style="2" customWidth="1"/>
    <col min="5634" max="5634" width="4.42578125" style="2" customWidth="1"/>
    <col min="5635" max="5635" width="5" style="2" customWidth="1"/>
    <col min="5636" max="5640" width="9.140625" style="2"/>
    <col min="5641" max="5641" width="18.28515625" style="2" customWidth="1"/>
    <col min="5642" max="5642" width="14.140625" style="2" customWidth="1"/>
    <col min="5643" max="5643" width="15.7109375" style="2" customWidth="1"/>
    <col min="5644" max="5644" width="13.85546875" style="2" customWidth="1"/>
    <col min="5645" max="5888" width="9.140625" style="2"/>
    <col min="5889" max="5889" width="5" style="2" customWidth="1"/>
    <col min="5890" max="5890" width="4.42578125" style="2" customWidth="1"/>
    <col min="5891" max="5891" width="5" style="2" customWidth="1"/>
    <col min="5892" max="5896" width="9.140625" style="2"/>
    <col min="5897" max="5897" width="18.28515625" style="2" customWidth="1"/>
    <col min="5898" max="5898" width="14.140625" style="2" customWidth="1"/>
    <col min="5899" max="5899" width="15.7109375" style="2" customWidth="1"/>
    <col min="5900" max="5900" width="13.85546875" style="2" customWidth="1"/>
    <col min="5901" max="6144" width="9.140625" style="2"/>
    <col min="6145" max="6145" width="5" style="2" customWidth="1"/>
    <col min="6146" max="6146" width="4.42578125" style="2" customWidth="1"/>
    <col min="6147" max="6147" width="5" style="2" customWidth="1"/>
    <col min="6148" max="6152" width="9.140625" style="2"/>
    <col min="6153" max="6153" width="18.28515625" style="2" customWidth="1"/>
    <col min="6154" max="6154" width="14.140625" style="2" customWidth="1"/>
    <col min="6155" max="6155" width="15.7109375" style="2" customWidth="1"/>
    <col min="6156" max="6156" width="13.85546875" style="2" customWidth="1"/>
    <col min="6157" max="6400" width="9.140625" style="2"/>
    <col min="6401" max="6401" width="5" style="2" customWidth="1"/>
    <col min="6402" max="6402" width="4.42578125" style="2" customWidth="1"/>
    <col min="6403" max="6403" width="5" style="2" customWidth="1"/>
    <col min="6404" max="6408" width="9.140625" style="2"/>
    <col min="6409" max="6409" width="18.28515625" style="2" customWidth="1"/>
    <col min="6410" max="6410" width="14.140625" style="2" customWidth="1"/>
    <col min="6411" max="6411" width="15.7109375" style="2" customWidth="1"/>
    <col min="6412" max="6412" width="13.85546875" style="2" customWidth="1"/>
    <col min="6413" max="6656" width="9.140625" style="2"/>
    <col min="6657" max="6657" width="5" style="2" customWidth="1"/>
    <col min="6658" max="6658" width="4.42578125" style="2" customWidth="1"/>
    <col min="6659" max="6659" width="5" style="2" customWidth="1"/>
    <col min="6660" max="6664" width="9.140625" style="2"/>
    <col min="6665" max="6665" width="18.28515625" style="2" customWidth="1"/>
    <col min="6666" max="6666" width="14.140625" style="2" customWidth="1"/>
    <col min="6667" max="6667" width="15.7109375" style="2" customWidth="1"/>
    <col min="6668" max="6668" width="13.85546875" style="2" customWidth="1"/>
    <col min="6669" max="6912" width="9.140625" style="2"/>
    <col min="6913" max="6913" width="5" style="2" customWidth="1"/>
    <col min="6914" max="6914" width="4.42578125" style="2" customWidth="1"/>
    <col min="6915" max="6915" width="5" style="2" customWidth="1"/>
    <col min="6916" max="6920" width="9.140625" style="2"/>
    <col min="6921" max="6921" width="18.28515625" style="2" customWidth="1"/>
    <col min="6922" max="6922" width="14.140625" style="2" customWidth="1"/>
    <col min="6923" max="6923" width="15.7109375" style="2" customWidth="1"/>
    <col min="6924" max="6924" width="13.85546875" style="2" customWidth="1"/>
    <col min="6925" max="7168" width="9.140625" style="2"/>
    <col min="7169" max="7169" width="5" style="2" customWidth="1"/>
    <col min="7170" max="7170" width="4.42578125" style="2" customWidth="1"/>
    <col min="7171" max="7171" width="5" style="2" customWidth="1"/>
    <col min="7172" max="7176" width="9.140625" style="2"/>
    <col min="7177" max="7177" width="18.28515625" style="2" customWidth="1"/>
    <col min="7178" max="7178" width="14.140625" style="2" customWidth="1"/>
    <col min="7179" max="7179" width="15.7109375" style="2" customWidth="1"/>
    <col min="7180" max="7180" width="13.85546875" style="2" customWidth="1"/>
    <col min="7181" max="7424" width="9.140625" style="2"/>
    <col min="7425" max="7425" width="5" style="2" customWidth="1"/>
    <col min="7426" max="7426" width="4.42578125" style="2" customWidth="1"/>
    <col min="7427" max="7427" width="5" style="2" customWidth="1"/>
    <col min="7428" max="7432" width="9.140625" style="2"/>
    <col min="7433" max="7433" width="18.28515625" style="2" customWidth="1"/>
    <col min="7434" max="7434" width="14.140625" style="2" customWidth="1"/>
    <col min="7435" max="7435" width="15.7109375" style="2" customWidth="1"/>
    <col min="7436" max="7436" width="13.85546875" style="2" customWidth="1"/>
    <col min="7437" max="7680" width="9.140625" style="2"/>
    <col min="7681" max="7681" width="5" style="2" customWidth="1"/>
    <col min="7682" max="7682" width="4.42578125" style="2" customWidth="1"/>
    <col min="7683" max="7683" width="5" style="2" customWidth="1"/>
    <col min="7684" max="7688" width="9.140625" style="2"/>
    <col min="7689" max="7689" width="18.28515625" style="2" customWidth="1"/>
    <col min="7690" max="7690" width="14.140625" style="2" customWidth="1"/>
    <col min="7691" max="7691" width="15.7109375" style="2" customWidth="1"/>
    <col min="7692" max="7692" width="13.85546875" style="2" customWidth="1"/>
    <col min="7693" max="7936" width="9.140625" style="2"/>
    <col min="7937" max="7937" width="5" style="2" customWidth="1"/>
    <col min="7938" max="7938" width="4.42578125" style="2" customWidth="1"/>
    <col min="7939" max="7939" width="5" style="2" customWidth="1"/>
    <col min="7940" max="7944" width="9.140625" style="2"/>
    <col min="7945" max="7945" width="18.28515625" style="2" customWidth="1"/>
    <col min="7946" max="7946" width="14.140625" style="2" customWidth="1"/>
    <col min="7947" max="7947" width="15.7109375" style="2" customWidth="1"/>
    <col min="7948" max="7948" width="13.85546875" style="2" customWidth="1"/>
    <col min="7949" max="8192" width="9.140625" style="2"/>
    <col min="8193" max="8193" width="5" style="2" customWidth="1"/>
    <col min="8194" max="8194" width="4.42578125" style="2" customWidth="1"/>
    <col min="8195" max="8195" width="5" style="2" customWidth="1"/>
    <col min="8196" max="8200" width="9.140625" style="2"/>
    <col min="8201" max="8201" width="18.28515625" style="2" customWidth="1"/>
    <col min="8202" max="8202" width="14.140625" style="2" customWidth="1"/>
    <col min="8203" max="8203" width="15.7109375" style="2" customWidth="1"/>
    <col min="8204" max="8204" width="13.85546875" style="2" customWidth="1"/>
    <col min="8205" max="8448" width="9.140625" style="2"/>
    <col min="8449" max="8449" width="5" style="2" customWidth="1"/>
    <col min="8450" max="8450" width="4.42578125" style="2" customWidth="1"/>
    <col min="8451" max="8451" width="5" style="2" customWidth="1"/>
    <col min="8452" max="8456" width="9.140625" style="2"/>
    <col min="8457" max="8457" width="18.28515625" style="2" customWidth="1"/>
    <col min="8458" max="8458" width="14.140625" style="2" customWidth="1"/>
    <col min="8459" max="8459" width="15.7109375" style="2" customWidth="1"/>
    <col min="8460" max="8460" width="13.85546875" style="2" customWidth="1"/>
    <col min="8461" max="8704" width="9.140625" style="2"/>
    <col min="8705" max="8705" width="5" style="2" customWidth="1"/>
    <col min="8706" max="8706" width="4.42578125" style="2" customWidth="1"/>
    <col min="8707" max="8707" width="5" style="2" customWidth="1"/>
    <col min="8708" max="8712" width="9.140625" style="2"/>
    <col min="8713" max="8713" width="18.28515625" style="2" customWidth="1"/>
    <col min="8714" max="8714" width="14.140625" style="2" customWidth="1"/>
    <col min="8715" max="8715" width="15.7109375" style="2" customWidth="1"/>
    <col min="8716" max="8716" width="13.85546875" style="2" customWidth="1"/>
    <col min="8717" max="8960" width="9.140625" style="2"/>
    <col min="8961" max="8961" width="5" style="2" customWidth="1"/>
    <col min="8962" max="8962" width="4.42578125" style="2" customWidth="1"/>
    <col min="8963" max="8963" width="5" style="2" customWidth="1"/>
    <col min="8964" max="8968" width="9.140625" style="2"/>
    <col min="8969" max="8969" width="18.28515625" style="2" customWidth="1"/>
    <col min="8970" max="8970" width="14.140625" style="2" customWidth="1"/>
    <col min="8971" max="8971" width="15.7109375" style="2" customWidth="1"/>
    <col min="8972" max="8972" width="13.85546875" style="2" customWidth="1"/>
    <col min="8973" max="9216" width="9.140625" style="2"/>
    <col min="9217" max="9217" width="5" style="2" customWidth="1"/>
    <col min="9218" max="9218" width="4.42578125" style="2" customWidth="1"/>
    <col min="9219" max="9219" width="5" style="2" customWidth="1"/>
    <col min="9220" max="9224" width="9.140625" style="2"/>
    <col min="9225" max="9225" width="18.28515625" style="2" customWidth="1"/>
    <col min="9226" max="9226" width="14.140625" style="2" customWidth="1"/>
    <col min="9227" max="9227" width="15.7109375" style="2" customWidth="1"/>
    <col min="9228" max="9228" width="13.85546875" style="2" customWidth="1"/>
    <col min="9229" max="9472" width="9.140625" style="2"/>
    <col min="9473" max="9473" width="5" style="2" customWidth="1"/>
    <col min="9474" max="9474" width="4.42578125" style="2" customWidth="1"/>
    <col min="9475" max="9475" width="5" style="2" customWidth="1"/>
    <col min="9476" max="9480" width="9.140625" style="2"/>
    <col min="9481" max="9481" width="18.28515625" style="2" customWidth="1"/>
    <col min="9482" max="9482" width="14.140625" style="2" customWidth="1"/>
    <col min="9483" max="9483" width="15.7109375" style="2" customWidth="1"/>
    <col min="9484" max="9484" width="13.85546875" style="2" customWidth="1"/>
    <col min="9485" max="9728" width="9.140625" style="2"/>
    <col min="9729" max="9729" width="5" style="2" customWidth="1"/>
    <col min="9730" max="9730" width="4.42578125" style="2" customWidth="1"/>
    <col min="9731" max="9731" width="5" style="2" customWidth="1"/>
    <col min="9732" max="9736" width="9.140625" style="2"/>
    <col min="9737" max="9737" width="18.28515625" style="2" customWidth="1"/>
    <col min="9738" max="9738" width="14.140625" style="2" customWidth="1"/>
    <col min="9739" max="9739" width="15.7109375" style="2" customWidth="1"/>
    <col min="9740" max="9740" width="13.85546875" style="2" customWidth="1"/>
    <col min="9741" max="9984" width="9.140625" style="2"/>
    <col min="9985" max="9985" width="5" style="2" customWidth="1"/>
    <col min="9986" max="9986" width="4.42578125" style="2" customWidth="1"/>
    <col min="9987" max="9987" width="5" style="2" customWidth="1"/>
    <col min="9988" max="9992" width="9.140625" style="2"/>
    <col min="9993" max="9993" width="18.28515625" style="2" customWidth="1"/>
    <col min="9994" max="9994" width="14.140625" style="2" customWidth="1"/>
    <col min="9995" max="9995" width="15.7109375" style="2" customWidth="1"/>
    <col min="9996" max="9996" width="13.85546875" style="2" customWidth="1"/>
    <col min="9997" max="10240" width="9.140625" style="2"/>
    <col min="10241" max="10241" width="5" style="2" customWidth="1"/>
    <col min="10242" max="10242" width="4.42578125" style="2" customWidth="1"/>
    <col min="10243" max="10243" width="5" style="2" customWidth="1"/>
    <col min="10244" max="10248" width="9.140625" style="2"/>
    <col min="10249" max="10249" width="18.28515625" style="2" customWidth="1"/>
    <col min="10250" max="10250" width="14.140625" style="2" customWidth="1"/>
    <col min="10251" max="10251" width="15.7109375" style="2" customWidth="1"/>
    <col min="10252" max="10252" width="13.85546875" style="2" customWidth="1"/>
    <col min="10253" max="10496" width="9.140625" style="2"/>
    <col min="10497" max="10497" width="5" style="2" customWidth="1"/>
    <col min="10498" max="10498" width="4.42578125" style="2" customWidth="1"/>
    <col min="10499" max="10499" width="5" style="2" customWidth="1"/>
    <col min="10500" max="10504" width="9.140625" style="2"/>
    <col min="10505" max="10505" width="18.28515625" style="2" customWidth="1"/>
    <col min="10506" max="10506" width="14.140625" style="2" customWidth="1"/>
    <col min="10507" max="10507" width="15.7109375" style="2" customWidth="1"/>
    <col min="10508" max="10508" width="13.85546875" style="2" customWidth="1"/>
    <col min="10509" max="10752" width="9.140625" style="2"/>
    <col min="10753" max="10753" width="5" style="2" customWidth="1"/>
    <col min="10754" max="10754" width="4.42578125" style="2" customWidth="1"/>
    <col min="10755" max="10755" width="5" style="2" customWidth="1"/>
    <col min="10756" max="10760" width="9.140625" style="2"/>
    <col min="10761" max="10761" width="18.28515625" style="2" customWidth="1"/>
    <col min="10762" max="10762" width="14.140625" style="2" customWidth="1"/>
    <col min="10763" max="10763" width="15.7109375" style="2" customWidth="1"/>
    <col min="10764" max="10764" width="13.85546875" style="2" customWidth="1"/>
    <col min="10765" max="11008" width="9.140625" style="2"/>
    <col min="11009" max="11009" width="5" style="2" customWidth="1"/>
    <col min="11010" max="11010" width="4.42578125" style="2" customWidth="1"/>
    <col min="11011" max="11011" width="5" style="2" customWidth="1"/>
    <col min="11012" max="11016" width="9.140625" style="2"/>
    <col min="11017" max="11017" width="18.28515625" style="2" customWidth="1"/>
    <col min="11018" max="11018" width="14.140625" style="2" customWidth="1"/>
    <col min="11019" max="11019" width="15.7109375" style="2" customWidth="1"/>
    <col min="11020" max="11020" width="13.85546875" style="2" customWidth="1"/>
    <col min="11021" max="11264" width="9.140625" style="2"/>
    <col min="11265" max="11265" width="5" style="2" customWidth="1"/>
    <col min="11266" max="11266" width="4.42578125" style="2" customWidth="1"/>
    <col min="11267" max="11267" width="5" style="2" customWidth="1"/>
    <col min="11268" max="11272" width="9.140625" style="2"/>
    <col min="11273" max="11273" width="18.28515625" style="2" customWidth="1"/>
    <col min="11274" max="11274" width="14.140625" style="2" customWidth="1"/>
    <col min="11275" max="11275" width="15.7109375" style="2" customWidth="1"/>
    <col min="11276" max="11276" width="13.85546875" style="2" customWidth="1"/>
    <col min="11277" max="11520" width="9.140625" style="2"/>
    <col min="11521" max="11521" width="5" style="2" customWidth="1"/>
    <col min="11522" max="11522" width="4.42578125" style="2" customWidth="1"/>
    <col min="11523" max="11523" width="5" style="2" customWidth="1"/>
    <col min="11524" max="11528" width="9.140625" style="2"/>
    <col min="11529" max="11529" width="18.28515625" style="2" customWidth="1"/>
    <col min="11530" max="11530" width="14.140625" style="2" customWidth="1"/>
    <col min="11531" max="11531" width="15.7109375" style="2" customWidth="1"/>
    <col min="11532" max="11532" width="13.85546875" style="2" customWidth="1"/>
    <col min="11533" max="11776" width="9.140625" style="2"/>
    <col min="11777" max="11777" width="5" style="2" customWidth="1"/>
    <col min="11778" max="11778" width="4.42578125" style="2" customWidth="1"/>
    <col min="11779" max="11779" width="5" style="2" customWidth="1"/>
    <col min="11780" max="11784" width="9.140625" style="2"/>
    <col min="11785" max="11785" width="18.28515625" style="2" customWidth="1"/>
    <col min="11786" max="11786" width="14.140625" style="2" customWidth="1"/>
    <col min="11787" max="11787" width="15.7109375" style="2" customWidth="1"/>
    <col min="11788" max="11788" width="13.85546875" style="2" customWidth="1"/>
    <col min="11789" max="12032" width="9.140625" style="2"/>
    <col min="12033" max="12033" width="5" style="2" customWidth="1"/>
    <col min="12034" max="12034" width="4.42578125" style="2" customWidth="1"/>
    <col min="12035" max="12035" width="5" style="2" customWidth="1"/>
    <col min="12036" max="12040" width="9.140625" style="2"/>
    <col min="12041" max="12041" width="18.28515625" style="2" customWidth="1"/>
    <col min="12042" max="12042" width="14.140625" style="2" customWidth="1"/>
    <col min="12043" max="12043" width="15.7109375" style="2" customWidth="1"/>
    <col min="12044" max="12044" width="13.85546875" style="2" customWidth="1"/>
    <col min="12045" max="12288" width="9.140625" style="2"/>
    <col min="12289" max="12289" width="5" style="2" customWidth="1"/>
    <col min="12290" max="12290" width="4.42578125" style="2" customWidth="1"/>
    <col min="12291" max="12291" width="5" style="2" customWidth="1"/>
    <col min="12292" max="12296" width="9.140625" style="2"/>
    <col min="12297" max="12297" width="18.28515625" style="2" customWidth="1"/>
    <col min="12298" max="12298" width="14.140625" style="2" customWidth="1"/>
    <col min="12299" max="12299" width="15.7109375" style="2" customWidth="1"/>
    <col min="12300" max="12300" width="13.85546875" style="2" customWidth="1"/>
    <col min="12301" max="12544" width="9.140625" style="2"/>
    <col min="12545" max="12545" width="5" style="2" customWidth="1"/>
    <col min="12546" max="12546" width="4.42578125" style="2" customWidth="1"/>
    <col min="12547" max="12547" width="5" style="2" customWidth="1"/>
    <col min="12548" max="12552" width="9.140625" style="2"/>
    <col min="12553" max="12553" width="18.28515625" style="2" customWidth="1"/>
    <col min="12554" max="12554" width="14.140625" style="2" customWidth="1"/>
    <col min="12555" max="12555" width="15.7109375" style="2" customWidth="1"/>
    <col min="12556" max="12556" width="13.85546875" style="2" customWidth="1"/>
    <col min="12557" max="12800" width="9.140625" style="2"/>
    <col min="12801" max="12801" width="5" style="2" customWidth="1"/>
    <col min="12802" max="12802" width="4.42578125" style="2" customWidth="1"/>
    <col min="12803" max="12803" width="5" style="2" customWidth="1"/>
    <col min="12804" max="12808" width="9.140625" style="2"/>
    <col min="12809" max="12809" width="18.28515625" style="2" customWidth="1"/>
    <col min="12810" max="12810" width="14.140625" style="2" customWidth="1"/>
    <col min="12811" max="12811" width="15.7109375" style="2" customWidth="1"/>
    <col min="12812" max="12812" width="13.85546875" style="2" customWidth="1"/>
    <col min="12813" max="13056" width="9.140625" style="2"/>
    <col min="13057" max="13057" width="5" style="2" customWidth="1"/>
    <col min="13058" max="13058" width="4.42578125" style="2" customWidth="1"/>
    <col min="13059" max="13059" width="5" style="2" customWidth="1"/>
    <col min="13060" max="13064" width="9.140625" style="2"/>
    <col min="13065" max="13065" width="18.28515625" style="2" customWidth="1"/>
    <col min="13066" max="13066" width="14.140625" style="2" customWidth="1"/>
    <col min="13067" max="13067" width="15.7109375" style="2" customWidth="1"/>
    <col min="13068" max="13068" width="13.85546875" style="2" customWidth="1"/>
    <col min="13069" max="13312" width="9.140625" style="2"/>
    <col min="13313" max="13313" width="5" style="2" customWidth="1"/>
    <col min="13314" max="13314" width="4.42578125" style="2" customWidth="1"/>
    <col min="13315" max="13315" width="5" style="2" customWidth="1"/>
    <col min="13316" max="13320" width="9.140625" style="2"/>
    <col min="13321" max="13321" width="18.28515625" style="2" customWidth="1"/>
    <col min="13322" max="13322" width="14.140625" style="2" customWidth="1"/>
    <col min="13323" max="13323" width="15.7109375" style="2" customWidth="1"/>
    <col min="13324" max="13324" width="13.85546875" style="2" customWidth="1"/>
    <col min="13325" max="13568" width="9.140625" style="2"/>
    <col min="13569" max="13569" width="5" style="2" customWidth="1"/>
    <col min="13570" max="13570" width="4.42578125" style="2" customWidth="1"/>
    <col min="13571" max="13571" width="5" style="2" customWidth="1"/>
    <col min="13572" max="13576" width="9.140625" style="2"/>
    <col min="13577" max="13577" width="18.28515625" style="2" customWidth="1"/>
    <col min="13578" max="13578" width="14.140625" style="2" customWidth="1"/>
    <col min="13579" max="13579" width="15.7109375" style="2" customWidth="1"/>
    <col min="13580" max="13580" width="13.85546875" style="2" customWidth="1"/>
    <col min="13581" max="13824" width="9.140625" style="2"/>
    <col min="13825" max="13825" width="5" style="2" customWidth="1"/>
    <col min="13826" max="13826" width="4.42578125" style="2" customWidth="1"/>
    <col min="13827" max="13827" width="5" style="2" customWidth="1"/>
    <col min="13828" max="13832" width="9.140625" style="2"/>
    <col min="13833" max="13833" width="18.28515625" style="2" customWidth="1"/>
    <col min="13834" max="13834" width="14.140625" style="2" customWidth="1"/>
    <col min="13835" max="13835" width="15.7109375" style="2" customWidth="1"/>
    <col min="13836" max="13836" width="13.85546875" style="2" customWidth="1"/>
    <col min="13837" max="14080" width="9.140625" style="2"/>
    <col min="14081" max="14081" width="5" style="2" customWidth="1"/>
    <col min="14082" max="14082" width="4.42578125" style="2" customWidth="1"/>
    <col min="14083" max="14083" width="5" style="2" customWidth="1"/>
    <col min="14084" max="14088" width="9.140625" style="2"/>
    <col min="14089" max="14089" width="18.28515625" style="2" customWidth="1"/>
    <col min="14090" max="14090" width="14.140625" style="2" customWidth="1"/>
    <col min="14091" max="14091" width="15.7109375" style="2" customWidth="1"/>
    <col min="14092" max="14092" width="13.85546875" style="2" customWidth="1"/>
    <col min="14093" max="14336" width="9.140625" style="2"/>
    <col min="14337" max="14337" width="5" style="2" customWidth="1"/>
    <col min="14338" max="14338" width="4.42578125" style="2" customWidth="1"/>
    <col min="14339" max="14339" width="5" style="2" customWidth="1"/>
    <col min="14340" max="14344" width="9.140625" style="2"/>
    <col min="14345" max="14345" width="18.28515625" style="2" customWidth="1"/>
    <col min="14346" max="14346" width="14.140625" style="2" customWidth="1"/>
    <col min="14347" max="14347" width="15.7109375" style="2" customWidth="1"/>
    <col min="14348" max="14348" width="13.85546875" style="2" customWidth="1"/>
    <col min="14349" max="14592" width="9.140625" style="2"/>
    <col min="14593" max="14593" width="5" style="2" customWidth="1"/>
    <col min="14594" max="14594" width="4.42578125" style="2" customWidth="1"/>
    <col min="14595" max="14595" width="5" style="2" customWidth="1"/>
    <col min="14596" max="14600" width="9.140625" style="2"/>
    <col min="14601" max="14601" width="18.28515625" style="2" customWidth="1"/>
    <col min="14602" max="14602" width="14.140625" style="2" customWidth="1"/>
    <col min="14603" max="14603" width="15.7109375" style="2" customWidth="1"/>
    <col min="14604" max="14604" width="13.85546875" style="2" customWidth="1"/>
    <col min="14605" max="14848" width="9.140625" style="2"/>
    <col min="14849" max="14849" width="5" style="2" customWidth="1"/>
    <col min="14850" max="14850" width="4.42578125" style="2" customWidth="1"/>
    <col min="14851" max="14851" width="5" style="2" customWidth="1"/>
    <col min="14852" max="14856" width="9.140625" style="2"/>
    <col min="14857" max="14857" width="18.28515625" style="2" customWidth="1"/>
    <col min="14858" max="14858" width="14.140625" style="2" customWidth="1"/>
    <col min="14859" max="14859" width="15.7109375" style="2" customWidth="1"/>
    <col min="14860" max="14860" width="13.85546875" style="2" customWidth="1"/>
    <col min="14861" max="15104" width="9.140625" style="2"/>
    <col min="15105" max="15105" width="5" style="2" customWidth="1"/>
    <col min="15106" max="15106" width="4.42578125" style="2" customWidth="1"/>
    <col min="15107" max="15107" width="5" style="2" customWidth="1"/>
    <col min="15108" max="15112" width="9.140625" style="2"/>
    <col min="15113" max="15113" width="18.28515625" style="2" customWidth="1"/>
    <col min="15114" max="15114" width="14.140625" style="2" customWidth="1"/>
    <col min="15115" max="15115" width="15.7109375" style="2" customWidth="1"/>
    <col min="15116" max="15116" width="13.85546875" style="2" customWidth="1"/>
    <col min="15117" max="15360" width="9.140625" style="2"/>
    <col min="15361" max="15361" width="5" style="2" customWidth="1"/>
    <col min="15362" max="15362" width="4.42578125" style="2" customWidth="1"/>
    <col min="15363" max="15363" width="5" style="2" customWidth="1"/>
    <col min="15364" max="15368" width="9.140625" style="2"/>
    <col min="15369" max="15369" width="18.28515625" style="2" customWidth="1"/>
    <col min="15370" max="15370" width="14.140625" style="2" customWidth="1"/>
    <col min="15371" max="15371" width="15.7109375" style="2" customWidth="1"/>
    <col min="15372" max="15372" width="13.85546875" style="2" customWidth="1"/>
    <col min="15373" max="15616" width="9.140625" style="2"/>
    <col min="15617" max="15617" width="5" style="2" customWidth="1"/>
    <col min="15618" max="15618" width="4.42578125" style="2" customWidth="1"/>
    <col min="15619" max="15619" width="5" style="2" customWidth="1"/>
    <col min="15620" max="15624" width="9.140625" style="2"/>
    <col min="15625" max="15625" width="18.28515625" style="2" customWidth="1"/>
    <col min="15626" max="15626" width="14.140625" style="2" customWidth="1"/>
    <col min="15627" max="15627" width="15.7109375" style="2" customWidth="1"/>
    <col min="15628" max="15628" width="13.85546875" style="2" customWidth="1"/>
    <col min="15629" max="15872" width="9.140625" style="2"/>
    <col min="15873" max="15873" width="5" style="2" customWidth="1"/>
    <col min="15874" max="15874" width="4.42578125" style="2" customWidth="1"/>
    <col min="15875" max="15875" width="5" style="2" customWidth="1"/>
    <col min="15876" max="15880" width="9.140625" style="2"/>
    <col min="15881" max="15881" width="18.28515625" style="2" customWidth="1"/>
    <col min="15882" max="15882" width="14.140625" style="2" customWidth="1"/>
    <col min="15883" max="15883" width="15.7109375" style="2" customWidth="1"/>
    <col min="15884" max="15884" width="13.85546875" style="2" customWidth="1"/>
    <col min="15885" max="16128" width="9.140625" style="2"/>
    <col min="16129" max="16129" width="5" style="2" customWidth="1"/>
    <col min="16130" max="16130" width="4.42578125" style="2" customWidth="1"/>
    <col min="16131" max="16131" width="5" style="2" customWidth="1"/>
    <col min="16132" max="16136" width="9.140625" style="2"/>
    <col min="16137" max="16137" width="18.28515625" style="2" customWidth="1"/>
    <col min="16138" max="16138" width="14.140625" style="2" customWidth="1"/>
    <col min="16139" max="16139" width="15.7109375" style="2" customWidth="1"/>
    <col min="16140" max="16140" width="13.85546875" style="2" customWidth="1"/>
    <col min="16141" max="16384" width="9.140625" style="2"/>
  </cols>
  <sheetData>
    <row r="1" spans="1:12" ht="18" customHeight="1" x14ac:dyDescent="0.2">
      <c r="A1" s="1"/>
      <c r="C1" s="3"/>
      <c r="D1" s="3"/>
      <c r="E1" s="3"/>
      <c r="F1" s="3"/>
      <c r="G1" s="3"/>
      <c r="H1" s="3"/>
      <c r="I1" s="91" t="s">
        <v>103</v>
      </c>
      <c r="J1" s="92"/>
      <c r="K1" s="92"/>
      <c r="L1" s="92"/>
    </row>
    <row r="2" spans="1:12" ht="18" customHeight="1" x14ac:dyDescent="0.2">
      <c r="A2" s="1"/>
      <c r="C2" s="3"/>
      <c r="D2" s="3"/>
      <c r="E2" s="3"/>
      <c r="F2" s="3"/>
      <c r="G2" s="3"/>
      <c r="H2" s="3"/>
      <c r="I2" s="3"/>
      <c r="J2" s="3"/>
      <c r="L2" s="3"/>
    </row>
    <row r="3" spans="1:12" ht="18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</row>
    <row r="4" spans="1:12" ht="23.25" customHeight="1" x14ac:dyDescent="0.2">
      <c r="A4" s="129" t="s">
        <v>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23.25" customHeight="1" x14ac:dyDescent="0.2">
      <c r="A5" s="129" t="s">
        <v>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23.25" customHeight="1" x14ac:dyDescent="0.2">
      <c r="A6" s="129" t="s">
        <v>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8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8" customHeight="1" x14ac:dyDescent="0.2">
      <c r="A8" s="7"/>
      <c r="B8" s="131"/>
      <c r="C8" s="131"/>
      <c r="D8" s="131"/>
      <c r="E8" s="131"/>
      <c r="F8" s="131"/>
      <c r="G8" s="131"/>
      <c r="H8" s="131"/>
      <c r="I8" s="131"/>
      <c r="J8" s="131"/>
    </row>
    <row r="9" spans="1:12" ht="18" customHeight="1" x14ac:dyDescent="0.2">
      <c r="A9" s="8"/>
      <c r="B9" s="9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8" t="s">
        <v>10</v>
      </c>
      <c r="J9" s="8" t="s">
        <v>11</v>
      </c>
      <c r="K9" s="8" t="s">
        <v>12</v>
      </c>
      <c r="L9" s="8" t="s">
        <v>13</v>
      </c>
    </row>
    <row r="10" spans="1:12" ht="18" customHeight="1" x14ac:dyDescent="0.2">
      <c r="A10" s="8">
        <v>1</v>
      </c>
      <c r="B10" s="10"/>
      <c r="C10" s="4"/>
      <c r="D10" s="4"/>
      <c r="E10" s="4"/>
      <c r="F10" s="4"/>
      <c r="G10" s="4"/>
      <c r="H10" s="4"/>
      <c r="I10" s="4"/>
      <c r="J10" s="11"/>
      <c r="L10" s="12" t="s">
        <v>14</v>
      </c>
    </row>
    <row r="11" spans="1:12" ht="18" customHeight="1" x14ac:dyDescent="0.2">
      <c r="A11" s="132">
        <f>A10+1</f>
        <v>2</v>
      </c>
      <c r="B11" s="134" t="s">
        <v>15</v>
      </c>
      <c r="C11" s="134"/>
      <c r="D11" s="134"/>
      <c r="E11" s="134"/>
      <c r="F11" s="134"/>
      <c r="G11" s="134"/>
      <c r="H11" s="134"/>
      <c r="I11" s="135"/>
      <c r="J11" s="138" t="s">
        <v>16</v>
      </c>
      <c r="K11" s="139"/>
      <c r="L11" s="140" t="s">
        <v>17</v>
      </c>
    </row>
    <row r="12" spans="1:12" ht="18" customHeight="1" x14ac:dyDescent="0.2">
      <c r="A12" s="133"/>
      <c r="B12" s="136"/>
      <c r="C12" s="136"/>
      <c r="D12" s="136"/>
      <c r="E12" s="136"/>
      <c r="F12" s="136"/>
      <c r="G12" s="136"/>
      <c r="H12" s="136"/>
      <c r="I12" s="137"/>
      <c r="J12" s="13" t="s">
        <v>18</v>
      </c>
      <c r="K12" s="13" t="s">
        <v>19</v>
      </c>
      <c r="L12" s="141"/>
    </row>
    <row r="13" spans="1:12" ht="24.75" customHeight="1" x14ac:dyDescent="0.2">
      <c r="A13" s="14">
        <v>3</v>
      </c>
      <c r="B13" s="15" t="s">
        <v>20</v>
      </c>
      <c r="C13" s="86" t="s">
        <v>21</v>
      </c>
      <c r="D13" s="86"/>
      <c r="E13" s="86"/>
      <c r="F13" s="86"/>
      <c r="G13" s="86"/>
      <c r="H13" s="86"/>
      <c r="I13" s="86"/>
      <c r="J13" s="16">
        <f>J15+J18</f>
        <v>123165000</v>
      </c>
      <c r="K13" s="16">
        <f>K15+K18</f>
        <v>126403500</v>
      </c>
      <c r="L13" s="16">
        <f>L15+L18</f>
        <v>3450503</v>
      </c>
    </row>
    <row r="14" spans="1:12" ht="18" customHeight="1" x14ac:dyDescent="0.2">
      <c r="A14" s="17">
        <f t="shared" ref="A14:A44" si="0">A13+1</f>
        <v>4</v>
      </c>
      <c r="B14" s="18"/>
      <c r="C14" s="78" t="s">
        <v>22</v>
      </c>
      <c r="D14" s="78"/>
      <c r="E14" s="78"/>
      <c r="F14" s="78"/>
      <c r="G14" s="78"/>
      <c r="H14" s="78"/>
      <c r="I14" s="78"/>
      <c r="J14" s="19"/>
      <c r="K14" s="20"/>
      <c r="L14" s="20"/>
    </row>
    <row r="15" spans="1:12" ht="18" customHeight="1" x14ac:dyDescent="0.2">
      <c r="A15" s="17">
        <f t="shared" si="0"/>
        <v>5</v>
      </c>
      <c r="B15" s="18" t="s">
        <v>23</v>
      </c>
      <c r="C15" s="125" t="s">
        <v>24</v>
      </c>
      <c r="D15" s="125"/>
      <c r="E15" s="125"/>
      <c r="F15" s="125"/>
      <c r="G15" s="125"/>
      <c r="H15" s="125"/>
      <c r="I15" s="126"/>
      <c r="J15" s="21">
        <f>SUM(J16:J17)</f>
        <v>31090000</v>
      </c>
      <c r="K15" s="21">
        <f>SUM(K16:K17)</f>
        <v>31090000</v>
      </c>
      <c r="L15" s="21">
        <f>SUM(L16:L17)</f>
        <v>0</v>
      </c>
    </row>
    <row r="16" spans="1:12" ht="18" customHeight="1" x14ac:dyDescent="0.2">
      <c r="A16" s="17">
        <f t="shared" si="0"/>
        <v>6</v>
      </c>
      <c r="B16" s="22"/>
      <c r="C16" s="23" t="s">
        <v>25</v>
      </c>
      <c r="D16" s="119" t="s">
        <v>26</v>
      </c>
      <c r="E16" s="119"/>
      <c r="F16" s="119"/>
      <c r="G16" s="119"/>
      <c r="H16" s="119"/>
      <c r="I16" s="120"/>
      <c r="J16" s="20">
        <f>6370000+1720000</f>
        <v>8090000</v>
      </c>
      <c r="K16" s="20">
        <v>8090000</v>
      </c>
      <c r="L16" s="20">
        <v>0</v>
      </c>
    </row>
    <row r="17" spans="1:12" ht="18" customHeight="1" x14ac:dyDescent="0.2">
      <c r="A17" s="17">
        <f t="shared" si="0"/>
        <v>7</v>
      </c>
      <c r="B17" s="22"/>
      <c r="C17" s="23" t="s">
        <v>27</v>
      </c>
      <c r="D17" s="119" t="s">
        <v>28</v>
      </c>
      <c r="E17" s="119"/>
      <c r="F17" s="119"/>
      <c r="G17" s="119"/>
      <c r="H17" s="119"/>
      <c r="I17" s="120"/>
      <c r="J17" s="20">
        <v>23000000</v>
      </c>
      <c r="K17" s="20">
        <v>23000000</v>
      </c>
      <c r="L17" s="20">
        <v>0</v>
      </c>
    </row>
    <row r="18" spans="1:12" ht="18" customHeight="1" x14ac:dyDescent="0.2">
      <c r="A18" s="24" t="s">
        <v>29</v>
      </c>
      <c r="B18" s="25" t="s">
        <v>30</v>
      </c>
      <c r="C18" s="127" t="s">
        <v>31</v>
      </c>
      <c r="D18" s="128"/>
      <c r="E18" s="128"/>
      <c r="F18" s="128"/>
      <c r="G18" s="128"/>
      <c r="H18" s="128"/>
      <c r="I18" s="128"/>
      <c r="J18" s="21">
        <f>SUM(J19:J27)</f>
        <v>92075000</v>
      </c>
      <c r="K18" s="21">
        <f>SUM(K19:K28)</f>
        <v>95313500</v>
      </c>
      <c r="L18" s="21">
        <f>SUM(L19:L28)</f>
        <v>3450503</v>
      </c>
    </row>
    <row r="19" spans="1:12" ht="18" customHeight="1" x14ac:dyDescent="0.2">
      <c r="A19" s="17">
        <v>9</v>
      </c>
      <c r="B19" s="22"/>
      <c r="C19" s="23" t="s">
        <v>25</v>
      </c>
      <c r="D19" s="122" t="s">
        <v>32</v>
      </c>
      <c r="E19" s="123"/>
      <c r="F19" s="123"/>
      <c r="G19" s="123"/>
      <c r="H19" s="123"/>
      <c r="I19" s="123"/>
      <c r="J19" s="20">
        <f>4000000+1080000</f>
        <v>5080000</v>
      </c>
      <c r="K19" s="20">
        <v>5080000</v>
      </c>
      <c r="L19" s="20">
        <v>212003</v>
      </c>
    </row>
    <row r="20" spans="1:12" ht="18" customHeight="1" x14ac:dyDescent="0.2">
      <c r="A20" s="17">
        <f t="shared" si="0"/>
        <v>10</v>
      </c>
      <c r="B20" s="22"/>
      <c r="C20" s="23" t="s">
        <v>27</v>
      </c>
      <c r="D20" s="122" t="s">
        <v>33</v>
      </c>
      <c r="E20" s="123"/>
      <c r="F20" s="123"/>
      <c r="G20" s="123"/>
      <c r="H20" s="123"/>
      <c r="I20" s="123"/>
      <c r="J20" s="20">
        <f>50000000+13500000</f>
        <v>63500000</v>
      </c>
      <c r="K20" s="20">
        <v>63500000</v>
      </c>
      <c r="L20" s="20">
        <v>0</v>
      </c>
    </row>
    <row r="21" spans="1:12" ht="18" customHeight="1" x14ac:dyDescent="0.2">
      <c r="A21" s="17">
        <f t="shared" si="0"/>
        <v>11</v>
      </c>
      <c r="B21" s="22"/>
      <c r="C21" s="23" t="s">
        <v>34</v>
      </c>
      <c r="D21" s="122" t="s">
        <v>35</v>
      </c>
      <c r="E21" s="123"/>
      <c r="F21" s="123"/>
      <c r="G21" s="123"/>
      <c r="H21" s="123"/>
      <c r="I21" s="123"/>
      <c r="J21" s="20">
        <f>1500000+405000</f>
        <v>1905000</v>
      </c>
      <c r="K21" s="20">
        <v>1905000</v>
      </c>
      <c r="L21" s="20">
        <v>0</v>
      </c>
    </row>
    <row r="22" spans="1:12" ht="18" customHeight="1" x14ac:dyDescent="0.2">
      <c r="A22" s="17">
        <f t="shared" si="0"/>
        <v>12</v>
      </c>
      <c r="B22" s="22"/>
      <c r="C22" s="23" t="s">
        <v>36</v>
      </c>
      <c r="D22" s="122" t="s">
        <v>37</v>
      </c>
      <c r="E22" s="123"/>
      <c r="F22" s="123"/>
      <c r="G22" s="123"/>
      <c r="H22" s="123"/>
      <c r="I22" s="123"/>
      <c r="J22" s="20">
        <f>5000000+1350000</f>
        <v>6350000</v>
      </c>
      <c r="K22" s="20">
        <v>6350000</v>
      </c>
      <c r="L22" s="20">
        <v>0</v>
      </c>
    </row>
    <row r="23" spans="1:12" ht="18" customHeight="1" x14ac:dyDescent="0.2">
      <c r="A23" s="17">
        <f t="shared" si="0"/>
        <v>13</v>
      </c>
      <c r="B23" s="22"/>
      <c r="C23" s="23" t="s">
        <v>38</v>
      </c>
      <c r="D23" s="120" t="s">
        <v>39</v>
      </c>
      <c r="E23" s="124"/>
      <c r="F23" s="124"/>
      <c r="G23" s="124"/>
      <c r="H23" s="124"/>
      <c r="I23" s="124"/>
      <c r="J23" s="20">
        <f>2000000+540000</f>
        <v>2540000</v>
      </c>
      <c r="K23" s="20">
        <v>2540000</v>
      </c>
      <c r="L23" s="20">
        <v>0</v>
      </c>
    </row>
    <row r="24" spans="1:12" ht="18" customHeight="1" x14ac:dyDescent="0.2">
      <c r="A24" s="17">
        <v>14</v>
      </c>
      <c r="B24" s="22"/>
      <c r="C24" s="23" t="s">
        <v>40</v>
      </c>
      <c r="D24" s="119" t="s">
        <v>41</v>
      </c>
      <c r="E24" s="119"/>
      <c r="F24" s="119"/>
      <c r="G24" s="119"/>
      <c r="H24" s="119"/>
      <c r="I24" s="120"/>
      <c r="J24" s="20">
        <f>6000000+1620000</f>
        <v>7620000</v>
      </c>
      <c r="K24" s="20">
        <v>7620000</v>
      </c>
      <c r="L24" s="20">
        <v>0</v>
      </c>
    </row>
    <row r="25" spans="1:12" ht="18" customHeight="1" x14ac:dyDescent="0.2">
      <c r="A25" s="17">
        <v>15</v>
      </c>
      <c r="B25" s="22"/>
      <c r="C25" s="23" t="s">
        <v>42</v>
      </c>
      <c r="D25" s="119" t="s">
        <v>43</v>
      </c>
      <c r="E25" s="119"/>
      <c r="F25" s="119"/>
      <c r="G25" s="119"/>
      <c r="H25" s="119"/>
      <c r="I25" s="120"/>
      <c r="J25" s="20">
        <f>1000000+270000</f>
        <v>1270000</v>
      </c>
      <c r="K25" s="20">
        <v>1270000</v>
      </c>
      <c r="L25" s="20">
        <v>0</v>
      </c>
    </row>
    <row r="26" spans="1:12" ht="18" customHeight="1" x14ac:dyDescent="0.2">
      <c r="A26" s="17">
        <f t="shared" si="0"/>
        <v>16</v>
      </c>
      <c r="B26" s="22"/>
      <c r="C26" s="23">
        <v>8</v>
      </c>
      <c r="D26" s="119" t="s">
        <v>44</v>
      </c>
      <c r="E26" s="119"/>
      <c r="F26" s="119"/>
      <c r="G26" s="119"/>
      <c r="H26" s="119"/>
      <c r="I26" s="120"/>
      <c r="J26" s="20">
        <f>2000000+540000</f>
        <v>2540000</v>
      </c>
      <c r="K26" s="20">
        <v>2540000</v>
      </c>
      <c r="L26" s="20">
        <v>0</v>
      </c>
    </row>
    <row r="27" spans="1:12" ht="18" customHeight="1" x14ac:dyDescent="0.2">
      <c r="A27" s="17">
        <f t="shared" si="0"/>
        <v>17</v>
      </c>
      <c r="B27" s="22"/>
      <c r="C27" s="23" t="s">
        <v>45</v>
      </c>
      <c r="D27" s="119" t="s">
        <v>46</v>
      </c>
      <c r="E27" s="119"/>
      <c r="F27" s="119"/>
      <c r="G27" s="119"/>
      <c r="H27" s="119"/>
      <c r="I27" s="120"/>
      <c r="J27" s="20">
        <v>1270000</v>
      </c>
      <c r="K27" s="20">
        <v>1270000</v>
      </c>
      <c r="L27" s="20">
        <v>0</v>
      </c>
    </row>
    <row r="28" spans="1:12" ht="18" customHeight="1" x14ac:dyDescent="0.2">
      <c r="A28" s="17">
        <v>18</v>
      </c>
      <c r="B28" s="22"/>
      <c r="C28" s="23" t="s">
        <v>47</v>
      </c>
      <c r="D28" s="119" t="s">
        <v>48</v>
      </c>
      <c r="E28" s="119"/>
      <c r="F28" s="119"/>
      <c r="G28" s="119"/>
      <c r="H28" s="119"/>
      <c r="I28" s="120"/>
      <c r="J28" s="20">
        <v>0</v>
      </c>
      <c r="K28" s="20">
        <v>3238500</v>
      </c>
      <c r="L28" s="20">
        <v>3238500</v>
      </c>
    </row>
    <row r="29" spans="1:12" ht="18" customHeight="1" x14ac:dyDescent="0.2">
      <c r="A29" s="17">
        <v>19</v>
      </c>
      <c r="B29" s="26" t="s">
        <v>49</v>
      </c>
      <c r="C29" s="78" t="s">
        <v>50</v>
      </c>
      <c r="D29" s="78"/>
      <c r="E29" s="78"/>
      <c r="F29" s="78"/>
      <c r="G29" s="78"/>
      <c r="H29" s="78"/>
      <c r="I29" s="79"/>
      <c r="J29" s="21">
        <f>SUM(J31:J35)</f>
        <v>37594000</v>
      </c>
      <c r="K29" s="21">
        <f>SUM(K30:K35)</f>
        <v>101102976</v>
      </c>
      <c r="L29" s="21">
        <f>SUM(L30:L35)</f>
        <v>40047832</v>
      </c>
    </row>
    <row r="30" spans="1:12" ht="18" customHeight="1" x14ac:dyDescent="0.2">
      <c r="A30" s="17">
        <v>20</v>
      </c>
      <c r="B30" s="26"/>
      <c r="C30" s="23" t="s">
        <v>25</v>
      </c>
      <c r="D30" s="116" t="s">
        <v>51</v>
      </c>
      <c r="E30" s="117"/>
      <c r="F30" s="117"/>
      <c r="G30" s="117"/>
      <c r="H30" s="117"/>
      <c r="I30" s="118"/>
      <c r="J30" s="27">
        <v>0</v>
      </c>
      <c r="K30" s="28">
        <v>7620000</v>
      </c>
      <c r="L30" s="28">
        <v>7620000</v>
      </c>
    </row>
    <row r="31" spans="1:12" ht="18" customHeight="1" x14ac:dyDescent="0.2">
      <c r="A31" s="17">
        <v>21</v>
      </c>
      <c r="B31" s="26"/>
      <c r="C31" s="23" t="s">
        <v>27</v>
      </c>
      <c r="D31" s="116" t="s">
        <v>52</v>
      </c>
      <c r="E31" s="117"/>
      <c r="F31" s="117"/>
      <c r="G31" s="117"/>
      <c r="H31" s="117"/>
      <c r="I31" s="118"/>
      <c r="J31" s="27">
        <v>0</v>
      </c>
      <c r="K31" s="28">
        <v>52498020</v>
      </c>
      <c r="L31" s="28">
        <v>26249010</v>
      </c>
    </row>
    <row r="32" spans="1:12" ht="18" customHeight="1" x14ac:dyDescent="0.2">
      <c r="A32" s="17">
        <v>22</v>
      </c>
      <c r="B32" s="26"/>
      <c r="C32" s="23" t="s">
        <v>34</v>
      </c>
      <c r="D32" s="72" t="s">
        <v>53</v>
      </c>
      <c r="E32" s="117"/>
      <c r="F32" s="117"/>
      <c r="G32" s="117"/>
      <c r="H32" s="117"/>
      <c r="I32" s="118"/>
      <c r="J32" s="27">
        <v>0</v>
      </c>
      <c r="K32" s="28">
        <f>1699099+458757</f>
        <v>2157856</v>
      </c>
      <c r="L32" s="28">
        <f>1699099+458757</f>
        <v>2157856</v>
      </c>
    </row>
    <row r="33" spans="1:12" ht="18" customHeight="1" x14ac:dyDescent="0.2">
      <c r="A33" s="17">
        <v>23</v>
      </c>
      <c r="B33" s="26"/>
      <c r="C33" s="23" t="s">
        <v>36</v>
      </c>
      <c r="D33" s="72" t="s">
        <v>54</v>
      </c>
      <c r="E33" s="117"/>
      <c r="F33" s="117"/>
      <c r="G33" s="117"/>
      <c r="H33" s="117"/>
      <c r="I33" s="118"/>
      <c r="J33" s="27">
        <v>0</v>
      </c>
      <c r="K33" s="28">
        <v>560000</v>
      </c>
      <c r="L33" s="28">
        <v>560000</v>
      </c>
    </row>
    <row r="34" spans="1:12" ht="27" customHeight="1" x14ac:dyDescent="0.2">
      <c r="A34" s="17">
        <v>24</v>
      </c>
      <c r="B34" s="26"/>
      <c r="C34" s="29" t="s">
        <v>38</v>
      </c>
      <c r="D34" s="119" t="s">
        <v>55</v>
      </c>
      <c r="E34" s="119"/>
      <c r="F34" s="119"/>
      <c r="G34" s="119"/>
      <c r="H34" s="119"/>
      <c r="I34" s="120"/>
      <c r="J34" s="20">
        <f>24864000+6714000</f>
        <v>31578000</v>
      </c>
      <c r="K34" s="20">
        <v>31578000</v>
      </c>
      <c r="L34" s="20">
        <v>0</v>
      </c>
    </row>
    <row r="35" spans="1:12" ht="18" customHeight="1" x14ac:dyDescent="0.2">
      <c r="A35" s="17">
        <v>25</v>
      </c>
      <c r="B35" s="26"/>
      <c r="C35" s="30" t="s">
        <v>40</v>
      </c>
      <c r="D35" s="119" t="s">
        <v>56</v>
      </c>
      <c r="E35" s="119"/>
      <c r="F35" s="119"/>
      <c r="G35" s="119"/>
      <c r="H35" s="119"/>
      <c r="I35" s="120"/>
      <c r="J35" s="20">
        <v>6016000</v>
      </c>
      <c r="K35" s="20">
        <v>6689100</v>
      </c>
      <c r="L35" s="20">
        <v>3460966</v>
      </c>
    </row>
    <row r="36" spans="1:12" ht="18" customHeight="1" x14ac:dyDescent="0.2">
      <c r="A36" s="17">
        <v>26</v>
      </c>
      <c r="B36" s="31" t="s">
        <v>57</v>
      </c>
      <c r="C36" s="121" t="s">
        <v>58</v>
      </c>
      <c r="D36" s="86"/>
      <c r="E36" s="86"/>
      <c r="F36" s="86"/>
      <c r="G36" s="86"/>
      <c r="H36" s="86"/>
      <c r="I36" s="87"/>
      <c r="J36" s="32"/>
      <c r="K36" s="33"/>
      <c r="L36" s="33"/>
    </row>
    <row r="37" spans="1:12" ht="18" customHeight="1" x14ac:dyDescent="0.2">
      <c r="A37" s="17">
        <v>27</v>
      </c>
      <c r="B37" s="22"/>
      <c r="C37" s="23" t="s">
        <v>25</v>
      </c>
      <c r="D37" s="105" t="s">
        <v>59</v>
      </c>
      <c r="E37" s="106"/>
      <c r="F37" s="106"/>
      <c r="G37" s="106"/>
      <c r="H37" s="106"/>
      <c r="I37" s="107"/>
      <c r="J37" s="20">
        <v>10000000</v>
      </c>
      <c r="K37" s="20">
        <v>10000000</v>
      </c>
      <c r="L37" s="20">
        <v>2825000</v>
      </c>
    </row>
    <row r="38" spans="1:12" ht="18" customHeight="1" x14ac:dyDescent="0.2">
      <c r="A38" s="17">
        <f t="shared" si="0"/>
        <v>28</v>
      </c>
      <c r="B38" s="22"/>
      <c r="C38" s="23" t="s">
        <v>27</v>
      </c>
      <c r="D38" s="108" t="s">
        <v>60</v>
      </c>
      <c r="E38" s="109"/>
      <c r="F38" s="109"/>
      <c r="G38" s="109"/>
      <c r="H38" s="109"/>
      <c r="I38" s="110"/>
      <c r="J38" s="20">
        <v>1000000</v>
      </c>
      <c r="K38" s="20">
        <v>1000000</v>
      </c>
      <c r="L38" s="20">
        <v>255000</v>
      </c>
    </row>
    <row r="39" spans="1:12" ht="18" customHeight="1" x14ac:dyDescent="0.2">
      <c r="A39" s="17">
        <f t="shared" si="0"/>
        <v>29</v>
      </c>
      <c r="B39" s="22"/>
      <c r="C39" s="23" t="s">
        <v>34</v>
      </c>
      <c r="D39" s="108" t="s">
        <v>61</v>
      </c>
      <c r="E39" s="109"/>
      <c r="F39" s="109"/>
      <c r="G39" s="109"/>
      <c r="H39" s="109"/>
      <c r="I39" s="110"/>
      <c r="J39" s="20">
        <v>6200000</v>
      </c>
      <c r="K39" s="20">
        <v>6200000</v>
      </c>
      <c r="L39" s="20"/>
    </row>
    <row r="40" spans="1:12" ht="18" customHeight="1" x14ac:dyDescent="0.2">
      <c r="A40" s="17">
        <f t="shared" si="0"/>
        <v>30</v>
      </c>
      <c r="B40" s="22"/>
      <c r="C40" s="23" t="s">
        <v>36</v>
      </c>
      <c r="D40" s="72" t="s">
        <v>62</v>
      </c>
      <c r="E40" s="73"/>
      <c r="F40" s="73"/>
      <c r="G40" s="73"/>
      <c r="H40" s="73"/>
      <c r="I40" s="74"/>
      <c r="J40" s="20">
        <v>14200000</v>
      </c>
      <c r="K40" s="20">
        <v>14200000</v>
      </c>
      <c r="L40" s="20"/>
    </row>
    <row r="41" spans="1:12" ht="26.25" customHeight="1" x14ac:dyDescent="0.2">
      <c r="A41" s="17">
        <f t="shared" si="0"/>
        <v>31</v>
      </c>
      <c r="B41" s="22"/>
      <c r="C41" s="23" t="s">
        <v>38</v>
      </c>
      <c r="D41" s="111" t="s">
        <v>63</v>
      </c>
      <c r="E41" s="111"/>
      <c r="F41" s="111"/>
      <c r="G41" s="111"/>
      <c r="H41" s="111"/>
      <c r="I41" s="112"/>
      <c r="J41" s="20">
        <v>1500000</v>
      </c>
      <c r="K41" s="20">
        <v>1500000</v>
      </c>
      <c r="L41" s="20">
        <v>1500000</v>
      </c>
    </row>
    <row r="42" spans="1:12" ht="18" customHeight="1" x14ac:dyDescent="0.2">
      <c r="A42" s="17">
        <f t="shared" si="0"/>
        <v>32</v>
      </c>
      <c r="B42" s="22"/>
      <c r="C42" s="23" t="s">
        <v>40</v>
      </c>
      <c r="D42" s="113"/>
      <c r="E42" s="114"/>
      <c r="F42" s="114"/>
      <c r="G42" s="114"/>
      <c r="H42" s="114"/>
      <c r="I42" s="115"/>
      <c r="J42" s="20"/>
      <c r="K42" s="20"/>
      <c r="L42" s="20"/>
    </row>
    <row r="43" spans="1:12" ht="18" customHeight="1" x14ac:dyDescent="0.2">
      <c r="A43" s="17">
        <f t="shared" si="0"/>
        <v>33</v>
      </c>
      <c r="B43" s="34" t="s">
        <v>57</v>
      </c>
      <c r="C43" s="88" t="s">
        <v>64</v>
      </c>
      <c r="D43" s="89"/>
      <c r="E43" s="89"/>
      <c r="F43" s="89"/>
      <c r="G43" s="89"/>
      <c r="H43" s="89"/>
      <c r="I43" s="90"/>
      <c r="J43" s="35">
        <f>SUM(J37:J42)</f>
        <v>32900000</v>
      </c>
      <c r="K43" s="35">
        <f>SUM(K37:K42)</f>
        <v>32900000</v>
      </c>
      <c r="L43" s="35">
        <f>SUM(L37:L42)</f>
        <v>4580000</v>
      </c>
    </row>
    <row r="44" spans="1:12" ht="18" customHeight="1" x14ac:dyDescent="0.2">
      <c r="A44" s="17">
        <f t="shared" si="0"/>
        <v>34</v>
      </c>
      <c r="B44" s="34" t="s">
        <v>23</v>
      </c>
      <c r="C44" s="88" t="s">
        <v>65</v>
      </c>
      <c r="D44" s="89"/>
      <c r="E44" s="89"/>
      <c r="F44" s="89"/>
      <c r="G44" s="89"/>
      <c r="H44" s="89"/>
      <c r="I44" s="90"/>
      <c r="J44" s="35">
        <f>J43+J29+J13</f>
        <v>193659000</v>
      </c>
      <c r="K44" s="35">
        <f>K43+K29+K13</f>
        <v>260406476</v>
      </c>
      <c r="L44" s="35">
        <f>L43+L29+L13</f>
        <v>48078335</v>
      </c>
    </row>
    <row r="45" spans="1:12" ht="18" customHeight="1" x14ac:dyDescent="0.2">
      <c r="A45" s="36"/>
      <c r="B45" s="37"/>
      <c r="C45" s="38"/>
      <c r="D45" s="38"/>
      <c r="E45" s="38"/>
      <c r="F45" s="38"/>
      <c r="G45" s="38"/>
      <c r="H45" s="38"/>
      <c r="I45" s="91" t="str">
        <f>I1</f>
        <v>4. sz. melléklet az 1/2018. (II. 2.) önkormányzati rendelethez</v>
      </c>
      <c r="J45" s="92"/>
      <c r="K45" s="92"/>
      <c r="L45" s="92"/>
    </row>
    <row r="46" spans="1:12" ht="18" customHeight="1" x14ac:dyDescent="0.2">
      <c r="A46" s="7"/>
      <c r="B46" s="39"/>
      <c r="C46" s="36"/>
      <c r="D46" s="36"/>
      <c r="E46" s="36"/>
      <c r="F46" s="36"/>
      <c r="G46" s="36"/>
      <c r="H46" s="36"/>
      <c r="I46" s="36"/>
      <c r="J46" s="40"/>
      <c r="K46" s="41"/>
      <c r="L46" s="41"/>
    </row>
    <row r="47" spans="1:12" ht="18" customHeight="1" x14ac:dyDescent="0.2">
      <c r="A47" s="42"/>
      <c r="B47" s="43"/>
      <c r="C47" s="44"/>
      <c r="D47" s="44"/>
      <c r="E47" s="44"/>
      <c r="F47" s="44"/>
      <c r="G47" s="44"/>
      <c r="H47" s="44"/>
      <c r="I47" s="44"/>
      <c r="J47" s="45"/>
      <c r="K47" s="46"/>
      <c r="L47" s="47" t="s">
        <v>14</v>
      </c>
    </row>
    <row r="48" spans="1:12" ht="18" customHeight="1" x14ac:dyDescent="0.2">
      <c r="A48" s="93"/>
      <c r="B48" s="95" t="s">
        <v>15</v>
      </c>
      <c r="C48" s="96"/>
      <c r="D48" s="96"/>
      <c r="E48" s="96"/>
      <c r="F48" s="96"/>
      <c r="G48" s="96"/>
      <c r="H48" s="96"/>
      <c r="I48" s="97"/>
      <c r="J48" s="101" t="s">
        <v>16</v>
      </c>
      <c r="K48" s="102"/>
      <c r="L48" s="103" t="s">
        <v>17</v>
      </c>
    </row>
    <row r="49" spans="1:13" ht="18" customHeight="1" x14ac:dyDescent="0.2">
      <c r="A49" s="94"/>
      <c r="B49" s="98"/>
      <c r="C49" s="99"/>
      <c r="D49" s="99"/>
      <c r="E49" s="99"/>
      <c r="F49" s="99"/>
      <c r="G49" s="99"/>
      <c r="H49" s="99"/>
      <c r="I49" s="100"/>
      <c r="J49" s="48" t="s">
        <v>18</v>
      </c>
      <c r="K49" s="48" t="s">
        <v>19</v>
      </c>
      <c r="L49" s="104"/>
    </row>
    <row r="50" spans="1:13" ht="18" customHeight="1" x14ac:dyDescent="0.2">
      <c r="A50" s="49">
        <f>A44+1</f>
        <v>35</v>
      </c>
      <c r="B50" s="50" t="s">
        <v>66</v>
      </c>
      <c r="C50" s="86" t="s">
        <v>67</v>
      </c>
      <c r="D50" s="86"/>
      <c r="E50" s="86"/>
      <c r="F50" s="86"/>
      <c r="G50" s="86"/>
      <c r="H50" s="86"/>
      <c r="I50" s="87"/>
      <c r="J50" s="32"/>
      <c r="K50" s="33"/>
      <c r="L50" s="33"/>
    </row>
    <row r="51" spans="1:13" ht="18" customHeight="1" x14ac:dyDescent="0.2">
      <c r="A51" s="49">
        <f>A50+1</f>
        <v>36</v>
      </c>
      <c r="B51" s="51"/>
      <c r="C51" s="77" t="s">
        <v>68</v>
      </c>
      <c r="D51" s="78"/>
      <c r="E51" s="78"/>
      <c r="F51" s="78"/>
      <c r="G51" s="78"/>
      <c r="H51" s="78"/>
      <c r="I51" s="79"/>
      <c r="J51" s="27"/>
      <c r="K51" s="21">
        <f>SUM(K52:K56)</f>
        <v>17712677</v>
      </c>
      <c r="L51" s="21">
        <f>SUM(L52:L56)</f>
        <v>16060677</v>
      </c>
    </row>
    <row r="52" spans="1:13" ht="18" customHeight="1" x14ac:dyDescent="0.25">
      <c r="A52" s="49">
        <f>A51+1</f>
        <v>37</v>
      </c>
      <c r="B52" s="52"/>
      <c r="C52" s="80" t="s">
        <v>69</v>
      </c>
      <c r="D52" s="67"/>
      <c r="E52" s="67"/>
      <c r="F52" s="67"/>
      <c r="G52" s="67"/>
      <c r="H52" s="67"/>
      <c r="I52" s="68"/>
      <c r="J52" s="27"/>
      <c r="K52" s="53">
        <v>3184866</v>
      </c>
      <c r="L52" s="53">
        <v>3184866</v>
      </c>
    </row>
    <row r="53" spans="1:13" ht="18" customHeight="1" x14ac:dyDescent="0.25">
      <c r="A53" s="49"/>
      <c r="B53" s="52"/>
      <c r="C53" s="80" t="s">
        <v>70</v>
      </c>
      <c r="D53" s="67"/>
      <c r="E53" s="67"/>
      <c r="F53" s="67"/>
      <c r="G53" s="67"/>
      <c r="H53" s="67"/>
      <c r="I53" s="68"/>
      <c r="J53" s="27"/>
      <c r="K53" s="53">
        <v>1795276</v>
      </c>
      <c r="L53" s="53">
        <v>1795276</v>
      </c>
    </row>
    <row r="54" spans="1:13" ht="18" customHeight="1" x14ac:dyDescent="0.25">
      <c r="A54" s="49" t="s">
        <v>71</v>
      </c>
      <c r="B54" s="52"/>
      <c r="C54" s="80" t="s">
        <v>72</v>
      </c>
      <c r="D54" s="67"/>
      <c r="E54" s="67"/>
      <c r="F54" s="67"/>
      <c r="G54" s="67"/>
      <c r="H54" s="67"/>
      <c r="I54" s="68"/>
      <c r="J54" s="27"/>
      <c r="K54" s="53">
        <v>9643944</v>
      </c>
      <c r="L54" s="53">
        <v>8343157</v>
      </c>
    </row>
    <row r="55" spans="1:13" ht="18" customHeight="1" x14ac:dyDescent="0.25">
      <c r="A55" s="49" t="s">
        <v>71</v>
      </c>
      <c r="B55" s="52"/>
      <c r="C55" s="80" t="s">
        <v>73</v>
      </c>
      <c r="D55" s="67"/>
      <c r="E55" s="67"/>
      <c r="F55" s="67"/>
      <c r="G55" s="67"/>
      <c r="H55" s="67"/>
      <c r="I55" s="68"/>
      <c r="J55" s="27"/>
      <c r="K55" s="53">
        <v>3088591</v>
      </c>
      <c r="L55" s="53">
        <v>2737378</v>
      </c>
    </row>
    <row r="56" spans="1:13" ht="18" customHeight="1" x14ac:dyDescent="0.2">
      <c r="A56" s="49" t="e">
        <f>#REF!+1</f>
        <v>#REF!</v>
      </c>
      <c r="B56" s="52"/>
      <c r="C56" s="67"/>
      <c r="D56" s="67"/>
      <c r="E56" s="67"/>
      <c r="F56" s="67"/>
      <c r="G56" s="67"/>
      <c r="H56" s="67"/>
      <c r="I56" s="68"/>
      <c r="J56" s="27"/>
      <c r="K56" s="53"/>
      <c r="L56" s="53"/>
    </row>
    <row r="57" spans="1:13" ht="18" customHeight="1" x14ac:dyDescent="0.2">
      <c r="A57" s="49" t="e">
        <f>A56+1</f>
        <v>#REF!</v>
      </c>
      <c r="B57" s="51"/>
      <c r="C57" s="77" t="s">
        <v>74</v>
      </c>
      <c r="D57" s="78"/>
      <c r="E57" s="78"/>
      <c r="F57" s="78"/>
      <c r="G57" s="78"/>
      <c r="H57" s="78"/>
      <c r="I57" s="79"/>
      <c r="J57" s="27"/>
      <c r="K57" s="21">
        <v>1109203</v>
      </c>
      <c r="L57" s="21">
        <f>SUM(L58:L60)</f>
        <v>1014893</v>
      </c>
    </row>
    <row r="58" spans="1:13" ht="18" customHeight="1" x14ac:dyDescent="0.25">
      <c r="A58" s="49" t="e">
        <f>A57+1</f>
        <v>#REF!</v>
      </c>
      <c r="B58" s="52"/>
      <c r="C58" s="80" t="s">
        <v>75</v>
      </c>
      <c r="D58" s="67"/>
      <c r="E58" s="67"/>
      <c r="F58" s="67"/>
      <c r="G58" s="67"/>
      <c r="H58" s="67"/>
      <c r="I58" s="68"/>
      <c r="J58" s="27"/>
      <c r="K58" s="28">
        <v>873387</v>
      </c>
      <c r="L58" s="28">
        <v>799128</v>
      </c>
      <c r="M58" s="54"/>
    </row>
    <row r="59" spans="1:13" ht="18" customHeight="1" x14ac:dyDescent="0.25">
      <c r="A59" s="49" t="e">
        <f>A58+1</f>
        <v>#REF!</v>
      </c>
      <c r="B59" s="52"/>
      <c r="C59" s="80" t="s">
        <v>76</v>
      </c>
      <c r="D59" s="67"/>
      <c r="E59" s="67"/>
      <c r="F59" s="67"/>
      <c r="G59" s="67"/>
      <c r="H59" s="67"/>
      <c r="I59" s="68"/>
      <c r="J59" s="27"/>
      <c r="K59" s="28">
        <v>235816</v>
      </c>
      <c r="L59" s="28">
        <v>215765</v>
      </c>
      <c r="M59" s="54"/>
    </row>
    <row r="60" spans="1:13" ht="18" customHeight="1" x14ac:dyDescent="0.25">
      <c r="A60" s="49">
        <v>55</v>
      </c>
      <c r="B60" s="52"/>
      <c r="C60" s="85"/>
      <c r="D60" s="83"/>
      <c r="E60" s="83"/>
      <c r="F60" s="83"/>
      <c r="G60" s="83"/>
      <c r="H60" s="83"/>
      <c r="I60" s="84"/>
      <c r="J60" s="27"/>
      <c r="K60" s="28"/>
      <c r="L60" s="28"/>
      <c r="M60" s="54"/>
    </row>
    <row r="61" spans="1:13" ht="18" customHeight="1" x14ac:dyDescent="0.2">
      <c r="A61" s="49">
        <f>A60+1</f>
        <v>56</v>
      </c>
      <c r="B61" s="55"/>
      <c r="C61" s="77" t="s">
        <v>77</v>
      </c>
      <c r="D61" s="78"/>
      <c r="E61" s="78"/>
      <c r="F61" s="78"/>
      <c r="G61" s="78"/>
      <c r="H61" s="78"/>
      <c r="I61" s="79"/>
      <c r="J61" s="27"/>
      <c r="K61" s="21">
        <f>SUM(K62:K63)</f>
        <v>23494</v>
      </c>
      <c r="L61" s="21">
        <f>SUM(L62:L63)</f>
        <v>23494</v>
      </c>
      <c r="M61" s="54"/>
    </row>
    <row r="62" spans="1:13" ht="18" customHeight="1" x14ac:dyDescent="0.25">
      <c r="A62" s="49"/>
      <c r="B62" s="55"/>
      <c r="C62" s="82" t="s">
        <v>78</v>
      </c>
      <c r="D62" s="83"/>
      <c r="E62" s="83"/>
      <c r="F62" s="83"/>
      <c r="G62" s="83"/>
      <c r="H62" s="83"/>
      <c r="I62" s="84"/>
      <c r="J62" s="27"/>
      <c r="K62" s="20">
        <v>18499</v>
      </c>
      <c r="L62" s="20">
        <v>18499</v>
      </c>
      <c r="M62" s="54"/>
    </row>
    <row r="63" spans="1:13" ht="18" customHeight="1" x14ac:dyDescent="0.25">
      <c r="A63" s="49"/>
      <c r="B63" s="55"/>
      <c r="C63" s="82" t="s">
        <v>79</v>
      </c>
      <c r="D63" s="83"/>
      <c r="E63" s="83"/>
      <c r="F63" s="83"/>
      <c r="G63" s="83"/>
      <c r="H63" s="83"/>
      <c r="I63" s="84"/>
      <c r="J63" s="27"/>
      <c r="K63" s="20">
        <v>4995</v>
      </c>
      <c r="L63" s="20">
        <v>4995</v>
      </c>
      <c r="M63" s="54"/>
    </row>
    <row r="64" spans="1:13" ht="18" customHeight="1" x14ac:dyDescent="0.25">
      <c r="A64" s="49"/>
      <c r="B64" s="55"/>
      <c r="C64" s="82"/>
      <c r="D64" s="83"/>
      <c r="E64" s="83"/>
      <c r="F64" s="83"/>
      <c r="G64" s="83"/>
      <c r="H64" s="83"/>
      <c r="I64" s="84"/>
      <c r="J64" s="27"/>
      <c r="K64" s="20"/>
      <c r="L64" s="20"/>
      <c r="M64" s="54"/>
    </row>
    <row r="65" spans="1:12" ht="18" customHeight="1" x14ac:dyDescent="0.2">
      <c r="A65" s="49">
        <v>57</v>
      </c>
      <c r="B65" s="51"/>
      <c r="C65" s="77" t="s">
        <v>80</v>
      </c>
      <c r="D65" s="78"/>
      <c r="E65" s="78"/>
      <c r="F65" s="78"/>
      <c r="G65" s="78"/>
      <c r="H65" s="78"/>
      <c r="I65" s="79"/>
      <c r="J65" s="27"/>
      <c r="K65" s="21">
        <f>SUM(K66:K73)</f>
        <v>7322274</v>
      </c>
      <c r="L65" s="21">
        <f>SUM(L66:L72)</f>
        <v>5780263</v>
      </c>
    </row>
    <row r="66" spans="1:12" ht="18" customHeight="1" x14ac:dyDescent="0.2">
      <c r="A66" s="49">
        <f>A65+1</f>
        <v>58</v>
      </c>
      <c r="B66" s="51"/>
      <c r="C66" s="81" t="s">
        <v>81</v>
      </c>
      <c r="D66" s="67"/>
      <c r="E66" s="67"/>
      <c r="F66" s="67"/>
      <c r="G66" s="67"/>
      <c r="H66" s="67"/>
      <c r="I66" s="68"/>
      <c r="J66" s="27"/>
      <c r="K66" s="20">
        <v>180580</v>
      </c>
      <c r="L66" s="20">
        <v>180580</v>
      </c>
    </row>
    <row r="67" spans="1:12" ht="18" customHeight="1" x14ac:dyDescent="0.2">
      <c r="A67" s="49"/>
      <c r="B67" s="51"/>
      <c r="C67" s="81" t="s">
        <v>82</v>
      </c>
      <c r="D67" s="67"/>
      <c r="E67" s="67"/>
      <c r="F67" s="67"/>
      <c r="G67" s="67"/>
      <c r="H67" s="67"/>
      <c r="I67" s="68"/>
      <c r="J67" s="27"/>
      <c r="K67" s="20">
        <v>2795152</v>
      </c>
      <c r="L67" s="20">
        <v>2795152</v>
      </c>
    </row>
    <row r="68" spans="1:12" ht="18" customHeight="1" x14ac:dyDescent="0.2">
      <c r="A68" s="49"/>
      <c r="B68" s="51"/>
      <c r="C68" s="81" t="s">
        <v>83</v>
      </c>
      <c r="D68" s="67"/>
      <c r="E68" s="67"/>
      <c r="F68" s="67"/>
      <c r="G68" s="67"/>
      <c r="H68" s="67"/>
      <c r="I68" s="68"/>
      <c r="J68" s="27"/>
      <c r="K68" s="20">
        <v>427872</v>
      </c>
      <c r="L68" s="20">
        <v>427872</v>
      </c>
    </row>
    <row r="69" spans="1:12" ht="18" customHeight="1" x14ac:dyDescent="0.2">
      <c r="A69" s="49"/>
      <c r="B69" s="51"/>
      <c r="C69" s="81" t="s">
        <v>84</v>
      </c>
      <c r="D69" s="67"/>
      <c r="E69" s="67"/>
      <c r="F69" s="67"/>
      <c r="G69" s="67"/>
      <c r="H69" s="67"/>
      <c r="I69" s="68"/>
      <c r="J69" s="27"/>
      <c r="K69" s="20">
        <v>554220</v>
      </c>
      <c r="L69" s="20">
        <v>284220</v>
      </c>
    </row>
    <row r="70" spans="1:12" ht="18" customHeight="1" x14ac:dyDescent="0.2">
      <c r="A70" s="49"/>
      <c r="B70" s="51"/>
      <c r="C70" s="81" t="s">
        <v>85</v>
      </c>
      <c r="D70" s="67"/>
      <c r="E70" s="67"/>
      <c r="F70" s="67"/>
      <c r="G70" s="67"/>
      <c r="H70" s="67"/>
      <c r="I70" s="68"/>
      <c r="J70" s="27"/>
      <c r="K70" s="20">
        <v>2000000</v>
      </c>
      <c r="L70" s="20">
        <v>764889</v>
      </c>
    </row>
    <row r="71" spans="1:12" ht="18" customHeight="1" x14ac:dyDescent="0.2">
      <c r="A71" s="49"/>
      <c r="B71" s="51"/>
      <c r="C71" s="81" t="s">
        <v>86</v>
      </c>
      <c r="D71" s="67"/>
      <c r="E71" s="67"/>
      <c r="F71" s="67"/>
      <c r="G71" s="67"/>
      <c r="H71" s="67"/>
      <c r="I71" s="68"/>
      <c r="J71" s="27"/>
      <c r="K71" s="20">
        <v>231290</v>
      </c>
      <c r="L71" s="20">
        <v>231290</v>
      </c>
    </row>
    <row r="72" spans="1:12" ht="18" customHeight="1" x14ac:dyDescent="0.2">
      <c r="A72" s="49"/>
      <c r="B72" s="51"/>
      <c r="C72" s="81" t="s">
        <v>79</v>
      </c>
      <c r="D72" s="67"/>
      <c r="E72" s="67"/>
      <c r="F72" s="67"/>
      <c r="G72" s="67"/>
      <c r="H72" s="67"/>
      <c r="I72" s="68"/>
      <c r="J72" s="27"/>
      <c r="K72" s="20">
        <v>1133160</v>
      </c>
      <c r="L72" s="20">
        <v>1096260</v>
      </c>
    </row>
    <row r="73" spans="1:12" ht="18" customHeight="1" x14ac:dyDescent="0.2">
      <c r="A73" s="49">
        <v>58</v>
      </c>
      <c r="B73" s="52"/>
      <c r="C73" s="81"/>
      <c r="D73" s="67"/>
      <c r="E73" s="67"/>
      <c r="F73" s="67"/>
      <c r="G73" s="67"/>
      <c r="H73" s="67"/>
      <c r="I73" s="68"/>
      <c r="J73" s="27"/>
      <c r="K73" s="28"/>
      <c r="L73" s="28"/>
    </row>
    <row r="74" spans="1:12" ht="18" customHeight="1" x14ac:dyDescent="0.2">
      <c r="A74" s="49">
        <f>A73+1</f>
        <v>59</v>
      </c>
      <c r="B74" s="51"/>
      <c r="C74" s="77" t="s">
        <v>87</v>
      </c>
      <c r="D74" s="78"/>
      <c r="E74" s="78"/>
      <c r="F74" s="78"/>
      <c r="G74" s="78"/>
      <c r="H74" s="78"/>
      <c r="I74" s="79"/>
      <c r="J74" s="27"/>
      <c r="K74" s="21">
        <f>SUM(K75:K80)</f>
        <v>5427602</v>
      </c>
      <c r="L74" s="21">
        <f>SUM(L75:L80)</f>
        <v>3719463</v>
      </c>
    </row>
    <row r="75" spans="1:12" ht="18" customHeight="1" x14ac:dyDescent="0.25">
      <c r="A75" s="49">
        <v>59</v>
      </c>
      <c r="B75" s="52"/>
      <c r="C75" s="80" t="s">
        <v>70</v>
      </c>
      <c r="D75" s="67"/>
      <c r="E75" s="67"/>
      <c r="F75" s="67"/>
      <c r="G75" s="67"/>
      <c r="H75" s="67"/>
      <c r="I75" s="68"/>
      <c r="J75" s="27"/>
      <c r="K75" s="28">
        <v>2418371</v>
      </c>
      <c r="L75" s="28">
        <v>2365223</v>
      </c>
    </row>
    <row r="76" spans="1:12" ht="18" customHeight="1" x14ac:dyDescent="0.25">
      <c r="A76" s="49">
        <f>A75+1</f>
        <v>60</v>
      </c>
      <c r="B76" s="52"/>
      <c r="C76" s="80" t="s">
        <v>88</v>
      </c>
      <c r="D76" s="67"/>
      <c r="E76" s="67"/>
      <c r="F76" s="67"/>
      <c r="G76" s="67"/>
      <c r="H76" s="67"/>
      <c r="I76" s="68"/>
      <c r="J76" s="27"/>
      <c r="K76" s="20">
        <v>595490</v>
      </c>
      <c r="L76" s="28">
        <v>563490</v>
      </c>
    </row>
    <row r="77" spans="1:12" ht="18" customHeight="1" x14ac:dyDescent="0.25">
      <c r="A77" s="49">
        <v>60</v>
      </c>
      <c r="B77" s="52"/>
      <c r="C77" s="80" t="s">
        <v>79</v>
      </c>
      <c r="D77" s="67"/>
      <c r="E77" s="67"/>
      <c r="F77" s="67"/>
      <c r="G77" s="67"/>
      <c r="H77" s="67"/>
      <c r="I77" s="68"/>
      <c r="J77" s="27"/>
      <c r="K77" s="28">
        <v>813741</v>
      </c>
      <c r="L77" s="28">
        <v>790750</v>
      </c>
    </row>
    <row r="78" spans="1:12" ht="18" customHeight="1" x14ac:dyDescent="0.25">
      <c r="A78" s="49"/>
      <c r="B78" s="52"/>
      <c r="C78" s="80" t="s">
        <v>87</v>
      </c>
      <c r="D78" s="67"/>
      <c r="E78" s="67"/>
      <c r="F78" s="67"/>
      <c r="G78" s="67"/>
      <c r="H78" s="67"/>
      <c r="I78" s="68"/>
      <c r="J78" s="27"/>
      <c r="K78" s="28"/>
      <c r="L78" s="28"/>
    </row>
    <row r="79" spans="1:12" ht="18" customHeight="1" x14ac:dyDescent="0.25">
      <c r="A79" s="49"/>
      <c r="B79" s="52"/>
      <c r="C79" s="80" t="s">
        <v>89</v>
      </c>
      <c r="D79" s="67"/>
      <c r="E79" s="67"/>
      <c r="F79" s="67"/>
      <c r="G79" s="67"/>
      <c r="H79" s="67"/>
      <c r="I79" s="68"/>
      <c r="J79" s="27"/>
      <c r="K79" s="28">
        <v>1600000</v>
      </c>
      <c r="L79" s="28">
        <v>0</v>
      </c>
    </row>
    <row r="80" spans="1:12" ht="18" customHeight="1" x14ac:dyDescent="0.2">
      <c r="A80" s="49">
        <f>A77+1</f>
        <v>61</v>
      </c>
      <c r="B80" s="52"/>
      <c r="C80" s="67"/>
      <c r="D80" s="67"/>
      <c r="E80" s="67"/>
      <c r="F80" s="67"/>
      <c r="G80" s="67"/>
      <c r="H80" s="67"/>
      <c r="I80" s="68"/>
      <c r="J80" s="27"/>
      <c r="K80" s="28"/>
      <c r="L80" s="28"/>
    </row>
    <row r="81" spans="1:12" ht="18" customHeight="1" x14ac:dyDescent="0.2">
      <c r="A81" s="49">
        <v>61</v>
      </c>
      <c r="B81" s="51"/>
      <c r="C81" s="77" t="s">
        <v>90</v>
      </c>
      <c r="D81" s="78"/>
      <c r="E81" s="78"/>
      <c r="F81" s="78"/>
      <c r="G81" s="78"/>
      <c r="H81" s="78"/>
      <c r="I81" s="79"/>
      <c r="J81" s="27"/>
      <c r="K81" s="21">
        <f>SUM(K82:K91)</f>
        <v>22510146</v>
      </c>
      <c r="L81" s="21">
        <f>SUM(L82:L92)</f>
        <v>22510238</v>
      </c>
    </row>
    <row r="82" spans="1:12" ht="18" customHeight="1" x14ac:dyDescent="0.2">
      <c r="A82" s="49">
        <f>A81+1</f>
        <v>62</v>
      </c>
      <c r="B82" s="52"/>
      <c r="C82" s="66" t="s">
        <v>91</v>
      </c>
      <c r="D82" s="67"/>
      <c r="E82" s="67"/>
      <c r="F82" s="67"/>
      <c r="G82" s="67"/>
      <c r="H82" s="67"/>
      <c r="I82" s="68"/>
      <c r="J82" s="27">
        <v>0</v>
      </c>
      <c r="K82" s="28">
        <f>1356583+366278</f>
        <v>1722861</v>
      </c>
      <c r="L82" s="28">
        <f>1356583+366278</f>
        <v>1722861</v>
      </c>
    </row>
    <row r="83" spans="1:12" ht="18" customHeight="1" x14ac:dyDescent="0.2">
      <c r="A83" s="49" t="e">
        <f>#REF!+1</f>
        <v>#REF!</v>
      </c>
      <c r="B83" s="52"/>
      <c r="C83" s="66" t="s">
        <v>92</v>
      </c>
      <c r="D83" s="67"/>
      <c r="E83" s="67"/>
      <c r="F83" s="67"/>
      <c r="G83" s="67"/>
      <c r="H83" s="67"/>
      <c r="I83" s="68"/>
      <c r="J83" s="27">
        <v>0</v>
      </c>
      <c r="K83" s="28">
        <f>109075+403981</f>
        <v>513056</v>
      </c>
      <c r="L83" s="28">
        <f>109075+403981</f>
        <v>513056</v>
      </c>
    </row>
    <row r="84" spans="1:12" ht="18" customHeight="1" x14ac:dyDescent="0.2">
      <c r="A84" s="49">
        <v>63</v>
      </c>
      <c r="B84" s="52"/>
      <c r="C84" s="66" t="s">
        <v>93</v>
      </c>
      <c r="D84" s="67"/>
      <c r="E84" s="67"/>
      <c r="F84" s="67"/>
      <c r="G84" s="67"/>
      <c r="H84" s="67"/>
      <c r="I84" s="68"/>
      <c r="J84" s="27">
        <v>0</v>
      </c>
      <c r="K84" s="28">
        <f>1399489+377862</f>
        <v>1777351</v>
      </c>
      <c r="L84" s="28">
        <f>1399489+377862</f>
        <v>1777351</v>
      </c>
    </row>
    <row r="85" spans="1:12" ht="18" customHeight="1" x14ac:dyDescent="0.2">
      <c r="A85" s="49">
        <f>A84+1</f>
        <v>64</v>
      </c>
      <c r="B85" s="52"/>
      <c r="C85" s="66" t="s">
        <v>94</v>
      </c>
      <c r="D85" s="67"/>
      <c r="E85" s="67"/>
      <c r="F85" s="67"/>
      <c r="G85" s="67"/>
      <c r="H85" s="67"/>
      <c r="I85" s="68"/>
      <c r="J85" s="27">
        <v>0</v>
      </c>
      <c r="K85" s="28">
        <f>4913283+1326586</f>
        <v>6239869</v>
      </c>
      <c r="L85" s="28">
        <f>4913283+1326586</f>
        <v>6239869</v>
      </c>
    </row>
    <row r="86" spans="1:12" ht="18" customHeight="1" x14ac:dyDescent="0.25">
      <c r="A86" s="49">
        <v>64</v>
      </c>
      <c r="B86" s="52"/>
      <c r="C86" s="66" t="s">
        <v>95</v>
      </c>
      <c r="D86" s="67"/>
      <c r="E86" s="67"/>
      <c r="F86" s="67"/>
      <c r="G86" s="67"/>
      <c r="H86" s="67"/>
      <c r="I86" s="68"/>
      <c r="J86" s="27">
        <v>0</v>
      </c>
      <c r="K86" s="28">
        <v>9800000</v>
      </c>
      <c r="L86" s="56">
        <v>9800000</v>
      </c>
    </row>
    <row r="87" spans="1:12" ht="18" customHeight="1" x14ac:dyDescent="0.2">
      <c r="A87" s="49">
        <f>A86+1</f>
        <v>65</v>
      </c>
      <c r="B87" s="52"/>
      <c r="C87" s="66" t="s">
        <v>96</v>
      </c>
      <c r="D87" s="67"/>
      <c r="E87" s="67"/>
      <c r="F87" s="67"/>
      <c r="G87" s="67"/>
      <c r="H87" s="67"/>
      <c r="I87" s="68"/>
      <c r="J87" s="27">
        <v>0</v>
      </c>
      <c r="K87" s="28">
        <f>3190+11810</f>
        <v>15000</v>
      </c>
      <c r="L87" s="28">
        <f>3190+11810</f>
        <v>15000</v>
      </c>
    </row>
    <row r="88" spans="1:12" ht="18" customHeight="1" x14ac:dyDescent="0.2">
      <c r="A88" s="49">
        <v>65</v>
      </c>
      <c r="B88" s="52"/>
      <c r="C88" s="66" t="s">
        <v>97</v>
      </c>
      <c r="D88" s="67"/>
      <c r="E88" s="67"/>
      <c r="F88" s="67"/>
      <c r="G88" s="67"/>
      <c r="H88" s="67"/>
      <c r="I88" s="68"/>
      <c r="J88" s="28">
        <v>0</v>
      </c>
      <c r="K88" s="28">
        <f>62000</f>
        <v>62000</v>
      </c>
      <c r="L88" s="28">
        <f>62000</f>
        <v>62000</v>
      </c>
    </row>
    <row r="89" spans="1:12" ht="18" customHeight="1" x14ac:dyDescent="0.2">
      <c r="A89" s="49">
        <f>A88+1</f>
        <v>66</v>
      </c>
      <c r="B89" s="52"/>
      <c r="C89" s="66" t="s">
        <v>98</v>
      </c>
      <c r="D89" s="67"/>
      <c r="E89" s="67"/>
      <c r="F89" s="67"/>
      <c r="G89" s="67"/>
      <c r="H89" s="67"/>
      <c r="I89" s="68"/>
      <c r="J89" s="27">
        <v>0</v>
      </c>
      <c r="K89" s="28">
        <f>58806+217800</f>
        <v>276606</v>
      </c>
      <c r="L89" s="28">
        <f>58806+217800</f>
        <v>276606</v>
      </c>
    </row>
    <row r="90" spans="1:12" ht="18" customHeight="1" x14ac:dyDescent="0.2">
      <c r="A90" s="49">
        <v>66</v>
      </c>
      <c r="B90" s="52"/>
      <c r="C90" s="72" t="s">
        <v>99</v>
      </c>
      <c r="D90" s="73"/>
      <c r="E90" s="73"/>
      <c r="F90" s="73"/>
      <c r="G90" s="73"/>
      <c r="H90" s="73"/>
      <c r="I90" s="74"/>
      <c r="J90" s="19">
        <v>0</v>
      </c>
      <c r="K90" s="57">
        <v>2103403</v>
      </c>
      <c r="L90" s="57">
        <v>2103495</v>
      </c>
    </row>
    <row r="91" spans="1:12" ht="18" customHeight="1" x14ac:dyDescent="0.2">
      <c r="A91" s="49" t="e">
        <f>#REF!+1</f>
        <v>#REF!</v>
      </c>
      <c r="B91" s="52"/>
      <c r="C91" s="75"/>
      <c r="D91" s="75"/>
      <c r="E91" s="75"/>
      <c r="F91" s="75"/>
      <c r="G91" s="75"/>
      <c r="H91" s="75"/>
      <c r="I91" s="76"/>
      <c r="J91" s="27"/>
      <c r="K91" s="28"/>
      <c r="L91" s="28"/>
    </row>
    <row r="92" spans="1:12" ht="18" customHeight="1" x14ac:dyDescent="0.2">
      <c r="A92" s="49">
        <v>76</v>
      </c>
      <c r="B92" s="52"/>
      <c r="C92" s="66"/>
      <c r="D92" s="67"/>
      <c r="E92" s="67"/>
      <c r="F92" s="67"/>
      <c r="G92" s="67"/>
      <c r="H92" s="67"/>
      <c r="I92" s="68"/>
      <c r="J92" s="27"/>
      <c r="K92" s="28"/>
      <c r="L92" s="28"/>
    </row>
    <row r="93" spans="1:12" ht="18" customHeight="1" x14ac:dyDescent="0.2">
      <c r="A93" s="49">
        <f>A92+1</f>
        <v>77</v>
      </c>
      <c r="B93" s="58" t="s">
        <v>66</v>
      </c>
      <c r="C93" s="69" t="s">
        <v>100</v>
      </c>
      <c r="D93" s="69"/>
      <c r="E93" s="69"/>
      <c r="F93" s="69"/>
      <c r="G93" s="69"/>
      <c r="H93" s="69"/>
      <c r="I93" s="70"/>
      <c r="J93" s="59">
        <v>0</v>
      </c>
      <c r="K93" s="21">
        <f>K51+K57+K61+K65+K74+K81</f>
        <v>54105396</v>
      </c>
      <c r="L93" s="21">
        <f>L51+L57+L61+L65+L74+L81</f>
        <v>49109028</v>
      </c>
    </row>
    <row r="94" spans="1:12" ht="18" customHeight="1" x14ac:dyDescent="0.2">
      <c r="A94" s="49">
        <v>77</v>
      </c>
      <c r="B94" s="60"/>
      <c r="C94" s="71" t="s">
        <v>101</v>
      </c>
      <c r="D94" s="69"/>
      <c r="E94" s="69"/>
      <c r="F94" s="69"/>
      <c r="G94" s="69"/>
      <c r="H94" s="69"/>
      <c r="I94" s="70"/>
      <c r="J94" s="21">
        <f>J44+J93</f>
        <v>193659000</v>
      </c>
      <c r="K94" s="21">
        <f>K44+K93</f>
        <v>314511872</v>
      </c>
      <c r="L94" s="21">
        <f>L44+L93</f>
        <v>97187363</v>
      </c>
    </row>
    <row r="95" spans="1:12" ht="18" customHeight="1" x14ac:dyDescent="0.25">
      <c r="B95" s="62"/>
      <c r="C95" s="62"/>
      <c r="D95" s="62"/>
      <c r="E95" s="62"/>
      <c r="F95" s="62"/>
      <c r="G95" s="62"/>
      <c r="H95" s="62"/>
      <c r="I95" s="62"/>
      <c r="J95" s="62"/>
      <c r="K95" s="63" t="s">
        <v>102</v>
      </c>
      <c r="L95" s="64" t="s">
        <v>102</v>
      </c>
    </row>
    <row r="96" spans="1:12" ht="18" customHeight="1" x14ac:dyDescent="0.25">
      <c r="B96" s="62"/>
      <c r="C96" s="62"/>
      <c r="D96" s="62"/>
      <c r="E96" s="62"/>
      <c r="F96" s="62"/>
      <c r="G96" s="62"/>
      <c r="H96" s="62"/>
      <c r="I96" s="62"/>
      <c r="J96" s="62"/>
      <c r="K96" s="64" t="s">
        <v>102</v>
      </c>
      <c r="L96" s="64" t="s">
        <v>102</v>
      </c>
    </row>
    <row r="97" spans="2:12" ht="18" customHeight="1" x14ac:dyDescent="0.2">
      <c r="B97" s="62"/>
      <c r="C97" s="62"/>
      <c r="D97" s="62"/>
      <c r="E97" s="62"/>
      <c r="F97" s="62"/>
      <c r="G97" s="62"/>
      <c r="H97" s="62"/>
      <c r="I97" s="62"/>
      <c r="J97" s="62"/>
      <c r="K97" s="65"/>
      <c r="L97" s="65"/>
    </row>
    <row r="98" spans="2:12" ht="18" customHeight="1" x14ac:dyDescent="0.2">
      <c r="B98" s="62"/>
      <c r="C98" s="62"/>
      <c r="D98" s="62"/>
      <c r="E98" s="62"/>
      <c r="F98" s="62"/>
      <c r="G98" s="62"/>
      <c r="H98" s="62"/>
      <c r="I98" s="62"/>
      <c r="J98" s="62"/>
      <c r="K98" s="65"/>
      <c r="L98" s="65"/>
    </row>
    <row r="99" spans="2:12" ht="18" customHeight="1" x14ac:dyDescent="0.2">
      <c r="B99" s="62"/>
      <c r="C99" s="62"/>
      <c r="D99" s="62"/>
      <c r="E99" s="62"/>
      <c r="F99" s="62"/>
      <c r="G99" s="62"/>
      <c r="H99" s="62"/>
      <c r="I99" s="62"/>
      <c r="J99" s="62"/>
      <c r="K99" s="65"/>
      <c r="L99" s="65"/>
    </row>
    <row r="100" spans="2:12" ht="18" customHeight="1" x14ac:dyDescent="0.2">
      <c r="B100" s="62"/>
      <c r="C100" s="62"/>
      <c r="D100" s="62"/>
      <c r="E100" s="62"/>
      <c r="F100" s="62"/>
      <c r="G100" s="62"/>
      <c r="H100" s="62"/>
      <c r="I100" s="62"/>
      <c r="J100" s="62"/>
      <c r="K100" s="65"/>
      <c r="L100" s="65"/>
    </row>
    <row r="101" spans="2:12" ht="18" customHeight="1" x14ac:dyDescent="0.2">
      <c r="B101" s="62"/>
      <c r="C101" s="62"/>
      <c r="D101" s="62"/>
      <c r="E101" s="62"/>
      <c r="F101" s="62"/>
      <c r="G101" s="62"/>
      <c r="H101" s="62"/>
      <c r="I101" s="62"/>
      <c r="J101" s="62"/>
      <c r="K101" s="65"/>
      <c r="L101" s="65"/>
    </row>
    <row r="102" spans="2:12" ht="18" customHeight="1" x14ac:dyDescent="0.2">
      <c r="B102" s="62"/>
      <c r="C102" s="62"/>
      <c r="D102" s="62"/>
      <c r="E102" s="62"/>
      <c r="F102" s="62"/>
      <c r="G102" s="62"/>
      <c r="H102" s="62"/>
      <c r="I102" s="62"/>
      <c r="J102" s="62"/>
      <c r="K102" s="65"/>
      <c r="L102" s="65"/>
    </row>
    <row r="103" spans="2:12" ht="18" customHeight="1" x14ac:dyDescent="0.2">
      <c r="B103" s="62"/>
      <c r="C103" s="62"/>
      <c r="D103" s="62"/>
      <c r="E103" s="62"/>
      <c r="F103" s="62"/>
      <c r="G103" s="62"/>
      <c r="H103" s="62"/>
      <c r="I103" s="62"/>
      <c r="J103" s="62"/>
      <c r="K103" s="65"/>
      <c r="L103" s="65"/>
    </row>
    <row r="104" spans="2:12" ht="18" customHeight="1" x14ac:dyDescent="0.2">
      <c r="B104" s="62"/>
      <c r="C104" s="62"/>
      <c r="D104" s="62"/>
      <c r="E104" s="62"/>
      <c r="F104" s="62"/>
      <c r="G104" s="62"/>
      <c r="H104" s="62"/>
      <c r="I104" s="62"/>
      <c r="J104" s="62"/>
      <c r="K104" s="65"/>
      <c r="L104" s="65"/>
    </row>
    <row r="105" spans="2:12" ht="18" customHeight="1" x14ac:dyDescent="0.2">
      <c r="B105" s="62"/>
      <c r="C105" s="62"/>
      <c r="D105" s="62"/>
      <c r="E105" s="62"/>
      <c r="F105" s="62"/>
      <c r="G105" s="62"/>
      <c r="H105" s="62"/>
      <c r="I105" s="62"/>
      <c r="J105" s="62"/>
      <c r="K105" s="65"/>
      <c r="L105" s="65"/>
    </row>
    <row r="106" spans="2:12" ht="18" customHeight="1" x14ac:dyDescent="0.2">
      <c r="B106" s="62"/>
      <c r="C106" s="62"/>
      <c r="D106" s="62"/>
      <c r="E106" s="62"/>
      <c r="F106" s="62"/>
      <c r="G106" s="62"/>
      <c r="H106" s="62"/>
      <c r="I106" s="62"/>
      <c r="J106" s="62"/>
      <c r="K106" s="65"/>
      <c r="L106" s="65"/>
    </row>
    <row r="107" spans="2:12" ht="18" customHeight="1" x14ac:dyDescent="0.2">
      <c r="K107" s="54"/>
      <c r="L107" s="54"/>
    </row>
  </sheetData>
  <mergeCells count="91">
    <mergeCell ref="C18:I18"/>
    <mergeCell ref="I1:L1"/>
    <mergeCell ref="A4:L4"/>
    <mergeCell ref="A5:L5"/>
    <mergeCell ref="A6:L6"/>
    <mergeCell ref="B8:J8"/>
    <mergeCell ref="A11:A12"/>
    <mergeCell ref="B11:I12"/>
    <mergeCell ref="J11:K11"/>
    <mergeCell ref="L11:L12"/>
    <mergeCell ref="C13:I13"/>
    <mergeCell ref="C14:I14"/>
    <mergeCell ref="C15:I15"/>
    <mergeCell ref="D16:I16"/>
    <mergeCell ref="D17:I17"/>
    <mergeCell ref="D30:I30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C29:I29"/>
    <mergeCell ref="D42:I42"/>
    <mergeCell ref="D31:I31"/>
    <mergeCell ref="D32:I32"/>
    <mergeCell ref="D33:I33"/>
    <mergeCell ref="D34:I34"/>
    <mergeCell ref="D35:I35"/>
    <mergeCell ref="C36:I36"/>
    <mergeCell ref="D37:I37"/>
    <mergeCell ref="D38:I38"/>
    <mergeCell ref="D39:I39"/>
    <mergeCell ref="D40:I40"/>
    <mergeCell ref="D41:I41"/>
    <mergeCell ref="C43:I43"/>
    <mergeCell ref="C44:I44"/>
    <mergeCell ref="I45:L45"/>
    <mergeCell ref="A48:A49"/>
    <mergeCell ref="B48:I49"/>
    <mergeCell ref="J48:K48"/>
    <mergeCell ref="L48:L49"/>
    <mergeCell ref="C61:I61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73:I73"/>
    <mergeCell ref="C62:I62"/>
    <mergeCell ref="C63:I63"/>
    <mergeCell ref="C64:I64"/>
    <mergeCell ref="C65:I65"/>
    <mergeCell ref="C66:I66"/>
    <mergeCell ref="C67:I67"/>
    <mergeCell ref="C68:I68"/>
    <mergeCell ref="C69:I69"/>
    <mergeCell ref="C70:I70"/>
    <mergeCell ref="C71:I71"/>
    <mergeCell ref="C72:I72"/>
    <mergeCell ref="C85:I85"/>
    <mergeCell ref="C74:I74"/>
    <mergeCell ref="C75:I75"/>
    <mergeCell ref="C76:I76"/>
    <mergeCell ref="C77:I77"/>
    <mergeCell ref="C78:I78"/>
    <mergeCell ref="C79:I79"/>
    <mergeCell ref="C80:I80"/>
    <mergeCell ref="C81:I81"/>
    <mergeCell ref="C82:I82"/>
    <mergeCell ref="C83:I83"/>
    <mergeCell ref="C84:I84"/>
    <mergeCell ref="C92:I92"/>
    <mergeCell ref="C93:I93"/>
    <mergeCell ref="C94:I94"/>
    <mergeCell ref="C86:I86"/>
    <mergeCell ref="C87:I87"/>
    <mergeCell ref="C88:I88"/>
    <mergeCell ref="C89:I89"/>
    <mergeCell ref="C90:I90"/>
    <mergeCell ref="C91:I9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Sztrein Beáta</dc:creator>
  <cp:lastModifiedBy>Dr. Tőkés Judit</cp:lastModifiedBy>
  <dcterms:created xsi:type="dcterms:W3CDTF">2018-09-03T11:32:28Z</dcterms:created>
  <dcterms:modified xsi:type="dcterms:W3CDTF">2018-09-03T11:49:23Z</dcterms:modified>
</cp:coreProperties>
</file>