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firstSheet="23" activeTab="31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Gyermekétkeztetés" sheetId="18" r:id="rId18"/>
    <sheet name="Községgazdálkodás" sheetId="19" r:id="rId19"/>
    <sheet name="Közvilágítás" sheetId="20" r:id="rId20"/>
    <sheet name="Út- híd üzemeltetés" sheetId="21" r:id="rId21"/>
    <sheet name="Közfoglalkoztatás" sheetId="22" r:id="rId22"/>
    <sheet name="Intézményen kív ét" sheetId="23" r:id="rId23"/>
    <sheet name="Ovi műk" sheetId="24" r:id="rId24"/>
    <sheet name="Iskola műk" sheetId="25" r:id="rId25"/>
    <sheet name="Telep fejl" sheetId="26" r:id="rId26"/>
    <sheet name="Mérleg KH" sheetId="27" r:id="rId27"/>
    <sheet name="Bevételek KH" sheetId="28" r:id="rId28"/>
    <sheet name="Működési KH" sheetId="29" r:id="rId29"/>
    <sheet name="Mérleg ovi" sheetId="30" r:id="rId30"/>
    <sheet name="Bevételek ovi" sheetId="31" r:id="rId31"/>
    <sheet name="Működési ovi" sheetId="32" r:id="rId32"/>
  </sheets>
  <definedNames/>
  <calcPr fullCalcOnLoad="1"/>
</workbook>
</file>

<file path=xl/sharedStrings.xml><?xml version="1.0" encoding="utf-8"?>
<sst xmlns="http://schemas.openxmlformats.org/spreadsheetml/2006/main" count="1001" uniqueCount="271">
  <si>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</si>
  <si>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</si>
  <si>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</si>
  <si>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</si>
  <si>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</si>
  <si>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</si>
  <si>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</si>
  <si>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</si>
  <si>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</si>
  <si>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</si>
  <si>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</si>
  <si>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</si>
  <si>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</si>
  <si>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</si>
  <si>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</si>
  <si>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</si>
  <si>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</si>
  <si>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</si>
  <si>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</si>
  <si>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</si>
  <si>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</si>
  <si>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</si>
  <si>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</si>
  <si>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</si>
  <si>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</si>
  <si>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</si>
  <si>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</si>
  <si>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</si>
  <si>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</si>
  <si>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</si>
  <si>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</si>
  <si>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</si>
  <si>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</si>
  <si>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</si>
  <si>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</si>
  <si>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</si>
  <si>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</si>
  <si>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</si>
  <si>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</si>
  <si>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</si>
  <si>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</si>
  <si>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</si>
  <si>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</si>
  <si>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</si>
  <si>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</si>
  <si>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</si>
  <si>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</si>
  <si>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</si>
  <si>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</si>
  <si>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</si>
  <si>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</si>
  <si>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</si>
  <si>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</si>
  <si>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</si>
  <si>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</si>
  <si>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</si>
  <si>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</si>
  <si>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</si>
  <si>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</si>
  <si>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</si>
  <si>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</si>
  <si>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</si>
  <si>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</si>
  <si>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</si>
  <si>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</si>
  <si>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</si>
  <si>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</si>
  <si>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</si>
  <si>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</si>
  <si>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</si>
  <si>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</si>
  <si>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</si>
  <si>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</si>
  <si>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</si>
  <si>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</si>
  <si>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</si>
  <si>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</si>
  <si>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</si>
  <si>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</si>
  <si>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</si>
  <si>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</si>
  <si>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</si>
  <si>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Közvilágítás</t>
  </si>
  <si>
    <t>Óvodai nevelés, ellátás</t>
  </si>
  <si>
    <t>Út- híd üzemeltetés</t>
  </si>
  <si>
    <t xml:space="preserve">Pénzkészlet </t>
  </si>
  <si>
    <t>Állami támogatások számla</t>
  </si>
  <si>
    <t>Közfoglalkoztatás elszámolása számla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</si>
  <si>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</si>
  <si>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</si>
  <si>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</si>
  <si>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</si>
  <si>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</si>
  <si>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</si>
  <si>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</si>
  <si>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</si>
  <si>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</si>
  <si>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</si>
  <si>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</si>
  <si>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</si>
  <si>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</si>
  <si>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</si>
  <si>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</si>
  <si>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</si>
  <si>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</si>
  <si>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</si>
  <si>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</si>
  <si>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</si>
  <si>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</si>
  <si>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</si>
  <si>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</si>
  <si>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</si>
  <si>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</si>
  <si>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</si>
  <si>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</si>
  <si>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</si>
  <si>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</si>
  <si>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</si>
  <si>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</si>
  <si>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</si>
  <si>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</si>
  <si>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</si>
  <si>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</si>
  <si>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</si>
  <si>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</si>
  <si>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</si>
  <si>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</si>
  <si>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</si>
  <si>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</si>
  <si>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</si>
  <si>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</si>
  <si>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</si>
  <si>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</si>
  <si>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</si>
  <si>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</si>
  <si>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</si>
  <si>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</si>
  <si>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</si>
  <si>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</si>
  <si>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</si>
  <si>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</si>
  <si>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</si>
  <si>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</si>
  <si>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</si>
  <si>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</si>
  <si>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</si>
  <si>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</si>
  <si>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</si>
  <si>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</si>
  <si>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</si>
  <si>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</si>
  <si>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</si>
  <si>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</si>
  <si>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</si>
  <si>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</si>
  <si>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</si>
  <si>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</si>
  <si>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</si>
  <si>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</si>
  <si>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</si>
  <si>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</si>
  <si>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</si>
  <si>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</si>
  <si>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</si>
  <si>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</si>
  <si>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Működési kiadások - Út- híd üzemeltetés</t>
  </si>
  <si>
    <t>Működési kiadások - Községgazdálkodás</t>
  </si>
  <si>
    <t>Működési kiadások - Védőnői szolgálat</t>
  </si>
  <si>
    <t>Működési kiadások - Közösségi Ház</t>
  </si>
  <si>
    <t>Egyéb műk. célú kiad.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</si>
  <si>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</si>
  <si>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</si>
  <si>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</si>
  <si>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</si>
  <si>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</si>
  <si>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</si>
  <si>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</si>
  <si>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</si>
  <si>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</si>
  <si>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Közvilágítás</t>
  </si>
  <si>
    <t>Működési kiadások  - Gyermekétkeztetési feladatok</t>
  </si>
  <si>
    <t>Működési kiadások - Önkormányzat igazgatási tevékenysége</t>
  </si>
  <si>
    <t>Települési támogatás</t>
  </si>
  <si>
    <t>Gyermekétkeztetés</t>
  </si>
  <si>
    <t>Beruházások:</t>
  </si>
  <si>
    <t>2019. évi költségvetése</t>
  </si>
  <si>
    <t>2019. évi előirányzat (eFt)</t>
  </si>
  <si>
    <t>2. melléklet a 1/2019 (II.14.) Önkormányzati rendelethezz</t>
  </si>
  <si>
    <t>22. melléklet a 1/2019 (II.14.) Önkormányzati rendelethez</t>
  </si>
  <si>
    <t>21. melléklet a 1/2019 (II.14.) Önkormányzati rendelethez</t>
  </si>
  <si>
    <t>20. melléklet a 1/2019 (II.14.) Önkormányzati rendelethez</t>
  </si>
  <si>
    <t>19. melléklet a 1/2019 (II.14.) Önkormányzati rendelethez</t>
  </si>
  <si>
    <t>18. melléklet a 1/2019 (II.14.) Önkormányzati rendelethez</t>
  </si>
  <si>
    <t>17. melléklet a 1/2019 (II.14.) Önkormányzati rendelethez</t>
  </si>
  <si>
    <t>16. melléklet a 1/2019 (II.14.) Önkormányzati rendelethez</t>
  </si>
  <si>
    <t>Informatikai szolgáltatások igénybevétele</t>
  </si>
  <si>
    <t>15. melléklet a 1/2019 (II.14.) Önkormányzati rendelethez</t>
  </si>
  <si>
    <t>Járdafelújítás</t>
  </si>
  <si>
    <t>11. melléklet a 1/2019 (II.14.) Önkormányzati rendelethez</t>
  </si>
  <si>
    <t>2019. évi létszám előirányzat (fő)</t>
  </si>
  <si>
    <t>14. melléklet a 1/2019 (II.14.) Önkormányzati rendelethez</t>
  </si>
  <si>
    <t>5. melléklet a 1/2019 (II.14.) Önkormányzati rendelethez</t>
  </si>
  <si>
    <t>4. melléklet a 1/2019 (II.14.) Önkormányzati rendelethez</t>
  </si>
  <si>
    <t>3. melléklet a 1/2019 (II.14.) Önkormányzati rendelethez</t>
  </si>
  <si>
    <t>1. melléklet a 1/2019 (II.14.) Önkormányzati rendelethez</t>
  </si>
  <si>
    <t>Bevétel 2019. évi előirányzat (eFt)</t>
  </si>
  <si>
    <t>Kiadás 2019. évi előirányzat (eFt)</t>
  </si>
  <si>
    <t>10. melléklet a 1/2019 (II.14.) Önkormányzati rendelethez</t>
  </si>
  <si>
    <t>2018. január 1-jei nyitó pénzkészlet</t>
  </si>
  <si>
    <t>2018. december 31-ei záró pénzkészlet</t>
  </si>
  <si>
    <t>6. melléklet a 1/2019 (II.14.) Önkormányzati rendelethez</t>
  </si>
  <si>
    <t>Asztalok, székek beszerzése</t>
  </si>
  <si>
    <t>9. melléklet a 1/2019 (II.14.) Önkormányzati rendelethez</t>
  </si>
  <si>
    <t>8. melléklet a 1/2019 (II.14.) Önkormányzati rendelethezlethez</t>
  </si>
  <si>
    <t>12. melléklet a 1/2019 (II.14.) Önkormányzati rendelethez</t>
  </si>
  <si>
    <t>Működési és felhalmozási célú  bevételek és kiadások alakulása 2019-2021</t>
  </si>
  <si>
    <t>13. melléklet a 1/2019 (II.14.) Önkormányzati rendelethez</t>
  </si>
  <si>
    <t>7. melléklet a 1/2019 (II.14.) Önkormányzati rendelethez</t>
  </si>
  <si>
    <t>Finanszírozási kiadások</t>
  </si>
  <si>
    <t>Államháztartáson belüli megelőlegezések visszafizetése</t>
  </si>
  <si>
    <t>Önkormányzatok általános végrehajtó ig. tev.</t>
  </si>
  <si>
    <t>Zagyvakörnyéki társulás</t>
  </si>
  <si>
    <t>Mária Út Közhasznú Egyesület</t>
  </si>
  <si>
    <t>Útfelújítás</t>
  </si>
  <si>
    <t>Szekrények beszerzése</t>
  </si>
  <si>
    <t>Óvodai udvari játék</t>
  </si>
  <si>
    <t>Egyéb műk. célú tám. Áht-on belülről</t>
  </si>
  <si>
    <t>Elszámolásból származó bevételek</t>
  </si>
  <si>
    <t>Közvetített szolgáltatások ellenértéke</t>
  </si>
  <si>
    <t>Államháztartáson belüli megelőlegezések</t>
  </si>
  <si>
    <t>Felhamozási célú tám. államháztartáson belülről</t>
  </si>
  <si>
    <t>Felhalmozási célú önkormányzati támogatások</t>
  </si>
  <si>
    <t>Egyéb ellátási kiadás (téli rezsicsökkentés)</t>
  </si>
  <si>
    <t>Kisértékú tárgyi eszköz beszerzés</t>
  </si>
  <si>
    <t xml:space="preserve">Számítástechnikai eszközök (orvosi) </t>
  </si>
  <si>
    <t>Közterület karbantartó gép</t>
  </si>
  <si>
    <t>Működési kiadások - Intézményen kívüli gyermekétkeztetés</t>
  </si>
  <si>
    <t>23. melléklet a 1/2019 (II.14.) Önkormányzati rendelethez</t>
  </si>
  <si>
    <t>Működési kiadások - Iskola működés</t>
  </si>
  <si>
    <t>Működési kiadások - Óvoda működés</t>
  </si>
  <si>
    <t>24. melléklet a 1/2019 (II.14.) Önkormányzati rendelethez</t>
  </si>
  <si>
    <t>25. melléklet a 1/2019 (II.14.) Önkormányzati rendelethez</t>
  </si>
  <si>
    <t>26. melléklet a 1/2019 (II.14.) Önkormányzati rendelethez</t>
  </si>
  <si>
    <t>Működési kiadások - Településfejlesztési projektek</t>
  </si>
  <si>
    <t>Általános tartalék (felhalm. célú)</t>
  </si>
  <si>
    <t>Felhamozási célú tám. Áht-on belülről</t>
  </si>
  <si>
    <t>Önk. műk. célú tám.</t>
  </si>
  <si>
    <t>Önk. felhalmozási tám</t>
  </si>
  <si>
    <t>Intézményen kívüli gyermekétkeztetés</t>
  </si>
  <si>
    <t>Iskola működés</t>
  </si>
  <si>
    <t>Településfejlesztési projektek</t>
  </si>
  <si>
    <t>Óvoda működés</t>
  </si>
  <si>
    <t>27. melléklet a 1/2019 (II.14.) Önkormányzati rendelethez</t>
  </si>
  <si>
    <t>Vámosgyörki Közös Önkormányzati Hivatal</t>
  </si>
  <si>
    <t>Működési célú tám.  áht-on belülről</t>
  </si>
  <si>
    <t>28. melléklet a 1/2019 (II.14.) Önkormányzati rendelethezz</t>
  </si>
  <si>
    <t>Egyéb működési célú tám. (választás)</t>
  </si>
  <si>
    <t>Előző év költségvetési maradvány igénybev.</t>
  </si>
  <si>
    <t>Központi irányítószervi támogatás</t>
  </si>
  <si>
    <t>29. melléklet a 1/2019 (II.14.) Önkormányzati rendelethez</t>
  </si>
  <si>
    <t>Céljuttatás, projektprémium</t>
  </si>
  <si>
    <t>30. melléklet a 1/2019 (II.14.) Önkormányzati rendelethezhez</t>
  </si>
  <si>
    <t>31. melléklet a 1/2019 (II.14.) Önkormányzati rendelethez</t>
  </si>
  <si>
    <t>1.</t>
  </si>
  <si>
    <t>Szolgáltatások ellenértéke</t>
  </si>
  <si>
    <t>Ellátási díjak</t>
  </si>
  <si>
    <t>Előző évi költségvetési maradvány igénybevétele</t>
  </si>
  <si>
    <t>Központi, irányítószervi támogatás</t>
  </si>
  <si>
    <t>32. melléklet a 1/2019 (II.14.) Önkormányzati rendelethez</t>
  </si>
  <si>
    <t>Vámosgyörk Községi Önkormányzat</t>
  </si>
  <si>
    <t>Végkielégítés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</si>
</sst>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56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5" fillId="3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5" borderId="7" applyNumberFormat="0" applyFont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7" borderId="0" applyNumberFormat="0" applyBorder="0" applyAlignment="0" applyProtection="0"/>
    <xf numFmtId="0" fontId="45" fillId="9" borderId="8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10" borderId="0" applyNumberFormat="0" applyBorder="0" applyAlignment="0" applyProtection="0"/>
    <xf numFmtId="0" fontId="50" fillId="9" borderId="1" applyNumberFormat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62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62" applyFont="1" applyAlignment="1">
      <alignment horizontal="center"/>
      <protection/>
    </xf>
    <xf numFmtId="0" fontId="13" fillId="0" borderId="11" xfId="62" applyFont="1" applyBorder="1">
      <alignment/>
      <protection/>
    </xf>
    <xf numFmtId="0" fontId="13" fillId="0" borderId="11" xfId="66" applyFont="1" applyBorder="1">
      <alignment/>
      <protection/>
    </xf>
    <xf numFmtId="0" fontId="7" fillId="0" borderId="0" xfId="62" applyFont="1">
      <alignment/>
      <protection/>
    </xf>
    <xf numFmtId="0" fontId="7" fillId="0" borderId="16" xfId="62" applyFont="1" applyBorder="1">
      <alignment/>
      <protection/>
    </xf>
    <xf numFmtId="0" fontId="7" fillId="0" borderId="17" xfId="62" applyFont="1" applyBorder="1">
      <alignment/>
      <protection/>
    </xf>
    <xf numFmtId="0" fontId="7" fillId="0" borderId="0" xfId="62" applyFont="1" applyBorder="1">
      <alignment/>
      <protection/>
    </xf>
    <xf numFmtId="0" fontId="7" fillId="0" borderId="18" xfId="62" applyFont="1" applyBorder="1">
      <alignment/>
      <protection/>
    </xf>
    <xf numFmtId="0" fontId="7" fillId="0" borderId="19" xfId="62" applyFont="1" applyBorder="1">
      <alignment/>
      <protection/>
    </xf>
    <xf numFmtId="0" fontId="7" fillId="0" borderId="20" xfId="62" applyFont="1" applyBorder="1">
      <alignment/>
      <protection/>
    </xf>
    <xf numFmtId="3" fontId="13" fillId="0" borderId="21" xfId="62" applyNumberFormat="1" applyFont="1" applyBorder="1">
      <alignment/>
      <protection/>
    </xf>
    <xf numFmtId="3" fontId="13" fillId="0" borderId="22" xfId="62" applyNumberFormat="1" applyFont="1" applyBorder="1">
      <alignment/>
      <protection/>
    </xf>
    <xf numFmtId="3" fontId="13" fillId="0" borderId="22" xfId="62" applyNumberFormat="1" applyFont="1" applyFill="1" applyBorder="1">
      <alignment/>
      <protection/>
    </xf>
    <xf numFmtId="0" fontId="13" fillId="0" borderId="0" xfId="62" applyFont="1" applyBorder="1">
      <alignment/>
      <protection/>
    </xf>
    <xf numFmtId="0" fontId="7" fillId="0" borderId="23" xfId="62" applyFont="1" applyBorder="1">
      <alignment/>
      <protection/>
    </xf>
    <xf numFmtId="3" fontId="13" fillId="0" borderId="21" xfId="62" applyNumberFormat="1" applyFont="1" applyFill="1" applyBorder="1">
      <alignment/>
      <protection/>
    </xf>
    <xf numFmtId="0" fontId="7" fillId="0" borderId="11" xfId="62" applyFont="1" applyBorder="1">
      <alignment/>
      <protection/>
    </xf>
    <xf numFmtId="0" fontId="0" fillId="0" borderId="0" xfId="62" applyFont="1">
      <alignment/>
      <protection/>
    </xf>
    <xf numFmtId="0" fontId="7" fillId="0" borderId="24" xfId="0" applyFont="1" applyBorder="1" applyAlignment="1">
      <alignment horizontal="center"/>
    </xf>
    <xf numFmtId="3" fontId="7" fillId="0" borderId="0" xfId="62" applyNumberFormat="1" applyFont="1" applyBorder="1">
      <alignment/>
      <protection/>
    </xf>
    <xf numFmtId="0" fontId="21" fillId="0" borderId="18" xfId="62" applyFont="1" applyBorder="1">
      <alignment/>
      <protection/>
    </xf>
    <xf numFmtId="0" fontId="13" fillId="0" borderId="11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7" fillId="0" borderId="17" xfId="62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21" xfId="62" applyFont="1" applyBorder="1" applyAlignment="1">
      <alignment horizontal="center"/>
      <protection/>
    </xf>
    <xf numFmtId="0" fontId="13" fillId="0" borderId="21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62" applyFont="1" applyAlignment="1">
      <alignment horizontal="right"/>
      <protection/>
    </xf>
    <xf numFmtId="0" fontId="3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62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21" fillId="0" borderId="10" xfId="62" applyFont="1" applyBorder="1" applyAlignment="1">
      <alignment horizontal="center"/>
      <protection/>
    </xf>
    <xf numFmtId="0" fontId="13" fillId="0" borderId="11" xfId="62" applyFont="1" applyBorder="1" applyAlignment="1">
      <alignment horizontal="center"/>
      <protection/>
    </xf>
    <xf numFmtId="0" fontId="13" fillId="0" borderId="26" xfId="62" applyFont="1" applyBorder="1" applyAlignment="1">
      <alignment horizontal="center"/>
      <protection/>
    </xf>
    <xf numFmtId="0" fontId="13" fillId="0" borderId="15" xfId="62" applyFont="1" applyBorder="1" applyAlignment="1">
      <alignment horizontal="center"/>
      <protection/>
    </xf>
    <xf numFmtId="0" fontId="15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62" applyNumberFormat="1" applyFont="1" applyBorder="1">
      <alignment/>
      <protection/>
    </xf>
    <xf numFmtId="3" fontId="8" fillId="0" borderId="22" xfId="62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62" applyNumberFormat="1" applyFont="1" applyFill="1" applyBorder="1">
      <alignment/>
      <protection/>
    </xf>
    <xf numFmtId="0" fontId="8" fillId="0" borderId="15" xfId="66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62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4" fillId="0" borderId="24" xfId="62" applyFont="1" applyBorder="1" applyAlignment="1">
      <alignment horizontal="center"/>
      <protection/>
    </xf>
    <xf numFmtId="3" fontId="7" fillId="0" borderId="0" xfId="62" applyNumberFormat="1" applyFont="1">
      <alignment/>
      <protection/>
    </xf>
    <xf numFmtId="0" fontId="12" fillId="0" borderId="22" xfId="62" applyFont="1" applyBorder="1" applyAlignment="1">
      <alignment horizontal="center"/>
      <protection/>
    </xf>
    <xf numFmtId="0" fontId="26" fillId="0" borderId="24" xfId="62" applyFont="1" applyBorder="1" applyAlignment="1">
      <alignment horizontal="center"/>
      <protection/>
    </xf>
    <xf numFmtId="0" fontId="25" fillId="0" borderId="10" xfId="62" applyFont="1" applyBorder="1">
      <alignment/>
      <protection/>
    </xf>
    <xf numFmtId="3" fontId="25" fillId="0" borderId="24" xfId="62" applyNumberFormat="1" applyFont="1" applyBorder="1">
      <alignment/>
      <protection/>
    </xf>
    <xf numFmtId="0" fontId="24" fillId="0" borderId="25" xfId="62" applyFont="1" applyBorder="1">
      <alignment/>
      <protection/>
    </xf>
    <xf numFmtId="0" fontId="24" fillId="0" borderId="23" xfId="62" applyFont="1" applyBorder="1">
      <alignment/>
      <protection/>
    </xf>
    <xf numFmtId="0" fontId="25" fillId="0" borderId="24" xfId="62" applyFont="1" applyBorder="1" applyAlignment="1">
      <alignment horizontal="center"/>
      <protection/>
    </xf>
    <xf numFmtId="3" fontId="25" fillId="0" borderId="24" xfId="62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62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62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62" applyFont="1" applyBorder="1">
      <alignment/>
      <protection/>
    </xf>
    <xf numFmtId="3" fontId="29" fillId="0" borderId="22" xfId="62" applyNumberFormat="1" applyFont="1" applyBorder="1">
      <alignment/>
      <protection/>
    </xf>
    <xf numFmtId="0" fontId="29" fillId="0" borderId="0" xfId="62" applyFont="1" applyBorder="1">
      <alignment/>
      <protection/>
    </xf>
    <xf numFmtId="0" fontId="29" fillId="0" borderId="18" xfId="62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62" applyNumberFormat="1" applyFont="1" applyBorder="1" applyAlignment="1">
      <alignment horizontal="right"/>
      <protection/>
    </xf>
    <xf numFmtId="0" fontId="29" fillId="0" borderId="16" xfId="62" applyFont="1" applyBorder="1" applyAlignment="1">
      <alignment horizontal="center"/>
      <protection/>
    </xf>
    <xf numFmtId="0" fontId="32" fillId="0" borderId="0" xfId="62" applyFont="1" applyBorder="1">
      <alignment/>
      <protection/>
    </xf>
    <xf numFmtId="0" fontId="29" fillId="0" borderId="22" xfId="62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3" fontId="29" fillId="0" borderId="26" xfId="0" applyNumberFormat="1" applyFont="1" applyBorder="1" applyAlignment="1">
      <alignment horizontal="right"/>
    </xf>
    <xf numFmtId="0" fontId="29" fillId="0" borderId="27" xfId="0" applyFont="1" applyBorder="1" applyAlignment="1">
      <alignment/>
    </xf>
    <xf numFmtId="3" fontId="29" fillId="0" borderId="15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/>
    </xf>
    <xf numFmtId="0" fontId="13" fillId="0" borderId="22" xfId="62" applyFont="1" applyBorder="1" applyAlignment="1">
      <alignment horizontal="center"/>
      <protection/>
    </xf>
    <xf numFmtId="49" fontId="8" fillId="0" borderId="0" xfId="63" applyNumberFormat="1" applyFont="1" applyFill="1" applyBorder="1" applyAlignment="1" applyProtection="1">
      <alignment horizontal="left" vertical="center" wrapText="1" shrinkToFit="1"/>
      <protection/>
    </xf>
    <xf numFmtId="0" fontId="1" fillId="0" borderId="24" xfId="56" applyFont="1" applyFill="1" applyBorder="1" applyAlignment="1">
      <alignment horizontal="center"/>
      <protection/>
    </xf>
    <xf numFmtId="49" fontId="13" fillId="0" borderId="10" xfId="63" applyNumberFormat="1" applyFont="1" applyFill="1" applyBorder="1" applyAlignment="1" applyProtection="1">
      <alignment horizontal="left" vertical="center" wrapText="1" shrinkToFit="1"/>
      <protection/>
    </xf>
    <xf numFmtId="0" fontId="13" fillId="0" borderId="25" xfId="56" applyFont="1" applyFill="1" applyBorder="1">
      <alignment/>
      <protection/>
    </xf>
    <xf numFmtId="3" fontId="13" fillId="0" borderId="25" xfId="56" applyNumberFormat="1" applyFont="1" applyFill="1" applyBorder="1">
      <alignment/>
      <protection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8" applyFont="1" applyFill="1" applyBorder="1">
      <alignment/>
      <protection/>
    </xf>
    <xf numFmtId="49" fontId="29" fillId="0" borderId="26" xfId="64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8" applyNumberFormat="1" applyFont="1" applyFill="1" applyBorder="1" applyAlignment="1" applyProtection="1">
      <alignment vertical="center" wrapText="1" shrinkToFit="1"/>
      <protection/>
    </xf>
    <xf numFmtId="49" fontId="29" fillId="0" borderId="15" xfId="64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4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0" fontId="24" fillId="0" borderId="10" xfId="56" applyFont="1" applyFill="1" applyBorder="1" applyAlignment="1">
      <alignment horizontal="center"/>
      <protection/>
    </xf>
    <xf numFmtId="49" fontId="29" fillId="0" borderId="21" xfId="63" applyNumberFormat="1" applyFont="1" applyFill="1" applyBorder="1" applyAlignment="1" applyProtection="1">
      <alignment horizontal="left" vertical="center" wrapText="1" shrinkToFit="1"/>
      <protection/>
    </xf>
    <xf numFmtId="0" fontId="29" fillId="0" borderId="11" xfId="56" applyFont="1" applyFill="1" applyBorder="1" applyAlignment="1">
      <alignment horizontal="center"/>
      <protection/>
    </xf>
    <xf numFmtId="3" fontId="29" fillId="0" borderId="22" xfId="62" applyNumberFormat="1" applyFont="1" applyFill="1" applyBorder="1">
      <alignment/>
      <protection/>
    </xf>
    <xf numFmtId="0" fontId="1" fillId="0" borderId="17" xfId="56" applyFont="1" applyFill="1" applyBorder="1">
      <alignment/>
      <protection/>
    </xf>
    <xf numFmtId="0" fontId="8" fillId="0" borderId="26" xfId="66" applyFont="1" applyBorder="1">
      <alignment/>
      <protection/>
    </xf>
    <xf numFmtId="0" fontId="13" fillId="0" borderId="26" xfId="62" applyFont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24" fillId="0" borderId="0" xfId="0" applyFont="1" applyAlignment="1">
      <alignment horizontal="center"/>
    </xf>
    <xf numFmtId="0" fontId="13" fillId="0" borderId="11" xfId="61" applyFont="1" applyFill="1" applyBorder="1">
      <alignment/>
      <protection/>
    </xf>
    <xf numFmtId="49" fontId="13" fillId="0" borderId="11" xfId="61" applyNumberFormat="1" applyFont="1" applyFill="1" applyBorder="1" applyAlignment="1" applyProtection="1">
      <alignment vertical="center" wrapText="1" shrinkToFit="1"/>
      <protection/>
    </xf>
    <xf numFmtId="3" fontId="31" fillId="0" borderId="16" xfId="0" applyNumberFormat="1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5" xfId="0" applyFont="1" applyBorder="1" applyAlignment="1">
      <alignment/>
    </xf>
    <xf numFmtId="0" fontId="24" fillId="0" borderId="0" xfId="62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62" applyFont="1" applyBorder="1" applyAlignment="1">
      <alignment horizontal="center"/>
      <protection/>
    </xf>
    <xf numFmtId="0" fontId="24" fillId="0" borderId="25" xfId="62" applyFont="1" applyBorder="1" applyAlignment="1">
      <alignment horizontal="center"/>
      <protection/>
    </xf>
    <xf numFmtId="0" fontId="24" fillId="0" borderId="23" xfId="62" applyFont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7" fillId="0" borderId="0" xfId="58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7" fillId="0" borderId="24" xfId="62" applyFont="1" applyBorder="1" applyAlignment="1">
      <alignment horizontal="center"/>
      <protection/>
    </xf>
    <xf numFmtId="0" fontId="7" fillId="0" borderId="25" xfId="62" applyFont="1" applyBorder="1" applyAlignment="1">
      <alignment horizontal="center"/>
      <protection/>
    </xf>
    <xf numFmtId="0" fontId="7" fillId="0" borderId="23" xfId="62" applyFont="1" applyBorder="1" applyAlignment="1">
      <alignment horizontal="center"/>
      <protection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57" applyFont="1" applyFill="1" applyAlignment="1">
      <alignment horizontal="right"/>
      <protection/>
    </xf>
    <xf numFmtId="0" fontId="29" fillId="0" borderId="21" xfId="56" applyFont="1" applyFill="1" applyBorder="1" applyAlignment="1">
      <alignment horizontal="center"/>
      <protection/>
    </xf>
    <xf numFmtId="0" fontId="29" fillId="0" borderId="17" xfId="56" applyFont="1" applyFill="1" applyBorder="1" applyAlignment="1">
      <alignment horizontal="center"/>
      <protection/>
    </xf>
    <xf numFmtId="0" fontId="29" fillId="0" borderId="16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7" fillId="0" borderId="0" xfId="61" applyFont="1" applyFill="1" applyAlignment="1">
      <alignment horizontal="right"/>
      <protection/>
    </xf>
    <xf numFmtId="0" fontId="1" fillId="0" borderId="0" xfId="0" applyFont="1" applyFill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/>
    </xf>
    <xf numFmtId="0" fontId="5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4" xfId="56" applyFont="1" applyBorder="1" applyAlignment="1">
      <alignment horizontal="center"/>
      <protection/>
    </xf>
    <xf numFmtId="0" fontId="24" fillId="0" borderId="10" xfId="56" applyFont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13" fillId="0" borderId="21" xfId="56" applyFont="1" applyBorder="1" applyAlignment="1">
      <alignment horizontal="center"/>
      <protection/>
    </xf>
    <xf numFmtId="0" fontId="13" fillId="0" borderId="11" xfId="0" applyFont="1" applyBorder="1" applyAlignment="1">
      <alignment/>
    </xf>
    <xf numFmtId="0" fontId="7" fillId="0" borderId="16" xfId="56" applyFont="1" applyFill="1" applyBorder="1">
      <alignment/>
      <protection/>
    </xf>
    <xf numFmtId="0" fontId="29" fillId="0" borderId="17" xfId="56" applyFont="1" applyFill="1" applyBorder="1">
      <alignment/>
      <protection/>
    </xf>
    <xf numFmtId="0" fontId="29" fillId="0" borderId="22" xfId="56" applyFont="1" applyBorder="1" applyAlignment="1">
      <alignment horizontal="center"/>
      <protection/>
    </xf>
    <xf numFmtId="0" fontId="29" fillId="0" borderId="0" xfId="56" applyFont="1" applyFill="1" applyBorder="1">
      <alignment/>
      <protection/>
    </xf>
    <xf numFmtId="0" fontId="29" fillId="0" borderId="18" xfId="56" applyFont="1" applyFill="1" applyBorder="1">
      <alignment/>
      <protection/>
    </xf>
    <xf numFmtId="0" fontId="54" fillId="0" borderId="22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54" fillId="0" borderId="27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19" xfId="0" applyNumberFormat="1" applyFont="1" applyBorder="1" applyAlignment="1">
      <alignment/>
    </xf>
    <xf numFmtId="0" fontId="29" fillId="0" borderId="2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54" fillId="0" borderId="26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55" fillId="0" borderId="0" xfId="0" applyFont="1" applyAlignment="1">
      <alignment/>
    </xf>
    <xf numFmtId="0" fontId="7" fillId="0" borderId="0" xfId="59" applyFont="1" applyFill="1" applyAlignment="1">
      <alignment horizontal="right"/>
      <protection/>
    </xf>
    <xf numFmtId="0" fontId="13" fillId="0" borderId="11" xfId="59" applyFont="1" applyFill="1" applyBorder="1">
      <alignment/>
      <protection/>
    </xf>
    <xf numFmtId="49" fontId="13" fillId="0" borderId="11" xfId="59" applyNumberFormat="1" applyFont="1" applyFill="1" applyBorder="1" applyAlignment="1" applyProtection="1">
      <alignment vertical="center" wrapText="1" shrinkToFit="1"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24" fillId="0" borderId="0" xfId="56" applyFont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4" fillId="0" borderId="24" xfId="56" applyFont="1" applyBorder="1">
      <alignment/>
      <protection/>
    </xf>
    <xf numFmtId="0" fontId="24" fillId="0" borderId="25" xfId="56" applyFont="1" applyBorder="1" applyAlignment="1">
      <alignment horizontal="center"/>
      <protection/>
    </xf>
    <xf numFmtId="0" fontId="24" fillId="0" borderId="24" xfId="56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31" fillId="0" borderId="22" xfId="56" applyFont="1" applyBorder="1">
      <alignment/>
      <protection/>
    </xf>
    <xf numFmtId="3" fontId="29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13" fillId="0" borderId="15" xfId="0" applyFont="1" applyBorder="1" applyAlignment="1">
      <alignment horizontal="center"/>
    </xf>
    <xf numFmtId="0" fontId="29" fillId="0" borderId="27" xfId="56" applyFont="1" applyBorder="1">
      <alignment/>
      <protection/>
    </xf>
    <xf numFmtId="3" fontId="29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13" fillId="0" borderId="26" xfId="0" applyFont="1" applyBorder="1" applyAlignment="1">
      <alignment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29" fillId="0" borderId="22" xfId="56" applyFont="1" applyBorder="1">
      <alignment/>
      <protection/>
    </xf>
    <xf numFmtId="0" fontId="7" fillId="0" borderId="18" xfId="56" applyFont="1" applyBorder="1">
      <alignment/>
      <protection/>
    </xf>
    <xf numFmtId="0" fontId="11" fillId="0" borderId="15" xfId="0" applyFont="1" applyBorder="1" applyAlignment="1">
      <alignment/>
    </xf>
    <xf numFmtId="3" fontId="25" fillId="0" borderId="25" xfId="56" applyNumberFormat="1" applyFont="1" applyBorder="1">
      <alignment/>
      <protection/>
    </xf>
    <xf numFmtId="0" fontId="24" fillId="0" borderId="23" xfId="56" applyFont="1" applyBorder="1">
      <alignment/>
      <protection/>
    </xf>
    <xf numFmtId="3" fontId="1" fillId="0" borderId="0" xfId="56" applyNumberFormat="1" applyFont="1">
      <alignment/>
      <protection/>
    </xf>
    <xf numFmtId="0" fontId="1" fillId="0" borderId="0" xfId="56" applyFont="1" applyAlignment="1">
      <alignment/>
      <protection/>
    </xf>
    <xf numFmtId="0" fontId="7" fillId="0" borderId="0" xfId="60" applyFont="1" applyFill="1" applyAlignment="1">
      <alignment horizontal="right"/>
      <protection/>
    </xf>
    <xf numFmtId="0" fontId="13" fillId="0" borderId="11" xfId="60" applyFont="1" applyFill="1" applyBorder="1">
      <alignment/>
      <protection/>
    </xf>
    <xf numFmtId="49" fontId="29" fillId="0" borderId="26" xfId="65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0" applyNumberFormat="1" applyFont="1" applyFill="1" applyBorder="1" applyAlignment="1" applyProtection="1">
      <alignment vertical="center" wrapText="1" shrinkToFit="1"/>
      <protection/>
    </xf>
    <xf numFmtId="49" fontId="29" fillId="0" borderId="15" xfId="65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5" applyNumberFormat="1" applyFont="1" applyFill="1" applyBorder="1" applyAlignment="1" applyProtection="1">
      <alignment horizontal="left" vertical="center" wrapText="1" shrinkToFit="1"/>
      <protection/>
    </xf>
    <xf numFmtId="3" fontId="1" fillId="0" borderId="0" xfId="56" applyNumberFormat="1" applyFont="1" applyFill="1">
      <alignment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ál_Intézmények költségvetése 2012- végleges" xfId="56"/>
    <cellStyle name="Normál_Költségvetés - Visznei ovi 2016" xfId="57"/>
    <cellStyle name="Normál_Költségvetés - Visznei ovi 2016 2" xfId="58"/>
    <cellStyle name="Normál_Költségvetés - Visznei ovi 2016 2_Költségvetés - KH 2019 módosított" xfId="59"/>
    <cellStyle name="Normál_Költségvetés - Visznei ovi 2016 2_Költségvetés - Tuliovi 2019 módosított" xfId="60"/>
    <cellStyle name="Normál_Költségvetés - Visznei ovi 2016 2_Költségvetés- VGY önk.  2019 módosított" xfId="61"/>
    <cellStyle name="Normál_Költségvetés mellékletek 2012 -végleges" xfId="62"/>
    <cellStyle name="Normál_Munka1" xfId="63"/>
    <cellStyle name="Normál_Munka1 2" xfId="64"/>
    <cellStyle name="Normál_Munka1_Költségvetés - Tuliovi 2019 módosított" xfId="65"/>
    <cellStyle name="Normál_Önkormányzat - 2012. III. n. év Tájékoztató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72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75390625" style="121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289" t="s">
        <v>204</v>
      </c>
      <c r="E1" s="289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90" t="s">
        <v>131</v>
      </c>
      <c r="B4" s="290"/>
      <c r="C4" s="290"/>
      <c r="D4" s="290"/>
      <c r="E4" s="290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290" t="s">
        <v>185</v>
      </c>
      <c r="B5" s="290"/>
      <c r="C5" s="290"/>
      <c r="D5" s="290"/>
      <c r="E5" s="290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290" t="s">
        <v>12</v>
      </c>
      <c r="B6" s="290"/>
      <c r="C6" s="290"/>
      <c r="D6" s="290"/>
      <c r="E6" s="290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6"/>
      <c r="B9" s="287" t="s">
        <v>205</v>
      </c>
      <c r="C9" s="288"/>
      <c r="D9" s="286" t="s">
        <v>206</v>
      </c>
      <c r="E9" s="286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09">
        <v>1</v>
      </c>
      <c r="B10" s="210" t="s">
        <v>133</v>
      </c>
      <c r="C10" s="211">
        <f>Bevételek!C10</f>
        <v>99257</v>
      </c>
      <c r="D10" s="212" t="s">
        <v>62</v>
      </c>
      <c r="E10" s="211">
        <f>Működési!D49</f>
        <v>89334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3">
        <v>2</v>
      </c>
      <c r="B11" s="214" t="s">
        <v>148</v>
      </c>
      <c r="C11" s="215">
        <f>Bevételek!C17</f>
        <v>16613</v>
      </c>
      <c r="D11" s="216" t="s">
        <v>66</v>
      </c>
      <c r="E11" s="215">
        <f>Pénzellátások!C16</f>
        <v>3773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3">
        <v>3</v>
      </c>
      <c r="B12" s="214" t="s">
        <v>230</v>
      </c>
      <c r="C12" s="215">
        <f>Bevételek!C20</f>
        <v>10738</v>
      </c>
      <c r="D12" s="216" t="s">
        <v>22</v>
      </c>
      <c r="E12" s="215">
        <f>'Átadott pénzeszközök'!C25</f>
        <v>94135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3">
        <v>4</v>
      </c>
      <c r="B13" s="214" t="s">
        <v>64</v>
      </c>
      <c r="C13" s="215">
        <f>Bevételek!C22</f>
        <v>69447</v>
      </c>
      <c r="D13" s="216" t="s">
        <v>2</v>
      </c>
      <c r="E13" s="215">
        <f>'Fejlesztési kiadások'!C19</f>
        <v>10036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3">
        <v>5</v>
      </c>
      <c r="B14" s="214" t="s">
        <v>102</v>
      </c>
      <c r="C14" s="215">
        <f>Bevételek!C31</f>
        <v>3792</v>
      </c>
      <c r="D14" s="216" t="s">
        <v>63</v>
      </c>
      <c r="E14" s="215">
        <v>13219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13">
        <v>6</v>
      </c>
      <c r="B15" s="217" t="s">
        <v>106</v>
      </c>
      <c r="C15" s="215">
        <f>Bevételek!C38</f>
        <v>10650</v>
      </c>
      <c r="D15" s="216"/>
      <c r="E15" s="215"/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87"/>
      <c r="B16" s="188" t="s">
        <v>21</v>
      </c>
      <c r="C16" s="189">
        <f>SUM(C10:C15)</f>
        <v>210497</v>
      </c>
      <c r="D16" s="190" t="s">
        <v>19</v>
      </c>
      <c r="E16" s="189">
        <f>SUM(E10:E15)</f>
        <v>210497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18"/>
      <c r="B17" s="2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8"/>
      <c r="B18" s="6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8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5"/>
      <c r="B20" s="115"/>
      <c r="C20" s="115"/>
      <c r="D20" s="115"/>
      <c r="E20" s="115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8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8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3" ht="18.75">
      <c r="A23" s="118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18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8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8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8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8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8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4" ht="18.75">
      <c r="A30" s="118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18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8"/>
      <c r="B32" s="6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9"/>
      <c r="B33" s="7"/>
      <c r="C33" s="8"/>
      <c r="D33" s="7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20"/>
      <c r="B34" s="3"/>
      <c r="C34" s="3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8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8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8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8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20"/>
      <c r="B39" s="3"/>
      <c r="C39" s="3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8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8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8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20"/>
      <c r="B43" s="3"/>
      <c r="C43" s="3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8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8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20"/>
      <c r="B46" s="3"/>
      <c r="C46" s="3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8"/>
      <c r="B47" s="6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8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8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20"/>
      <c r="B50" s="3"/>
      <c r="C50" s="3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8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8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20"/>
      <c r="B53" s="3"/>
      <c r="C53" s="3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8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20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9.5">
      <c r="A56" s="118"/>
      <c r="B56" s="4"/>
      <c r="C56" s="9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8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8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E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0.75390625" style="94" customWidth="1"/>
    <col min="2" max="2" width="42.75390625" style="94" customWidth="1"/>
    <col min="3" max="3" width="22.625" style="94" customWidth="1"/>
    <col min="4" max="4" width="10.75390625" style="94" customWidth="1"/>
    <col min="5" max="16384" width="9.125" style="94" customWidth="1"/>
  </cols>
  <sheetData>
    <row r="1" spans="1:4" ht="18" customHeight="1">
      <c r="A1" s="10"/>
      <c r="B1" s="289" t="s">
        <v>207</v>
      </c>
      <c r="C1" s="289"/>
      <c r="D1" s="289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78" t="s">
        <v>131</v>
      </c>
      <c r="B5" s="278"/>
      <c r="C5" s="278"/>
      <c r="D5" s="278"/>
      <c r="E5" s="18"/>
    </row>
    <row r="6" spans="1:5" ht="18" customHeight="1">
      <c r="A6" s="278" t="s">
        <v>185</v>
      </c>
      <c r="B6" s="278"/>
      <c r="C6" s="278"/>
      <c r="D6" s="278"/>
      <c r="E6" s="18"/>
    </row>
    <row r="7" spans="1:5" ht="18" customHeight="1">
      <c r="A7" s="278" t="s">
        <v>85</v>
      </c>
      <c r="B7" s="278"/>
      <c r="C7" s="278"/>
      <c r="D7" s="278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78</v>
      </c>
      <c r="D10" s="10"/>
      <c r="E10" s="10"/>
    </row>
    <row r="11" spans="1:5" ht="18" customHeight="1">
      <c r="A11" s="10"/>
      <c r="B11" s="101" t="s">
        <v>208</v>
      </c>
      <c r="C11" s="104">
        <f>SUM(C12:C17)</f>
        <v>36233</v>
      </c>
      <c r="D11" s="11"/>
      <c r="E11" s="10"/>
    </row>
    <row r="12" spans="1:5" ht="18" customHeight="1">
      <c r="A12" s="10"/>
      <c r="B12" s="201" t="s">
        <v>75</v>
      </c>
      <c r="C12" s="232">
        <v>36167</v>
      </c>
      <c r="D12" s="10"/>
      <c r="E12" s="10"/>
    </row>
    <row r="13" spans="1:5" ht="18" customHeight="1">
      <c r="A13" s="10"/>
      <c r="B13" s="201" t="s">
        <v>76</v>
      </c>
      <c r="C13" s="232">
        <v>66</v>
      </c>
      <c r="D13" s="10"/>
      <c r="E13" s="10"/>
    </row>
    <row r="14" spans="1:5" ht="18" customHeight="1">
      <c r="A14" s="10"/>
      <c r="B14" s="201" t="s">
        <v>77</v>
      </c>
      <c r="C14" s="232">
        <v>0</v>
      </c>
      <c r="D14" s="10"/>
      <c r="E14" s="10"/>
    </row>
    <row r="15" spans="1:5" ht="18" customHeight="1">
      <c r="A15" s="10"/>
      <c r="B15" s="201" t="s">
        <v>86</v>
      </c>
      <c r="C15" s="232">
        <v>0</v>
      </c>
      <c r="D15" s="10"/>
      <c r="E15" s="10"/>
    </row>
    <row r="16" spans="1:5" ht="18" customHeight="1">
      <c r="A16" s="10"/>
      <c r="B16" s="233" t="s">
        <v>87</v>
      </c>
      <c r="C16" s="234">
        <v>0</v>
      </c>
      <c r="D16" s="10"/>
      <c r="E16" s="10"/>
    </row>
    <row r="17" spans="1:5" ht="18" customHeight="1">
      <c r="A17" s="10"/>
      <c r="B17" s="10"/>
      <c r="C17" s="105"/>
      <c r="D17" s="10"/>
      <c r="E17" s="10"/>
    </row>
    <row r="18" spans="1:5" ht="18" customHeight="1">
      <c r="A18" s="10"/>
      <c r="B18" s="10"/>
      <c r="C18" s="105"/>
      <c r="D18" s="10"/>
      <c r="E18" s="10"/>
    </row>
    <row r="19" spans="1:5" ht="18" customHeight="1">
      <c r="A19" s="10"/>
      <c r="B19" s="10"/>
      <c r="C19" s="105"/>
      <c r="D19" s="10"/>
      <c r="E19" s="10"/>
    </row>
    <row r="20" spans="1:5" ht="18" customHeight="1">
      <c r="A20" s="10"/>
      <c r="B20" s="101" t="s">
        <v>209</v>
      </c>
      <c r="C20" s="104">
        <f>SUM(C21:C25)</f>
        <v>15263</v>
      </c>
      <c r="D20" s="11"/>
      <c r="E20" s="10"/>
    </row>
    <row r="21" spans="1:5" ht="18" customHeight="1">
      <c r="A21" s="10"/>
      <c r="B21" s="201" t="s">
        <v>75</v>
      </c>
      <c r="C21" s="211">
        <v>15193</v>
      </c>
      <c r="D21" s="10"/>
      <c r="E21" s="10"/>
    </row>
    <row r="22" spans="1:5" ht="18" customHeight="1">
      <c r="A22" s="10"/>
      <c r="B22" s="201" t="s">
        <v>76</v>
      </c>
      <c r="C22" s="215">
        <v>70</v>
      </c>
      <c r="D22" s="10"/>
      <c r="E22" s="10"/>
    </row>
    <row r="23" spans="1:5" ht="18" customHeight="1">
      <c r="A23" s="10"/>
      <c r="B23" s="201" t="s">
        <v>77</v>
      </c>
      <c r="C23" s="215">
        <v>0</v>
      </c>
      <c r="D23" s="10"/>
      <c r="E23" s="10"/>
    </row>
    <row r="24" spans="1:5" ht="18" customHeight="1">
      <c r="A24" s="10"/>
      <c r="B24" s="201" t="s">
        <v>86</v>
      </c>
      <c r="C24" s="215">
        <v>0</v>
      </c>
      <c r="D24" s="10"/>
      <c r="E24" s="10"/>
    </row>
    <row r="25" spans="1:5" ht="18" customHeight="1">
      <c r="A25" s="10"/>
      <c r="B25" s="233" t="s">
        <v>87</v>
      </c>
      <c r="C25" s="235">
        <v>0</v>
      </c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8" customHeight="1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8"/>
      <c r="B35" s="18"/>
      <c r="C35" s="18"/>
      <c r="D35" s="18"/>
      <c r="E35" s="10"/>
    </row>
  </sheetData>
  <sheetProtection/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E4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.75390625" style="94" customWidth="1"/>
    <col min="2" max="2" width="40.875" style="94" customWidth="1"/>
    <col min="3" max="3" width="19.625" style="94" customWidth="1"/>
    <col min="4" max="4" width="9.125" style="94" customWidth="1"/>
    <col min="5" max="5" width="11.75390625" style="94" customWidth="1"/>
    <col min="6" max="16384" width="9.125" style="94" customWidth="1"/>
  </cols>
  <sheetData>
    <row r="1" spans="1:5" ht="18" customHeight="1">
      <c r="A1" s="10"/>
      <c r="B1" s="289" t="s">
        <v>198</v>
      </c>
      <c r="C1" s="289"/>
      <c r="D1" s="289"/>
      <c r="E1" s="289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78" t="s">
        <v>131</v>
      </c>
      <c r="B5" s="278"/>
      <c r="C5" s="278"/>
      <c r="D5" s="278"/>
      <c r="E5" s="278"/>
    </row>
    <row r="6" spans="1:5" ht="18" customHeight="1">
      <c r="A6" s="278" t="s">
        <v>185</v>
      </c>
      <c r="B6" s="278"/>
      <c r="C6" s="278"/>
      <c r="D6" s="278"/>
      <c r="E6" s="278"/>
    </row>
    <row r="7" spans="1:5" ht="18" customHeight="1">
      <c r="A7" s="278" t="s">
        <v>3</v>
      </c>
      <c r="B7" s="278"/>
      <c r="C7" s="278"/>
      <c r="D7" s="278"/>
      <c r="E7" s="27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195"/>
      <c r="B11" s="196" t="s">
        <v>6</v>
      </c>
      <c r="C11" s="316" t="s">
        <v>199</v>
      </c>
      <c r="D11" s="316"/>
      <c r="E11" s="309"/>
    </row>
    <row r="12" spans="1:5" ht="18" customHeight="1">
      <c r="A12" s="216">
        <v>1</v>
      </c>
      <c r="B12" s="216" t="s">
        <v>72</v>
      </c>
      <c r="C12" s="317">
        <v>3</v>
      </c>
      <c r="D12" s="318"/>
      <c r="E12" s="319"/>
    </row>
    <row r="13" spans="1:5" ht="18" customHeight="1">
      <c r="A13" s="216">
        <v>2</v>
      </c>
      <c r="B13" s="216" t="s">
        <v>73</v>
      </c>
      <c r="C13" s="313">
        <v>10</v>
      </c>
      <c r="D13" s="314"/>
      <c r="E13" s="315"/>
    </row>
    <row r="14" spans="1:5" ht="18" customHeight="1">
      <c r="A14" s="216">
        <v>3</v>
      </c>
      <c r="B14" s="216" t="s">
        <v>74</v>
      </c>
      <c r="C14" s="313">
        <v>8</v>
      </c>
      <c r="D14" s="314"/>
      <c r="E14" s="315"/>
    </row>
    <row r="15" spans="1:5" ht="18" customHeight="1">
      <c r="A15" s="216">
        <v>4</v>
      </c>
      <c r="B15" s="216" t="s">
        <v>4</v>
      </c>
      <c r="C15" s="313">
        <v>1</v>
      </c>
      <c r="D15" s="314"/>
      <c r="E15" s="315"/>
    </row>
    <row r="16" spans="1:5" ht="18" customHeight="1">
      <c r="A16" s="216">
        <v>5</v>
      </c>
      <c r="B16" s="216" t="s">
        <v>5</v>
      </c>
      <c r="C16" s="313">
        <v>1</v>
      </c>
      <c r="D16" s="314"/>
      <c r="E16" s="315"/>
    </row>
    <row r="17" spans="1:5" ht="18" customHeight="1">
      <c r="A17" s="190"/>
      <c r="B17" s="191" t="s">
        <v>1</v>
      </c>
      <c r="C17" s="310">
        <f>SUM(C12:C16)</f>
        <v>23</v>
      </c>
      <c r="D17" s="311"/>
      <c r="E17" s="312"/>
    </row>
    <row r="18" ht="18" customHeight="1"/>
    <row r="19" ht="18" customHeight="1"/>
    <row r="20" ht="18" customHeight="1"/>
    <row r="46" spans="1:5" ht="15.75">
      <c r="A46" s="18"/>
      <c r="B46" s="18"/>
      <c r="C46" s="18"/>
      <c r="D46" s="18"/>
      <c r="E46" s="18"/>
    </row>
  </sheetData>
  <sheetProtection/>
  <mergeCells count="11">
    <mergeCell ref="B1:E1"/>
    <mergeCell ref="C11:E11"/>
    <mergeCell ref="C12:E12"/>
    <mergeCell ref="C13:E13"/>
    <mergeCell ref="A5:E5"/>
    <mergeCell ref="A6:E6"/>
    <mergeCell ref="A7:E7"/>
    <mergeCell ref="C17:E17"/>
    <mergeCell ref="C14:E14"/>
    <mergeCell ref="C16:E16"/>
    <mergeCell ref="C15:E1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50"/>
  <sheetViews>
    <sheetView zoomScalePageLayoutView="0" workbookViewId="0" topLeftCell="A22">
      <selection activeCell="D29" sqref="D29"/>
    </sheetView>
  </sheetViews>
  <sheetFormatPr defaultColWidth="9.00390625" defaultRowHeight="12.75"/>
  <cols>
    <col min="1" max="1" width="32.125" style="94" customWidth="1"/>
    <col min="2" max="2" width="17.75390625" style="94" customWidth="1"/>
    <col min="3" max="3" width="17.75390625" style="107" customWidth="1"/>
    <col min="4" max="4" width="17.75390625" style="94" customWidth="1"/>
    <col min="5" max="16384" width="9.125" style="94" customWidth="1"/>
  </cols>
  <sheetData>
    <row r="1" spans="1:15" ht="18.75" customHeight="1">
      <c r="A1" s="289" t="s">
        <v>214</v>
      </c>
      <c r="B1" s="289"/>
      <c r="C1" s="289"/>
      <c r="D1" s="289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90" t="s">
        <v>131</v>
      </c>
      <c r="B5" s="290"/>
      <c r="C5" s="290"/>
      <c r="D5" s="29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90" t="s">
        <v>185</v>
      </c>
      <c r="B6" s="290"/>
      <c r="C6" s="290"/>
      <c r="D6" s="290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90" t="s">
        <v>215</v>
      </c>
      <c r="B7" s="290"/>
      <c r="C7" s="290"/>
      <c r="D7" s="290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2019</v>
      </c>
      <c r="C11" s="34">
        <v>2020</v>
      </c>
      <c r="D11" s="34">
        <v>2021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8" customFormat="1" ht="15.75">
      <c r="A12" s="64" t="s">
        <v>154</v>
      </c>
      <c r="B12" s="31">
        <f>Bevételek!C10</f>
        <v>99257</v>
      </c>
      <c r="C12" s="41">
        <v>105000</v>
      </c>
      <c r="D12" s="31">
        <v>108000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155</v>
      </c>
      <c r="B13" s="40">
        <f>Bevételek!C17</f>
        <v>16613</v>
      </c>
      <c r="C13" s="41">
        <v>17000</v>
      </c>
      <c r="D13" s="31">
        <v>17500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122</v>
      </c>
      <c r="B14" s="31">
        <f>'Működési bevételek és kiadások'!B12</f>
        <v>69447</v>
      </c>
      <c r="C14" s="41">
        <v>70000</v>
      </c>
      <c r="D14" s="31">
        <v>72000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102</v>
      </c>
      <c r="B15" s="31">
        <f>Bevételek!C31</f>
        <v>3792</v>
      </c>
      <c r="C15" s="41">
        <v>4000</v>
      </c>
      <c r="D15" s="31">
        <v>4200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4" t="s">
        <v>106</v>
      </c>
      <c r="B16" s="31">
        <f>'Működési bevételek és kiadások'!B14</f>
        <v>614</v>
      </c>
      <c r="C16" s="41">
        <v>3700</v>
      </c>
      <c r="D16" s="31">
        <v>3800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29" t="s">
        <v>48</v>
      </c>
      <c r="B17" s="42">
        <f>SUM(B12:B16)</f>
        <v>189723</v>
      </c>
      <c r="C17" s="42">
        <f>SUM(C12:C16)</f>
        <v>199700</v>
      </c>
      <c r="D17" s="42">
        <f>SUM(D12:D16)</f>
        <v>205500</v>
      </c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5.75">
      <c r="B18" s="109"/>
      <c r="C18" s="28"/>
      <c r="D18" s="28"/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102"/>
      <c r="B19" s="110"/>
      <c r="C19" s="43"/>
      <c r="D19" s="43"/>
      <c r="E19" s="28"/>
      <c r="F19" s="28"/>
      <c r="G19" s="28"/>
      <c r="H19" s="28"/>
      <c r="I19" s="28"/>
      <c r="J19" s="13"/>
      <c r="K19" s="13"/>
      <c r="L19" s="13"/>
      <c r="M19" s="13"/>
      <c r="N19" s="13"/>
      <c r="O19" s="28"/>
    </row>
    <row r="20" spans="1:15" ht="15.75">
      <c r="A20" s="37" t="s">
        <v>13</v>
      </c>
      <c r="B20" s="34">
        <v>2019</v>
      </c>
      <c r="C20" s="33">
        <v>2020</v>
      </c>
      <c r="D20" s="33">
        <v>2021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108" customFormat="1" ht="15.75">
      <c r="A21" s="112" t="s">
        <v>42</v>
      </c>
      <c r="B21" s="31">
        <f>Működési!D10</f>
        <v>31760</v>
      </c>
      <c r="C21" s="31">
        <v>32000</v>
      </c>
      <c r="D21" s="31">
        <v>33000</v>
      </c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5.75">
      <c r="A22" s="64" t="s">
        <v>123</v>
      </c>
      <c r="B22" s="31">
        <f>Működési!D21</f>
        <v>5343</v>
      </c>
      <c r="C22" s="31">
        <v>5500</v>
      </c>
      <c r="D22" s="31">
        <v>5800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7</v>
      </c>
      <c r="B23" s="40">
        <f>Működési!D26</f>
        <v>48650</v>
      </c>
      <c r="C23" s="31">
        <v>50000</v>
      </c>
      <c r="D23" s="31">
        <v>51000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121</v>
      </c>
      <c r="B24" s="31">
        <f>Működési!D45</f>
        <v>1</v>
      </c>
      <c r="C24" s="31">
        <v>2000</v>
      </c>
      <c r="D24" s="31">
        <v>2000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218</v>
      </c>
      <c r="B25" s="31">
        <f>Működési!D47</f>
        <v>3580</v>
      </c>
      <c r="C25" s="31">
        <v>3800</v>
      </c>
      <c r="D25" s="31">
        <v>4000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57</v>
      </c>
      <c r="B26" s="31">
        <f>Pénzellátások!C16</f>
        <v>3773</v>
      </c>
      <c r="C26" s="31">
        <v>6000</v>
      </c>
      <c r="D26" s="31">
        <v>6500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22</v>
      </c>
      <c r="B27" s="40">
        <f>'Átadott pénzeszközök'!C25</f>
        <v>94135</v>
      </c>
      <c r="C27" s="31">
        <v>95500</v>
      </c>
      <c r="D27" s="31">
        <v>96000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4" t="s">
        <v>63</v>
      </c>
      <c r="B28" s="31">
        <f>Mérleg!E14-'Felhalmozási mérleg'!E19</f>
        <v>2481</v>
      </c>
      <c r="C28" s="31">
        <v>4900</v>
      </c>
      <c r="D28" s="31">
        <v>7200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29" t="s">
        <v>47</v>
      </c>
      <c r="B29" s="42">
        <f>SUM(B21:B28)</f>
        <v>189723</v>
      </c>
      <c r="C29" s="42">
        <f>SUM(C21:C28)</f>
        <v>199700</v>
      </c>
      <c r="D29" s="42">
        <f>SUM(D21:D28)</f>
        <v>205500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10"/>
      <c r="B30" s="44"/>
      <c r="C30" s="28"/>
      <c r="D30" s="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8" t="s">
        <v>49</v>
      </c>
      <c r="B31" s="34">
        <v>2019</v>
      </c>
      <c r="C31" s="33">
        <v>2020</v>
      </c>
      <c r="D31" s="33">
        <v>2021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11" t="s">
        <v>125</v>
      </c>
      <c r="B32" s="113">
        <f>'Felhalmozási mérleg'!B11</f>
        <v>10738</v>
      </c>
      <c r="C32" s="113">
        <v>5000</v>
      </c>
      <c r="D32" s="113">
        <v>6000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08" customFormat="1" ht="15.75">
      <c r="A33" s="26" t="s">
        <v>106</v>
      </c>
      <c r="B33" s="31">
        <f>'Felhalmozási mérleg'!B10</f>
        <v>10036</v>
      </c>
      <c r="C33" s="31">
        <v>6000</v>
      </c>
      <c r="D33" s="31">
        <v>7000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51</v>
      </c>
      <c r="B34" s="42">
        <f>SUM(B32:B33)</f>
        <v>20774</v>
      </c>
      <c r="C34" s="42">
        <f>SUM(C32:C33)</f>
        <v>11000</v>
      </c>
      <c r="D34" s="42">
        <f>SUM(D32:D33)</f>
        <v>13000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50</v>
      </c>
      <c r="B36" s="34">
        <v>2019</v>
      </c>
      <c r="C36" s="33">
        <v>2020</v>
      </c>
      <c r="D36" s="33">
        <v>2021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43</v>
      </c>
      <c r="B37" s="31">
        <f>'Felhalmozási mérleg'!E10</f>
        <v>1647</v>
      </c>
      <c r="C37" s="31">
        <v>7000</v>
      </c>
      <c r="D37" s="31">
        <v>9000</v>
      </c>
    </row>
    <row r="38" spans="1:4" ht="15.75">
      <c r="A38" s="26" t="s">
        <v>44</v>
      </c>
      <c r="B38" s="31">
        <f>'Felhalmozási mérleg'!E12</f>
        <v>8389</v>
      </c>
      <c r="C38" s="31">
        <v>4000</v>
      </c>
      <c r="D38" s="31">
        <v>4000</v>
      </c>
    </row>
    <row r="39" spans="1:4" ht="15.75">
      <c r="A39" s="26" t="s">
        <v>244</v>
      </c>
      <c r="B39" s="31">
        <v>10738</v>
      </c>
      <c r="C39" s="31">
        <v>0</v>
      </c>
      <c r="D39" s="31">
        <v>0</v>
      </c>
    </row>
    <row r="40" spans="1:4" ht="15.75">
      <c r="A40" s="39" t="s">
        <v>52</v>
      </c>
      <c r="B40" s="42">
        <f>SUM(B37:B39)</f>
        <v>20774</v>
      </c>
      <c r="C40" s="42">
        <f>SUM(C37:C38)</f>
        <v>11000</v>
      </c>
      <c r="D40" s="42">
        <f>SUM(D37:D38)</f>
        <v>13000</v>
      </c>
    </row>
    <row r="41" spans="2:4" ht="15">
      <c r="B41" s="109"/>
      <c r="C41" s="109"/>
      <c r="D41" s="109"/>
    </row>
    <row r="42" spans="1:4" ht="15.75">
      <c r="A42" s="21" t="s">
        <v>53</v>
      </c>
      <c r="B42" s="42">
        <f>B17+B34</f>
        <v>210497</v>
      </c>
      <c r="C42" s="42">
        <f>C17+C34</f>
        <v>210700</v>
      </c>
      <c r="D42" s="42">
        <f>D17+D34</f>
        <v>218500</v>
      </c>
    </row>
    <row r="43" spans="1:4" ht="15.75">
      <c r="A43" s="30"/>
      <c r="B43" s="43"/>
      <c r="C43" s="43"/>
      <c r="D43" s="43"/>
    </row>
    <row r="44" spans="1:4" ht="15.75">
      <c r="A44" s="21" t="s">
        <v>54</v>
      </c>
      <c r="B44" s="42">
        <f>B29+B40</f>
        <v>210497</v>
      </c>
      <c r="C44" s="42">
        <f>C29+C40</f>
        <v>210700</v>
      </c>
      <c r="D44" s="42">
        <f>D29+D40</f>
        <v>218500</v>
      </c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8" spans="1:4" ht="15.75">
      <c r="A48" s="30"/>
      <c r="B48" s="43"/>
      <c r="C48" s="43"/>
      <c r="D48" s="43"/>
    </row>
    <row r="50" spans="1:4" ht="15.75">
      <c r="A50" s="18"/>
      <c r="B50" s="18"/>
      <c r="C50" s="18"/>
      <c r="D50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3"/>
  <sheetViews>
    <sheetView zoomScalePageLayoutView="0" workbookViewId="0" topLeftCell="A7">
      <selection activeCell="N22" sqref="N22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89" t="s">
        <v>216</v>
      </c>
      <c r="J1" s="289"/>
      <c r="K1" s="289"/>
      <c r="L1" s="289"/>
      <c r="M1" s="289"/>
      <c r="N1" s="289"/>
      <c r="O1" s="289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90" t="s">
        <v>131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90" t="s">
        <v>185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90" t="s">
        <v>46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39</v>
      </c>
      <c r="B8" s="19" t="s">
        <v>40</v>
      </c>
      <c r="C8" s="19" t="s">
        <v>27</v>
      </c>
      <c r="D8" s="19" t="s">
        <v>28</v>
      </c>
      <c r="E8" s="19" t="s">
        <v>29</v>
      </c>
      <c r="F8" s="19" t="s">
        <v>30</v>
      </c>
      <c r="G8" s="19" t="s">
        <v>31</v>
      </c>
      <c r="H8" s="19" t="s">
        <v>32</v>
      </c>
      <c r="I8" s="19" t="s">
        <v>33</v>
      </c>
      <c r="J8" s="19" t="s">
        <v>34</v>
      </c>
      <c r="K8" s="19" t="s">
        <v>35</v>
      </c>
      <c r="L8" s="19" t="s">
        <v>36</v>
      </c>
      <c r="M8" s="19" t="s">
        <v>37</v>
      </c>
      <c r="N8" s="19" t="s">
        <v>38</v>
      </c>
      <c r="O8" s="19" t="s">
        <v>55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153</v>
      </c>
      <c r="B10" s="24">
        <f>Bevételek!C10</f>
        <v>99257</v>
      </c>
      <c r="C10" s="24">
        <v>8851</v>
      </c>
      <c r="D10" s="24">
        <v>8851</v>
      </c>
      <c r="E10" s="24">
        <v>8851</v>
      </c>
      <c r="F10" s="24">
        <v>8851</v>
      </c>
      <c r="G10" s="24">
        <v>8851</v>
      </c>
      <c r="H10" s="24">
        <v>8852</v>
      </c>
      <c r="I10" s="24">
        <v>8852</v>
      </c>
      <c r="J10" s="24">
        <v>8852</v>
      </c>
      <c r="K10" s="24">
        <v>7111</v>
      </c>
      <c r="L10" s="24">
        <v>7111</v>
      </c>
      <c r="M10" s="24">
        <v>7112</v>
      </c>
      <c r="N10" s="24">
        <v>7112</v>
      </c>
      <c r="O10" s="24">
        <f aca="true" t="shared" si="0" ref="O10:O16">SUM(C10:N10)</f>
        <v>99257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246</v>
      </c>
      <c r="B11" s="45">
        <f>Bevételek!C17</f>
        <v>16613</v>
      </c>
      <c r="C11" s="24">
        <v>1384</v>
      </c>
      <c r="D11" s="24">
        <v>1384</v>
      </c>
      <c r="E11" s="24">
        <v>1384</v>
      </c>
      <c r="F11" s="24">
        <v>1384</v>
      </c>
      <c r="G11" s="24">
        <v>1384</v>
      </c>
      <c r="H11" s="24">
        <v>1384</v>
      </c>
      <c r="I11" s="24">
        <v>1384</v>
      </c>
      <c r="J11" s="24">
        <v>1385</v>
      </c>
      <c r="K11" s="24">
        <v>1385</v>
      </c>
      <c r="L11" s="24">
        <v>1385</v>
      </c>
      <c r="M11" s="24">
        <v>1385</v>
      </c>
      <c r="N11" s="24">
        <v>1385</v>
      </c>
      <c r="O11" s="24">
        <f t="shared" si="0"/>
        <v>16613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247</v>
      </c>
      <c r="B12" s="45">
        <f>Bevételek!C20</f>
        <v>10738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v>10738</v>
      </c>
      <c r="M12" s="24"/>
      <c r="N12" s="24"/>
      <c r="O12" s="24">
        <f t="shared" si="0"/>
        <v>10738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129</v>
      </c>
      <c r="B13" s="24">
        <f>Bevételek!C22</f>
        <v>69447</v>
      </c>
      <c r="C13" s="24">
        <v>800</v>
      </c>
      <c r="D13" s="24">
        <v>400</v>
      </c>
      <c r="E13" s="24">
        <v>26000</v>
      </c>
      <c r="F13" s="24">
        <v>2200</v>
      </c>
      <c r="G13" s="24">
        <v>1200</v>
      </c>
      <c r="H13" s="24">
        <v>300</v>
      </c>
      <c r="I13" s="24">
        <v>300</v>
      </c>
      <c r="J13" s="24">
        <v>300</v>
      </c>
      <c r="K13" s="24">
        <v>26000</v>
      </c>
      <c r="L13" s="24">
        <v>2200</v>
      </c>
      <c r="M13" s="24">
        <v>500</v>
      </c>
      <c r="N13" s="24">
        <v>9247</v>
      </c>
      <c r="O13" s="24">
        <f t="shared" si="0"/>
        <v>69447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127</v>
      </c>
      <c r="B14" s="24">
        <f>Bevételek!C31</f>
        <v>3792</v>
      </c>
      <c r="C14" s="24">
        <v>316</v>
      </c>
      <c r="D14" s="24">
        <v>316</v>
      </c>
      <c r="E14" s="24">
        <v>316</v>
      </c>
      <c r="F14" s="24">
        <v>316</v>
      </c>
      <c r="G14" s="24">
        <v>316</v>
      </c>
      <c r="H14" s="24">
        <v>316</v>
      </c>
      <c r="I14" s="24">
        <v>316</v>
      </c>
      <c r="J14" s="24">
        <v>316</v>
      </c>
      <c r="K14" s="24">
        <v>316</v>
      </c>
      <c r="L14" s="24">
        <v>316</v>
      </c>
      <c r="M14" s="24">
        <v>316</v>
      </c>
      <c r="N14" s="24">
        <v>316</v>
      </c>
      <c r="O14" s="24">
        <f t="shared" si="0"/>
        <v>3792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128</v>
      </c>
      <c r="B15" s="24">
        <f>Bevételek!C38</f>
        <v>10650</v>
      </c>
      <c r="C15" s="24">
        <v>7935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2715</v>
      </c>
      <c r="O15" s="24">
        <f t="shared" si="0"/>
        <v>10650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25" t="s">
        <v>41</v>
      </c>
      <c r="B16" s="46">
        <f aca="true" t="shared" si="1" ref="B16:N16">SUM(B10:B15)</f>
        <v>210497</v>
      </c>
      <c r="C16" s="46">
        <f t="shared" si="1"/>
        <v>19286</v>
      </c>
      <c r="D16" s="46">
        <f t="shared" si="1"/>
        <v>10951</v>
      </c>
      <c r="E16" s="46">
        <f t="shared" si="1"/>
        <v>36551</v>
      </c>
      <c r="F16" s="46">
        <f t="shared" si="1"/>
        <v>12751</v>
      </c>
      <c r="G16" s="46">
        <f t="shared" si="1"/>
        <v>11751</v>
      </c>
      <c r="H16" s="46">
        <f t="shared" si="1"/>
        <v>10852</v>
      </c>
      <c r="I16" s="46">
        <f t="shared" si="1"/>
        <v>10852</v>
      </c>
      <c r="J16" s="46">
        <f t="shared" si="1"/>
        <v>10853</v>
      </c>
      <c r="K16" s="46">
        <f t="shared" si="1"/>
        <v>34812</v>
      </c>
      <c r="L16" s="46">
        <f t="shared" si="1"/>
        <v>21750</v>
      </c>
      <c r="M16" s="46">
        <f t="shared" si="1"/>
        <v>9313</v>
      </c>
      <c r="N16" s="46">
        <f t="shared" si="1"/>
        <v>20775</v>
      </c>
      <c r="O16" s="46">
        <f t="shared" si="0"/>
        <v>210497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0.5" customHeight="1">
      <c r="A17" s="19"/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20" t="s">
        <v>13</v>
      </c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42</v>
      </c>
      <c r="B19" s="24">
        <f>Működési!D10</f>
        <v>31760</v>
      </c>
      <c r="C19" s="24">
        <v>2646</v>
      </c>
      <c r="D19" s="24">
        <v>2646</v>
      </c>
      <c r="E19" s="24">
        <v>2646</v>
      </c>
      <c r="F19" s="24">
        <v>2646</v>
      </c>
      <c r="G19" s="24">
        <v>2647</v>
      </c>
      <c r="H19" s="24">
        <v>2647</v>
      </c>
      <c r="I19" s="24">
        <v>2647</v>
      </c>
      <c r="J19" s="24">
        <v>2647</v>
      </c>
      <c r="K19" s="24">
        <v>2647</v>
      </c>
      <c r="L19" s="24">
        <v>2647</v>
      </c>
      <c r="M19" s="24">
        <v>2647</v>
      </c>
      <c r="N19" s="24">
        <v>2647</v>
      </c>
      <c r="O19" s="24">
        <f aca="true" t="shared" si="2" ref="O19:O27">SUM(C19:N19)</f>
        <v>31760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126</v>
      </c>
      <c r="B20" s="24">
        <f>Működési!D21</f>
        <v>5343</v>
      </c>
      <c r="C20" s="24">
        <v>445</v>
      </c>
      <c r="D20" s="24">
        <v>445</v>
      </c>
      <c r="E20" s="24">
        <v>445</v>
      </c>
      <c r="F20" s="24">
        <v>445</v>
      </c>
      <c r="G20" s="24">
        <v>445</v>
      </c>
      <c r="H20" s="24">
        <v>445</v>
      </c>
      <c r="I20" s="24">
        <v>445</v>
      </c>
      <c r="J20" s="24">
        <v>445</v>
      </c>
      <c r="K20" s="24">
        <v>445</v>
      </c>
      <c r="L20" s="24">
        <v>446</v>
      </c>
      <c r="M20" s="24">
        <v>446</v>
      </c>
      <c r="N20" s="24">
        <v>446</v>
      </c>
      <c r="O20" s="24">
        <f t="shared" si="2"/>
        <v>5343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7</v>
      </c>
      <c r="B21" s="24">
        <f>Működési!D26</f>
        <v>48650</v>
      </c>
      <c r="C21" s="24">
        <v>2000</v>
      </c>
      <c r="D21" s="24">
        <v>2000</v>
      </c>
      <c r="E21" s="24">
        <v>4054</v>
      </c>
      <c r="F21" s="24">
        <v>4054</v>
      </c>
      <c r="G21" s="24">
        <v>4054</v>
      </c>
      <c r="H21" s="24">
        <v>4054</v>
      </c>
      <c r="I21" s="24">
        <v>4054</v>
      </c>
      <c r="J21" s="24">
        <v>2000</v>
      </c>
      <c r="K21" s="24">
        <v>7054</v>
      </c>
      <c r="L21" s="24">
        <v>5100</v>
      </c>
      <c r="M21" s="24">
        <v>5100</v>
      </c>
      <c r="N21" s="24">
        <v>5126</v>
      </c>
      <c r="O21" s="24">
        <f t="shared" si="2"/>
        <v>48650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169</v>
      </c>
      <c r="B22" s="24">
        <v>1</v>
      </c>
      <c r="C22" s="24"/>
      <c r="D22" s="24"/>
      <c r="E22" s="24"/>
      <c r="F22" s="24"/>
      <c r="G22" s="24">
        <v>1</v>
      </c>
      <c r="H22" s="24"/>
      <c r="I22" s="24"/>
      <c r="J22" s="24"/>
      <c r="K22" s="24"/>
      <c r="L22" s="24"/>
      <c r="M22" s="24"/>
      <c r="N22" s="24"/>
      <c r="O22" s="24">
        <f t="shared" si="2"/>
        <v>1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218</v>
      </c>
      <c r="B23" s="24">
        <f>Működési!D47</f>
        <v>3580</v>
      </c>
      <c r="C23" s="24">
        <v>3580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f t="shared" si="2"/>
        <v>3580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57</v>
      </c>
      <c r="B24" s="45">
        <f>Pénzellátások!C16</f>
        <v>3773</v>
      </c>
      <c r="C24" s="24">
        <v>314</v>
      </c>
      <c r="D24" s="24">
        <v>314</v>
      </c>
      <c r="E24" s="24">
        <v>314</v>
      </c>
      <c r="F24" s="24">
        <v>314</v>
      </c>
      <c r="G24" s="24">
        <v>314</v>
      </c>
      <c r="H24" s="24">
        <v>314</v>
      </c>
      <c r="I24" s="24">
        <v>314</v>
      </c>
      <c r="J24" s="24">
        <v>315</v>
      </c>
      <c r="K24" s="24">
        <v>315</v>
      </c>
      <c r="L24" s="24">
        <v>315</v>
      </c>
      <c r="M24" s="24">
        <v>315</v>
      </c>
      <c r="N24" s="24">
        <v>315</v>
      </c>
      <c r="O24" s="24">
        <f t="shared" si="2"/>
        <v>3773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1" t="s">
        <v>22</v>
      </c>
      <c r="B25" s="24">
        <f>'Átadott pénzeszközök'!C25</f>
        <v>94135</v>
      </c>
      <c r="C25" s="24">
        <v>7844</v>
      </c>
      <c r="D25" s="24">
        <v>7844</v>
      </c>
      <c r="E25" s="24">
        <v>7844</v>
      </c>
      <c r="F25" s="24">
        <v>7844</v>
      </c>
      <c r="G25" s="24">
        <v>7844</v>
      </c>
      <c r="H25" s="24">
        <v>7845</v>
      </c>
      <c r="I25" s="24">
        <v>7845</v>
      </c>
      <c r="J25" s="24">
        <v>7845</v>
      </c>
      <c r="K25" s="24">
        <v>7845</v>
      </c>
      <c r="L25" s="24">
        <v>7845</v>
      </c>
      <c r="M25" s="24">
        <v>7845</v>
      </c>
      <c r="N25" s="24">
        <v>7845</v>
      </c>
      <c r="O25" s="24">
        <f t="shared" si="2"/>
        <v>94135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2</v>
      </c>
      <c r="B26" s="48">
        <f>'Fejlesztési kiadások'!C19</f>
        <v>10036</v>
      </c>
      <c r="C26" s="48"/>
      <c r="D26" s="48"/>
      <c r="E26" s="48">
        <v>1000</v>
      </c>
      <c r="F26" s="48">
        <v>500</v>
      </c>
      <c r="G26" s="48">
        <v>500</v>
      </c>
      <c r="H26" s="48">
        <v>500</v>
      </c>
      <c r="I26" s="48">
        <v>770</v>
      </c>
      <c r="J26" s="48"/>
      <c r="K26" s="48">
        <v>2000</v>
      </c>
      <c r="L26" s="48">
        <v>500</v>
      </c>
      <c r="M26" s="48">
        <v>3800</v>
      </c>
      <c r="N26" s="48">
        <v>466</v>
      </c>
      <c r="O26" s="24">
        <f t="shared" si="2"/>
        <v>10036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52" t="s">
        <v>63</v>
      </c>
      <c r="B27" s="48">
        <f>Mérleg!E14</f>
        <v>13219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>
        <v>13219</v>
      </c>
      <c r="O27" s="24">
        <f t="shared" si="2"/>
        <v>13219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6.5" thickBot="1">
      <c r="A28" s="53" t="s">
        <v>1</v>
      </c>
      <c r="B28" s="50">
        <f aca="true" t="shared" si="3" ref="B28:N28">SUM(B19:B27)</f>
        <v>210497</v>
      </c>
      <c r="C28" s="50">
        <f t="shared" si="3"/>
        <v>16829</v>
      </c>
      <c r="D28" s="50">
        <f t="shared" si="3"/>
        <v>13249</v>
      </c>
      <c r="E28" s="50">
        <f t="shared" si="3"/>
        <v>16303</v>
      </c>
      <c r="F28" s="50">
        <f t="shared" si="3"/>
        <v>15803</v>
      </c>
      <c r="G28" s="50">
        <f t="shared" si="3"/>
        <v>15805</v>
      </c>
      <c r="H28" s="50">
        <f t="shared" si="3"/>
        <v>15805</v>
      </c>
      <c r="I28" s="50">
        <f t="shared" si="3"/>
        <v>16075</v>
      </c>
      <c r="J28" s="50">
        <f t="shared" si="3"/>
        <v>13252</v>
      </c>
      <c r="K28" s="50">
        <f t="shared" si="3"/>
        <v>20306</v>
      </c>
      <c r="L28" s="50">
        <f t="shared" si="3"/>
        <v>16853</v>
      </c>
      <c r="M28" s="50">
        <f t="shared" si="3"/>
        <v>20153</v>
      </c>
      <c r="N28" s="50">
        <f t="shared" si="3"/>
        <v>30064</v>
      </c>
      <c r="O28" s="50">
        <f>SUM(C28:N28)</f>
        <v>210497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45</v>
      </c>
      <c r="B29" s="55">
        <f aca="true" t="shared" si="4" ref="B29:O29">B16-B28</f>
        <v>0</v>
      </c>
      <c r="C29" s="55">
        <f t="shared" si="4"/>
        <v>2457</v>
      </c>
      <c r="D29" s="55">
        <f t="shared" si="4"/>
        <v>-2298</v>
      </c>
      <c r="E29" s="55">
        <f t="shared" si="4"/>
        <v>20248</v>
      </c>
      <c r="F29" s="55">
        <f t="shared" si="4"/>
        <v>-3052</v>
      </c>
      <c r="G29" s="55">
        <f t="shared" si="4"/>
        <v>-4054</v>
      </c>
      <c r="H29" s="55">
        <f t="shared" si="4"/>
        <v>-4953</v>
      </c>
      <c r="I29" s="55">
        <f t="shared" si="4"/>
        <v>-5223</v>
      </c>
      <c r="J29" s="55">
        <f t="shared" si="4"/>
        <v>-2399</v>
      </c>
      <c r="K29" s="55">
        <f t="shared" si="4"/>
        <v>14506</v>
      </c>
      <c r="L29" s="55">
        <f t="shared" si="4"/>
        <v>4897</v>
      </c>
      <c r="M29" s="55">
        <f t="shared" si="4"/>
        <v>-10840</v>
      </c>
      <c r="N29" s="55">
        <f t="shared" si="4"/>
        <v>-9289</v>
      </c>
      <c r="O29" s="56">
        <f t="shared" si="4"/>
        <v>0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7.25" thickBot="1" thickTop="1">
      <c r="A30" s="54" t="s">
        <v>89</v>
      </c>
      <c r="B30" s="55"/>
      <c r="C30" s="55">
        <v>2457</v>
      </c>
      <c r="D30" s="55">
        <f>C30+D29</f>
        <v>159</v>
      </c>
      <c r="E30" s="55">
        <f aca="true" t="shared" si="5" ref="E30:M30">D30+E29</f>
        <v>20407</v>
      </c>
      <c r="F30" s="55">
        <f t="shared" si="5"/>
        <v>17355</v>
      </c>
      <c r="G30" s="55">
        <f t="shared" si="5"/>
        <v>13301</v>
      </c>
      <c r="H30" s="55">
        <f t="shared" si="5"/>
        <v>8348</v>
      </c>
      <c r="I30" s="55">
        <f t="shared" si="5"/>
        <v>3125</v>
      </c>
      <c r="J30" s="55">
        <f t="shared" si="5"/>
        <v>726</v>
      </c>
      <c r="K30" s="55">
        <f t="shared" si="5"/>
        <v>15232</v>
      </c>
      <c r="L30" s="55">
        <f t="shared" si="5"/>
        <v>20129</v>
      </c>
      <c r="M30" s="55">
        <f t="shared" si="5"/>
        <v>9289</v>
      </c>
      <c r="N30" s="55">
        <v>0</v>
      </c>
      <c r="O30" s="56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0.5" customHeight="1" thickTop="1">
      <c r="A31" s="16"/>
      <c r="B31" s="13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5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F1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.75390625" style="146" customWidth="1"/>
    <col min="2" max="2" width="48.1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6" ht="18" customHeight="1">
      <c r="B1" s="320" t="s">
        <v>200</v>
      </c>
      <c r="C1" s="320"/>
      <c r="D1" s="320"/>
      <c r="E1" s="320"/>
      <c r="F1" s="320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300"/>
    </row>
    <row r="5" spans="1:6" ht="18" customHeight="1">
      <c r="A5" s="300" t="s">
        <v>185</v>
      </c>
      <c r="B5" s="300"/>
      <c r="C5" s="300"/>
      <c r="D5" s="300"/>
      <c r="E5" s="300"/>
      <c r="F5" s="300"/>
    </row>
    <row r="6" spans="1:6" ht="18" customHeight="1">
      <c r="A6" s="300" t="s">
        <v>156</v>
      </c>
      <c r="B6" s="300"/>
      <c r="C6" s="300"/>
      <c r="D6" s="300"/>
      <c r="E6" s="300"/>
      <c r="F6" s="300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238"/>
      <c r="B9" s="263" t="s">
        <v>157</v>
      </c>
      <c r="C9" s="326" t="s">
        <v>158</v>
      </c>
      <c r="D9" s="327"/>
      <c r="E9" s="326" t="s">
        <v>159</v>
      </c>
      <c r="F9" s="327"/>
    </row>
    <row r="10" spans="1:6" ht="18" customHeight="1">
      <c r="A10" s="265">
        <v>1</v>
      </c>
      <c r="B10" s="264" t="s">
        <v>98</v>
      </c>
      <c r="C10" s="321">
        <v>4</v>
      </c>
      <c r="D10" s="322"/>
      <c r="E10" s="323">
        <v>38</v>
      </c>
      <c r="F10" s="322"/>
    </row>
    <row r="11" spans="1:6" ht="18" customHeight="1">
      <c r="A11" s="238"/>
      <c r="B11" s="239" t="s">
        <v>1</v>
      </c>
      <c r="C11" s="240"/>
      <c r="D11" s="241"/>
      <c r="E11" s="324">
        <f>SUM(E10:E10)</f>
        <v>38</v>
      </c>
      <c r="F11" s="325"/>
    </row>
    <row r="12" spans="1:6" ht="18" customHeight="1">
      <c r="A12" s="151"/>
      <c r="B12" s="237"/>
      <c r="C12" s="149"/>
      <c r="D12" s="173"/>
      <c r="E12" s="149"/>
      <c r="F12" s="149"/>
    </row>
    <row r="13" spans="1:6" ht="18.75">
      <c r="A13" s="151"/>
      <c r="B13" s="149"/>
      <c r="C13" s="149"/>
      <c r="D13" s="149"/>
      <c r="E13" s="149"/>
      <c r="F13" s="149"/>
    </row>
    <row r="14" spans="1:6" ht="18.75">
      <c r="A14" s="151"/>
      <c r="B14" s="149"/>
      <c r="C14" s="149"/>
      <c r="D14" s="149"/>
      <c r="E14" s="149"/>
      <c r="F14" s="149"/>
    </row>
  </sheetData>
  <sheetProtection/>
  <mergeCells count="9">
    <mergeCell ref="B1:F1"/>
    <mergeCell ref="C10:D10"/>
    <mergeCell ref="E10:F10"/>
    <mergeCell ref="E11:F11"/>
    <mergeCell ref="A4:F4"/>
    <mergeCell ref="A5:F5"/>
    <mergeCell ref="A6:F6"/>
    <mergeCell ref="C9:D9"/>
    <mergeCell ref="E9:F9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50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99" t="s">
        <v>196</v>
      </c>
      <c r="C1" s="299"/>
      <c r="D1" s="299"/>
      <c r="E1" s="299"/>
    </row>
    <row r="2" spans="3:5" ht="18" customHeight="1">
      <c r="C2" s="148"/>
      <c r="D2" s="148"/>
      <c r="E2" s="148"/>
    </row>
    <row r="3" ht="18" customHeight="1"/>
    <row r="4" spans="1:5" ht="18" customHeight="1">
      <c r="A4" s="300" t="s">
        <v>150</v>
      </c>
      <c r="B4" s="300"/>
      <c r="C4" s="300"/>
      <c r="D4" s="300"/>
      <c r="E4" s="300"/>
    </row>
    <row r="5" spans="1:5" ht="18" customHeight="1">
      <c r="A5" s="300" t="s">
        <v>185</v>
      </c>
      <c r="B5" s="300"/>
      <c r="C5" s="300"/>
      <c r="D5" s="300"/>
      <c r="E5" s="300"/>
    </row>
    <row r="6" spans="1:5" ht="18" customHeight="1">
      <c r="A6" s="300" t="s">
        <v>181</v>
      </c>
      <c r="B6" s="300"/>
      <c r="C6" s="300"/>
      <c r="D6" s="300"/>
      <c r="E6" s="300"/>
    </row>
    <row r="7" spans="2:5" ht="18" customHeight="1">
      <c r="B7" s="146"/>
      <c r="C7" s="146"/>
      <c r="D7" s="146"/>
      <c r="E7" s="146"/>
    </row>
    <row r="8" ht="18" customHeight="1"/>
    <row r="9" spans="1:5" ht="18" customHeight="1">
      <c r="A9" s="152"/>
      <c r="B9" s="153" t="s">
        <v>0</v>
      </c>
      <c r="C9" s="296" t="s">
        <v>186</v>
      </c>
      <c r="D9" s="297"/>
      <c r="E9" s="298"/>
    </row>
    <row r="10" spans="1:5" ht="18" customHeight="1">
      <c r="A10" s="154">
        <v>1</v>
      </c>
      <c r="B10" s="257" t="s">
        <v>42</v>
      </c>
      <c r="C10" s="155"/>
      <c r="D10" s="156">
        <f>SUM(D11:D20)</f>
        <v>7838</v>
      </c>
      <c r="E10" s="157"/>
    </row>
    <row r="11" spans="1:5" ht="18" customHeight="1">
      <c r="A11" s="158"/>
      <c r="B11" s="258" t="s">
        <v>170</v>
      </c>
      <c r="C11" s="242"/>
      <c r="D11" s="243">
        <v>307</v>
      </c>
      <c r="E11" s="159"/>
    </row>
    <row r="12" spans="1:5" ht="18" customHeight="1" hidden="1">
      <c r="A12" s="158"/>
      <c r="B12" s="258" t="s">
        <v>139</v>
      </c>
      <c r="C12" s="242"/>
      <c r="D12" s="243"/>
      <c r="E12" s="159"/>
    </row>
    <row r="13" spans="1:5" ht="18" customHeight="1">
      <c r="A13" s="158"/>
      <c r="B13" s="258" t="s">
        <v>140</v>
      </c>
      <c r="C13" s="242"/>
      <c r="D13" s="243">
        <v>15</v>
      </c>
      <c r="E13" s="159"/>
    </row>
    <row r="14" spans="1:5" ht="18" customHeight="1">
      <c r="A14" s="158"/>
      <c r="B14" s="258" t="s">
        <v>117</v>
      </c>
      <c r="C14" s="242"/>
      <c r="D14" s="243">
        <v>5</v>
      </c>
      <c r="E14" s="159"/>
    </row>
    <row r="15" spans="1:5" ht="18" customHeight="1" hidden="1">
      <c r="A15" s="158"/>
      <c r="B15" s="258" t="s">
        <v>118</v>
      </c>
      <c r="C15" s="242"/>
      <c r="D15" s="243"/>
      <c r="E15" s="159"/>
    </row>
    <row r="16" spans="1:5" ht="18" customHeight="1" hidden="1">
      <c r="A16" s="158"/>
      <c r="B16" s="258" t="s">
        <v>171</v>
      </c>
      <c r="C16" s="242"/>
      <c r="D16" s="243"/>
      <c r="E16" s="159"/>
    </row>
    <row r="17" spans="1:5" ht="18" customHeight="1" hidden="1">
      <c r="A17" s="158"/>
      <c r="B17" s="258" t="s">
        <v>141</v>
      </c>
      <c r="C17" s="242"/>
      <c r="D17" s="243"/>
      <c r="E17" s="159"/>
    </row>
    <row r="18" spans="1:5" ht="18" customHeight="1">
      <c r="A18" s="160"/>
      <c r="B18" s="258" t="s">
        <v>120</v>
      </c>
      <c r="C18" s="244"/>
      <c r="D18" s="243">
        <v>7151</v>
      </c>
      <c r="E18" s="159"/>
    </row>
    <row r="19" spans="1:5" ht="18" customHeight="1" hidden="1">
      <c r="A19" s="158"/>
      <c r="B19" s="258" t="s">
        <v>172</v>
      </c>
      <c r="C19" s="242"/>
      <c r="D19" s="243"/>
      <c r="E19" s="159"/>
    </row>
    <row r="20" spans="1:5" ht="18" customHeight="1">
      <c r="A20" s="158"/>
      <c r="B20" s="258" t="s">
        <v>119</v>
      </c>
      <c r="C20" s="242"/>
      <c r="D20" s="243">
        <v>360</v>
      </c>
      <c r="E20" s="159"/>
    </row>
    <row r="21" spans="1:5" ht="18" customHeight="1">
      <c r="A21" s="163">
        <v>2</v>
      </c>
      <c r="B21" s="259" t="s">
        <v>160</v>
      </c>
      <c r="C21" s="155"/>
      <c r="D21" s="156">
        <f>SUM(D22:D25)</f>
        <v>2089</v>
      </c>
      <c r="E21" s="164"/>
    </row>
    <row r="22" spans="1:5" ht="18" customHeight="1">
      <c r="A22" s="158"/>
      <c r="B22" s="258" t="s">
        <v>69</v>
      </c>
      <c r="C22" s="242"/>
      <c r="D22" s="243">
        <v>2058</v>
      </c>
      <c r="E22" s="159"/>
    </row>
    <row r="23" spans="1:5" ht="18" customHeight="1">
      <c r="A23" s="158"/>
      <c r="B23" s="258" t="s">
        <v>142</v>
      </c>
      <c r="C23" s="242"/>
      <c r="D23" s="243">
        <v>8</v>
      </c>
      <c r="E23" s="159"/>
    </row>
    <row r="24" spans="1:5" ht="18" customHeight="1" hidden="1">
      <c r="A24" s="158"/>
      <c r="B24" s="258" t="s">
        <v>143</v>
      </c>
      <c r="C24" s="242"/>
      <c r="D24" s="243"/>
      <c r="E24" s="159"/>
    </row>
    <row r="25" spans="1:5" ht="18" customHeight="1">
      <c r="A25" s="161"/>
      <c r="B25" s="260" t="s">
        <v>144</v>
      </c>
      <c r="C25" s="246"/>
      <c r="D25" s="247">
        <v>23</v>
      </c>
      <c r="E25" s="162"/>
    </row>
    <row r="26" spans="1:5" ht="18" customHeight="1">
      <c r="A26" s="248">
        <v>3</v>
      </c>
      <c r="B26" s="261" t="s">
        <v>7</v>
      </c>
      <c r="C26" s="155"/>
      <c r="D26" s="156">
        <f>SUM(D27:D44)</f>
        <v>30144</v>
      </c>
      <c r="E26" s="164"/>
    </row>
    <row r="27" spans="1:5" ht="18" customHeight="1" hidden="1">
      <c r="A27" s="249"/>
      <c r="B27" s="258" t="s">
        <v>108</v>
      </c>
      <c r="C27" s="244"/>
      <c r="D27" s="243">
        <v>0</v>
      </c>
      <c r="E27" s="159"/>
    </row>
    <row r="28" spans="1:5" ht="18" customHeight="1">
      <c r="A28" s="250"/>
      <c r="B28" s="258" t="s">
        <v>161</v>
      </c>
      <c r="C28" s="242"/>
      <c r="D28" s="243">
        <v>9512</v>
      </c>
      <c r="E28" s="159"/>
    </row>
    <row r="29" spans="1:5" ht="18" customHeight="1" hidden="1">
      <c r="A29" s="250"/>
      <c r="B29" s="258" t="s">
        <v>173</v>
      </c>
      <c r="C29" s="244"/>
      <c r="D29" s="243"/>
      <c r="E29" s="159"/>
    </row>
    <row r="30" spans="1:5" ht="18" customHeight="1">
      <c r="A30" s="250"/>
      <c r="B30" s="258" t="s">
        <v>195</v>
      </c>
      <c r="C30" s="242"/>
      <c r="D30" s="243">
        <v>431</v>
      </c>
      <c r="E30" s="159"/>
    </row>
    <row r="31" spans="1:5" ht="18" customHeight="1">
      <c r="A31" s="250"/>
      <c r="B31" s="258" t="s">
        <v>175</v>
      </c>
      <c r="C31" s="242"/>
      <c r="D31" s="243">
        <v>171</v>
      </c>
      <c r="E31" s="159"/>
    </row>
    <row r="32" spans="1:5" ht="18" customHeight="1">
      <c r="A32" s="250"/>
      <c r="B32" s="258" t="s">
        <v>176</v>
      </c>
      <c r="C32" s="242"/>
      <c r="D32" s="243">
        <v>2057</v>
      </c>
      <c r="E32" s="159"/>
    </row>
    <row r="33" spans="1:5" ht="18" customHeight="1" hidden="1">
      <c r="A33" s="250"/>
      <c r="B33" s="258" t="s">
        <v>130</v>
      </c>
      <c r="C33" s="242"/>
      <c r="D33" s="243">
        <v>0</v>
      </c>
      <c r="E33" s="159"/>
    </row>
    <row r="34" spans="1:5" ht="18" customHeight="1">
      <c r="A34" s="250"/>
      <c r="B34" s="258" t="s">
        <v>145</v>
      </c>
      <c r="C34" s="242"/>
      <c r="D34" s="243">
        <v>1261</v>
      </c>
      <c r="E34" s="159"/>
    </row>
    <row r="35" spans="1:5" ht="18" customHeight="1">
      <c r="A35" s="250"/>
      <c r="B35" s="258" t="s">
        <v>109</v>
      </c>
      <c r="C35" s="242"/>
      <c r="D35" s="243">
        <v>2464</v>
      </c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>
      <c r="A37" s="250"/>
      <c r="B37" s="258" t="s">
        <v>110</v>
      </c>
      <c r="C37" s="242"/>
      <c r="D37" s="243">
        <v>131</v>
      </c>
      <c r="E37" s="159"/>
    </row>
    <row r="38" spans="1:5" ht="18" customHeight="1">
      <c r="A38" s="250"/>
      <c r="B38" s="258" t="s">
        <v>178</v>
      </c>
      <c r="C38" s="242"/>
      <c r="D38" s="243">
        <v>7919</v>
      </c>
      <c r="E38" s="159"/>
    </row>
    <row r="39" spans="1:5" ht="18" customHeight="1">
      <c r="A39" s="250"/>
      <c r="B39" s="258" t="s">
        <v>111</v>
      </c>
      <c r="C39" s="242"/>
      <c r="D39" s="243">
        <v>46</v>
      </c>
      <c r="E39" s="159"/>
    </row>
    <row r="40" spans="1:5" ht="18" customHeight="1">
      <c r="A40" s="250"/>
      <c r="B40" s="258" t="s">
        <v>112</v>
      </c>
      <c r="C40" s="242"/>
      <c r="D40" s="243">
        <v>779</v>
      </c>
      <c r="E40" s="159"/>
    </row>
    <row r="41" spans="1:5" ht="18" customHeight="1">
      <c r="A41" s="250"/>
      <c r="B41" s="258" t="s">
        <v>146</v>
      </c>
      <c r="C41" s="242"/>
      <c r="D41" s="243">
        <v>5314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>
        <v>0</v>
      </c>
      <c r="E43" s="159"/>
    </row>
    <row r="44" spans="1:5" ht="18" customHeight="1">
      <c r="A44" s="250"/>
      <c r="B44" s="258" t="s">
        <v>70</v>
      </c>
      <c r="C44" s="242"/>
      <c r="D44" s="243">
        <v>59</v>
      </c>
      <c r="E44" s="159"/>
    </row>
    <row r="45" spans="1:5" ht="18" customHeight="1">
      <c r="A45" s="252">
        <v>4</v>
      </c>
      <c r="B45" s="261" t="s">
        <v>121</v>
      </c>
      <c r="C45" s="253"/>
      <c r="D45" s="254">
        <f>D46</f>
        <v>1</v>
      </c>
      <c r="E45" s="255"/>
    </row>
    <row r="46" spans="1:5" ht="18" customHeight="1">
      <c r="A46" s="165"/>
      <c r="B46" s="260" t="s">
        <v>151</v>
      </c>
      <c r="C46" s="251"/>
      <c r="D46" s="251">
        <v>1</v>
      </c>
      <c r="E46" s="162"/>
    </row>
    <row r="47" spans="1:5" ht="18" customHeight="1">
      <c r="A47" s="252">
        <v>5</v>
      </c>
      <c r="B47" s="261" t="s">
        <v>218</v>
      </c>
      <c r="C47" s="254"/>
      <c r="D47" s="156">
        <f>D48</f>
        <v>3580</v>
      </c>
      <c r="E47" s="267"/>
    </row>
    <row r="48" spans="1:5" ht="18" customHeight="1">
      <c r="A48" s="165"/>
      <c r="B48" s="260" t="s">
        <v>219</v>
      </c>
      <c r="C48" s="251"/>
      <c r="D48" s="247">
        <v>3580</v>
      </c>
      <c r="E48" s="162"/>
    </row>
    <row r="49" spans="1:5" ht="18" customHeight="1">
      <c r="A49" s="166"/>
      <c r="B49" s="167" t="s">
        <v>1</v>
      </c>
      <c r="C49" s="168"/>
      <c r="D49" s="169">
        <f>D26+D21+D10+D45+D47</f>
        <v>43652</v>
      </c>
      <c r="E49" s="170"/>
    </row>
    <row r="50" spans="1:5" ht="18.75">
      <c r="A50" s="130"/>
      <c r="B50" s="171"/>
      <c r="C50" s="171"/>
      <c r="D50" s="171"/>
      <c r="E50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48"/>
  <sheetViews>
    <sheetView zoomScalePageLayoutView="0" workbookViewId="0" topLeftCell="A4">
      <selection activeCell="D47" sqref="D47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99" t="s">
        <v>194</v>
      </c>
      <c r="C1" s="299"/>
      <c r="D1" s="299"/>
      <c r="E1" s="29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168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57" t="s">
        <v>42</v>
      </c>
      <c r="C10" s="155"/>
      <c r="D10" s="156">
        <f>SUM(D11:D20)</f>
        <v>3291</v>
      </c>
      <c r="E10" s="157"/>
      <c r="F10" s="149"/>
    </row>
    <row r="11" spans="1:6" ht="18" customHeight="1">
      <c r="A11" s="158"/>
      <c r="B11" s="258" t="s">
        <v>170</v>
      </c>
      <c r="C11" s="242"/>
      <c r="D11" s="243">
        <v>2926</v>
      </c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>
      <c r="A13" s="158"/>
      <c r="B13" s="258" t="s">
        <v>140</v>
      </c>
      <c r="C13" s="242"/>
      <c r="D13" s="243">
        <v>75</v>
      </c>
      <c r="E13" s="159"/>
      <c r="F13" s="149"/>
    </row>
    <row r="14" spans="1:6" ht="18" customHeight="1" hidden="1">
      <c r="A14" s="158"/>
      <c r="B14" s="258" t="s">
        <v>117</v>
      </c>
      <c r="C14" s="242"/>
      <c r="D14" s="243">
        <v>0</v>
      </c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>
      <c r="A17" s="158"/>
      <c r="B17" s="258" t="s">
        <v>141</v>
      </c>
      <c r="C17" s="242"/>
      <c r="D17" s="243">
        <v>290</v>
      </c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59" t="s">
        <v>160</v>
      </c>
      <c r="C21" s="155"/>
      <c r="D21" s="156">
        <f>SUM(D22:D25)</f>
        <v>607</v>
      </c>
      <c r="E21" s="164"/>
      <c r="F21" s="149"/>
    </row>
    <row r="22" spans="1:6" ht="18" customHeight="1">
      <c r="A22" s="158"/>
      <c r="B22" s="258" t="s">
        <v>69</v>
      </c>
      <c r="C22" s="242"/>
      <c r="D22" s="243">
        <v>595</v>
      </c>
      <c r="E22" s="159"/>
      <c r="F22" s="149"/>
    </row>
    <row r="23" spans="1:6" ht="18" customHeight="1">
      <c r="A23" s="158"/>
      <c r="B23" s="258" t="s">
        <v>142</v>
      </c>
      <c r="C23" s="242"/>
      <c r="D23" s="243">
        <v>3</v>
      </c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>
      <c r="A25" s="161"/>
      <c r="B25" s="260" t="s">
        <v>144</v>
      </c>
      <c r="C25" s="246"/>
      <c r="D25" s="247">
        <v>9</v>
      </c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2045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>
      <c r="A28" s="250"/>
      <c r="B28" s="258" t="s">
        <v>161</v>
      </c>
      <c r="C28" s="242"/>
      <c r="D28" s="243">
        <v>29</v>
      </c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>
      <c r="A30" s="250"/>
      <c r="B30" s="258" t="s">
        <v>195</v>
      </c>
      <c r="C30" s="242"/>
      <c r="D30" s="243">
        <v>104</v>
      </c>
      <c r="E30" s="159"/>
    </row>
    <row r="31" spans="1:5" ht="18" customHeight="1">
      <c r="A31" s="250"/>
      <c r="B31" s="258" t="s">
        <v>175</v>
      </c>
      <c r="C31" s="242"/>
      <c r="D31" s="243">
        <v>63</v>
      </c>
      <c r="E31" s="159"/>
    </row>
    <row r="32" spans="1:5" ht="18" customHeight="1">
      <c r="A32" s="250"/>
      <c r="B32" s="258" t="s">
        <v>176</v>
      </c>
      <c r="C32" s="242"/>
      <c r="D32" s="243">
        <v>1242</v>
      </c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>
      <c r="A35" s="250"/>
      <c r="B35" s="258" t="s">
        <v>109</v>
      </c>
      <c r="C35" s="242"/>
      <c r="D35" s="243">
        <v>6</v>
      </c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>
      <c r="A38" s="250"/>
      <c r="B38" s="258" t="s">
        <v>178</v>
      </c>
      <c r="C38" s="242"/>
      <c r="D38" s="243">
        <v>156</v>
      </c>
      <c r="E38" s="159"/>
    </row>
    <row r="39" spans="1:5" ht="18" customHeight="1">
      <c r="A39" s="250"/>
      <c r="B39" s="258" t="s">
        <v>111</v>
      </c>
      <c r="C39" s="242"/>
      <c r="D39" s="243">
        <v>64</v>
      </c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>
      <c r="A41" s="250"/>
      <c r="B41" s="258" t="s">
        <v>146</v>
      </c>
      <c r="C41" s="242"/>
      <c r="D41" s="243">
        <v>381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5943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48"/>
  <sheetViews>
    <sheetView zoomScalePageLayoutView="0" workbookViewId="0" topLeftCell="A4">
      <selection activeCell="A39" sqref="A39:IV39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99" t="s">
        <v>193</v>
      </c>
      <c r="C1" s="299"/>
      <c r="D1" s="299"/>
      <c r="E1" s="29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167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57" t="s">
        <v>42</v>
      </c>
      <c r="C10" s="155"/>
      <c r="D10" s="156">
        <f>SUM(D11:D20)</f>
        <v>2440</v>
      </c>
      <c r="E10" s="157"/>
      <c r="F10" s="149"/>
    </row>
    <row r="11" spans="1:6" ht="18" customHeight="1" hidden="1">
      <c r="A11" s="158"/>
      <c r="B11" s="258" t="s">
        <v>170</v>
      </c>
      <c r="C11" s="242"/>
      <c r="D11" s="243"/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 hidden="1">
      <c r="A13" s="158"/>
      <c r="B13" s="258" t="s">
        <v>140</v>
      </c>
      <c r="C13" s="242"/>
      <c r="D13" s="243"/>
      <c r="E13" s="159"/>
      <c r="F13" s="149"/>
    </row>
    <row r="14" spans="1:6" ht="18" customHeight="1" hidden="1">
      <c r="A14" s="158"/>
      <c r="B14" s="258" t="s">
        <v>117</v>
      </c>
      <c r="C14" s="242"/>
      <c r="D14" s="243"/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 hidden="1">
      <c r="A17" s="158"/>
      <c r="B17" s="258" t="s">
        <v>141</v>
      </c>
      <c r="C17" s="242"/>
      <c r="D17" s="243"/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>
      <c r="A20" s="158"/>
      <c r="B20" s="258" t="s">
        <v>119</v>
      </c>
      <c r="C20" s="242"/>
      <c r="D20" s="243">
        <v>2440</v>
      </c>
      <c r="E20" s="159"/>
      <c r="F20" s="149"/>
    </row>
    <row r="21" spans="1:6" ht="18" customHeight="1">
      <c r="A21" s="163">
        <v>2</v>
      </c>
      <c r="B21" s="259" t="s">
        <v>160</v>
      </c>
      <c r="C21" s="155"/>
      <c r="D21" s="156">
        <f>SUM(D22:D25)</f>
        <v>411</v>
      </c>
      <c r="E21" s="164"/>
      <c r="F21" s="149"/>
    </row>
    <row r="22" spans="1:6" ht="18" customHeight="1">
      <c r="A22" s="158"/>
      <c r="B22" s="258" t="s">
        <v>69</v>
      </c>
      <c r="C22" s="242"/>
      <c r="D22" s="243">
        <v>409</v>
      </c>
      <c r="E22" s="159"/>
      <c r="F22" s="149"/>
    </row>
    <row r="23" spans="1:6" ht="18" customHeight="1">
      <c r="A23" s="158"/>
      <c r="B23" s="258" t="s">
        <v>142</v>
      </c>
      <c r="C23" s="242"/>
      <c r="D23" s="243">
        <v>1</v>
      </c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>
      <c r="A25" s="161"/>
      <c r="B25" s="260" t="s">
        <v>144</v>
      </c>
      <c r="C25" s="246"/>
      <c r="D25" s="247">
        <v>1</v>
      </c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458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>
        <v>0</v>
      </c>
      <c r="E27" s="159"/>
      <c r="F27" s="149"/>
    </row>
    <row r="28" spans="1:6" ht="18" customHeight="1">
      <c r="A28" s="250"/>
      <c r="B28" s="258" t="s">
        <v>161</v>
      </c>
      <c r="C28" s="242"/>
      <c r="D28" s="243">
        <v>43</v>
      </c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>
      <c r="A30" s="250"/>
      <c r="B30" s="258" t="s">
        <v>195</v>
      </c>
      <c r="C30" s="242"/>
      <c r="D30" s="243">
        <v>16</v>
      </c>
      <c r="E30" s="159"/>
    </row>
    <row r="31" spans="1:5" ht="18" customHeight="1">
      <c r="A31" s="250"/>
      <c r="B31" s="258" t="s">
        <v>175</v>
      </c>
      <c r="C31" s="242"/>
      <c r="D31" s="243">
        <v>63</v>
      </c>
      <c r="E31" s="159"/>
    </row>
    <row r="32" spans="1:5" ht="18" customHeight="1">
      <c r="A32" s="250"/>
      <c r="B32" s="258" t="s">
        <v>176</v>
      </c>
      <c r="C32" s="242"/>
      <c r="D32" s="243">
        <v>201</v>
      </c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>
      <c r="A35" s="250"/>
      <c r="B35" s="258" t="s">
        <v>109</v>
      </c>
      <c r="C35" s="242"/>
      <c r="D35" s="243">
        <v>20</v>
      </c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>
      <c r="A38" s="250"/>
      <c r="B38" s="258" t="s">
        <v>178</v>
      </c>
      <c r="C38" s="242"/>
      <c r="D38" s="243">
        <v>26</v>
      </c>
      <c r="E38" s="159"/>
    </row>
    <row r="39" spans="1:5" ht="18" customHeight="1" hidden="1">
      <c r="A39" s="250"/>
      <c r="B39" s="258" t="s">
        <v>111</v>
      </c>
      <c r="C39" s="242"/>
      <c r="D39" s="243">
        <v>0</v>
      </c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>
      <c r="A41" s="250"/>
      <c r="B41" s="258" t="s">
        <v>146</v>
      </c>
      <c r="C41" s="242"/>
      <c r="D41" s="243">
        <v>89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3309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48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99" t="s">
        <v>192</v>
      </c>
      <c r="C1" s="299"/>
      <c r="D1" s="299"/>
      <c r="E1" s="29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180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57" t="s">
        <v>42</v>
      </c>
      <c r="C10" s="155"/>
      <c r="D10" s="156">
        <f>SUM(D11:D20)</f>
        <v>5410</v>
      </c>
      <c r="E10" s="157"/>
      <c r="F10" s="149"/>
    </row>
    <row r="11" spans="1:6" ht="18" customHeight="1">
      <c r="A11" s="158"/>
      <c r="B11" s="258" t="s">
        <v>170</v>
      </c>
      <c r="C11" s="242"/>
      <c r="D11" s="243">
        <v>5295</v>
      </c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>
      <c r="A13" s="158"/>
      <c r="B13" s="258" t="s">
        <v>140</v>
      </c>
      <c r="C13" s="242"/>
      <c r="D13" s="243">
        <v>90</v>
      </c>
      <c r="E13" s="159"/>
      <c r="F13" s="149"/>
    </row>
    <row r="14" spans="1:6" ht="18" customHeight="1">
      <c r="A14" s="158"/>
      <c r="B14" s="258" t="s">
        <v>117</v>
      </c>
      <c r="C14" s="242"/>
      <c r="D14" s="243">
        <v>25</v>
      </c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 hidden="1">
      <c r="A17" s="158"/>
      <c r="B17" s="258" t="s">
        <v>141</v>
      </c>
      <c r="C17" s="242"/>
      <c r="D17" s="243"/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59" t="s">
        <v>160</v>
      </c>
      <c r="C21" s="155"/>
      <c r="D21" s="156">
        <f>SUM(D22:D25)</f>
        <v>892</v>
      </c>
      <c r="E21" s="164"/>
      <c r="F21" s="149"/>
    </row>
    <row r="22" spans="1:6" ht="18" customHeight="1">
      <c r="A22" s="158"/>
      <c r="B22" s="258" t="s">
        <v>69</v>
      </c>
      <c r="C22" s="242"/>
      <c r="D22" s="243">
        <v>868</v>
      </c>
      <c r="E22" s="159"/>
      <c r="F22" s="149"/>
    </row>
    <row r="23" spans="1:6" ht="18" customHeight="1">
      <c r="A23" s="158"/>
      <c r="B23" s="258" t="s">
        <v>142</v>
      </c>
      <c r="C23" s="242"/>
      <c r="D23" s="243">
        <v>5</v>
      </c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>
      <c r="A25" s="161"/>
      <c r="B25" s="260" t="s">
        <v>144</v>
      </c>
      <c r="C25" s="246"/>
      <c r="D25" s="247">
        <v>19</v>
      </c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0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 hidden="1">
      <c r="A28" s="250"/>
      <c r="B28" s="258" t="s">
        <v>161</v>
      </c>
      <c r="C28" s="242"/>
      <c r="D28" s="243"/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 hidden="1">
      <c r="A30" s="250"/>
      <c r="B30" s="258" t="s">
        <v>174</v>
      </c>
      <c r="C30" s="242"/>
      <c r="D30" s="243"/>
      <c r="E30" s="159"/>
    </row>
    <row r="31" spans="1:5" ht="18" customHeight="1" hidden="1">
      <c r="A31" s="250"/>
      <c r="B31" s="258" t="s">
        <v>175</v>
      </c>
      <c r="C31" s="242"/>
      <c r="D31" s="243"/>
      <c r="E31" s="159"/>
    </row>
    <row r="32" spans="1:5" ht="18" customHeight="1" hidden="1">
      <c r="A32" s="250"/>
      <c r="B32" s="258" t="s">
        <v>176</v>
      </c>
      <c r="C32" s="242"/>
      <c r="D32" s="243"/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 hidden="1">
      <c r="A35" s="250"/>
      <c r="B35" s="258" t="s">
        <v>109</v>
      </c>
      <c r="C35" s="242"/>
      <c r="D35" s="243"/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 hidden="1">
      <c r="A38" s="250"/>
      <c r="B38" s="258" t="s">
        <v>178</v>
      </c>
      <c r="C38" s="242"/>
      <c r="D38" s="243"/>
      <c r="E38" s="159"/>
    </row>
    <row r="39" spans="1:5" ht="18" customHeight="1" hidden="1">
      <c r="A39" s="250"/>
      <c r="B39" s="258" t="s">
        <v>111</v>
      </c>
      <c r="C39" s="242"/>
      <c r="D39" s="243"/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 hidden="1">
      <c r="A41" s="250"/>
      <c r="B41" s="258" t="s">
        <v>146</v>
      </c>
      <c r="C41" s="242"/>
      <c r="D41" s="243"/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6302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99" t="s">
        <v>191</v>
      </c>
      <c r="C1" s="299"/>
      <c r="D1" s="299"/>
      <c r="E1" s="29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166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57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58" t="s">
        <v>170</v>
      </c>
      <c r="C11" s="242"/>
      <c r="D11" s="243"/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 hidden="1">
      <c r="A13" s="158"/>
      <c r="B13" s="258" t="s">
        <v>140</v>
      </c>
      <c r="C13" s="242"/>
      <c r="D13" s="243"/>
      <c r="E13" s="159"/>
      <c r="F13" s="149"/>
    </row>
    <row r="14" spans="1:6" ht="18" customHeight="1" hidden="1">
      <c r="A14" s="158"/>
      <c r="B14" s="258" t="s">
        <v>117</v>
      </c>
      <c r="C14" s="242"/>
      <c r="D14" s="243"/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 hidden="1">
      <c r="A17" s="158"/>
      <c r="B17" s="258" t="s">
        <v>141</v>
      </c>
      <c r="C17" s="242"/>
      <c r="D17" s="243"/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59" t="s">
        <v>160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58" t="s">
        <v>69</v>
      </c>
      <c r="C22" s="242"/>
      <c r="D22" s="243"/>
      <c r="E22" s="159"/>
      <c r="F22" s="149"/>
    </row>
    <row r="23" spans="1:6" ht="18" customHeight="1" hidden="1">
      <c r="A23" s="158"/>
      <c r="B23" s="258" t="s">
        <v>142</v>
      </c>
      <c r="C23" s="242"/>
      <c r="D23" s="243"/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 hidden="1">
      <c r="A25" s="161"/>
      <c r="B25" s="260" t="s">
        <v>144</v>
      </c>
      <c r="C25" s="246"/>
      <c r="D25" s="247"/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2777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>
      <c r="A28" s="250"/>
      <c r="B28" s="258" t="s">
        <v>161</v>
      </c>
      <c r="C28" s="242"/>
      <c r="D28" s="243">
        <v>1440</v>
      </c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 hidden="1">
      <c r="A30" s="250"/>
      <c r="B30" s="258" t="s">
        <v>174</v>
      </c>
      <c r="C30" s="242"/>
      <c r="D30" s="243"/>
      <c r="E30" s="159"/>
    </row>
    <row r="31" spans="1:5" ht="18" customHeight="1" hidden="1">
      <c r="A31" s="250"/>
      <c r="B31" s="258" t="s">
        <v>175</v>
      </c>
      <c r="C31" s="242"/>
      <c r="D31" s="243"/>
      <c r="E31" s="159"/>
    </row>
    <row r="32" spans="1:5" ht="18" customHeight="1">
      <c r="A32" s="250"/>
      <c r="B32" s="258" t="s">
        <v>176</v>
      </c>
      <c r="C32" s="242"/>
      <c r="D32" s="243">
        <v>138</v>
      </c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 hidden="1">
      <c r="A35" s="250"/>
      <c r="B35" s="258" t="s">
        <v>109</v>
      </c>
      <c r="C35" s="242"/>
      <c r="D35" s="243"/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>
      <c r="A38" s="250"/>
      <c r="B38" s="258" t="s">
        <v>178</v>
      </c>
      <c r="C38" s="242"/>
      <c r="D38" s="243">
        <v>712</v>
      </c>
      <c r="E38" s="159"/>
    </row>
    <row r="39" spans="1:5" ht="18" customHeight="1" hidden="1">
      <c r="A39" s="250"/>
      <c r="B39" s="258" t="s">
        <v>111</v>
      </c>
      <c r="C39" s="242"/>
      <c r="D39" s="243"/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>
      <c r="A41" s="250"/>
      <c r="B41" s="258" t="s">
        <v>146</v>
      </c>
      <c r="C41" s="242"/>
      <c r="D41" s="243">
        <v>487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2777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70"/>
  <sheetViews>
    <sheetView zoomScalePageLayoutView="0" workbookViewId="0" topLeftCell="A22">
      <selection activeCell="B20" sqref="B20"/>
    </sheetView>
  </sheetViews>
  <sheetFormatPr defaultColWidth="9.00390625" defaultRowHeight="12.75"/>
  <cols>
    <col min="1" max="1" width="4.625" style="139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31"/>
      <c r="B1" s="291" t="s">
        <v>187</v>
      </c>
      <c r="C1" s="291"/>
      <c r="D1" s="291"/>
      <c r="E1" s="291"/>
      <c r="F1" s="58"/>
      <c r="G1" s="58"/>
    </row>
    <row r="2" spans="1:7" ht="18" customHeight="1">
      <c r="A2" s="131"/>
      <c r="B2" s="72"/>
      <c r="C2" s="68"/>
      <c r="D2" s="68"/>
      <c r="E2" s="68"/>
      <c r="F2" s="58"/>
      <c r="G2" s="58"/>
    </row>
    <row r="3" spans="1:7" ht="18" customHeight="1">
      <c r="A3" s="131"/>
      <c r="B3" s="72"/>
      <c r="C3" s="72"/>
      <c r="D3" s="72"/>
      <c r="E3" s="72"/>
      <c r="F3" s="58"/>
      <c r="G3" s="58"/>
    </row>
    <row r="4" spans="1:7" ht="18" customHeight="1">
      <c r="A4" s="295" t="s">
        <v>131</v>
      </c>
      <c r="B4" s="295"/>
      <c r="C4" s="295"/>
      <c r="D4" s="295"/>
      <c r="E4" s="295"/>
      <c r="F4" s="58"/>
      <c r="G4" s="58"/>
    </row>
    <row r="5" spans="1:7" ht="18" customHeight="1">
      <c r="A5" s="295" t="s">
        <v>185</v>
      </c>
      <c r="B5" s="295"/>
      <c r="C5" s="295"/>
      <c r="D5" s="295"/>
      <c r="E5" s="295"/>
      <c r="F5" s="58"/>
      <c r="G5" s="58"/>
    </row>
    <row r="6" spans="1:7" ht="18" customHeight="1">
      <c r="A6" s="295" t="s">
        <v>8</v>
      </c>
      <c r="B6" s="295"/>
      <c r="C6" s="295"/>
      <c r="D6" s="295"/>
      <c r="E6" s="295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295"/>
      <c r="B8" s="295"/>
      <c r="C8" s="295"/>
      <c r="D8" s="295"/>
      <c r="E8" s="295"/>
      <c r="F8" s="58"/>
      <c r="G8" s="58"/>
    </row>
    <row r="9" spans="1:7" ht="18" customHeight="1">
      <c r="A9" s="132"/>
      <c r="B9" s="172" t="s">
        <v>0</v>
      </c>
      <c r="C9" s="292" t="s">
        <v>186</v>
      </c>
      <c r="D9" s="293"/>
      <c r="E9" s="294"/>
      <c r="F9" s="58"/>
      <c r="G9" s="58"/>
    </row>
    <row r="10" spans="1:7" ht="18" customHeight="1">
      <c r="A10" s="133">
        <v>1</v>
      </c>
      <c r="B10" s="70" t="s">
        <v>133</v>
      </c>
      <c r="C10" s="79">
        <f>SUM(C11:C16)</f>
        <v>99257</v>
      </c>
      <c r="D10" s="73"/>
      <c r="E10" s="74"/>
      <c r="F10" s="58"/>
      <c r="G10" s="58"/>
    </row>
    <row r="11" spans="1:7" ht="18" customHeight="1">
      <c r="A11" s="134"/>
      <c r="B11" s="140" t="s">
        <v>132</v>
      </c>
      <c r="C11" s="141">
        <v>55732</v>
      </c>
      <c r="D11" s="75"/>
      <c r="E11" s="76"/>
      <c r="F11" s="58"/>
      <c r="G11" s="58"/>
    </row>
    <row r="12" spans="1:7" ht="18" customHeight="1">
      <c r="A12" s="134"/>
      <c r="B12" s="140" t="s">
        <v>134</v>
      </c>
      <c r="C12" s="141">
        <v>20012</v>
      </c>
      <c r="D12" s="75"/>
      <c r="E12" s="76"/>
      <c r="F12" s="58"/>
      <c r="G12" s="58"/>
    </row>
    <row r="13" spans="1:7" ht="18" customHeight="1">
      <c r="A13" s="134"/>
      <c r="B13" s="140" t="s">
        <v>135</v>
      </c>
      <c r="C13" s="141">
        <v>14083</v>
      </c>
      <c r="D13" s="75"/>
      <c r="E13" s="76"/>
      <c r="F13" s="58"/>
      <c r="G13" s="58"/>
    </row>
    <row r="14" spans="1:5" ht="18" customHeight="1">
      <c r="A14" s="134"/>
      <c r="B14" s="140" t="s">
        <v>136</v>
      </c>
      <c r="C14" s="141">
        <v>2694</v>
      </c>
      <c r="D14" s="75"/>
      <c r="E14" s="76"/>
    </row>
    <row r="15" spans="1:5" ht="18" customHeight="1">
      <c r="A15" s="134"/>
      <c r="B15" s="140" t="s">
        <v>137</v>
      </c>
      <c r="C15" s="141">
        <v>6584</v>
      </c>
      <c r="D15" s="75"/>
      <c r="E15" s="76"/>
    </row>
    <row r="16" spans="1:5" ht="18" customHeight="1">
      <c r="A16" s="134"/>
      <c r="B16" s="140" t="s">
        <v>227</v>
      </c>
      <c r="C16" s="141">
        <v>152</v>
      </c>
      <c r="D16" s="75"/>
      <c r="E16" s="76"/>
    </row>
    <row r="17" spans="1:5" ht="18" customHeight="1">
      <c r="A17" s="133">
        <v>2</v>
      </c>
      <c r="B17" s="70" t="s">
        <v>138</v>
      </c>
      <c r="C17" s="79">
        <f>SUM(C18:C19)</f>
        <v>16613</v>
      </c>
      <c r="D17" s="73"/>
      <c r="E17" s="74"/>
    </row>
    <row r="18" spans="1:6" ht="18" customHeight="1">
      <c r="A18" s="134"/>
      <c r="B18" s="140" t="s">
        <v>94</v>
      </c>
      <c r="C18" s="141">
        <v>4218</v>
      </c>
      <c r="D18" s="75"/>
      <c r="E18" s="76"/>
      <c r="F18" s="86"/>
    </row>
    <row r="19" spans="1:6" ht="18" customHeight="1">
      <c r="A19" s="134"/>
      <c r="B19" s="140" t="s">
        <v>95</v>
      </c>
      <c r="C19" s="142">
        <v>12395</v>
      </c>
      <c r="D19" s="75"/>
      <c r="E19" s="76"/>
      <c r="F19" s="86"/>
    </row>
    <row r="20" spans="1:6" ht="18" customHeight="1">
      <c r="A20" s="133">
        <v>3</v>
      </c>
      <c r="B20" s="270" t="s">
        <v>230</v>
      </c>
      <c r="C20" s="84">
        <f>C21</f>
        <v>10738</v>
      </c>
      <c r="D20" s="73"/>
      <c r="E20" s="74"/>
      <c r="F20" s="86"/>
    </row>
    <row r="21" spans="1:6" ht="18" customHeight="1">
      <c r="A21" s="135"/>
      <c r="B21" s="143" t="s">
        <v>231</v>
      </c>
      <c r="C21" s="144">
        <v>10738</v>
      </c>
      <c r="D21" s="77"/>
      <c r="E21" s="78"/>
      <c r="F21" s="86"/>
    </row>
    <row r="22" spans="1:5" ht="18" customHeight="1">
      <c r="A22" s="134">
        <v>4</v>
      </c>
      <c r="B22" s="269" t="s">
        <v>64</v>
      </c>
      <c r="C22" s="80">
        <f>SUM(C23:C30)</f>
        <v>69447</v>
      </c>
      <c r="D22" s="75"/>
      <c r="E22" s="76"/>
    </row>
    <row r="23" spans="1:5" ht="18" customHeight="1">
      <c r="A23" s="134"/>
      <c r="B23" s="140" t="s">
        <v>96</v>
      </c>
      <c r="C23" s="142">
        <v>427</v>
      </c>
      <c r="D23" s="75"/>
      <c r="E23" s="76"/>
    </row>
    <row r="24" spans="1:5" ht="18" customHeight="1">
      <c r="A24" s="134"/>
      <c r="B24" s="140" t="s">
        <v>97</v>
      </c>
      <c r="C24" s="142">
        <v>6021</v>
      </c>
      <c r="D24" s="75"/>
      <c r="E24" s="76"/>
    </row>
    <row r="25" spans="1:5" ht="18" customHeight="1">
      <c r="A25" s="134"/>
      <c r="B25" s="140" t="s">
        <v>9</v>
      </c>
      <c r="C25" s="142">
        <v>58726</v>
      </c>
      <c r="D25" s="82"/>
      <c r="E25" s="76"/>
    </row>
    <row r="26" spans="1:5" ht="18" customHeight="1">
      <c r="A26" s="134"/>
      <c r="B26" s="140" t="s">
        <v>98</v>
      </c>
      <c r="C26" s="142">
        <v>4162</v>
      </c>
      <c r="D26" s="75"/>
      <c r="E26" s="76"/>
    </row>
    <row r="27" spans="1:5" ht="18" customHeight="1" hidden="1">
      <c r="A27" s="134"/>
      <c r="B27" s="140" t="s">
        <v>10</v>
      </c>
      <c r="C27" s="142">
        <v>0</v>
      </c>
      <c r="D27" s="75"/>
      <c r="E27" s="76"/>
    </row>
    <row r="28" spans="1:5" ht="18" customHeight="1">
      <c r="A28" s="134"/>
      <c r="B28" s="140" t="s">
        <v>99</v>
      </c>
      <c r="C28" s="142">
        <v>111</v>
      </c>
      <c r="D28" s="75"/>
      <c r="E28" s="76"/>
    </row>
    <row r="29" spans="1:5" ht="18" customHeight="1" hidden="1">
      <c r="A29" s="134"/>
      <c r="B29" s="140" t="s">
        <v>100</v>
      </c>
      <c r="C29" s="141">
        <v>0</v>
      </c>
      <c r="D29" s="75"/>
      <c r="E29" s="76"/>
    </row>
    <row r="30" spans="1:5" ht="18" customHeight="1" hidden="1">
      <c r="A30" s="135"/>
      <c r="B30" s="143" t="s">
        <v>101</v>
      </c>
      <c r="C30" s="142">
        <v>0</v>
      </c>
      <c r="D30" s="75"/>
      <c r="E30" s="76"/>
    </row>
    <row r="31" spans="1:5" ht="18" customHeight="1">
      <c r="A31" s="133">
        <v>5</v>
      </c>
      <c r="B31" s="71" t="s">
        <v>102</v>
      </c>
      <c r="C31" s="84">
        <f>SUM(C32:C37)</f>
        <v>3792</v>
      </c>
      <c r="D31" s="73"/>
      <c r="E31" s="74"/>
    </row>
    <row r="32" spans="1:5" ht="18" customHeight="1">
      <c r="A32" s="134"/>
      <c r="B32" s="140" t="s">
        <v>103</v>
      </c>
      <c r="C32" s="142">
        <v>1169</v>
      </c>
      <c r="D32" s="75"/>
      <c r="E32" s="76"/>
    </row>
    <row r="33" spans="1:5" ht="18" customHeight="1">
      <c r="A33" s="134"/>
      <c r="B33" s="140" t="s">
        <v>228</v>
      </c>
      <c r="C33" s="142">
        <v>194</v>
      </c>
      <c r="D33" s="75"/>
      <c r="E33" s="76"/>
    </row>
    <row r="34" spans="1:5" ht="18" customHeight="1">
      <c r="A34" s="134"/>
      <c r="B34" s="140" t="s">
        <v>147</v>
      </c>
      <c r="C34" s="142">
        <v>200</v>
      </c>
      <c r="D34" s="75"/>
      <c r="E34" s="76"/>
    </row>
    <row r="35" spans="1:5" ht="18" customHeight="1">
      <c r="A35" s="134"/>
      <c r="B35" s="140" t="s">
        <v>104</v>
      </c>
      <c r="C35" s="142">
        <v>105</v>
      </c>
      <c r="D35" s="75"/>
      <c r="E35" s="76"/>
    </row>
    <row r="36" spans="1:5" ht="18" customHeight="1">
      <c r="A36" s="134"/>
      <c r="B36" s="140" t="s">
        <v>105</v>
      </c>
      <c r="C36" s="142">
        <v>12</v>
      </c>
      <c r="D36" s="75"/>
      <c r="E36" s="76"/>
    </row>
    <row r="37" spans="1:6" ht="18" customHeight="1">
      <c r="A37" s="134"/>
      <c r="B37" s="140" t="s">
        <v>162</v>
      </c>
      <c r="C37" s="144">
        <v>2112</v>
      </c>
      <c r="D37" s="77"/>
      <c r="E37" s="78"/>
      <c r="F37" s="86"/>
    </row>
    <row r="38" spans="1:5" ht="18" customHeight="1">
      <c r="A38" s="133">
        <v>6</v>
      </c>
      <c r="B38" s="71" t="s">
        <v>106</v>
      </c>
      <c r="C38" s="81">
        <f>C40+C39</f>
        <v>10650</v>
      </c>
      <c r="D38" s="75"/>
      <c r="E38" s="76"/>
    </row>
    <row r="39" spans="1:5" ht="18" customHeight="1">
      <c r="A39" s="134"/>
      <c r="B39" s="268" t="s">
        <v>107</v>
      </c>
      <c r="C39" s="142">
        <v>7935</v>
      </c>
      <c r="D39" s="75"/>
      <c r="E39" s="76"/>
    </row>
    <row r="40" spans="1:6" ht="18" customHeight="1">
      <c r="A40" s="135"/>
      <c r="B40" s="145" t="s">
        <v>229</v>
      </c>
      <c r="C40" s="142">
        <v>2715</v>
      </c>
      <c r="D40" s="75"/>
      <c r="E40" s="76"/>
      <c r="F40" s="86"/>
    </row>
    <row r="41" spans="1:5" ht="18" customHeight="1">
      <c r="A41" s="183"/>
      <c r="B41" s="179" t="s">
        <v>11</v>
      </c>
      <c r="C41" s="184">
        <f>C10+C17+C20+C22+C31+C38</f>
        <v>210497</v>
      </c>
      <c r="D41" s="181"/>
      <c r="E41" s="182"/>
    </row>
    <row r="42" spans="1:5" ht="17.25">
      <c r="A42" s="136"/>
      <c r="D42" s="57"/>
      <c r="E42" s="57"/>
    </row>
    <row r="43" spans="1:5" ht="17.25">
      <c r="A43" s="136"/>
      <c r="D43" s="57"/>
      <c r="E43" s="57"/>
    </row>
    <row r="44" spans="1:5" ht="17.25">
      <c r="A44" s="136"/>
      <c r="B44" s="57"/>
      <c r="C44" s="57"/>
      <c r="D44" s="57"/>
      <c r="E44" s="57"/>
    </row>
    <row r="45" spans="1:5" ht="17.25">
      <c r="A45" s="136"/>
      <c r="C45" s="57"/>
      <c r="D45" s="57"/>
      <c r="E45" s="57"/>
    </row>
    <row r="46" spans="1:5" ht="17.25">
      <c r="A46" s="136"/>
      <c r="B46" s="57"/>
      <c r="C46" s="57"/>
      <c r="D46" s="57"/>
      <c r="E46" s="57"/>
    </row>
    <row r="47" spans="1:5" ht="20.25">
      <c r="A47" s="137"/>
      <c r="D47" s="57"/>
      <c r="E47" s="57"/>
    </row>
    <row r="48" spans="1:5" ht="17.25">
      <c r="A48" s="138"/>
      <c r="B48" s="123"/>
      <c r="C48" s="123"/>
      <c r="D48" s="123"/>
      <c r="E48" s="123"/>
    </row>
    <row r="49" spans="1:5" ht="17.25">
      <c r="A49" s="136"/>
      <c r="B49" s="57"/>
      <c r="C49" s="57"/>
      <c r="D49" s="57"/>
      <c r="E49" s="57"/>
    </row>
    <row r="50" spans="1:5" ht="17.25">
      <c r="A50" s="136"/>
      <c r="B50" s="57"/>
      <c r="C50" s="57"/>
      <c r="D50" s="57"/>
      <c r="E50" s="57"/>
    </row>
    <row r="51" spans="1:5" ht="17.25">
      <c r="A51" s="136"/>
      <c r="B51" s="57"/>
      <c r="C51" s="57"/>
      <c r="D51" s="57"/>
      <c r="E51" s="57"/>
    </row>
    <row r="52" spans="1:5" ht="17.25">
      <c r="A52" s="136"/>
      <c r="B52" s="57"/>
      <c r="C52" s="57"/>
      <c r="D52" s="57"/>
      <c r="E52" s="57"/>
    </row>
    <row r="53" spans="1:5" ht="17.25">
      <c r="A53" s="136"/>
      <c r="B53" s="57"/>
      <c r="C53" s="57"/>
      <c r="D53" s="57"/>
      <c r="E53" s="57"/>
    </row>
    <row r="54" spans="1:5" ht="17.25">
      <c r="A54" s="136"/>
      <c r="B54" s="57"/>
      <c r="C54" s="57"/>
      <c r="D54" s="57"/>
      <c r="E54" s="57"/>
    </row>
    <row r="55" spans="1:5" ht="17.25">
      <c r="A55" s="136"/>
      <c r="B55" s="57"/>
      <c r="C55" s="57"/>
      <c r="D55" s="57"/>
      <c r="E55" s="57"/>
    </row>
    <row r="56" spans="1:5" ht="17.25">
      <c r="A56" s="136"/>
      <c r="B56" s="57"/>
      <c r="C56" s="57"/>
      <c r="D56" s="57"/>
      <c r="E56" s="57"/>
    </row>
    <row r="57" spans="1:5" ht="17.25">
      <c r="A57" s="136"/>
      <c r="B57" s="57"/>
      <c r="C57" s="57"/>
      <c r="D57" s="57"/>
      <c r="E57" s="57"/>
    </row>
    <row r="58" spans="1:5" ht="17.25">
      <c r="A58" s="136"/>
      <c r="B58" s="57"/>
      <c r="C58" s="57"/>
      <c r="D58" s="57"/>
      <c r="E58" s="57"/>
    </row>
    <row r="59" spans="1:5" ht="17.25">
      <c r="A59" s="136"/>
      <c r="B59" s="57"/>
      <c r="C59" s="57"/>
      <c r="D59" s="57"/>
      <c r="E59" s="57"/>
    </row>
    <row r="60" spans="1:5" ht="17.25">
      <c r="A60" s="136"/>
      <c r="B60" s="57"/>
      <c r="C60" s="57"/>
      <c r="D60" s="57"/>
      <c r="E60" s="57"/>
    </row>
    <row r="61" spans="1:5" ht="17.25">
      <c r="A61" s="136"/>
      <c r="B61" s="57"/>
      <c r="C61" s="57"/>
      <c r="D61" s="57"/>
      <c r="E61" s="57"/>
    </row>
    <row r="62" spans="1:5" ht="17.25">
      <c r="A62" s="136"/>
      <c r="B62" s="57"/>
      <c r="C62" s="57"/>
      <c r="D62" s="57"/>
      <c r="E62" s="57"/>
    </row>
    <row r="63" spans="1:5" ht="17.25">
      <c r="A63" s="136"/>
      <c r="B63" s="57"/>
      <c r="C63" s="57"/>
      <c r="D63" s="57"/>
      <c r="E63" s="57"/>
    </row>
    <row r="64" spans="1:5" ht="17.25">
      <c r="A64" s="136"/>
      <c r="B64" s="57"/>
      <c r="C64" s="57"/>
      <c r="D64" s="57"/>
      <c r="E64" s="57"/>
    </row>
    <row r="65" spans="1:5" ht="17.25">
      <c r="A65" s="136"/>
      <c r="B65" s="57"/>
      <c r="C65" s="57"/>
      <c r="D65" s="57"/>
      <c r="E65" s="57"/>
    </row>
    <row r="66" spans="1:5" ht="17.25">
      <c r="A66" s="136"/>
      <c r="B66" s="57"/>
      <c r="C66" s="57"/>
      <c r="D66" s="57"/>
      <c r="E66" s="57"/>
    </row>
    <row r="67" spans="1:5" ht="17.25">
      <c r="A67" s="136"/>
      <c r="B67" s="57"/>
      <c r="C67" s="57"/>
      <c r="D67" s="57"/>
      <c r="E67" s="57"/>
    </row>
    <row r="68" spans="1:5" ht="17.25">
      <c r="A68" s="136"/>
      <c r="B68" s="57"/>
      <c r="C68" s="57"/>
      <c r="D68" s="57"/>
      <c r="E68" s="57"/>
    </row>
    <row r="69" spans="1:5" ht="17.25">
      <c r="A69" s="136"/>
      <c r="B69" s="57"/>
      <c r="C69" s="57"/>
      <c r="D69" s="57"/>
      <c r="E69" s="57"/>
    </row>
    <row r="70" spans="1:5" ht="17.25">
      <c r="A70" s="136"/>
      <c r="B70" s="57"/>
      <c r="C70" s="57"/>
      <c r="D70" s="57"/>
      <c r="E70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99" t="s">
        <v>190</v>
      </c>
      <c r="C1" s="299"/>
      <c r="D1" s="299"/>
      <c r="E1" s="29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179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57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58" t="s">
        <v>170</v>
      </c>
      <c r="C11" s="242"/>
      <c r="D11" s="243"/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 hidden="1">
      <c r="A13" s="158"/>
      <c r="B13" s="258" t="s">
        <v>140</v>
      </c>
      <c r="C13" s="242"/>
      <c r="D13" s="243"/>
      <c r="E13" s="159"/>
      <c r="F13" s="149"/>
    </row>
    <row r="14" spans="1:6" ht="18" customHeight="1" hidden="1">
      <c r="A14" s="158"/>
      <c r="B14" s="258" t="s">
        <v>117</v>
      </c>
      <c r="C14" s="242"/>
      <c r="D14" s="243"/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 hidden="1">
      <c r="A17" s="158"/>
      <c r="B17" s="258" t="s">
        <v>141</v>
      </c>
      <c r="C17" s="242"/>
      <c r="D17" s="243"/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59" t="s">
        <v>160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58" t="s">
        <v>69</v>
      </c>
      <c r="C22" s="242"/>
      <c r="D22" s="243"/>
      <c r="E22" s="159"/>
      <c r="F22" s="149"/>
    </row>
    <row r="23" spans="1:6" ht="18" customHeight="1" hidden="1">
      <c r="A23" s="158"/>
      <c r="B23" s="258" t="s">
        <v>142</v>
      </c>
      <c r="C23" s="242"/>
      <c r="D23" s="243"/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 hidden="1">
      <c r="A25" s="161"/>
      <c r="B25" s="260" t="s">
        <v>144</v>
      </c>
      <c r="C25" s="246"/>
      <c r="D25" s="247"/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5171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 hidden="1">
      <c r="A28" s="250"/>
      <c r="B28" s="258" t="s">
        <v>161</v>
      </c>
      <c r="C28" s="242"/>
      <c r="D28" s="243"/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 hidden="1">
      <c r="A30" s="250"/>
      <c r="B30" s="258" t="s">
        <v>174</v>
      </c>
      <c r="C30" s="242"/>
      <c r="D30" s="243"/>
      <c r="E30" s="159"/>
    </row>
    <row r="31" spans="1:5" ht="18" customHeight="1" hidden="1">
      <c r="A31" s="250"/>
      <c r="B31" s="258" t="s">
        <v>175</v>
      </c>
      <c r="C31" s="242"/>
      <c r="D31" s="243"/>
      <c r="E31" s="159"/>
    </row>
    <row r="32" spans="1:5" ht="18" customHeight="1">
      <c r="A32" s="250"/>
      <c r="B32" s="258" t="s">
        <v>176</v>
      </c>
      <c r="C32" s="242"/>
      <c r="D32" s="243">
        <v>3037</v>
      </c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>
      <c r="A35" s="250"/>
      <c r="B35" s="258" t="s">
        <v>109</v>
      </c>
      <c r="C35" s="242"/>
      <c r="D35" s="243">
        <v>1080</v>
      </c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 hidden="1">
      <c r="A38" s="250"/>
      <c r="B38" s="258" t="s">
        <v>178</v>
      </c>
      <c r="C38" s="242"/>
      <c r="D38" s="243"/>
      <c r="E38" s="159"/>
    </row>
    <row r="39" spans="1:5" ht="18" customHeight="1" hidden="1">
      <c r="A39" s="250"/>
      <c r="B39" s="258" t="s">
        <v>111</v>
      </c>
      <c r="C39" s="242"/>
      <c r="D39" s="243"/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>
      <c r="A41" s="250"/>
      <c r="B41" s="258" t="s">
        <v>146</v>
      </c>
      <c r="C41" s="242"/>
      <c r="D41" s="243">
        <v>1054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5171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99" t="s">
        <v>189</v>
      </c>
      <c r="C1" s="299"/>
      <c r="D1" s="299"/>
      <c r="E1" s="29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165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57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58" t="s">
        <v>170</v>
      </c>
      <c r="C11" s="242"/>
      <c r="D11" s="243"/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 hidden="1">
      <c r="A13" s="158"/>
      <c r="B13" s="258" t="s">
        <v>140</v>
      </c>
      <c r="C13" s="242"/>
      <c r="D13" s="243"/>
      <c r="E13" s="159"/>
      <c r="F13" s="149"/>
    </row>
    <row r="14" spans="1:6" ht="18" customHeight="1" hidden="1">
      <c r="A14" s="158"/>
      <c r="B14" s="258" t="s">
        <v>117</v>
      </c>
      <c r="C14" s="242"/>
      <c r="D14" s="243"/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 hidden="1">
      <c r="A17" s="158"/>
      <c r="B17" s="258" t="s">
        <v>141</v>
      </c>
      <c r="C17" s="242"/>
      <c r="D17" s="243"/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59" t="s">
        <v>160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58" t="s">
        <v>69</v>
      </c>
      <c r="C22" s="242"/>
      <c r="D22" s="243"/>
      <c r="E22" s="159"/>
      <c r="F22" s="149"/>
    </row>
    <row r="23" spans="1:6" ht="18" customHeight="1" hidden="1">
      <c r="A23" s="158"/>
      <c r="B23" s="258" t="s">
        <v>142</v>
      </c>
      <c r="C23" s="242"/>
      <c r="D23" s="243"/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 hidden="1">
      <c r="A25" s="161"/>
      <c r="B25" s="260" t="s">
        <v>144</v>
      </c>
      <c r="C25" s="246"/>
      <c r="D25" s="247"/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652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 hidden="1">
      <c r="A28" s="250"/>
      <c r="B28" s="258" t="s">
        <v>161</v>
      </c>
      <c r="C28" s="242"/>
      <c r="D28" s="243"/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 hidden="1">
      <c r="A30" s="250"/>
      <c r="B30" s="258" t="s">
        <v>174</v>
      </c>
      <c r="C30" s="242"/>
      <c r="D30" s="243"/>
      <c r="E30" s="159"/>
    </row>
    <row r="31" spans="1:5" ht="18" customHeight="1" hidden="1">
      <c r="A31" s="250"/>
      <c r="B31" s="258" t="s">
        <v>175</v>
      </c>
      <c r="C31" s="242"/>
      <c r="D31" s="243"/>
      <c r="E31" s="159"/>
    </row>
    <row r="32" spans="1:5" ht="18" customHeight="1" hidden="1">
      <c r="A32" s="250"/>
      <c r="B32" s="258" t="s">
        <v>176</v>
      </c>
      <c r="C32" s="242"/>
      <c r="D32" s="243"/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>
      <c r="A35" s="250"/>
      <c r="B35" s="258" t="s">
        <v>109</v>
      </c>
      <c r="C35" s="242"/>
      <c r="D35" s="243">
        <v>450</v>
      </c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>
      <c r="A38" s="250"/>
      <c r="B38" s="258" t="s">
        <v>178</v>
      </c>
      <c r="C38" s="242"/>
      <c r="D38" s="243">
        <v>80</v>
      </c>
      <c r="E38" s="159"/>
    </row>
    <row r="39" spans="1:5" ht="18" customHeight="1" hidden="1">
      <c r="A39" s="250"/>
      <c r="B39" s="258" t="s">
        <v>111</v>
      </c>
      <c r="C39" s="242"/>
      <c r="D39" s="243"/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>
      <c r="A41" s="250"/>
      <c r="B41" s="258" t="s">
        <v>146</v>
      </c>
      <c r="C41" s="242"/>
      <c r="D41" s="243">
        <v>122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652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48"/>
  <sheetViews>
    <sheetView zoomScalePageLayoutView="0" workbookViewId="0" topLeftCell="A1">
      <selection activeCell="B57" sqref="B57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99" t="s">
        <v>188</v>
      </c>
      <c r="C1" s="299"/>
      <c r="D1" s="299"/>
      <c r="E1" s="29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164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57" t="s">
        <v>42</v>
      </c>
      <c r="C10" s="155"/>
      <c r="D10" s="156">
        <f>SUM(D11:D20)</f>
        <v>12781</v>
      </c>
      <c r="E10" s="157"/>
      <c r="F10" s="149"/>
    </row>
    <row r="11" spans="1:6" ht="18" customHeight="1">
      <c r="A11" s="158"/>
      <c r="B11" s="258" t="s">
        <v>170</v>
      </c>
      <c r="C11" s="242"/>
      <c r="D11" s="243">
        <v>12601</v>
      </c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 hidden="1">
      <c r="A13" s="158"/>
      <c r="B13" s="258" t="s">
        <v>140</v>
      </c>
      <c r="C13" s="242"/>
      <c r="D13" s="243"/>
      <c r="E13" s="159"/>
      <c r="F13" s="149"/>
    </row>
    <row r="14" spans="1:6" ht="18" customHeight="1" hidden="1">
      <c r="A14" s="158"/>
      <c r="B14" s="258" t="s">
        <v>117</v>
      </c>
      <c r="C14" s="242"/>
      <c r="D14" s="243"/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>
      <c r="A17" s="158"/>
      <c r="B17" s="258" t="s">
        <v>141</v>
      </c>
      <c r="C17" s="242"/>
      <c r="D17" s="243">
        <v>180</v>
      </c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59" t="s">
        <v>160</v>
      </c>
      <c r="C21" s="155"/>
      <c r="D21" s="156">
        <f>SUM(D22:D25)</f>
        <v>1344</v>
      </c>
      <c r="E21" s="164"/>
      <c r="F21" s="149"/>
    </row>
    <row r="22" spans="1:6" ht="18" customHeight="1">
      <c r="A22" s="158"/>
      <c r="B22" s="258" t="s">
        <v>69</v>
      </c>
      <c r="C22" s="242"/>
      <c r="D22" s="243">
        <v>1215</v>
      </c>
      <c r="E22" s="159"/>
      <c r="F22" s="149"/>
    </row>
    <row r="23" spans="1:6" ht="18" customHeight="1">
      <c r="A23" s="158"/>
      <c r="B23" s="258" t="s">
        <v>142</v>
      </c>
      <c r="C23" s="242"/>
      <c r="D23" s="243">
        <v>16</v>
      </c>
      <c r="E23" s="159"/>
      <c r="F23" s="149"/>
    </row>
    <row r="24" spans="1:6" ht="18" customHeight="1">
      <c r="A24" s="158"/>
      <c r="B24" s="258" t="s">
        <v>143</v>
      </c>
      <c r="C24" s="242"/>
      <c r="D24" s="243">
        <v>113</v>
      </c>
      <c r="E24" s="159"/>
      <c r="F24" s="149"/>
    </row>
    <row r="25" spans="1:6" ht="18" customHeight="1" hidden="1">
      <c r="A25" s="161"/>
      <c r="B25" s="260" t="s">
        <v>144</v>
      </c>
      <c r="C25" s="246"/>
      <c r="D25" s="247"/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824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>
      <c r="A28" s="250"/>
      <c r="B28" s="258" t="s">
        <v>161</v>
      </c>
      <c r="C28" s="242"/>
      <c r="D28" s="243">
        <v>649</v>
      </c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 hidden="1">
      <c r="A30" s="250"/>
      <c r="B30" s="258" t="s">
        <v>174</v>
      </c>
      <c r="C30" s="242"/>
      <c r="D30" s="243"/>
      <c r="E30" s="159"/>
    </row>
    <row r="31" spans="1:5" ht="18" customHeight="1" hidden="1">
      <c r="A31" s="250"/>
      <c r="B31" s="258" t="s">
        <v>175</v>
      </c>
      <c r="C31" s="242"/>
      <c r="D31" s="243"/>
      <c r="E31" s="159"/>
    </row>
    <row r="32" spans="1:5" ht="18" customHeight="1" hidden="1">
      <c r="A32" s="250"/>
      <c r="B32" s="258" t="s">
        <v>176</v>
      </c>
      <c r="C32" s="242"/>
      <c r="D32" s="243"/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 hidden="1">
      <c r="A35" s="250"/>
      <c r="B35" s="258" t="s">
        <v>109</v>
      </c>
      <c r="C35" s="242"/>
      <c r="D35" s="243"/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 hidden="1">
      <c r="A38" s="250"/>
      <c r="B38" s="258" t="s">
        <v>178</v>
      </c>
      <c r="C38" s="242"/>
      <c r="D38" s="243"/>
      <c r="E38" s="159"/>
    </row>
    <row r="39" spans="1:5" ht="18" customHeight="1" hidden="1">
      <c r="A39" s="250"/>
      <c r="B39" s="258" t="s">
        <v>111</v>
      </c>
      <c r="C39" s="242"/>
      <c r="D39" s="243"/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>
      <c r="A41" s="250"/>
      <c r="B41" s="258" t="s">
        <v>146</v>
      </c>
      <c r="C41" s="242"/>
      <c r="D41" s="243">
        <v>175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14949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48"/>
  <sheetViews>
    <sheetView workbookViewId="0" topLeftCell="A1">
      <selection activeCell="F53" sqref="F53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28" t="s">
        <v>237</v>
      </c>
      <c r="C1" s="328"/>
      <c r="D1" s="328"/>
      <c r="E1" s="328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236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72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58" t="s">
        <v>170</v>
      </c>
      <c r="C11" s="242"/>
      <c r="D11" s="243"/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 hidden="1">
      <c r="A13" s="158"/>
      <c r="B13" s="258" t="s">
        <v>140</v>
      </c>
      <c r="C13" s="242"/>
      <c r="D13" s="243"/>
      <c r="E13" s="159"/>
      <c r="F13" s="149"/>
    </row>
    <row r="14" spans="1:6" ht="18" customHeight="1" hidden="1">
      <c r="A14" s="158"/>
      <c r="B14" s="258" t="s">
        <v>117</v>
      </c>
      <c r="C14" s="242"/>
      <c r="D14" s="243"/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 hidden="1">
      <c r="A17" s="158"/>
      <c r="B17" s="258" t="s">
        <v>141</v>
      </c>
      <c r="C17" s="242"/>
      <c r="D17" s="243"/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73" t="s">
        <v>160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58" t="s">
        <v>69</v>
      </c>
      <c r="C22" s="242"/>
      <c r="D22" s="243"/>
      <c r="E22" s="159"/>
      <c r="F22" s="149"/>
    </row>
    <row r="23" spans="1:6" ht="18" customHeight="1" hidden="1">
      <c r="A23" s="158"/>
      <c r="B23" s="258" t="s">
        <v>142</v>
      </c>
      <c r="C23" s="242"/>
      <c r="D23" s="243"/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 hidden="1">
      <c r="A25" s="161"/>
      <c r="B25" s="260" t="s">
        <v>144</v>
      </c>
      <c r="C25" s="246"/>
      <c r="D25" s="247"/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894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 hidden="1">
      <c r="A28" s="250"/>
      <c r="B28" s="258" t="s">
        <v>161</v>
      </c>
      <c r="C28" s="242"/>
      <c r="D28" s="243"/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 hidden="1">
      <c r="A30" s="250"/>
      <c r="B30" s="258" t="s">
        <v>195</v>
      </c>
      <c r="C30" s="242"/>
      <c r="D30" s="243"/>
      <c r="E30" s="159"/>
    </row>
    <row r="31" spans="1:5" ht="18" customHeight="1" hidden="1">
      <c r="A31" s="250"/>
      <c r="B31" s="258" t="s">
        <v>175</v>
      </c>
      <c r="C31" s="242"/>
      <c r="D31" s="243"/>
      <c r="E31" s="159"/>
    </row>
    <row r="32" spans="1:5" ht="18" customHeight="1" hidden="1">
      <c r="A32" s="250"/>
      <c r="B32" s="258" t="s">
        <v>176</v>
      </c>
      <c r="C32" s="242"/>
      <c r="D32" s="243"/>
      <c r="E32" s="159"/>
    </row>
    <row r="33" spans="1:5" ht="18" customHeight="1">
      <c r="A33" s="250"/>
      <c r="B33" s="258" t="s">
        <v>130</v>
      </c>
      <c r="C33" s="242"/>
      <c r="D33" s="243">
        <v>704</v>
      </c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 hidden="1">
      <c r="A35" s="250"/>
      <c r="B35" s="258" t="s">
        <v>109</v>
      </c>
      <c r="C35" s="242"/>
      <c r="D35" s="243"/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 hidden="1">
      <c r="A38" s="250"/>
      <c r="B38" s="258" t="s">
        <v>178</v>
      </c>
      <c r="C38" s="242"/>
      <c r="D38" s="243"/>
      <c r="E38" s="159"/>
    </row>
    <row r="39" spans="1:5" ht="18" customHeight="1" hidden="1">
      <c r="A39" s="250"/>
      <c r="B39" s="258" t="s">
        <v>111</v>
      </c>
      <c r="C39" s="242"/>
      <c r="D39" s="243"/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>
      <c r="A41" s="250"/>
      <c r="B41" s="258" t="s">
        <v>146</v>
      </c>
      <c r="C41" s="242"/>
      <c r="D41" s="243">
        <v>190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894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48"/>
  <sheetViews>
    <sheetView workbookViewId="0" topLeftCell="A10">
      <selection activeCell="D62" sqref="D6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28" t="s">
        <v>240</v>
      </c>
      <c r="C1" s="328"/>
      <c r="D1" s="328"/>
      <c r="E1" s="328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239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72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58" t="s">
        <v>170</v>
      </c>
      <c r="C11" s="242"/>
      <c r="D11" s="243"/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 hidden="1">
      <c r="A13" s="158"/>
      <c r="B13" s="258" t="s">
        <v>140</v>
      </c>
      <c r="C13" s="242"/>
      <c r="D13" s="243"/>
      <c r="E13" s="159"/>
      <c r="F13" s="149"/>
    </row>
    <row r="14" spans="1:6" ht="18" customHeight="1" hidden="1">
      <c r="A14" s="158"/>
      <c r="B14" s="258" t="s">
        <v>117</v>
      </c>
      <c r="C14" s="242"/>
      <c r="D14" s="243"/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 hidden="1">
      <c r="A17" s="158"/>
      <c r="B17" s="258" t="s">
        <v>141</v>
      </c>
      <c r="C17" s="242"/>
      <c r="D17" s="243"/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73" t="s">
        <v>160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58" t="s">
        <v>69</v>
      </c>
      <c r="C22" s="242"/>
      <c r="D22" s="243"/>
      <c r="E22" s="159"/>
      <c r="F22" s="149"/>
    </row>
    <row r="23" spans="1:6" ht="18" customHeight="1" hidden="1">
      <c r="A23" s="158"/>
      <c r="B23" s="258" t="s">
        <v>142</v>
      </c>
      <c r="C23" s="242"/>
      <c r="D23" s="243"/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 hidden="1">
      <c r="A25" s="161"/>
      <c r="B25" s="260" t="s">
        <v>144</v>
      </c>
      <c r="C25" s="246"/>
      <c r="D25" s="247"/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346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 hidden="1">
      <c r="A28" s="250"/>
      <c r="B28" s="258" t="s">
        <v>161</v>
      </c>
      <c r="C28" s="242"/>
      <c r="D28" s="243"/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 hidden="1">
      <c r="A30" s="250"/>
      <c r="B30" s="258" t="s">
        <v>195</v>
      </c>
      <c r="C30" s="242"/>
      <c r="D30" s="243"/>
      <c r="E30" s="159"/>
    </row>
    <row r="31" spans="1:5" ht="18" customHeight="1">
      <c r="A31" s="250"/>
      <c r="B31" s="258" t="s">
        <v>175</v>
      </c>
      <c r="C31" s="242"/>
      <c r="D31" s="243">
        <v>3</v>
      </c>
      <c r="E31" s="159"/>
    </row>
    <row r="32" spans="1:5" ht="18" customHeight="1">
      <c r="A32" s="250"/>
      <c r="B32" s="258" t="s">
        <v>176</v>
      </c>
      <c r="C32" s="242"/>
      <c r="D32" s="243">
        <v>24</v>
      </c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 hidden="1">
      <c r="A35" s="250"/>
      <c r="B35" s="258" t="s">
        <v>109</v>
      </c>
      <c r="C35" s="242"/>
      <c r="D35" s="243"/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>
      <c r="A38" s="250"/>
      <c r="B38" s="258" t="s">
        <v>178</v>
      </c>
      <c r="C38" s="242"/>
      <c r="D38" s="243">
        <v>261</v>
      </c>
      <c r="E38" s="159"/>
    </row>
    <row r="39" spans="1:5" ht="18" customHeight="1" hidden="1">
      <c r="A39" s="250"/>
      <c r="B39" s="258" t="s">
        <v>111</v>
      </c>
      <c r="C39" s="242"/>
      <c r="D39" s="243"/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>
      <c r="A41" s="250"/>
      <c r="B41" s="258" t="s">
        <v>146</v>
      </c>
      <c r="C41" s="242"/>
      <c r="D41" s="243">
        <v>58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346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48"/>
  <sheetViews>
    <sheetView workbookViewId="0" topLeftCell="A7">
      <selection activeCell="A44" sqref="A44:IV46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28" t="s">
        <v>241</v>
      </c>
      <c r="C1" s="328"/>
      <c r="D1" s="328"/>
      <c r="E1" s="328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238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72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58" t="s">
        <v>170</v>
      </c>
      <c r="C11" s="242"/>
      <c r="D11" s="243"/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 hidden="1">
      <c r="A13" s="158"/>
      <c r="B13" s="258" t="s">
        <v>140</v>
      </c>
      <c r="C13" s="242"/>
      <c r="D13" s="243"/>
      <c r="E13" s="159"/>
      <c r="F13" s="149"/>
    </row>
    <row r="14" spans="1:6" ht="18" customHeight="1" hidden="1">
      <c r="A14" s="158"/>
      <c r="B14" s="258" t="s">
        <v>117</v>
      </c>
      <c r="C14" s="242"/>
      <c r="D14" s="243"/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 hidden="1">
      <c r="A17" s="158"/>
      <c r="B17" s="258" t="s">
        <v>141</v>
      </c>
      <c r="C17" s="242"/>
      <c r="D17" s="243"/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73" t="s">
        <v>160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58" t="s">
        <v>69</v>
      </c>
      <c r="C22" s="242"/>
      <c r="D22" s="243"/>
      <c r="E22" s="159"/>
      <c r="F22" s="149"/>
    </row>
    <row r="23" spans="1:6" ht="18" customHeight="1" hidden="1">
      <c r="A23" s="158"/>
      <c r="B23" s="258" t="s">
        <v>142</v>
      </c>
      <c r="C23" s="242"/>
      <c r="D23" s="243"/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 hidden="1">
      <c r="A25" s="161"/>
      <c r="B25" s="260" t="s">
        <v>144</v>
      </c>
      <c r="C25" s="246"/>
      <c r="D25" s="247"/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5244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>
      <c r="A28" s="250"/>
      <c r="B28" s="258" t="s">
        <v>161</v>
      </c>
      <c r="C28" s="242"/>
      <c r="D28" s="243">
        <v>1793</v>
      </c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 hidden="1">
      <c r="A30" s="250"/>
      <c r="B30" s="258" t="s">
        <v>195</v>
      </c>
      <c r="C30" s="242"/>
      <c r="D30" s="243"/>
      <c r="E30" s="159"/>
    </row>
    <row r="31" spans="1:5" ht="18" customHeight="1" hidden="1">
      <c r="A31" s="250"/>
      <c r="B31" s="258" t="s">
        <v>175</v>
      </c>
      <c r="C31" s="242"/>
      <c r="D31" s="243"/>
      <c r="E31" s="159"/>
    </row>
    <row r="32" spans="1:5" ht="18" customHeight="1">
      <c r="A32" s="250"/>
      <c r="B32" s="258" t="s">
        <v>176</v>
      </c>
      <c r="C32" s="242"/>
      <c r="D32" s="243">
        <v>2334</v>
      </c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 hidden="1">
      <c r="A35" s="250"/>
      <c r="B35" s="258" t="s">
        <v>109</v>
      </c>
      <c r="C35" s="242"/>
      <c r="D35" s="243"/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 hidden="1">
      <c r="A38" s="250"/>
      <c r="B38" s="258" t="s">
        <v>178</v>
      </c>
      <c r="C38" s="242"/>
      <c r="D38" s="243"/>
      <c r="E38" s="159"/>
    </row>
    <row r="39" spans="1:5" ht="18" customHeight="1" hidden="1">
      <c r="A39" s="250"/>
      <c r="B39" s="258" t="s">
        <v>111</v>
      </c>
      <c r="C39" s="242"/>
      <c r="D39" s="243"/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 hidden="1">
      <c r="A41" s="250"/>
      <c r="B41" s="258" t="s">
        <v>146</v>
      </c>
      <c r="C41" s="242"/>
      <c r="D41" s="243"/>
      <c r="E41" s="159"/>
    </row>
    <row r="42" spans="1:5" ht="18" customHeight="1">
      <c r="A42" s="250"/>
      <c r="B42" s="258" t="s">
        <v>113</v>
      </c>
      <c r="C42" s="242"/>
      <c r="D42" s="243">
        <v>1114</v>
      </c>
      <c r="E42" s="159"/>
    </row>
    <row r="43" spans="1:5" ht="18" customHeight="1">
      <c r="A43" s="250"/>
      <c r="B43" s="258" t="s">
        <v>71</v>
      </c>
      <c r="C43" s="242"/>
      <c r="D43" s="243">
        <v>3</v>
      </c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5244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48"/>
  <sheetViews>
    <sheetView workbookViewId="0" topLeftCell="A1">
      <selection activeCell="G52" sqref="G5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28" t="s">
        <v>242</v>
      </c>
      <c r="C1" s="328"/>
      <c r="D1" s="328"/>
      <c r="E1" s="328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243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72" t="s">
        <v>42</v>
      </c>
      <c r="C10" s="155"/>
      <c r="D10" s="156">
        <f>SUM(D11:D20)</f>
        <v>0</v>
      </c>
      <c r="E10" s="157"/>
      <c r="F10" s="149"/>
    </row>
    <row r="11" spans="1:6" ht="18" customHeight="1" hidden="1">
      <c r="A11" s="158"/>
      <c r="B11" s="258" t="s">
        <v>170</v>
      </c>
      <c r="C11" s="242"/>
      <c r="D11" s="243"/>
      <c r="E11" s="159"/>
      <c r="F11" s="149"/>
    </row>
    <row r="12" spans="1:6" ht="18" customHeight="1" hidden="1">
      <c r="A12" s="158"/>
      <c r="B12" s="258" t="s">
        <v>139</v>
      </c>
      <c r="C12" s="242"/>
      <c r="D12" s="243"/>
      <c r="E12" s="159"/>
      <c r="F12" s="149"/>
    </row>
    <row r="13" spans="1:6" ht="18" customHeight="1" hidden="1">
      <c r="A13" s="158"/>
      <c r="B13" s="258" t="s">
        <v>140</v>
      </c>
      <c r="C13" s="242"/>
      <c r="D13" s="243"/>
      <c r="E13" s="159"/>
      <c r="F13" s="149"/>
    </row>
    <row r="14" spans="1:6" ht="18" customHeight="1" hidden="1">
      <c r="A14" s="158"/>
      <c r="B14" s="258" t="s">
        <v>117</v>
      </c>
      <c r="C14" s="242"/>
      <c r="D14" s="243"/>
      <c r="E14" s="159"/>
      <c r="F14" s="149"/>
    </row>
    <row r="15" spans="1:6" ht="18" customHeight="1" hidden="1">
      <c r="A15" s="158"/>
      <c r="B15" s="258" t="s">
        <v>118</v>
      </c>
      <c r="C15" s="242"/>
      <c r="D15" s="243"/>
      <c r="E15" s="159"/>
      <c r="F15" s="149"/>
    </row>
    <row r="16" spans="1:6" ht="18" customHeight="1" hidden="1">
      <c r="A16" s="158"/>
      <c r="B16" s="258" t="s">
        <v>171</v>
      </c>
      <c r="C16" s="242"/>
      <c r="D16" s="243"/>
      <c r="E16" s="159"/>
      <c r="F16" s="149"/>
    </row>
    <row r="17" spans="1:6" ht="18" customHeight="1" hidden="1">
      <c r="A17" s="158"/>
      <c r="B17" s="258" t="s">
        <v>141</v>
      </c>
      <c r="C17" s="242"/>
      <c r="D17" s="243"/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 hidden="1">
      <c r="A19" s="158"/>
      <c r="B19" s="258" t="s">
        <v>172</v>
      </c>
      <c r="C19" s="242"/>
      <c r="D19" s="243"/>
      <c r="E19" s="159"/>
      <c r="F19" s="149"/>
    </row>
    <row r="20" spans="1:6" ht="18" customHeight="1" hidden="1">
      <c r="A20" s="158"/>
      <c r="B20" s="258" t="s">
        <v>119</v>
      </c>
      <c r="C20" s="242"/>
      <c r="D20" s="243"/>
      <c r="E20" s="159"/>
      <c r="F20" s="149"/>
    </row>
    <row r="21" spans="1:6" ht="18" customHeight="1">
      <c r="A21" s="163">
        <v>2</v>
      </c>
      <c r="B21" s="273" t="s">
        <v>160</v>
      </c>
      <c r="C21" s="155"/>
      <c r="D21" s="156">
        <f>SUM(D22:D25)</f>
        <v>0</v>
      </c>
      <c r="E21" s="164"/>
      <c r="F21" s="149"/>
    </row>
    <row r="22" spans="1:6" ht="18" customHeight="1" hidden="1">
      <c r="A22" s="158"/>
      <c r="B22" s="258" t="s">
        <v>69</v>
      </c>
      <c r="C22" s="242"/>
      <c r="D22" s="243"/>
      <c r="E22" s="159"/>
      <c r="F22" s="149"/>
    </row>
    <row r="23" spans="1:6" ht="18" customHeight="1" hidden="1">
      <c r="A23" s="158"/>
      <c r="B23" s="258" t="s">
        <v>142</v>
      </c>
      <c r="C23" s="242"/>
      <c r="D23" s="243"/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 hidden="1">
      <c r="A25" s="161"/>
      <c r="B25" s="260" t="s">
        <v>144</v>
      </c>
      <c r="C25" s="246"/>
      <c r="D25" s="247"/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95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/>
      <c r="E27" s="159"/>
      <c r="F27" s="149"/>
    </row>
    <row r="28" spans="1:6" ht="18" customHeight="1" hidden="1">
      <c r="A28" s="250"/>
      <c r="B28" s="258" t="s">
        <v>161</v>
      </c>
      <c r="C28" s="242"/>
      <c r="D28" s="243"/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 hidden="1">
      <c r="A30" s="250"/>
      <c r="B30" s="258" t="s">
        <v>195</v>
      </c>
      <c r="C30" s="242"/>
      <c r="D30" s="243"/>
      <c r="E30" s="159"/>
    </row>
    <row r="31" spans="1:5" ht="18" customHeight="1" hidden="1">
      <c r="A31" s="250"/>
      <c r="B31" s="258" t="s">
        <v>175</v>
      </c>
      <c r="C31" s="242"/>
      <c r="D31" s="243"/>
      <c r="E31" s="159"/>
    </row>
    <row r="32" spans="1:5" ht="18" customHeight="1" hidden="1">
      <c r="A32" s="250"/>
      <c r="B32" s="258" t="s">
        <v>176</v>
      </c>
      <c r="C32" s="242"/>
      <c r="D32" s="243"/>
      <c r="E32" s="159"/>
    </row>
    <row r="33" spans="1:5" ht="18" customHeight="1" hidden="1">
      <c r="A33" s="250"/>
      <c r="B33" s="258" t="s">
        <v>130</v>
      </c>
      <c r="C33" s="242"/>
      <c r="D33" s="243"/>
      <c r="E33" s="159"/>
    </row>
    <row r="34" spans="1:5" ht="18" customHeight="1" hidden="1">
      <c r="A34" s="250"/>
      <c r="B34" s="258" t="s">
        <v>145</v>
      </c>
      <c r="C34" s="242"/>
      <c r="D34" s="243"/>
      <c r="E34" s="159"/>
    </row>
    <row r="35" spans="1:5" ht="18" customHeight="1" hidden="1">
      <c r="A35" s="250"/>
      <c r="B35" s="258" t="s">
        <v>109</v>
      </c>
      <c r="C35" s="242"/>
      <c r="D35" s="243"/>
      <c r="E35" s="159"/>
    </row>
    <row r="36" spans="1:5" ht="18" customHeight="1" hidden="1">
      <c r="A36" s="250"/>
      <c r="B36" s="258" t="s">
        <v>177</v>
      </c>
      <c r="C36" s="242"/>
      <c r="D36" s="243"/>
      <c r="E36" s="159"/>
    </row>
    <row r="37" spans="1:5" ht="18" customHeight="1" hidden="1">
      <c r="A37" s="250"/>
      <c r="B37" s="258" t="s">
        <v>110</v>
      </c>
      <c r="C37" s="242"/>
      <c r="D37" s="243"/>
      <c r="E37" s="159"/>
    </row>
    <row r="38" spans="1:5" ht="18" customHeight="1">
      <c r="A38" s="250"/>
      <c r="B38" s="258" t="s">
        <v>178</v>
      </c>
      <c r="C38" s="242"/>
      <c r="D38" s="243">
        <v>75</v>
      </c>
      <c r="E38" s="159"/>
    </row>
    <row r="39" spans="1:5" ht="18" customHeight="1" hidden="1">
      <c r="A39" s="250"/>
      <c r="B39" s="258" t="s">
        <v>111</v>
      </c>
      <c r="C39" s="242"/>
      <c r="D39" s="243"/>
      <c r="E39" s="159"/>
    </row>
    <row r="40" spans="1:5" ht="18" customHeight="1" hidden="1">
      <c r="A40" s="250"/>
      <c r="B40" s="258" t="s">
        <v>112</v>
      </c>
      <c r="C40" s="242"/>
      <c r="D40" s="243"/>
      <c r="E40" s="159"/>
    </row>
    <row r="41" spans="1:5" ht="18" customHeight="1">
      <c r="A41" s="250"/>
      <c r="B41" s="258" t="s">
        <v>146</v>
      </c>
      <c r="C41" s="242"/>
      <c r="D41" s="243">
        <v>20</v>
      </c>
      <c r="E41" s="159"/>
    </row>
    <row r="42" spans="1:5" ht="18" customHeight="1" hidden="1">
      <c r="A42" s="250"/>
      <c r="B42" s="258" t="s">
        <v>113</v>
      </c>
      <c r="C42" s="242"/>
      <c r="D42" s="243"/>
      <c r="E42" s="159"/>
    </row>
    <row r="43" spans="1:5" ht="18" customHeight="1" hidden="1">
      <c r="A43" s="250"/>
      <c r="B43" s="258" t="s">
        <v>71</v>
      </c>
      <c r="C43" s="242"/>
      <c r="D43" s="243"/>
      <c r="E43" s="159"/>
    </row>
    <row r="44" spans="1:5" ht="18" customHeight="1" hidden="1">
      <c r="A44" s="250"/>
      <c r="B44" s="258" t="s">
        <v>70</v>
      </c>
      <c r="C44" s="242"/>
      <c r="D44" s="243"/>
      <c r="E44" s="159"/>
    </row>
    <row r="45" spans="1:5" ht="18" customHeight="1" hidden="1">
      <c r="A45" s="252">
        <v>4</v>
      </c>
      <c r="B45" s="261" t="s">
        <v>121</v>
      </c>
      <c r="C45" s="253"/>
      <c r="D45" s="254">
        <f>D46</f>
        <v>0</v>
      </c>
      <c r="E45" s="255"/>
    </row>
    <row r="46" spans="1:5" ht="18" customHeight="1" hidden="1">
      <c r="A46" s="165"/>
      <c r="B46" s="260" t="s">
        <v>151</v>
      </c>
      <c r="C46" s="251"/>
      <c r="D46" s="251"/>
      <c r="E46" s="162"/>
    </row>
    <row r="47" spans="1:5" ht="18" customHeight="1">
      <c r="A47" s="166"/>
      <c r="B47" s="167" t="s">
        <v>1</v>
      </c>
      <c r="C47" s="168"/>
      <c r="D47" s="169">
        <f>D26+D21+D10+D45</f>
        <v>95</v>
      </c>
      <c r="E47" s="170"/>
    </row>
    <row r="48" spans="1:5" ht="18.75">
      <c r="A48" s="130"/>
      <c r="B48" s="171"/>
      <c r="C48" s="171"/>
      <c r="D48" s="171"/>
      <c r="E48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89" t="s">
        <v>252</v>
      </c>
      <c r="D1" s="289"/>
      <c r="E1" s="289"/>
      <c r="F1" s="289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4"/>
      <c r="E2" s="329"/>
      <c r="F2" s="329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78" t="s">
        <v>253</v>
      </c>
      <c r="B5" s="278"/>
      <c r="C5" s="278"/>
      <c r="D5" s="278"/>
      <c r="E5" s="278"/>
      <c r="F5" s="27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78" t="s">
        <v>185</v>
      </c>
      <c r="B6" s="278"/>
      <c r="C6" s="278"/>
      <c r="D6" s="278"/>
      <c r="E6" s="278"/>
      <c r="F6" s="27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278" t="s">
        <v>12</v>
      </c>
      <c r="B7" s="278"/>
      <c r="C7" s="278"/>
      <c r="D7" s="278"/>
      <c r="E7" s="278"/>
      <c r="F7" s="278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71"/>
      <c r="B8" s="271"/>
      <c r="C8" s="271"/>
      <c r="D8" s="271"/>
      <c r="E8" s="271"/>
      <c r="F8" s="27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30"/>
      <c r="B11" s="331" t="s">
        <v>205</v>
      </c>
      <c r="C11" s="331"/>
      <c r="D11" s="330"/>
      <c r="E11" s="331" t="s">
        <v>206</v>
      </c>
      <c r="F11" s="331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332">
        <v>1</v>
      </c>
      <c r="B12" s="212" t="s">
        <v>254</v>
      </c>
      <c r="C12" s="211">
        <f>'Bevételek KH'!D10</f>
        <v>2647</v>
      </c>
      <c r="D12" s="212"/>
      <c r="E12" s="333" t="s">
        <v>62</v>
      </c>
      <c r="F12" s="211">
        <f>'Működési KH'!D45</f>
        <v>59746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334">
        <v>2</v>
      </c>
      <c r="B13" s="335" t="s">
        <v>106</v>
      </c>
      <c r="C13" s="215">
        <f>'Bevételek KH'!D14</f>
        <v>57099</v>
      </c>
      <c r="D13" s="216"/>
      <c r="E13" s="336"/>
      <c r="F13" s="215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337"/>
      <c r="B14" s="338" t="s">
        <v>21</v>
      </c>
      <c r="C14" s="339">
        <f>SUM(C12:C13)</f>
        <v>59746</v>
      </c>
      <c r="D14" s="191"/>
      <c r="E14" s="191" t="s">
        <v>19</v>
      </c>
      <c r="F14" s="339">
        <f>SUM(F12:F13)</f>
        <v>59746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5"/>
      <c r="B24" s="115"/>
      <c r="C24" s="115"/>
      <c r="D24" s="115"/>
      <c r="E24" s="115"/>
      <c r="F24" s="115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C2" sqref="C2"/>
    </sheetView>
  </sheetViews>
  <sheetFormatPr defaultColWidth="9.00390625" defaultRowHeight="12.75"/>
  <cols>
    <col min="1" max="1" width="4.625" style="374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340"/>
      <c r="B1" s="289" t="s">
        <v>255</v>
      </c>
      <c r="C1" s="289"/>
      <c r="D1" s="289"/>
      <c r="E1" s="289"/>
      <c r="F1" s="341"/>
      <c r="G1" s="1"/>
    </row>
    <row r="2" spans="1:7" ht="18" customHeight="1">
      <c r="A2" s="340"/>
      <c r="B2" s="68"/>
      <c r="C2" s="68"/>
      <c r="D2" s="68"/>
      <c r="E2" s="68"/>
      <c r="F2" s="341"/>
      <c r="G2" s="1"/>
    </row>
    <row r="3" spans="1:7" ht="18" customHeight="1">
      <c r="A3" s="340"/>
      <c r="B3" s="342"/>
      <c r="C3" s="343"/>
      <c r="D3" s="343"/>
      <c r="E3" s="343"/>
      <c r="F3" s="343"/>
      <c r="G3" s="1"/>
    </row>
    <row r="4" spans="1:9" ht="18" customHeight="1">
      <c r="A4" s="278" t="s">
        <v>253</v>
      </c>
      <c r="B4" s="278"/>
      <c r="C4" s="278"/>
      <c r="D4" s="278"/>
      <c r="E4" s="278"/>
      <c r="F4" s="344"/>
      <c r="G4" s="1"/>
      <c r="H4" s="1"/>
      <c r="I4" s="1"/>
    </row>
    <row r="5" spans="1:9" ht="18" customHeight="1">
      <c r="A5" s="278" t="s">
        <v>185</v>
      </c>
      <c r="B5" s="278"/>
      <c r="C5" s="278"/>
      <c r="D5" s="278"/>
      <c r="E5" s="278"/>
      <c r="F5" s="344"/>
      <c r="G5" s="1"/>
      <c r="H5" s="1"/>
      <c r="I5" s="1"/>
    </row>
    <row r="6" spans="1:9" ht="18" customHeight="1">
      <c r="A6" s="278" t="s">
        <v>8</v>
      </c>
      <c r="B6" s="278"/>
      <c r="C6" s="278"/>
      <c r="D6" s="278"/>
      <c r="E6" s="278"/>
      <c r="F6" s="344"/>
      <c r="G6" s="1"/>
      <c r="H6" s="1"/>
      <c r="I6" s="1"/>
    </row>
    <row r="7" spans="1:9" ht="18" customHeight="1">
      <c r="A7" s="345"/>
      <c r="B7" s="345"/>
      <c r="C7" s="345"/>
      <c r="D7" s="345"/>
      <c r="E7" s="345"/>
      <c r="F7" s="345"/>
      <c r="G7" s="1"/>
      <c r="H7" s="1"/>
      <c r="I7" s="1"/>
    </row>
    <row r="8" spans="1:6" ht="18" customHeight="1">
      <c r="A8" s="346"/>
      <c r="B8" s="347"/>
      <c r="C8" s="347"/>
      <c r="D8" s="348"/>
      <c r="E8" s="348"/>
      <c r="F8" s="347"/>
    </row>
    <row r="9" spans="1:5" ht="18" customHeight="1">
      <c r="A9" s="349"/>
      <c r="B9" s="350" t="s">
        <v>0</v>
      </c>
      <c r="C9" s="351" t="s">
        <v>186</v>
      </c>
      <c r="D9" s="351"/>
      <c r="E9" s="327"/>
    </row>
    <row r="10" spans="1:5" ht="18" customHeight="1">
      <c r="A10" s="352">
        <v>1</v>
      </c>
      <c r="B10" s="353" t="s">
        <v>254</v>
      </c>
      <c r="C10" s="354"/>
      <c r="D10" s="156">
        <f>D11+D12+D13</f>
        <v>2647</v>
      </c>
      <c r="E10" s="355"/>
    </row>
    <row r="11" spans="1:5" ht="18" customHeight="1">
      <c r="A11" s="356"/>
      <c r="B11" s="216" t="s">
        <v>256</v>
      </c>
      <c r="C11" s="357"/>
      <c r="D11" s="243">
        <v>2647</v>
      </c>
      <c r="E11" s="358"/>
    </row>
    <row r="12" spans="1:5" ht="18" customHeight="1" hidden="1">
      <c r="A12" s="359"/>
      <c r="B12" s="216" t="s">
        <v>102</v>
      </c>
      <c r="C12" s="208"/>
      <c r="D12" s="226"/>
      <c r="E12" s="360"/>
    </row>
    <row r="13" spans="1:5" ht="18" customHeight="1" hidden="1">
      <c r="A13" s="361"/>
      <c r="B13" s="362" t="s">
        <v>162</v>
      </c>
      <c r="C13" s="363"/>
      <c r="D13" s="364"/>
      <c r="E13" s="365"/>
    </row>
    <row r="14" spans="1:5" ht="18" customHeight="1">
      <c r="A14" s="366">
        <v>2</v>
      </c>
      <c r="B14" s="353" t="s">
        <v>106</v>
      </c>
      <c r="C14" s="367"/>
      <c r="D14" s="368">
        <f>D15+D16</f>
        <v>57099</v>
      </c>
      <c r="E14" s="369"/>
    </row>
    <row r="15" spans="1:5" ht="18" customHeight="1">
      <c r="A15" s="370"/>
      <c r="B15" s="216" t="s">
        <v>257</v>
      </c>
      <c r="C15" s="208"/>
      <c r="D15" s="226">
        <v>15</v>
      </c>
      <c r="E15" s="360"/>
    </row>
    <row r="16" spans="1:5" ht="18" customHeight="1">
      <c r="A16" s="371"/>
      <c r="B16" s="362" t="s">
        <v>258</v>
      </c>
      <c r="C16" s="363"/>
      <c r="D16" s="364">
        <v>57084</v>
      </c>
      <c r="E16" s="365"/>
    </row>
    <row r="17" spans="1:5" ht="18" customHeight="1">
      <c r="A17" s="372"/>
      <c r="B17" s="191" t="s">
        <v>11</v>
      </c>
      <c r="C17" s="200"/>
      <c r="D17" s="192">
        <f>D10+D14</f>
        <v>59746</v>
      </c>
      <c r="E17" s="373"/>
    </row>
    <row r="18" ht="18" customHeight="1"/>
    <row r="19" ht="18" customHeight="1"/>
    <row r="20" ht="18" customHeight="1"/>
    <row r="40" ht="86.25" customHeight="1"/>
    <row r="53" spans="1:5" ht="18.75">
      <c r="A53" s="129"/>
      <c r="B53" s="129"/>
      <c r="C53" s="129"/>
      <c r="D53" s="129"/>
      <c r="E53" s="129"/>
    </row>
  </sheetData>
  <sheetProtection/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75" t="s">
        <v>259</v>
      </c>
      <c r="C1" s="375"/>
      <c r="D1" s="375"/>
      <c r="E1" s="375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253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68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376" t="s">
        <v>42</v>
      </c>
      <c r="C10" s="155"/>
      <c r="D10" s="156">
        <f>SUM(D11:D20)</f>
        <v>46896</v>
      </c>
      <c r="E10" s="157"/>
      <c r="F10" s="149"/>
    </row>
    <row r="11" spans="1:6" ht="18" customHeight="1">
      <c r="A11" s="158"/>
      <c r="B11" s="258" t="s">
        <v>170</v>
      </c>
      <c r="C11" s="242"/>
      <c r="D11" s="243">
        <v>41983</v>
      </c>
      <c r="E11" s="159"/>
      <c r="F11" s="149"/>
    </row>
    <row r="12" spans="1:6" ht="18" customHeight="1">
      <c r="A12" s="158"/>
      <c r="B12" s="258" t="s">
        <v>260</v>
      </c>
      <c r="C12" s="242"/>
      <c r="D12" s="243">
        <v>582</v>
      </c>
      <c r="E12" s="159"/>
      <c r="F12" s="149"/>
    </row>
    <row r="13" spans="1:6" ht="18" customHeight="1">
      <c r="A13" s="158"/>
      <c r="B13" s="258" t="s">
        <v>140</v>
      </c>
      <c r="C13" s="242"/>
      <c r="D13" s="243">
        <v>1554</v>
      </c>
      <c r="E13" s="159"/>
      <c r="F13" s="149"/>
    </row>
    <row r="14" spans="1:6" ht="18" customHeight="1">
      <c r="A14" s="158"/>
      <c r="B14" s="258" t="s">
        <v>117</v>
      </c>
      <c r="C14" s="242"/>
      <c r="D14" s="243">
        <v>224</v>
      </c>
      <c r="E14" s="159"/>
      <c r="F14" s="149"/>
    </row>
    <row r="15" spans="1:6" ht="18" customHeight="1">
      <c r="A15" s="158"/>
      <c r="B15" s="258" t="s">
        <v>118</v>
      </c>
      <c r="C15" s="242"/>
      <c r="D15" s="243">
        <v>138</v>
      </c>
      <c r="E15" s="159"/>
      <c r="F15" s="149"/>
    </row>
    <row r="16" spans="1:6" ht="18" customHeight="1">
      <c r="A16" s="158"/>
      <c r="B16" s="258" t="s">
        <v>171</v>
      </c>
      <c r="C16" s="242"/>
      <c r="D16" s="243">
        <v>82</v>
      </c>
      <c r="E16" s="159"/>
      <c r="F16" s="149"/>
    </row>
    <row r="17" spans="1:6" ht="18" customHeight="1">
      <c r="A17" s="158"/>
      <c r="B17" s="258" t="s">
        <v>141</v>
      </c>
      <c r="C17" s="242"/>
      <c r="D17" s="243">
        <v>963</v>
      </c>
      <c r="E17" s="159"/>
      <c r="F17" s="149"/>
    </row>
    <row r="18" spans="1:6" ht="18" customHeight="1" hidden="1">
      <c r="A18" s="160"/>
      <c r="B18" s="258" t="s">
        <v>120</v>
      </c>
      <c r="C18" s="244"/>
      <c r="D18" s="245"/>
      <c r="E18" s="159"/>
      <c r="F18" s="149"/>
    </row>
    <row r="19" spans="1:6" ht="18" customHeight="1">
      <c r="A19" s="158"/>
      <c r="B19" s="258" t="s">
        <v>172</v>
      </c>
      <c r="C19" s="242"/>
      <c r="D19" s="243">
        <v>1065</v>
      </c>
      <c r="E19" s="159"/>
      <c r="F19" s="149"/>
    </row>
    <row r="20" spans="1:6" ht="18" customHeight="1">
      <c r="A20" s="158"/>
      <c r="B20" s="258" t="s">
        <v>119</v>
      </c>
      <c r="C20" s="242"/>
      <c r="D20" s="243">
        <v>305</v>
      </c>
      <c r="E20" s="159"/>
      <c r="F20" s="149"/>
    </row>
    <row r="21" spans="1:6" ht="18" customHeight="1">
      <c r="A21" s="163">
        <v>2</v>
      </c>
      <c r="B21" s="377" t="s">
        <v>160</v>
      </c>
      <c r="C21" s="155"/>
      <c r="D21" s="156">
        <f>SUM(D22:D25)</f>
        <v>9489</v>
      </c>
      <c r="E21" s="164"/>
      <c r="F21" s="149"/>
    </row>
    <row r="22" spans="1:6" ht="18" customHeight="1">
      <c r="A22" s="158"/>
      <c r="B22" s="258" t="s">
        <v>69</v>
      </c>
      <c r="C22" s="242"/>
      <c r="D22" s="243">
        <v>9154</v>
      </c>
      <c r="E22" s="159"/>
      <c r="F22" s="149"/>
    </row>
    <row r="23" spans="1:6" ht="18" customHeight="1">
      <c r="A23" s="158"/>
      <c r="B23" s="258" t="s">
        <v>142</v>
      </c>
      <c r="C23" s="242"/>
      <c r="D23" s="243">
        <v>63</v>
      </c>
      <c r="E23" s="159"/>
      <c r="F23" s="149"/>
    </row>
    <row r="24" spans="1:6" ht="18" customHeight="1" hidden="1">
      <c r="A24" s="158"/>
      <c r="B24" s="258" t="s">
        <v>143</v>
      </c>
      <c r="C24" s="242"/>
      <c r="D24" s="243"/>
      <c r="E24" s="159"/>
      <c r="F24" s="149"/>
    </row>
    <row r="25" spans="1:6" ht="18" customHeight="1">
      <c r="A25" s="161"/>
      <c r="B25" s="260" t="s">
        <v>144</v>
      </c>
      <c r="C25" s="246"/>
      <c r="D25" s="247">
        <v>272</v>
      </c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3361</v>
      </c>
      <c r="E26" s="164"/>
      <c r="F26" s="149"/>
    </row>
    <row r="27" spans="1:6" ht="18" customHeight="1">
      <c r="A27" s="249"/>
      <c r="B27" s="258" t="s">
        <v>108</v>
      </c>
      <c r="C27" s="244"/>
      <c r="D27" s="243">
        <v>99</v>
      </c>
      <c r="E27" s="159"/>
      <c r="F27" s="149"/>
    </row>
    <row r="28" spans="1:6" ht="18" customHeight="1">
      <c r="A28" s="250"/>
      <c r="B28" s="258" t="s">
        <v>161</v>
      </c>
      <c r="C28" s="242"/>
      <c r="D28" s="243">
        <v>26</v>
      </c>
      <c r="E28" s="159"/>
      <c r="F28" s="149"/>
    </row>
    <row r="29" spans="1:6" ht="18" customHeight="1" hidden="1">
      <c r="A29" s="250"/>
      <c r="B29" s="258" t="s">
        <v>173</v>
      </c>
      <c r="C29" s="244"/>
      <c r="D29" s="243"/>
      <c r="E29" s="159"/>
      <c r="F29" s="149"/>
    </row>
    <row r="30" spans="1:5" ht="18" customHeight="1">
      <c r="A30" s="250"/>
      <c r="B30" s="258" t="s">
        <v>174</v>
      </c>
      <c r="C30" s="242"/>
      <c r="D30" s="357">
        <v>944</v>
      </c>
      <c r="E30" s="159"/>
    </row>
    <row r="31" spans="1:5" ht="18" customHeight="1">
      <c r="A31" s="250"/>
      <c r="B31" s="258" t="s">
        <v>175</v>
      </c>
      <c r="C31" s="242"/>
      <c r="D31" s="357">
        <v>76</v>
      </c>
      <c r="E31" s="159"/>
    </row>
    <row r="32" spans="1:5" ht="18" customHeight="1" hidden="1">
      <c r="A32" s="250"/>
      <c r="B32" s="258" t="s">
        <v>176</v>
      </c>
      <c r="C32" s="242"/>
      <c r="D32" s="357"/>
      <c r="E32" s="159"/>
    </row>
    <row r="33" spans="1:5" ht="18" customHeight="1" hidden="1">
      <c r="A33" s="250"/>
      <c r="B33" s="258" t="s">
        <v>130</v>
      </c>
      <c r="C33" s="242"/>
      <c r="D33" s="357"/>
      <c r="E33" s="159"/>
    </row>
    <row r="34" spans="1:5" ht="18" customHeight="1" hidden="1">
      <c r="A34" s="250"/>
      <c r="B34" s="258" t="s">
        <v>145</v>
      </c>
      <c r="C34" s="242"/>
      <c r="D34" s="357"/>
      <c r="E34" s="159"/>
    </row>
    <row r="35" spans="1:5" ht="18" customHeight="1" hidden="1">
      <c r="A35" s="250"/>
      <c r="B35" s="258" t="s">
        <v>109</v>
      </c>
      <c r="C35" s="242"/>
      <c r="D35" s="357"/>
      <c r="E35" s="159"/>
    </row>
    <row r="36" spans="1:5" ht="18" customHeight="1" hidden="1">
      <c r="A36" s="250"/>
      <c r="B36" s="258" t="s">
        <v>177</v>
      </c>
      <c r="C36" s="242"/>
      <c r="D36" s="357"/>
      <c r="E36" s="159"/>
    </row>
    <row r="37" spans="1:5" ht="18" customHeight="1">
      <c r="A37" s="250"/>
      <c r="B37" s="258" t="s">
        <v>110</v>
      </c>
      <c r="C37" s="242"/>
      <c r="D37" s="357">
        <v>136</v>
      </c>
      <c r="E37" s="159"/>
    </row>
    <row r="38" spans="1:5" ht="18" customHeight="1">
      <c r="A38" s="250"/>
      <c r="B38" s="258" t="s">
        <v>178</v>
      </c>
      <c r="C38" s="242"/>
      <c r="D38" s="243">
        <v>1493</v>
      </c>
      <c r="E38" s="159"/>
    </row>
    <row r="39" spans="1:5" ht="18" customHeight="1">
      <c r="A39" s="250"/>
      <c r="B39" s="258" t="s">
        <v>111</v>
      </c>
      <c r="C39" s="242"/>
      <c r="D39" s="357">
        <v>255</v>
      </c>
      <c r="E39" s="159"/>
    </row>
    <row r="40" spans="1:5" ht="18" customHeight="1" hidden="1">
      <c r="A40" s="250"/>
      <c r="B40" s="258" t="s">
        <v>112</v>
      </c>
      <c r="C40" s="242"/>
      <c r="D40" s="357"/>
      <c r="E40" s="159"/>
    </row>
    <row r="41" spans="1:5" ht="18" customHeight="1">
      <c r="A41" s="250"/>
      <c r="B41" s="258" t="s">
        <v>146</v>
      </c>
      <c r="C41" s="242"/>
      <c r="D41" s="357">
        <v>316</v>
      </c>
      <c r="E41" s="159"/>
    </row>
    <row r="42" spans="1:5" ht="18" customHeight="1" hidden="1">
      <c r="A42" s="250"/>
      <c r="B42" s="258" t="s">
        <v>113</v>
      </c>
      <c r="C42" s="242"/>
      <c r="D42" s="245"/>
      <c r="E42" s="159"/>
    </row>
    <row r="43" spans="1:5" ht="18" customHeight="1" hidden="1">
      <c r="A43" s="250"/>
      <c r="B43" s="258" t="s">
        <v>71</v>
      </c>
      <c r="C43" s="242"/>
      <c r="D43" s="357"/>
      <c r="E43" s="159"/>
    </row>
    <row r="44" spans="1:5" ht="18" customHeight="1">
      <c r="A44" s="250"/>
      <c r="B44" s="258" t="s">
        <v>70</v>
      </c>
      <c r="C44" s="242"/>
      <c r="D44" s="357">
        <v>16</v>
      </c>
      <c r="E44" s="159"/>
    </row>
    <row r="45" spans="1:5" ht="18" customHeight="1">
      <c r="A45" s="166"/>
      <c r="B45" s="167" t="s">
        <v>1</v>
      </c>
      <c r="C45" s="168"/>
      <c r="D45" s="169">
        <f>D26+D21+D10</f>
        <v>59746</v>
      </c>
      <c r="E45" s="170"/>
    </row>
    <row r="46" spans="1:5" ht="18.75">
      <c r="A46" s="130"/>
      <c r="B46" s="171"/>
      <c r="C46" s="171"/>
      <c r="D46" s="171"/>
      <c r="E46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50"/>
  <sheetViews>
    <sheetView zoomScalePageLayoutView="0" workbookViewId="0" topLeftCell="A26">
      <selection activeCell="A36" sqref="A36:IV36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299" t="s">
        <v>203</v>
      </c>
      <c r="C1" s="299"/>
      <c r="D1" s="299"/>
      <c r="E1" s="299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150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68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257" t="s">
        <v>42</v>
      </c>
      <c r="C10" s="155"/>
      <c r="D10" s="156">
        <f>SUM(D11:D20)</f>
        <v>31760</v>
      </c>
      <c r="E10" s="157"/>
      <c r="F10" s="149"/>
    </row>
    <row r="11" spans="1:6" ht="18" customHeight="1">
      <c r="A11" s="158"/>
      <c r="B11" s="258" t="s">
        <v>170</v>
      </c>
      <c r="C11" s="242"/>
      <c r="D11" s="243">
        <f>Önkormányzat!D11+'Közösségi Ház'!D11+'Védőnői szolgálat'!D11+Gyermekétkeztetés!D11+Községgazdálkodás!D11+Közvilágítás!D11+'Út- híd üzemeltetés'!D11+Közfoglalkoztatás!D11</f>
        <v>21129</v>
      </c>
      <c r="E11" s="159"/>
      <c r="F11" s="149"/>
    </row>
    <row r="12" spans="1:6" ht="18" customHeight="1" hidden="1">
      <c r="A12" s="158"/>
      <c r="B12" s="258" t="s">
        <v>139</v>
      </c>
      <c r="C12" s="242"/>
      <c r="D12" s="243">
        <f>Önkormányzat!D12+'Közösségi Ház'!D12+'Védőnői szolgálat'!D12+Gyermekétkeztetés!D12+Községgazdálkodás!D12+Közvilágítás!D12+'Út- híd üzemeltetés'!D12+Közfoglalkoztatás!D12</f>
        <v>0</v>
      </c>
      <c r="E12" s="159"/>
      <c r="F12" s="149"/>
    </row>
    <row r="13" spans="1:6" ht="18" customHeight="1">
      <c r="A13" s="158"/>
      <c r="B13" s="258" t="s">
        <v>140</v>
      </c>
      <c r="C13" s="242"/>
      <c r="D13" s="243">
        <f>Önkormányzat!D13+'Közösségi Ház'!D13+'Védőnői szolgálat'!D13+Gyermekétkeztetés!D13+Községgazdálkodás!D13+Közvilágítás!D13+'Út- híd üzemeltetés'!D13+Közfoglalkoztatás!D13</f>
        <v>180</v>
      </c>
      <c r="E13" s="159"/>
      <c r="F13" s="149"/>
    </row>
    <row r="14" spans="1:6" ht="18" customHeight="1">
      <c r="A14" s="158"/>
      <c r="B14" s="258" t="s">
        <v>117</v>
      </c>
      <c r="C14" s="242"/>
      <c r="D14" s="243">
        <f>Önkormányzat!D14+'Közösségi Ház'!D14+'Védőnői szolgálat'!D14+Gyermekétkeztetés!D14+Községgazdálkodás!D14+Közvilágítás!D14+'Út- híd üzemeltetés'!D14+Közfoglalkoztatás!D14</f>
        <v>30</v>
      </c>
      <c r="E14" s="159"/>
      <c r="F14" s="149"/>
    </row>
    <row r="15" spans="1:6" ht="18" customHeight="1" hidden="1">
      <c r="A15" s="158"/>
      <c r="B15" s="258" t="s">
        <v>118</v>
      </c>
      <c r="C15" s="242"/>
      <c r="D15" s="243">
        <f>Önkormányzat!D15+'Közösségi Ház'!D15+'Védőnői szolgálat'!D15+Gyermekétkeztetés!D15+Községgazdálkodás!D15+Közvilágítás!D15+'Út- híd üzemeltetés'!D15+Közfoglalkoztatás!D15</f>
        <v>0</v>
      </c>
      <c r="E15" s="159"/>
      <c r="F15" s="149"/>
    </row>
    <row r="16" spans="1:6" ht="18" customHeight="1" hidden="1">
      <c r="A16" s="158"/>
      <c r="B16" s="258" t="s">
        <v>171</v>
      </c>
      <c r="C16" s="242"/>
      <c r="D16" s="243">
        <f>Önkormányzat!D16+'Közösségi Ház'!D16+'Védőnői szolgálat'!D16+Gyermekétkeztetés!D16+Községgazdálkodás!D16+Közvilágítás!D16+'Út- híd üzemeltetés'!D16+Közfoglalkoztatás!D16</f>
        <v>0</v>
      </c>
      <c r="E16" s="159"/>
      <c r="F16" s="149"/>
    </row>
    <row r="17" spans="1:6" ht="18" customHeight="1">
      <c r="A17" s="158"/>
      <c r="B17" s="258" t="s">
        <v>141</v>
      </c>
      <c r="C17" s="242"/>
      <c r="D17" s="243">
        <f>Önkormányzat!D17+'Közösségi Ház'!D17+'Védőnői szolgálat'!D17+Gyermekétkeztetés!D17+Községgazdálkodás!D17+Közvilágítás!D17+'Út- híd üzemeltetés'!D17+Közfoglalkoztatás!D17</f>
        <v>470</v>
      </c>
      <c r="E17" s="159"/>
      <c r="F17" s="149"/>
    </row>
    <row r="18" spans="1:6" ht="18" customHeight="1">
      <c r="A18" s="160"/>
      <c r="B18" s="258" t="s">
        <v>120</v>
      </c>
      <c r="C18" s="244"/>
      <c r="D18" s="243">
        <f>Önkormányzat!D18+'Közösségi Ház'!D18+'Védőnői szolgálat'!D18+Gyermekétkeztetés!D18+Községgazdálkodás!D18+Közvilágítás!D18+'Út- híd üzemeltetés'!D18+Közfoglalkoztatás!D18</f>
        <v>7151</v>
      </c>
      <c r="E18" s="159"/>
      <c r="F18" s="149"/>
    </row>
    <row r="19" spans="1:6" ht="18" customHeight="1" hidden="1">
      <c r="A19" s="158"/>
      <c r="B19" s="258" t="s">
        <v>172</v>
      </c>
      <c r="C19" s="242"/>
      <c r="D19" s="243">
        <f>Önkormányzat!D19+'Közösségi Ház'!D19+'Védőnői szolgálat'!D19+Gyermekétkeztetés!D19+Községgazdálkodás!D19+Közvilágítás!D19+'Út- híd üzemeltetés'!D19+Közfoglalkoztatás!D19</f>
        <v>0</v>
      </c>
      <c r="E19" s="159"/>
      <c r="F19" s="149"/>
    </row>
    <row r="20" spans="1:6" ht="18" customHeight="1">
      <c r="A20" s="158"/>
      <c r="B20" s="258" t="s">
        <v>119</v>
      </c>
      <c r="C20" s="242"/>
      <c r="D20" s="243">
        <f>Önkormányzat!D20+'Közösségi Ház'!D20+'Védőnői szolgálat'!D20+Gyermekétkeztetés!D20+Községgazdálkodás!D20+Közvilágítás!D20+'Út- híd üzemeltetés'!D20+Közfoglalkoztatás!D20</f>
        <v>2800</v>
      </c>
      <c r="E20" s="159"/>
      <c r="F20" s="149"/>
    </row>
    <row r="21" spans="1:6" ht="18" customHeight="1">
      <c r="A21" s="163">
        <v>2</v>
      </c>
      <c r="B21" s="259" t="s">
        <v>160</v>
      </c>
      <c r="C21" s="155"/>
      <c r="D21" s="156">
        <f>SUM(D22:D25)</f>
        <v>5343</v>
      </c>
      <c r="E21" s="164"/>
      <c r="F21" s="149"/>
    </row>
    <row r="22" spans="1:6" ht="18" customHeight="1">
      <c r="A22" s="158"/>
      <c r="B22" s="258" t="s">
        <v>69</v>
      </c>
      <c r="C22" s="242"/>
      <c r="D22" s="243">
        <f>Önkormányzat!D22+'Közösségi Ház'!D22+'Védőnői szolgálat'!D22+Gyermekétkeztetés!D22+Községgazdálkodás!D22+Közvilágítás!D22+'Út- híd üzemeltetés'!D22+Közfoglalkoztatás!D22</f>
        <v>5145</v>
      </c>
      <c r="E22" s="159"/>
      <c r="F22" s="149"/>
    </row>
    <row r="23" spans="1:6" ht="18" customHeight="1">
      <c r="A23" s="158"/>
      <c r="B23" s="258" t="s">
        <v>142</v>
      </c>
      <c r="C23" s="242"/>
      <c r="D23" s="243">
        <f>Önkormányzat!D23+'Közösségi Ház'!D23+'Védőnői szolgálat'!D23+Gyermekétkeztetés!D23+Községgazdálkodás!D23+Közvilágítás!D23+'Út- híd üzemeltetés'!D23+Közfoglalkoztatás!D23</f>
        <v>33</v>
      </c>
      <c r="E23" s="159"/>
      <c r="F23" s="149"/>
    </row>
    <row r="24" spans="1:6" ht="18" customHeight="1">
      <c r="A24" s="158"/>
      <c r="B24" s="258" t="s">
        <v>143</v>
      </c>
      <c r="C24" s="242"/>
      <c r="D24" s="243">
        <f>Önkormányzat!D24+'Közösségi Ház'!D24+'Védőnői szolgálat'!D24+Gyermekétkeztetés!D24+Községgazdálkodás!D24+Közvilágítás!D24+'Út- híd üzemeltetés'!D24+Közfoglalkoztatás!D24</f>
        <v>113</v>
      </c>
      <c r="E24" s="159"/>
      <c r="F24" s="149"/>
    </row>
    <row r="25" spans="1:6" ht="18" customHeight="1">
      <c r="A25" s="161"/>
      <c r="B25" s="260" t="s">
        <v>144</v>
      </c>
      <c r="C25" s="246"/>
      <c r="D25" s="243">
        <f>Önkormányzat!D25+'Közösségi Ház'!D25+'Védőnői szolgálat'!D25+Gyermekétkeztetés!D25+Községgazdálkodás!D25+Közvilágítás!D25+'Út- híd üzemeltetés'!D25+Közfoglalkoztatás!D25</f>
        <v>52</v>
      </c>
      <c r="E25" s="162"/>
      <c r="F25" s="149"/>
    </row>
    <row r="26" spans="1:6" ht="18" customHeight="1">
      <c r="A26" s="248">
        <v>3</v>
      </c>
      <c r="B26" s="261" t="s">
        <v>7</v>
      </c>
      <c r="C26" s="155"/>
      <c r="D26" s="156">
        <f>SUM(D27:D44)</f>
        <v>48650</v>
      </c>
      <c r="E26" s="164"/>
      <c r="F26" s="149"/>
    </row>
    <row r="27" spans="1:6" ht="18" customHeight="1" hidden="1">
      <c r="A27" s="249"/>
      <c r="B27" s="258" t="s">
        <v>108</v>
      </c>
      <c r="C27" s="244"/>
      <c r="D27" s="243">
        <f>Önkormányzat!D27+'Közösségi Ház'!D27+'Védőnői szolgálat'!D27+Gyermekétkeztetés!D27+Községgazdálkodás!D27+Közvilágítás!D27+'Út- híd üzemeltetés'!D27+Közfoglalkoztatás!D27+'Intézményen kív ét'!D27+'Ovi műk'!D27+'Iskola műk'!D27+'Telep fejl'!D27</f>
        <v>0</v>
      </c>
      <c r="E27" s="159"/>
      <c r="F27" s="149"/>
    </row>
    <row r="28" spans="1:6" ht="18" customHeight="1">
      <c r="A28" s="250"/>
      <c r="B28" s="258" t="s">
        <v>161</v>
      </c>
      <c r="C28" s="242"/>
      <c r="D28" s="243">
        <f>Önkormányzat!D28+'Közösségi Ház'!D28+'Védőnői szolgálat'!D28+Gyermekétkeztetés!D28+Községgazdálkodás!D28+Közvilágítás!D28+'Út- híd üzemeltetés'!D28+Közfoglalkoztatás!D28+'Intézményen kív ét'!D28+'Ovi műk'!D28+'Iskola műk'!D28+'Telep fejl'!D28</f>
        <v>13466</v>
      </c>
      <c r="E28" s="159"/>
      <c r="F28" s="149"/>
    </row>
    <row r="29" spans="1:6" ht="18" customHeight="1" hidden="1">
      <c r="A29" s="250"/>
      <c r="B29" s="258" t="s">
        <v>173</v>
      </c>
      <c r="C29" s="244"/>
      <c r="D29" s="243">
        <f>Önkormányzat!D29+'Közösségi Ház'!D29+'Védőnői szolgálat'!D29+Gyermekétkeztetés!D29+Községgazdálkodás!D29+Közvilágítás!D29+'Út- híd üzemeltetés'!D29+Közfoglalkoztatás!D29+'Intézményen kív ét'!D29+'Ovi műk'!D29+'Iskola műk'!D29+'Telep fejl'!D29</f>
        <v>0</v>
      </c>
      <c r="E29" s="159"/>
      <c r="F29" s="149"/>
    </row>
    <row r="30" spans="1:5" ht="18" customHeight="1">
      <c r="A30" s="250"/>
      <c r="B30" s="258" t="s">
        <v>174</v>
      </c>
      <c r="C30" s="242"/>
      <c r="D30" s="243">
        <f>Önkormányzat!D30+'Közösségi Ház'!D30+'Védőnői szolgálat'!D30+Gyermekétkeztetés!D30+Községgazdálkodás!D30+Közvilágítás!D30+'Út- híd üzemeltetés'!D30+Közfoglalkoztatás!D30+'Intézményen kív ét'!D30+'Ovi műk'!D30+'Iskola műk'!D30+'Telep fejl'!D30</f>
        <v>551</v>
      </c>
      <c r="E30" s="159"/>
    </row>
    <row r="31" spans="1:5" ht="18" customHeight="1">
      <c r="A31" s="250"/>
      <c r="B31" s="258" t="s">
        <v>175</v>
      </c>
      <c r="C31" s="242"/>
      <c r="D31" s="243">
        <f>Önkormányzat!D31+'Közösségi Ház'!D31+'Védőnői szolgálat'!D31+Gyermekétkeztetés!D31+Községgazdálkodás!D31+Közvilágítás!D31+'Út- híd üzemeltetés'!D31+Közfoglalkoztatás!D31+'Intézményen kív ét'!D31+'Ovi műk'!D31+'Iskola műk'!D31+'Telep fejl'!D31</f>
        <v>300</v>
      </c>
      <c r="E31" s="159"/>
    </row>
    <row r="32" spans="1:5" ht="18" customHeight="1">
      <c r="A32" s="250"/>
      <c r="B32" s="258" t="s">
        <v>176</v>
      </c>
      <c r="C32" s="242"/>
      <c r="D32" s="243">
        <f>Önkormányzat!D32+'Közösségi Ház'!D32+'Védőnői szolgálat'!D32+Gyermekétkeztetés!D32+Községgazdálkodás!D32+Közvilágítás!D32+'Út- híd üzemeltetés'!D32+Közfoglalkoztatás!D32+'Intézményen kív ét'!D32+'Ovi műk'!D32+'Iskola műk'!D32+'Telep fejl'!D32</f>
        <v>9033</v>
      </c>
      <c r="E32" s="159"/>
    </row>
    <row r="33" spans="1:5" ht="18" customHeight="1">
      <c r="A33" s="250"/>
      <c r="B33" s="258" t="s">
        <v>130</v>
      </c>
      <c r="C33" s="242"/>
      <c r="D33" s="243">
        <f>Önkormányzat!D33+'Közösségi Ház'!D33+'Védőnői szolgálat'!D33+Gyermekétkeztetés!D33+Községgazdálkodás!D33+Közvilágítás!D33+'Út- híd üzemeltetés'!D33+Közfoglalkoztatás!D33+'Intézményen kív ét'!D33+'Ovi műk'!D33+'Iskola műk'!D33+'Telep fejl'!D33</f>
        <v>704</v>
      </c>
      <c r="E33" s="159"/>
    </row>
    <row r="34" spans="1:5" ht="18" customHeight="1">
      <c r="A34" s="250"/>
      <c r="B34" s="258" t="s">
        <v>145</v>
      </c>
      <c r="C34" s="242"/>
      <c r="D34" s="243">
        <f>Önkormányzat!D34+'Közösségi Ház'!D34+'Védőnői szolgálat'!D34+Gyermekétkeztetés!D34+Községgazdálkodás!D34+Közvilágítás!D34+'Út- híd üzemeltetés'!D34+Közfoglalkoztatás!D34+'Intézményen kív ét'!D34+'Ovi műk'!D34+'Iskola műk'!D34+'Telep fejl'!D34</f>
        <v>1261</v>
      </c>
      <c r="E34" s="159"/>
    </row>
    <row r="35" spans="1:5" ht="18" customHeight="1">
      <c r="A35" s="250"/>
      <c r="B35" s="258" t="s">
        <v>109</v>
      </c>
      <c r="C35" s="242"/>
      <c r="D35" s="243">
        <f>Önkormányzat!D35+'Közösségi Ház'!D35+'Védőnői szolgálat'!D35+Gyermekétkeztetés!D35+Községgazdálkodás!D35+Közvilágítás!D35+'Út- híd üzemeltetés'!D35+Közfoglalkoztatás!D35+'Intézményen kív ét'!D35+'Ovi műk'!D35+'Iskola műk'!D35+'Telep fejl'!D35</f>
        <v>4020</v>
      </c>
      <c r="E35" s="159"/>
    </row>
    <row r="36" spans="1:5" ht="18" customHeight="1" hidden="1">
      <c r="A36" s="250"/>
      <c r="B36" s="258" t="s">
        <v>177</v>
      </c>
      <c r="C36" s="242"/>
      <c r="D36" s="243">
        <f>Önkormányzat!D36+'Közösségi Ház'!D36+'Védőnői szolgálat'!D36+Gyermekétkeztetés!D36+Községgazdálkodás!D36+Közvilágítás!D36+'Út- híd üzemeltetés'!D36+Közfoglalkoztatás!D36+'Intézményen kív ét'!D36+'Ovi műk'!D36+'Iskola műk'!D36+'Telep fejl'!D36</f>
        <v>0</v>
      </c>
      <c r="E36" s="159"/>
    </row>
    <row r="37" spans="1:5" ht="18" customHeight="1">
      <c r="A37" s="250"/>
      <c r="B37" s="258" t="s">
        <v>110</v>
      </c>
      <c r="C37" s="242"/>
      <c r="D37" s="243">
        <f>Önkormányzat!D37+'Közösségi Ház'!D37+'Védőnői szolgálat'!D37+Gyermekétkeztetés!D37+Községgazdálkodás!D37+Közvilágítás!D37+'Út- híd üzemeltetés'!D37+Közfoglalkoztatás!D37+'Intézményen kív ét'!D37+'Ovi műk'!D37+'Iskola műk'!D37+'Telep fejl'!D37</f>
        <v>131</v>
      </c>
      <c r="E37" s="159"/>
    </row>
    <row r="38" spans="1:5" ht="18" customHeight="1">
      <c r="A38" s="250"/>
      <c r="B38" s="258" t="s">
        <v>178</v>
      </c>
      <c r="C38" s="242"/>
      <c r="D38" s="243">
        <f>Önkormányzat!D38+'Közösségi Ház'!D38+'Védőnői szolgálat'!D38+Gyermekétkeztetés!D38+Községgazdálkodás!D38+Közvilágítás!D38+'Út- híd üzemeltetés'!D38+Közfoglalkoztatás!D38+'Intézményen kív ét'!D38+'Ovi műk'!D38+'Iskola műk'!D38+'Telep fejl'!D38</f>
        <v>9229</v>
      </c>
      <c r="E38" s="159"/>
    </row>
    <row r="39" spans="1:5" ht="18" customHeight="1">
      <c r="A39" s="250"/>
      <c r="B39" s="258" t="s">
        <v>111</v>
      </c>
      <c r="C39" s="242"/>
      <c r="D39" s="243">
        <f>Önkormányzat!D39+'Közösségi Ház'!D39+'Védőnői szolgálat'!D39+Gyermekétkeztetés!D39+Községgazdálkodás!D39+Közvilágítás!D39+'Út- híd üzemeltetés'!D39+Közfoglalkoztatás!D39+'Intézményen kív ét'!D39+'Ovi műk'!D39+'Iskola műk'!D39+'Telep fejl'!D39</f>
        <v>110</v>
      </c>
      <c r="E39" s="159"/>
    </row>
    <row r="40" spans="1:5" ht="18" customHeight="1">
      <c r="A40" s="250"/>
      <c r="B40" s="258" t="s">
        <v>112</v>
      </c>
      <c r="C40" s="242"/>
      <c r="D40" s="243">
        <f>Önkormányzat!D40+'Közösségi Ház'!D40+'Védőnői szolgálat'!D40+Gyermekétkeztetés!D40+Községgazdálkodás!D40+Közvilágítás!D40+'Út- híd üzemeltetés'!D40+Közfoglalkoztatás!D40+'Intézményen kív ét'!D40+'Ovi műk'!D40+'Iskola műk'!D40+'Telep fejl'!D40</f>
        <v>779</v>
      </c>
      <c r="E40" s="159"/>
    </row>
    <row r="41" spans="1:5" ht="18" customHeight="1">
      <c r="A41" s="250"/>
      <c r="B41" s="258" t="s">
        <v>146</v>
      </c>
      <c r="C41" s="242"/>
      <c r="D41" s="243">
        <f>Önkormányzat!D41+'Közösségi Ház'!D41+'Védőnői szolgálat'!D41+Gyermekétkeztetés!D41+Községgazdálkodás!D41+Közvilágítás!D41+'Út- híd üzemeltetés'!D41+Közfoglalkoztatás!D41+'Intézményen kív ét'!D41+'Ovi műk'!D41+'Iskola műk'!D41+'Telep fejl'!D41</f>
        <v>7890</v>
      </c>
      <c r="E41" s="159"/>
    </row>
    <row r="42" spans="1:5" ht="18" customHeight="1">
      <c r="A42" s="250"/>
      <c r="B42" s="258" t="s">
        <v>113</v>
      </c>
      <c r="C42" s="242"/>
      <c r="D42" s="243">
        <f>Önkormányzat!D42+'Közösségi Ház'!D42+'Védőnői szolgálat'!D42+Gyermekétkeztetés!D42+Községgazdálkodás!D42+Közvilágítás!D42+'Út- híd üzemeltetés'!D42+Közfoglalkoztatás!D42+'Intézményen kív ét'!D42+'Ovi műk'!D42+'Iskola műk'!D42+'Telep fejl'!D42</f>
        <v>1114</v>
      </c>
      <c r="E42" s="159"/>
    </row>
    <row r="43" spans="1:5" ht="18" customHeight="1">
      <c r="A43" s="250"/>
      <c r="B43" s="258" t="s">
        <v>71</v>
      </c>
      <c r="C43" s="242"/>
      <c r="D43" s="243">
        <f>Önkormányzat!D43+'Közösségi Ház'!D43+'Védőnői szolgálat'!D43+Gyermekétkeztetés!D43+Községgazdálkodás!D43+Közvilágítás!D43+'Út- híd üzemeltetés'!D43+Közfoglalkoztatás!D43+'Intézményen kív ét'!D43+'Ovi műk'!D43+'Iskola műk'!D43+'Telep fejl'!D43</f>
        <v>3</v>
      </c>
      <c r="E43" s="159"/>
    </row>
    <row r="44" spans="1:5" ht="18" customHeight="1">
      <c r="A44" s="250"/>
      <c r="B44" s="258" t="s">
        <v>70</v>
      </c>
      <c r="C44" s="242"/>
      <c r="D44" s="243">
        <f>Önkormányzat!D44+'Közösségi Ház'!D44+'Védőnői szolgálat'!D44+Gyermekétkeztetés!D44+Községgazdálkodás!D44+Közvilágítás!D44+'Út- híd üzemeltetés'!D44+Közfoglalkoztatás!D44+'Intézményen kív ét'!D44+'Ovi műk'!D44+'Iskola műk'!D44+'Telep fejl'!D44</f>
        <v>59</v>
      </c>
      <c r="E44" s="159"/>
    </row>
    <row r="45" spans="1:5" ht="18" customHeight="1">
      <c r="A45" s="252">
        <v>4</v>
      </c>
      <c r="B45" s="261" t="s">
        <v>121</v>
      </c>
      <c r="C45" s="253"/>
      <c r="D45" s="254">
        <f>D46</f>
        <v>1</v>
      </c>
      <c r="E45" s="255"/>
    </row>
    <row r="46" spans="1:5" ht="18" customHeight="1">
      <c r="A46" s="165"/>
      <c r="B46" s="260" t="s">
        <v>151</v>
      </c>
      <c r="C46" s="251"/>
      <c r="D46" s="251">
        <f>Önkormányzat!D46</f>
        <v>1</v>
      </c>
      <c r="E46" s="162"/>
    </row>
    <row r="47" spans="1:5" ht="18" customHeight="1">
      <c r="A47" s="252">
        <v>5</v>
      </c>
      <c r="B47" s="261" t="s">
        <v>218</v>
      </c>
      <c r="C47" s="254"/>
      <c r="D47" s="156">
        <f>D48</f>
        <v>3580</v>
      </c>
      <c r="E47" s="267"/>
    </row>
    <row r="48" spans="1:5" ht="18" customHeight="1">
      <c r="A48" s="165"/>
      <c r="B48" s="260" t="s">
        <v>219</v>
      </c>
      <c r="C48" s="251"/>
      <c r="D48" s="247">
        <f>Önkormányzat!D48</f>
        <v>3580</v>
      </c>
      <c r="E48" s="162"/>
    </row>
    <row r="49" spans="1:5" ht="18" customHeight="1">
      <c r="A49" s="166"/>
      <c r="B49" s="167" t="s">
        <v>1</v>
      </c>
      <c r="C49" s="168"/>
      <c r="D49" s="169">
        <f>D26+D21+D10+D45+D47</f>
        <v>89334</v>
      </c>
      <c r="E49" s="170"/>
    </row>
    <row r="50" spans="1:5" ht="18.75">
      <c r="A50" s="130"/>
      <c r="B50" s="171"/>
      <c r="C50" s="171"/>
      <c r="D50" s="171"/>
      <c r="E50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89" t="s">
        <v>261</v>
      </c>
      <c r="D1" s="289"/>
      <c r="E1" s="289"/>
      <c r="F1" s="289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278" t="s">
        <v>74</v>
      </c>
      <c r="B4" s="278"/>
      <c r="C4" s="278"/>
      <c r="D4" s="278"/>
      <c r="E4" s="278"/>
      <c r="F4" s="278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78" t="s">
        <v>185</v>
      </c>
      <c r="B5" s="278"/>
      <c r="C5" s="278"/>
      <c r="D5" s="278"/>
      <c r="E5" s="278"/>
      <c r="F5" s="27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78" t="s">
        <v>12</v>
      </c>
      <c r="B6" s="278"/>
      <c r="C6" s="278"/>
      <c r="D6" s="278"/>
      <c r="E6" s="278"/>
      <c r="F6" s="27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330"/>
      <c r="B9" s="331" t="s">
        <v>205</v>
      </c>
      <c r="C9" s="331"/>
      <c r="D9" s="330"/>
      <c r="E9" s="331" t="s">
        <v>206</v>
      </c>
      <c r="F9" s="33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78">
        <v>1</v>
      </c>
      <c r="B10" s="379" t="s">
        <v>102</v>
      </c>
      <c r="C10" s="380">
        <f>'Bevételek ovi'!D12</f>
        <v>624</v>
      </c>
      <c r="D10" s="379"/>
      <c r="E10" s="379" t="s">
        <v>68</v>
      </c>
      <c r="F10" s="380">
        <f>'Működési ovi'!D46</f>
        <v>33405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78">
        <v>2</v>
      </c>
      <c r="B11" s="379" t="s">
        <v>106</v>
      </c>
      <c r="C11" s="380">
        <f>'Bevételek ovi'!D16</f>
        <v>32781</v>
      </c>
      <c r="D11" s="379"/>
      <c r="E11" s="379" t="s">
        <v>2</v>
      </c>
      <c r="F11" s="380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91"/>
      <c r="B12" s="338" t="s">
        <v>21</v>
      </c>
      <c r="C12" s="339">
        <f>SUM(C10:C11)</f>
        <v>33405</v>
      </c>
      <c r="D12" s="191"/>
      <c r="E12" s="191" t="s">
        <v>19</v>
      </c>
      <c r="F12" s="339">
        <f>SUM(F10:F11)</f>
        <v>33405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5"/>
      <c r="B23" s="115"/>
      <c r="C23" s="115"/>
      <c r="D23" s="115"/>
      <c r="E23" s="115"/>
      <c r="F23" s="115"/>
      <c r="G23" s="115"/>
      <c r="H23" s="115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C2" sqref="C2"/>
    </sheetView>
  </sheetViews>
  <sheetFormatPr defaultColWidth="9.00390625" defaultRowHeight="12.75"/>
  <cols>
    <col min="1" max="1" width="3.75390625" style="381" customWidth="1"/>
    <col min="2" max="2" width="54.75390625" style="381" customWidth="1"/>
    <col min="3" max="3" width="9.125" style="381" customWidth="1"/>
    <col min="4" max="4" width="10.625" style="381" customWidth="1"/>
    <col min="5" max="16384" width="9.125" style="381" customWidth="1"/>
  </cols>
  <sheetData>
    <row r="1" spans="2:5" ht="18" customHeight="1">
      <c r="B1" s="289" t="s">
        <v>262</v>
      </c>
      <c r="C1" s="289"/>
      <c r="D1" s="289"/>
      <c r="E1" s="289"/>
    </row>
    <row r="2" spans="3:5" ht="18" customHeight="1">
      <c r="C2" s="382"/>
      <c r="D2" s="382"/>
      <c r="E2" s="382"/>
    </row>
    <row r="3" spans="3:5" ht="18" customHeight="1">
      <c r="C3" s="382"/>
      <c r="D3" s="382"/>
      <c r="E3" s="382"/>
    </row>
    <row r="4" ht="18" customHeight="1"/>
    <row r="5" spans="1:5" ht="18" customHeight="1">
      <c r="A5" s="383" t="s">
        <v>74</v>
      </c>
      <c r="B5" s="383"/>
      <c r="C5" s="383"/>
      <c r="D5" s="383"/>
      <c r="E5" s="383"/>
    </row>
    <row r="6" spans="1:5" ht="18" customHeight="1">
      <c r="A6" s="383" t="s">
        <v>185</v>
      </c>
      <c r="B6" s="383"/>
      <c r="C6" s="383"/>
      <c r="D6" s="383"/>
      <c r="E6" s="383"/>
    </row>
    <row r="7" spans="1:5" ht="18" customHeight="1">
      <c r="A7" s="383" t="s">
        <v>8</v>
      </c>
      <c r="B7" s="383"/>
      <c r="C7" s="383"/>
      <c r="D7" s="383"/>
      <c r="E7" s="383"/>
    </row>
    <row r="8" spans="1:5" ht="18" customHeight="1">
      <c r="A8" s="384"/>
      <c r="B8" s="384"/>
      <c r="C8" s="384"/>
      <c r="D8" s="384"/>
      <c r="E8" s="384"/>
    </row>
    <row r="9" ht="18" customHeight="1"/>
    <row r="10" ht="18" customHeight="1"/>
    <row r="11" spans="1:5" ht="18" customHeight="1">
      <c r="A11" s="385"/>
      <c r="B11" s="386" t="s">
        <v>0</v>
      </c>
      <c r="C11" s="387" t="s">
        <v>186</v>
      </c>
      <c r="D11" s="388"/>
      <c r="E11" s="389"/>
    </row>
    <row r="12" spans="1:5" ht="18" customHeight="1">
      <c r="A12" s="366" t="s">
        <v>263</v>
      </c>
      <c r="B12" s="353" t="s">
        <v>102</v>
      </c>
      <c r="C12" s="390"/>
      <c r="D12" s="391">
        <f>SUM(D13:D15)</f>
        <v>624</v>
      </c>
      <c r="E12" s="392"/>
    </row>
    <row r="13" spans="1:5" ht="18" customHeight="1" hidden="1">
      <c r="A13" s="393"/>
      <c r="B13" s="216" t="s">
        <v>264</v>
      </c>
      <c r="C13" s="394"/>
      <c r="D13" s="395">
        <v>0</v>
      </c>
      <c r="E13" s="396"/>
    </row>
    <row r="14" spans="1:5" ht="18" customHeight="1">
      <c r="A14" s="393"/>
      <c r="B14" s="216" t="s">
        <v>265</v>
      </c>
      <c r="C14" s="394"/>
      <c r="D14" s="395">
        <v>491</v>
      </c>
      <c r="E14" s="396"/>
    </row>
    <row r="15" spans="1:5" ht="18" customHeight="1">
      <c r="A15" s="397"/>
      <c r="B15" s="362" t="s">
        <v>104</v>
      </c>
      <c r="C15" s="398"/>
      <c r="D15" s="399">
        <v>133</v>
      </c>
      <c r="E15" s="400"/>
    </row>
    <row r="16" spans="1:5" ht="18" customHeight="1">
      <c r="A16" s="393">
        <v>2</v>
      </c>
      <c r="B16" s="401" t="s">
        <v>106</v>
      </c>
      <c r="C16" s="402"/>
      <c r="D16" s="391">
        <f>D18+D17</f>
        <v>32781</v>
      </c>
      <c r="E16" s="403"/>
    </row>
    <row r="17" spans="1:5" ht="18" customHeight="1">
      <c r="A17" s="393"/>
      <c r="B17" s="216" t="s">
        <v>266</v>
      </c>
      <c r="C17" s="404"/>
      <c r="D17" s="395">
        <v>67</v>
      </c>
      <c r="E17" s="405"/>
    </row>
    <row r="18" spans="1:5" ht="18" customHeight="1">
      <c r="A18" s="406"/>
      <c r="B18" s="362" t="s">
        <v>267</v>
      </c>
      <c r="C18" s="398"/>
      <c r="D18" s="399">
        <v>32714</v>
      </c>
      <c r="E18" s="400"/>
    </row>
    <row r="19" spans="1:5" ht="18" customHeight="1">
      <c r="A19" s="195"/>
      <c r="B19" s="191" t="s">
        <v>11</v>
      </c>
      <c r="C19" s="385"/>
      <c r="D19" s="407">
        <f>D12+D16</f>
        <v>33405</v>
      </c>
      <c r="E19" s="408"/>
    </row>
    <row r="20" ht="18" customHeight="1"/>
    <row r="21" ht="18" customHeight="1">
      <c r="B21" s="409"/>
    </row>
    <row r="46" spans="1:5" ht="18.75">
      <c r="A46" s="410"/>
      <c r="B46" s="410"/>
      <c r="C46" s="410"/>
      <c r="D46" s="410"/>
      <c r="E46" s="410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411" t="s">
        <v>268</v>
      </c>
      <c r="C1" s="411"/>
      <c r="D1" s="411"/>
      <c r="E1" s="41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00" t="s">
        <v>269</v>
      </c>
      <c r="B4" s="300"/>
      <c r="C4" s="300"/>
      <c r="D4" s="300"/>
      <c r="E4" s="300"/>
      <c r="F4" s="150"/>
    </row>
    <row r="5" spans="1:6" ht="18" customHeight="1">
      <c r="A5" s="300" t="s">
        <v>185</v>
      </c>
      <c r="B5" s="300"/>
      <c r="C5" s="300"/>
      <c r="D5" s="300"/>
      <c r="E5" s="300"/>
      <c r="F5" s="150"/>
    </row>
    <row r="6" spans="1:6" ht="18" customHeight="1">
      <c r="A6" s="300" t="s">
        <v>68</v>
      </c>
      <c r="B6" s="300"/>
      <c r="C6" s="300"/>
      <c r="D6" s="300"/>
      <c r="E6" s="300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296" t="s">
        <v>186</v>
      </c>
      <c r="D9" s="297"/>
      <c r="E9" s="298"/>
      <c r="F9" s="149"/>
    </row>
    <row r="10" spans="1:6" ht="18" customHeight="1">
      <c r="A10" s="154">
        <v>1</v>
      </c>
      <c r="B10" s="412" t="s">
        <v>42</v>
      </c>
      <c r="C10" s="155"/>
      <c r="D10" s="156">
        <f>SUM(D11:D21)</f>
        <v>23701</v>
      </c>
      <c r="E10" s="157"/>
      <c r="F10" s="149"/>
    </row>
    <row r="11" spans="1:6" ht="18" customHeight="1">
      <c r="A11" s="158"/>
      <c r="B11" s="413" t="s">
        <v>170</v>
      </c>
      <c r="C11" s="242"/>
      <c r="D11" s="243">
        <v>15881</v>
      </c>
      <c r="E11" s="159"/>
      <c r="F11" s="149"/>
    </row>
    <row r="12" spans="1:6" ht="18" customHeight="1">
      <c r="A12" s="158"/>
      <c r="B12" s="413" t="s">
        <v>270</v>
      </c>
      <c r="C12" s="242"/>
      <c r="D12" s="243">
        <v>3362</v>
      </c>
      <c r="E12" s="159"/>
      <c r="F12" s="149"/>
    </row>
    <row r="13" spans="1:6" ht="18" customHeight="1">
      <c r="A13" s="158"/>
      <c r="B13" s="413" t="s">
        <v>139</v>
      </c>
      <c r="C13" s="242"/>
      <c r="D13" s="243">
        <v>914</v>
      </c>
      <c r="E13" s="159"/>
      <c r="F13" s="149"/>
    </row>
    <row r="14" spans="1:6" ht="18" customHeight="1">
      <c r="A14" s="158"/>
      <c r="B14" s="413" t="s">
        <v>140</v>
      </c>
      <c r="C14" s="242"/>
      <c r="D14" s="243">
        <v>451</v>
      </c>
      <c r="E14" s="159"/>
      <c r="F14" s="149"/>
    </row>
    <row r="15" spans="1:6" ht="18" customHeight="1">
      <c r="A15" s="158"/>
      <c r="B15" s="413" t="s">
        <v>117</v>
      </c>
      <c r="C15" s="242"/>
      <c r="D15" s="243">
        <v>120</v>
      </c>
      <c r="E15" s="159"/>
      <c r="F15" s="149"/>
    </row>
    <row r="16" spans="1:6" ht="18" customHeight="1">
      <c r="A16" s="158"/>
      <c r="B16" s="413" t="s">
        <v>118</v>
      </c>
      <c r="C16" s="242"/>
      <c r="D16" s="243">
        <v>255</v>
      </c>
      <c r="E16" s="159"/>
      <c r="F16" s="149"/>
    </row>
    <row r="17" spans="1:6" ht="18" customHeight="1" hidden="1">
      <c r="A17" s="158"/>
      <c r="B17" s="413" t="s">
        <v>171</v>
      </c>
      <c r="C17" s="242"/>
      <c r="D17" s="243"/>
      <c r="E17" s="159"/>
      <c r="F17" s="149"/>
    </row>
    <row r="18" spans="1:6" ht="18" customHeight="1">
      <c r="A18" s="158"/>
      <c r="B18" s="413" t="s">
        <v>141</v>
      </c>
      <c r="C18" s="242"/>
      <c r="D18" s="243">
        <v>323</v>
      </c>
      <c r="E18" s="159"/>
      <c r="F18" s="149"/>
    </row>
    <row r="19" spans="1:6" ht="18" customHeight="1" hidden="1">
      <c r="A19" s="160"/>
      <c r="B19" s="413" t="s">
        <v>120</v>
      </c>
      <c r="C19" s="244"/>
      <c r="D19" s="245"/>
      <c r="E19" s="159"/>
      <c r="F19" s="149"/>
    </row>
    <row r="20" spans="1:6" ht="18" customHeight="1" hidden="1">
      <c r="A20" s="158"/>
      <c r="B20" s="413" t="s">
        <v>172</v>
      </c>
      <c r="C20" s="242"/>
      <c r="D20" s="243"/>
      <c r="E20" s="159"/>
      <c r="F20" s="149"/>
    </row>
    <row r="21" spans="1:6" ht="18" customHeight="1">
      <c r="A21" s="158"/>
      <c r="B21" s="413" t="s">
        <v>119</v>
      </c>
      <c r="C21" s="242"/>
      <c r="D21" s="243">
        <v>2395</v>
      </c>
      <c r="E21" s="159"/>
      <c r="F21" s="149"/>
    </row>
    <row r="22" spans="1:6" ht="18" customHeight="1">
      <c r="A22" s="163">
        <v>2</v>
      </c>
      <c r="B22" s="414" t="s">
        <v>160</v>
      </c>
      <c r="C22" s="155"/>
      <c r="D22" s="156">
        <f>SUM(D23:D26)</f>
        <v>4403</v>
      </c>
      <c r="E22" s="164"/>
      <c r="F22" s="149"/>
    </row>
    <row r="23" spans="1:6" ht="18" customHeight="1">
      <c r="A23" s="158"/>
      <c r="B23" s="413" t="s">
        <v>69</v>
      </c>
      <c r="C23" s="242"/>
      <c r="D23" s="243">
        <v>4360</v>
      </c>
      <c r="E23" s="159"/>
      <c r="F23" s="149"/>
    </row>
    <row r="24" spans="1:6" ht="18" customHeight="1">
      <c r="A24" s="158"/>
      <c r="B24" s="413" t="s">
        <v>142</v>
      </c>
      <c r="C24" s="242"/>
      <c r="D24" s="243">
        <v>20</v>
      </c>
      <c r="E24" s="159"/>
      <c r="F24" s="149"/>
    </row>
    <row r="25" spans="1:6" ht="18" customHeight="1" hidden="1">
      <c r="A25" s="158"/>
      <c r="B25" s="413" t="s">
        <v>143</v>
      </c>
      <c r="C25" s="242"/>
      <c r="D25" s="243"/>
      <c r="E25" s="159"/>
      <c r="F25" s="149"/>
    </row>
    <row r="26" spans="1:6" ht="18" customHeight="1">
      <c r="A26" s="161"/>
      <c r="B26" s="415" t="s">
        <v>144</v>
      </c>
      <c r="C26" s="246"/>
      <c r="D26" s="247">
        <v>23</v>
      </c>
      <c r="E26" s="162"/>
      <c r="F26" s="149"/>
    </row>
    <row r="27" spans="1:6" ht="18" customHeight="1">
      <c r="A27" s="248">
        <v>3</v>
      </c>
      <c r="B27" s="416" t="s">
        <v>7</v>
      </c>
      <c r="C27" s="155"/>
      <c r="D27" s="156">
        <f>SUM(D28:D45)</f>
        <v>5301</v>
      </c>
      <c r="E27" s="164"/>
      <c r="F27" s="149"/>
    </row>
    <row r="28" spans="1:6" ht="18" customHeight="1">
      <c r="A28" s="249"/>
      <c r="B28" s="413" t="s">
        <v>108</v>
      </c>
      <c r="C28" s="244"/>
      <c r="D28" s="243">
        <v>28</v>
      </c>
      <c r="E28" s="159"/>
      <c r="F28" s="149"/>
    </row>
    <row r="29" spans="1:6" ht="18" customHeight="1">
      <c r="A29" s="250"/>
      <c r="B29" s="413" t="s">
        <v>161</v>
      </c>
      <c r="C29" s="242"/>
      <c r="D29" s="243">
        <v>210</v>
      </c>
      <c r="E29" s="159"/>
      <c r="F29" s="149"/>
    </row>
    <row r="30" spans="1:6" ht="18" customHeight="1" hidden="1">
      <c r="A30" s="250"/>
      <c r="B30" s="413" t="s">
        <v>173</v>
      </c>
      <c r="C30" s="244"/>
      <c r="D30" s="243"/>
      <c r="E30" s="159"/>
      <c r="F30" s="149"/>
    </row>
    <row r="31" spans="1:5" ht="18" customHeight="1">
      <c r="A31" s="250"/>
      <c r="B31" s="413" t="s">
        <v>174</v>
      </c>
      <c r="C31" s="242"/>
      <c r="D31" s="357">
        <v>79</v>
      </c>
      <c r="E31" s="159"/>
    </row>
    <row r="32" spans="1:5" ht="18" customHeight="1">
      <c r="A32" s="250"/>
      <c r="B32" s="413" t="s">
        <v>175</v>
      </c>
      <c r="C32" s="242"/>
      <c r="D32" s="357">
        <v>42</v>
      </c>
      <c r="E32" s="159"/>
    </row>
    <row r="33" spans="1:5" ht="18" customHeight="1">
      <c r="A33" s="250"/>
      <c r="B33" s="413" t="s">
        <v>176</v>
      </c>
      <c r="C33" s="242"/>
      <c r="D33" s="357">
        <v>492</v>
      </c>
      <c r="E33" s="159"/>
    </row>
    <row r="34" spans="1:5" ht="18" customHeight="1">
      <c r="A34" s="250"/>
      <c r="B34" s="413" t="s">
        <v>130</v>
      </c>
      <c r="C34" s="242"/>
      <c r="D34" s="243">
        <v>2688</v>
      </c>
      <c r="E34" s="159"/>
    </row>
    <row r="35" spans="1:5" ht="18" customHeight="1" hidden="1">
      <c r="A35" s="250"/>
      <c r="B35" s="413" t="s">
        <v>145</v>
      </c>
      <c r="C35" s="242"/>
      <c r="D35" s="357"/>
      <c r="E35" s="159"/>
    </row>
    <row r="36" spans="1:5" ht="18" customHeight="1">
      <c r="A36" s="250"/>
      <c r="B36" s="413" t="s">
        <v>109</v>
      </c>
      <c r="C36" s="242"/>
      <c r="D36" s="357">
        <v>101</v>
      </c>
      <c r="E36" s="159"/>
    </row>
    <row r="37" spans="1:5" ht="18" customHeight="1" hidden="1">
      <c r="A37" s="250"/>
      <c r="B37" s="413" t="s">
        <v>177</v>
      </c>
      <c r="C37" s="242"/>
      <c r="D37" s="357"/>
      <c r="E37" s="159"/>
    </row>
    <row r="38" spans="1:5" ht="18" customHeight="1">
      <c r="A38" s="250"/>
      <c r="B38" s="413" t="s">
        <v>110</v>
      </c>
      <c r="C38" s="242"/>
      <c r="D38" s="357">
        <v>3</v>
      </c>
      <c r="E38" s="159"/>
    </row>
    <row r="39" spans="1:5" ht="18" customHeight="1">
      <c r="A39" s="250"/>
      <c r="B39" s="413" t="s">
        <v>178</v>
      </c>
      <c r="C39" s="242"/>
      <c r="D39" s="357">
        <v>403</v>
      </c>
      <c r="E39" s="159"/>
    </row>
    <row r="40" spans="1:5" ht="18" customHeight="1">
      <c r="A40" s="250"/>
      <c r="B40" s="413" t="s">
        <v>111</v>
      </c>
      <c r="C40" s="242"/>
      <c r="D40" s="357">
        <v>0</v>
      </c>
      <c r="E40" s="159"/>
    </row>
    <row r="41" spans="1:5" ht="18" customHeight="1" hidden="1">
      <c r="A41" s="250"/>
      <c r="B41" s="413" t="s">
        <v>112</v>
      </c>
      <c r="C41" s="242"/>
      <c r="D41" s="357"/>
      <c r="E41" s="159"/>
    </row>
    <row r="42" spans="1:5" ht="18" customHeight="1">
      <c r="A42" s="250"/>
      <c r="B42" s="413" t="s">
        <v>146</v>
      </c>
      <c r="C42" s="242"/>
      <c r="D42" s="243">
        <v>972</v>
      </c>
      <c r="E42" s="159"/>
    </row>
    <row r="43" spans="1:5" ht="18" customHeight="1">
      <c r="A43" s="250"/>
      <c r="B43" s="413" t="s">
        <v>113</v>
      </c>
      <c r="C43" s="242"/>
      <c r="D43" s="243">
        <v>283</v>
      </c>
      <c r="E43" s="159"/>
    </row>
    <row r="44" spans="1:5" ht="18" customHeight="1" hidden="1">
      <c r="A44" s="250"/>
      <c r="B44" s="413" t="s">
        <v>71</v>
      </c>
      <c r="C44" s="242"/>
      <c r="D44" s="357"/>
      <c r="E44" s="159"/>
    </row>
    <row r="45" spans="1:5" ht="18" customHeight="1" hidden="1">
      <c r="A45" s="250"/>
      <c r="B45" s="413" t="s">
        <v>70</v>
      </c>
      <c r="C45" s="242"/>
      <c r="D45" s="357"/>
      <c r="E45" s="159"/>
    </row>
    <row r="46" spans="1:7" ht="18" customHeight="1">
      <c r="A46" s="166"/>
      <c r="B46" s="167" t="s">
        <v>1</v>
      </c>
      <c r="C46" s="168"/>
      <c r="D46" s="169">
        <f>D27+D22+D10</f>
        <v>33405</v>
      </c>
      <c r="E46" s="170"/>
      <c r="G46" s="417"/>
    </row>
    <row r="47" spans="1:5" ht="18.75">
      <c r="A47" s="130"/>
      <c r="B47" s="171"/>
      <c r="C47" s="171"/>
      <c r="D47" s="171"/>
      <c r="E47" s="171"/>
    </row>
  </sheetData>
  <sheetProtection/>
  <mergeCells count="5">
    <mergeCell ref="C9:E9"/>
    <mergeCell ref="B1:E1"/>
    <mergeCell ref="A4:E4"/>
    <mergeCell ref="A5:E5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.75390625" style="69" customWidth="1"/>
    <col min="2" max="2" width="41.375" style="72" customWidth="1"/>
    <col min="3" max="3" width="22.625" style="72" customWidth="1"/>
    <col min="4" max="16384" width="9.125" style="72" customWidth="1"/>
  </cols>
  <sheetData>
    <row r="1" spans="2:5" ht="18" customHeight="1">
      <c r="B1" s="289" t="s">
        <v>202</v>
      </c>
      <c r="C1" s="289"/>
      <c r="D1" s="289"/>
      <c r="E1" s="289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277" t="s">
        <v>131</v>
      </c>
      <c r="B5" s="277"/>
      <c r="C5" s="277"/>
      <c r="D5" s="277"/>
      <c r="E5" s="277"/>
    </row>
    <row r="6" spans="1:5" ht="18" customHeight="1">
      <c r="A6" s="277" t="s">
        <v>185</v>
      </c>
      <c r="B6" s="277"/>
      <c r="C6" s="277"/>
      <c r="D6" s="277"/>
      <c r="E6" s="277"/>
    </row>
    <row r="7" spans="1:6" ht="18" customHeight="1">
      <c r="A7" s="278" t="s">
        <v>149</v>
      </c>
      <c r="B7" s="278"/>
      <c r="C7" s="278"/>
      <c r="D7" s="278"/>
      <c r="E7" s="278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7"/>
      <c r="B11" s="85" t="s">
        <v>0</v>
      </c>
      <c r="C11" s="301" t="s">
        <v>186</v>
      </c>
      <c r="D11" s="302"/>
      <c r="E11" s="303"/>
    </row>
    <row r="12" spans="1:5" ht="18" customHeight="1">
      <c r="A12" s="98">
        <v>1</v>
      </c>
      <c r="B12" s="90" t="s">
        <v>152</v>
      </c>
      <c r="C12" s="79">
        <f>C15+C14+C13</f>
        <v>3773</v>
      </c>
      <c r="D12" s="73"/>
      <c r="E12" s="74"/>
    </row>
    <row r="13" spans="1:5" ht="18" customHeight="1">
      <c r="A13" s="236"/>
      <c r="B13" s="214" t="s">
        <v>18</v>
      </c>
      <c r="C13" s="218">
        <v>310</v>
      </c>
      <c r="D13" s="75"/>
      <c r="E13" s="76"/>
    </row>
    <row r="14" spans="1:5" ht="18" customHeight="1">
      <c r="A14" s="236"/>
      <c r="B14" s="214" t="s">
        <v>182</v>
      </c>
      <c r="C14" s="218">
        <v>2527</v>
      </c>
      <c r="D14" s="75"/>
      <c r="E14" s="76"/>
    </row>
    <row r="15" spans="1:5" ht="18" customHeight="1">
      <c r="A15" s="177"/>
      <c r="B15" s="214" t="s">
        <v>232</v>
      </c>
      <c r="C15" s="218">
        <v>936</v>
      </c>
      <c r="D15" s="219"/>
      <c r="E15" s="220"/>
    </row>
    <row r="16" spans="1:5" ht="18" customHeight="1">
      <c r="A16" s="178"/>
      <c r="B16" s="179" t="s">
        <v>65</v>
      </c>
      <c r="C16" s="180">
        <f>C12</f>
        <v>3773</v>
      </c>
      <c r="D16" s="181"/>
      <c r="E16" s="182"/>
    </row>
    <row r="17" spans="1:5" ht="15.75">
      <c r="A17" s="99"/>
      <c r="B17" s="75"/>
      <c r="C17" s="75"/>
      <c r="D17" s="75"/>
      <c r="E17" s="75"/>
    </row>
    <row r="18" spans="1:5" ht="15.75">
      <c r="A18" s="99"/>
      <c r="B18" s="91"/>
      <c r="C18" s="88"/>
      <c r="D18" s="75"/>
      <c r="E18" s="75"/>
    </row>
    <row r="19" ht="15.75">
      <c r="C19" s="176"/>
    </row>
    <row r="20" ht="15.75">
      <c r="C20" s="176"/>
    </row>
    <row r="21" ht="15.75">
      <c r="C21" s="176"/>
    </row>
    <row r="22" ht="15.75">
      <c r="C22" s="176"/>
    </row>
    <row r="23" ht="15.75">
      <c r="C23" s="176"/>
    </row>
    <row r="24" ht="15.75">
      <c r="C24" s="176"/>
    </row>
    <row r="25" ht="15.75">
      <c r="C25" s="176"/>
    </row>
    <row r="26" ht="15.75">
      <c r="C26" s="176"/>
    </row>
    <row r="27" ht="15.75">
      <c r="C27" s="176"/>
    </row>
    <row r="28" ht="15.75">
      <c r="C28" s="176"/>
    </row>
    <row r="39" spans="1:5" ht="15.75">
      <c r="A39" s="124"/>
      <c r="B39" s="124"/>
      <c r="C39" s="124"/>
      <c r="D39" s="124"/>
      <c r="E39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43"/>
  <sheetViews>
    <sheetView zoomScalePageLayoutView="0" workbookViewId="0" topLeftCell="A4">
      <selection activeCell="E21" sqref="E21"/>
    </sheetView>
  </sheetViews>
  <sheetFormatPr defaultColWidth="9.00390625" defaultRowHeight="12.75"/>
  <cols>
    <col min="1" max="1" width="3.75390625" style="122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89" t="s">
        <v>201</v>
      </c>
      <c r="C1" s="289"/>
      <c r="D1" s="289"/>
      <c r="E1" s="289"/>
    </row>
    <row r="2" spans="3:5" ht="18" customHeight="1">
      <c r="C2" s="92"/>
      <c r="D2" s="92"/>
      <c r="E2" s="92"/>
    </row>
    <row r="3" ht="18" customHeight="1"/>
    <row r="4" ht="18" customHeight="1"/>
    <row r="5" spans="1:5" ht="18" customHeight="1">
      <c r="A5" s="277" t="s">
        <v>131</v>
      </c>
      <c r="B5" s="277"/>
      <c r="C5" s="277"/>
      <c r="D5" s="277"/>
      <c r="E5" s="277"/>
    </row>
    <row r="6" spans="1:5" ht="18" customHeight="1">
      <c r="A6" s="277" t="s">
        <v>185</v>
      </c>
      <c r="B6" s="277"/>
      <c r="C6" s="277"/>
      <c r="D6" s="277"/>
      <c r="E6" s="277"/>
    </row>
    <row r="7" spans="1:5" ht="18" customHeight="1">
      <c r="A7" s="277" t="s">
        <v>22</v>
      </c>
      <c r="B7" s="277"/>
      <c r="C7" s="277"/>
      <c r="D7" s="277"/>
      <c r="E7" s="277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5"/>
      <c r="B11" s="172" t="s">
        <v>0</v>
      </c>
      <c r="C11" s="292" t="s">
        <v>186</v>
      </c>
      <c r="D11" s="293"/>
      <c r="E11" s="294"/>
    </row>
    <row r="12" spans="1:9" ht="18" customHeight="1">
      <c r="A12" s="221">
        <v>1</v>
      </c>
      <c r="B12" s="217" t="s">
        <v>67</v>
      </c>
      <c r="C12" s="222">
        <v>89796</v>
      </c>
      <c r="D12" s="223"/>
      <c r="E12" s="93"/>
      <c r="G12" s="219"/>
      <c r="H12" s="75"/>
      <c r="I12" s="75"/>
    </row>
    <row r="13" spans="1:9" ht="18" customHeight="1">
      <c r="A13" s="221">
        <v>2</v>
      </c>
      <c r="B13" s="217" t="s">
        <v>23</v>
      </c>
      <c r="C13" s="218">
        <v>50</v>
      </c>
      <c r="D13" s="219"/>
      <c r="E13" s="76"/>
      <c r="G13" s="219"/>
      <c r="H13" s="75"/>
      <c r="I13" s="75"/>
    </row>
    <row r="14" spans="1:9" ht="18" customHeight="1">
      <c r="A14" s="221">
        <v>3</v>
      </c>
      <c r="B14" s="217" t="s">
        <v>24</v>
      </c>
      <c r="C14" s="218">
        <v>20</v>
      </c>
      <c r="D14" s="219"/>
      <c r="E14" s="76"/>
      <c r="G14" s="219"/>
      <c r="H14" s="75"/>
      <c r="I14" s="75"/>
    </row>
    <row r="15" spans="1:9" ht="18" customHeight="1">
      <c r="A15" s="221">
        <v>4</v>
      </c>
      <c r="B15" s="217" t="s">
        <v>25</v>
      </c>
      <c r="C15" s="218">
        <v>10</v>
      </c>
      <c r="D15" s="219"/>
      <c r="E15" s="76"/>
      <c r="G15" s="219"/>
      <c r="H15" s="75"/>
      <c r="I15" s="75"/>
    </row>
    <row r="16" spans="1:9" ht="18" customHeight="1">
      <c r="A16" s="221">
        <v>5</v>
      </c>
      <c r="B16" s="217" t="s">
        <v>26</v>
      </c>
      <c r="C16" s="218">
        <v>8</v>
      </c>
      <c r="D16" s="219"/>
      <c r="E16" s="76"/>
      <c r="G16" s="219"/>
      <c r="H16" s="75"/>
      <c r="I16" s="75"/>
    </row>
    <row r="17" spans="1:9" ht="18" customHeight="1">
      <c r="A17" s="221">
        <v>6</v>
      </c>
      <c r="B17" s="217" t="s">
        <v>17</v>
      </c>
      <c r="C17" s="266">
        <v>1856</v>
      </c>
      <c r="D17" s="219"/>
      <c r="E17" s="76"/>
      <c r="G17" s="219"/>
      <c r="H17" s="75"/>
      <c r="I17" s="75"/>
    </row>
    <row r="18" spans="1:9" ht="18" customHeight="1">
      <c r="A18" s="221">
        <v>7</v>
      </c>
      <c r="B18" s="217" t="s">
        <v>20</v>
      </c>
      <c r="C18" s="218">
        <v>75</v>
      </c>
      <c r="D18" s="219"/>
      <c r="E18" s="76"/>
      <c r="G18" s="219"/>
      <c r="H18" s="75"/>
      <c r="I18" s="75"/>
    </row>
    <row r="19" spans="1:9" ht="18" customHeight="1">
      <c r="A19" s="221">
        <v>8</v>
      </c>
      <c r="B19" s="217" t="s">
        <v>114</v>
      </c>
      <c r="C19" s="266">
        <v>2063</v>
      </c>
      <c r="D19" s="224"/>
      <c r="E19" s="89"/>
      <c r="G19" s="219"/>
      <c r="H19" s="75"/>
      <c r="I19" s="75"/>
    </row>
    <row r="20" spans="1:9" ht="18" customHeight="1">
      <c r="A20" s="221">
        <v>9</v>
      </c>
      <c r="B20" s="217" t="s">
        <v>115</v>
      </c>
      <c r="C20" s="218">
        <v>50</v>
      </c>
      <c r="D20" s="219"/>
      <c r="E20" s="76"/>
      <c r="G20" s="219"/>
      <c r="H20" s="75"/>
      <c r="I20" s="75"/>
    </row>
    <row r="21" spans="1:9" ht="18" customHeight="1">
      <c r="A21" s="221">
        <v>10</v>
      </c>
      <c r="B21" s="217" t="s">
        <v>163</v>
      </c>
      <c r="C21" s="218">
        <v>60</v>
      </c>
      <c r="D21" s="219"/>
      <c r="E21" s="76"/>
      <c r="G21" s="219"/>
      <c r="H21" s="75"/>
      <c r="I21" s="75"/>
    </row>
    <row r="22" spans="1:9" ht="18" customHeight="1">
      <c r="A22" s="221">
        <v>11</v>
      </c>
      <c r="B22" s="217" t="s">
        <v>116</v>
      </c>
      <c r="C22" s="218">
        <v>20</v>
      </c>
      <c r="D22" s="219"/>
      <c r="E22" s="76"/>
      <c r="G22" s="219"/>
      <c r="H22" s="75"/>
      <c r="I22" s="75"/>
    </row>
    <row r="23" spans="1:9" ht="18" customHeight="1">
      <c r="A23" s="221">
        <v>12</v>
      </c>
      <c r="B23" s="217" t="s">
        <v>221</v>
      </c>
      <c r="C23" s="218">
        <v>105</v>
      </c>
      <c r="D23" s="219"/>
      <c r="E23" s="76"/>
      <c r="G23" s="219"/>
      <c r="H23" s="75"/>
      <c r="I23" s="75"/>
    </row>
    <row r="24" spans="1:9" ht="18" customHeight="1">
      <c r="A24" s="221">
        <v>13</v>
      </c>
      <c r="B24" s="217" t="s">
        <v>222</v>
      </c>
      <c r="C24" s="225">
        <v>22</v>
      </c>
      <c r="D24" s="219"/>
      <c r="E24" s="76"/>
      <c r="G24" s="219"/>
      <c r="H24" s="75"/>
      <c r="I24" s="75"/>
    </row>
    <row r="25" spans="1:9" ht="16.5">
      <c r="A25" s="125"/>
      <c r="B25" s="191" t="s">
        <v>61</v>
      </c>
      <c r="C25" s="180">
        <f>SUM(C12:C24)</f>
        <v>94135</v>
      </c>
      <c r="D25" s="181"/>
      <c r="E25" s="83"/>
      <c r="G25" s="219"/>
      <c r="H25" s="75"/>
      <c r="I25" s="75"/>
    </row>
    <row r="26" spans="1:9" ht="15.75">
      <c r="A26" s="126"/>
      <c r="B26" s="75"/>
      <c r="C26" s="75"/>
      <c r="D26" s="75"/>
      <c r="E26" s="75"/>
      <c r="G26" s="219"/>
      <c r="H26" s="75"/>
      <c r="I26" s="75"/>
    </row>
    <row r="27" spans="1:9" ht="15.75">
      <c r="A27" s="126"/>
      <c r="B27" s="75"/>
      <c r="C27" s="75"/>
      <c r="D27" s="75"/>
      <c r="E27" s="75"/>
      <c r="G27" s="75"/>
      <c r="H27" s="75"/>
      <c r="I27" s="75"/>
    </row>
    <row r="28" spans="1:9" ht="15.75">
      <c r="A28" s="126"/>
      <c r="B28" s="75"/>
      <c r="C28" s="75"/>
      <c r="D28" s="75"/>
      <c r="E28" s="75"/>
      <c r="G28" s="75"/>
      <c r="H28" s="75"/>
      <c r="I28" s="75"/>
    </row>
    <row r="43" spans="2:5" ht="15.75">
      <c r="B43" s="124"/>
      <c r="C43" s="124"/>
      <c r="D43" s="124"/>
      <c r="E43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42"/>
  <sheetViews>
    <sheetView zoomScalePageLayoutView="0" workbookViewId="0" topLeftCell="A1">
      <selection activeCell="C14" activeCellId="1" sqref="C12 C14:C18"/>
    </sheetView>
  </sheetViews>
  <sheetFormatPr defaultColWidth="9.00390625" defaultRowHeight="12.75"/>
  <cols>
    <col min="1" max="1" width="3.75390625" style="128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289" t="s">
        <v>210</v>
      </c>
      <c r="C1" s="289"/>
      <c r="D1" s="289"/>
      <c r="E1" s="289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78" t="s">
        <v>131</v>
      </c>
      <c r="B5" s="278"/>
      <c r="C5" s="278"/>
      <c r="D5" s="278"/>
      <c r="E5" s="278"/>
    </row>
    <row r="6" spans="1:5" ht="18" customHeight="1">
      <c r="A6" s="278" t="s">
        <v>185</v>
      </c>
      <c r="B6" s="278"/>
      <c r="C6" s="278"/>
      <c r="D6" s="278"/>
      <c r="E6" s="278"/>
    </row>
    <row r="7" spans="1:5" ht="18" customHeight="1">
      <c r="A7" s="278" t="s">
        <v>2</v>
      </c>
      <c r="B7" s="278"/>
      <c r="C7" s="278"/>
      <c r="D7" s="278"/>
      <c r="E7" s="278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4" t="s">
        <v>0</v>
      </c>
      <c r="C11" s="279" t="s">
        <v>186</v>
      </c>
      <c r="D11" s="279"/>
      <c r="E11" s="288"/>
    </row>
    <row r="12" spans="1:5" ht="18" customHeight="1">
      <c r="A12" s="213"/>
      <c r="B12" s="216" t="s">
        <v>211</v>
      </c>
      <c r="C12" s="226">
        <v>1649</v>
      </c>
      <c r="D12" s="208"/>
      <c r="E12" s="194"/>
    </row>
    <row r="13" spans="1:5" ht="18" customHeight="1">
      <c r="A13" s="213"/>
      <c r="B13" s="216" t="s">
        <v>223</v>
      </c>
      <c r="C13" s="226">
        <v>1647</v>
      </c>
      <c r="D13" s="208"/>
      <c r="E13" s="194"/>
    </row>
    <row r="14" spans="1:5" ht="18" customHeight="1">
      <c r="A14" s="213"/>
      <c r="B14" s="216" t="s">
        <v>224</v>
      </c>
      <c r="C14" s="226">
        <v>686</v>
      </c>
      <c r="D14" s="208"/>
      <c r="E14" s="194"/>
    </row>
    <row r="15" spans="1:5" ht="18" customHeight="1">
      <c r="A15" s="213"/>
      <c r="B15" s="216" t="s">
        <v>225</v>
      </c>
      <c r="C15" s="226">
        <v>924</v>
      </c>
      <c r="D15" s="208"/>
      <c r="E15" s="194"/>
    </row>
    <row r="16" spans="1:5" ht="18" customHeight="1">
      <c r="A16" s="213"/>
      <c r="B16" s="216" t="s">
        <v>233</v>
      </c>
      <c r="C16" s="226">
        <v>392</v>
      </c>
      <c r="D16" s="208"/>
      <c r="E16" s="194"/>
    </row>
    <row r="17" spans="1:5" ht="18" customHeight="1">
      <c r="A17" s="213"/>
      <c r="B17" s="216" t="s">
        <v>234</v>
      </c>
      <c r="C17" s="226">
        <v>938</v>
      </c>
      <c r="D17" s="208"/>
      <c r="E17" s="194"/>
    </row>
    <row r="18" spans="1:5" ht="18" customHeight="1">
      <c r="A18" s="213"/>
      <c r="B18" s="216" t="s">
        <v>235</v>
      </c>
      <c r="C18" s="226">
        <v>3800</v>
      </c>
      <c r="D18" s="208"/>
      <c r="E18" s="194"/>
    </row>
    <row r="19" spans="1:5" ht="18" customHeight="1">
      <c r="A19" s="117"/>
      <c r="B19" s="191" t="s">
        <v>16</v>
      </c>
      <c r="C19" s="192">
        <f>SUM(C12:C18)</f>
        <v>10036</v>
      </c>
      <c r="D19" s="193"/>
      <c r="E19" s="96"/>
    </row>
    <row r="20" ht="18" customHeight="1"/>
    <row r="21" ht="18" customHeight="1"/>
    <row r="22" ht="18" customHeight="1"/>
    <row r="24" spans="1:3" ht="15.75">
      <c r="A24" s="127"/>
      <c r="B24" s="13"/>
      <c r="C24" s="28"/>
    </row>
    <row r="25" spans="1:3" ht="15.75">
      <c r="A25" s="127"/>
      <c r="B25" s="13"/>
      <c r="C25" s="28"/>
    </row>
    <row r="42" spans="1:5" ht="15.75">
      <c r="A42" s="11"/>
      <c r="B42" s="18"/>
      <c r="C42" s="18"/>
      <c r="D42" s="18"/>
      <c r="E42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4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.875" style="60" customWidth="1"/>
    <col min="2" max="2" width="37.375" style="60" customWidth="1"/>
    <col min="3" max="10" width="11.25390625" style="60" customWidth="1"/>
    <col min="11" max="11" width="10.75390625" style="60" customWidth="1"/>
    <col min="12" max="16384" width="9.125" style="60" customWidth="1"/>
  </cols>
  <sheetData>
    <row r="1" spans="1:11" ht="15.75">
      <c r="A1" s="10"/>
      <c r="B1" s="10"/>
      <c r="C1" s="10"/>
      <c r="D1" s="10"/>
      <c r="E1" s="289" t="s">
        <v>217</v>
      </c>
      <c r="F1" s="289"/>
      <c r="G1" s="289"/>
      <c r="H1" s="289"/>
      <c r="I1" s="289"/>
      <c r="J1" s="289"/>
      <c r="K1" s="289"/>
    </row>
    <row r="2" spans="1:1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ht="15.75">
      <c r="A3" s="290" t="s">
        <v>131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61"/>
      <c r="M3" s="61"/>
      <c r="N3" s="61"/>
      <c r="O3" s="61"/>
    </row>
    <row r="4" spans="1:15" ht="15.75">
      <c r="A4" s="290" t="s">
        <v>185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61"/>
      <c r="M4" s="61"/>
      <c r="N4" s="61"/>
      <c r="O4" s="61"/>
    </row>
    <row r="5" spans="1:15" ht="15.75">
      <c r="A5" s="290" t="s">
        <v>88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61"/>
      <c r="M5" s="61"/>
      <c r="N5" s="61"/>
      <c r="O5" s="61"/>
    </row>
    <row r="6" spans="1:11" ht="15.75">
      <c r="A6" s="10"/>
      <c r="B6" s="10"/>
      <c r="C6" s="10"/>
      <c r="D6" s="10"/>
      <c r="E6" s="10"/>
      <c r="F6" s="10"/>
      <c r="G6" s="10"/>
      <c r="H6" s="10"/>
      <c r="I6" s="307" t="s">
        <v>78</v>
      </c>
      <c r="J6" s="307"/>
      <c r="K6" s="307"/>
    </row>
    <row r="7" spans="1:11" ht="15" customHeight="1">
      <c r="A7" s="62"/>
      <c r="B7" s="281" t="s">
        <v>91</v>
      </c>
      <c r="C7" s="281" t="s">
        <v>79</v>
      </c>
      <c r="D7" s="281" t="s">
        <v>80</v>
      </c>
      <c r="E7" s="283" t="s">
        <v>7</v>
      </c>
      <c r="F7" s="283" t="s">
        <v>169</v>
      </c>
      <c r="G7" s="283" t="s">
        <v>218</v>
      </c>
      <c r="H7" s="285" t="s">
        <v>81</v>
      </c>
      <c r="I7" s="283" t="s">
        <v>22</v>
      </c>
      <c r="J7" s="283" t="s">
        <v>2</v>
      </c>
      <c r="K7" s="305" t="s">
        <v>1</v>
      </c>
    </row>
    <row r="8" spans="1:11" ht="15" customHeight="1">
      <c r="A8" s="63"/>
      <c r="B8" s="282"/>
      <c r="C8" s="282"/>
      <c r="D8" s="282"/>
      <c r="E8" s="284"/>
      <c r="F8" s="284"/>
      <c r="G8" s="284"/>
      <c r="H8" s="304"/>
      <c r="I8" s="284"/>
      <c r="J8" s="284"/>
      <c r="K8" s="306"/>
    </row>
    <row r="9" spans="1:11" ht="15" customHeight="1">
      <c r="A9" s="280"/>
      <c r="B9" s="64" t="s">
        <v>72</v>
      </c>
      <c r="C9" s="65">
        <f>Önkormányzat!D10</f>
        <v>7838</v>
      </c>
      <c r="D9" s="31">
        <f>Önkormányzat!D21</f>
        <v>2089</v>
      </c>
      <c r="E9" s="31">
        <f>Önkormányzat!D26</f>
        <v>30144</v>
      </c>
      <c r="F9" s="31">
        <f>Önkormányzat!D45</f>
        <v>1</v>
      </c>
      <c r="G9" s="31">
        <f>Működési!D47</f>
        <v>3580</v>
      </c>
      <c r="H9" s="31">
        <f>Pénzellátások!C16</f>
        <v>3773</v>
      </c>
      <c r="I9" s="31">
        <f>'Átadott pénzeszközök'!C25-'Átadott pénzeszközök'!C12</f>
        <v>4339</v>
      </c>
      <c r="J9" s="31">
        <f>'Fejlesztési kiadások'!C19</f>
        <v>10036</v>
      </c>
      <c r="K9" s="31">
        <f aca="true" t="shared" si="0" ref="K9:K23">SUM(C9:J9)</f>
        <v>61800</v>
      </c>
    </row>
    <row r="10" spans="1:11" ht="15" customHeight="1">
      <c r="A10" s="280"/>
      <c r="B10" s="64" t="s">
        <v>4</v>
      </c>
      <c r="C10" s="31">
        <f>'Közösségi Ház'!D10</f>
        <v>3291</v>
      </c>
      <c r="D10" s="31">
        <f>'Közösségi Ház'!D21</f>
        <v>607</v>
      </c>
      <c r="E10" s="31">
        <f>'Közösségi Ház'!D26</f>
        <v>2045</v>
      </c>
      <c r="F10" s="31"/>
      <c r="G10" s="31"/>
      <c r="H10" s="31"/>
      <c r="I10" s="31"/>
      <c r="J10" s="31"/>
      <c r="K10" s="31">
        <f t="shared" si="0"/>
        <v>5943</v>
      </c>
    </row>
    <row r="11" spans="1:11" ht="15" customHeight="1">
      <c r="A11" s="280"/>
      <c r="B11" s="64" t="s">
        <v>90</v>
      </c>
      <c r="C11" s="31">
        <f>'Védőnői szolgálat'!D10</f>
        <v>2440</v>
      </c>
      <c r="D11" s="31">
        <f>'Védőnői szolgálat'!D21</f>
        <v>411</v>
      </c>
      <c r="E11" s="31">
        <f>'Védőnői szolgálat'!D26</f>
        <v>458</v>
      </c>
      <c r="F11" s="31"/>
      <c r="G11" s="31"/>
      <c r="H11" s="31"/>
      <c r="I11" s="31"/>
      <c r="J11" s="31"/>
      <c r="K11" s="31">
        <f t="shared" si="0"/>
        <v>3309</v>
      </c>
    </row>
    <row r="12" spans="1:11" ht="15" customHeight="1">
      <c r="A12" s="280"/>
      <c r="B12" s="64" t="s">
        <v>92</v>
      </c>
      <c r="C12" s="31">
        <f>Községgazdálkodás!D10</f>
        <v>0</v>
      </c>
      <c r="D12" s="31">
        <f>Községgazdálkodás!D21</f>
        <v>0</v>
      </c>
      <c r="E12" s="31">
        <f>Községgazdálkodás!D26</f>
        <v>2777</v>
      </c>
      <c r="F12" s="31"/>
      <c r="G12" s="31"/>
      <c r="H12" s="31"/>
      <c r="I12" s="31"/>
      <c r="J12" s="31"/>
      <c r="K12" s="31">
        <f t="shared" si="0"/>
        <v>2777</v>
      </c>
    </row>
    <row r="13" spans="1:11" ht="15" customHeight="1">
      <c r="A13" s="280"/>
      <c r="B13" s="64" t="s">
        <v>82</v>
      </c>
      <c r="C13" s="31">
        <f>Közvilágítás!D10</f>
        <v>0</v>
      </c>
      <c r="D13" s="31">
        <f>Közvilágítás!D21</f>
        <v>0</v>
      </c>
      <c r="E13" s="31">
        <f>Közvilágítás!D26</f>
        <v>5171</v>
      </c>
      <c r="F13" s="31"/>
      <c r="G13" s="31"/>
      <c r="H13" s="31"/>
      <c r="I13" s="31"/>
      <c r="J13" s="31"/>
      <c r="K13" s="31">
        <f t="shared" si="0"/>
        <v>5171</v>
      </c>
    </row>
    <row r="14" spans="1:11" ht="15" customHeight="1">
      <c r="A14" s="280"/>
      <c r="B14" s="64" t="s">
        <v>84</v>
      </c>
      <c r="C14" s="31">
        <f>'Út- híd üzemeltetés'!D10</f>
        <v>0</v>
      </c>
      <c r="D14" s="31">
        <f>'Út- híd üzemeltetés'!D21</f>
        <v>0</v>
      </c>
      <c r="E14" s="31">
        <f>'Út- híd üzemeltetés'!D26</f>
        <v>652</v>
      </c>
      <c r="F14" s="31"/>
      <c r="G14" s="31"/>
      <c r="H14" s="31"/>
      <c r="I14" s="31"/>
      <c r="J14" s="31"/>
      <c r="K14" s="31">
        <f t="shared" si="0"/>
        <v>652</v>
      </c>
    </row>
    <row r="15" spans="1:11" ht="15" customHeight="1">
      <c r="A15" s="280"/>
      <c r="B15" s="64" t="s">
        <v>183</v>
      </c>
      <c r="C15" s="31">
        <f>Gyermekétkeztetés!D10</f>
        <v>5410</v>
      </c>
      <c r="D15" s="31">
        <f>Gyermekétkeztetés!D21</f>
        <v>892</v>
      </c>
      <c r="E15" s="31">
        <f>Gyermekétkeztetés!D26</f>
        <v>0</v>
      </c>
      <c r="F15" s="31"/>
      <c r="G15" s="31"/>
      <c r="H15" s="31"/>
      <c r="I15" s="31"/>
      <c r="J15" s="31"/>
      <c r="K15" s="31">
        <f t="shared" si="0"/>
        <v>6302</v>
      </c>
    </row>
    <row r="16" spans="1:11" ht="15" customHeight="1">
      <c r="A16" s="280"/>
      <c r="B16" s="64" t="s">
        <v>93</v>
      </c>
      <c r="C16" s="31">
        <f>Közfoglalkoztatás!D10</f>
        <v>12781</v>
      </c>
      <c r="D16" s="31">
        <f>Közfoglalkoztatás!D21</f>
        <v>1344</v>
      </c>
      <c r="E16" s="31">
        <f>Közfoglalkoztatás!D26</f>
        <v>824</v>
      </c>
      <c r="F16" s="31"/>
      <c r="G16" s="31"/>
      <c r="H16" s="31"/>
      <c r="I16" s="31"/>
      <c r="J16" s="31"/>
      <c r="K16" s="31">
        <f t="shared" si="0"/>
        <v>14949</v>
      </c>
    </row>
    <row r="17" spans="1:11" ht="15" customHeight="1">
      <c r="A17" s="280"/>
      <c r="B17" s="64" t="s">
        <v>248</v>
      </c>
      <c r="C17" s="31">
        <f>'Intézményen kív ét'!D10</f>
        <v>0</v>
      </c>
      <c r="D17" s="31">
        <f>'Intézményen kív ét'!D21</f>
        <v>0</v>
      </c>
      <c r="E17" s="31">
        <f>'Intézményen kív ét'!D26</f>
        <v>894</v>
      </c>
      <c r="F17" s="31"/>
      <c r="G17" s="31"/>
      <c r="H17" s="31"/>
      <c r="I17" s="31"/>
      <c r="J17" s="31"/>
      <c r="K17" s="31">
        <f t="shared" si="0"/>
        <v>894</v>
      </c>
    </row>
    <row r="18" spans="1:11" ht="15" customHeight="1">
      <c r="A18" s="280"/>
      <c r="B18" s="64" t="s">
        <v>251</v>
      </c>
      <c r="C18" s="31">
        <f>'Ovi műk'!D10</f>
        <v>0</v>
      </c>
      <c r="D18" s="31">
        <f>'Ovi műk'!D21</f>
        <v>0</v>
      </c>
      <c r="E18" s="31">
        <f>'Ovi műk'!D26</f>
        <v>346</v>
      </c>
      <c r="F18" s="31"/>
      <c r="G18" s="31"/>
      <c r="H18" s="31"/>
      <c r="I18" s="31"/>
      <c r="J18" s="31"/>
      <c r="K18" s="31">
        <f t="shared" si="0"/>
        <v>346</v>
      </c>
    </row>
    <row r="19" spans="1:11" ht="15" customHeight="1">
      <c r="A19" s="280"/>
      <c r="B19" s="64" t="s">
        <v>249</v>
      </c>
      <c r="C19" s="31">
        <f>'Iskola műk'!D10</f>
        <v>0</v>
      </c>
      <c r="D19" s="31">
        <f>'Iskola műk'!D21</f>
        <v>0</v>
      </c>
      <c r="E19" s="31">
        <f>'Iskola műk'!D26</f>
        <v>5244</v>
      </c>
      <c r="F19" s="31"/>
      <c r="G19" s="31"/>
      <c r="H19" s="31"/>
      <c r="I19" s="31"/>
      <c r="J19" s="31"/>
      <c r="K19" s="31">
        <f t="shared" si="0"/>
        <v>5244</v>
      </c>
    </row>
    <row r="20" spans="1:11" ht="15" customHeight="1">
      <c r="A20" s="280"/>
      <c r="B20" s="64" t="s">
        <v>250</v>
      </c>
      <c r="C20" s="31">
        <f>'Telep fejl'!D10</f>
        <v>0</v>
      </c>
      <c r="D20" s="31">
        <f>'Telep fejl'!D21</f>
        <v>0</v>
      </c>
      <c r="E20" s="31">
        <f>'Telep fejl'!D26</f>
        <v>95</v>
      </c>
      <c r="F20" s="31"/>
      <c r="G20" s="31"/>
      <c r="H20" s="31"/>
      <c r="I20" s="31"/>
      <c r="J20" s="31"/>
      <c r="K20" s="31">
        <f t="shared" si="0"/>
        <v>95</v>
      </c>
    </row>
    <row r="21" spans="1:11" ht="15" customHeight="1">
      <c r="A21" s="67"/>
      <c r="B21" s="64" t="s">
        <v>220</v>
      </c>
      <c r="C21" s="31">
        <v>46896</v>
      </c>
      <c r="D21" s="31">
        <v>9489</v>
      </c>
      <c r="E21" s="31">
        <v>3361</v>
      </c>
      <c r="F21" s="31"/>
      <c r="G21" s="31"/>
      <c r="H21" s="31"/>
      <c r="I21" s="31"/>
      <c r="J21" s="31"/>
      <c r="K21" s="31">
        <f t="shared" si="0"/>
        <v>59746</v>
      </c>
    </row>
    <row r="22" spans="1:11" ht="15" customHeight="1">
      <c r="A22" s="67"/>
      <c r="B22" s="64" t="s">
        <v>83</v>
      </c>
      <c r="C22" s="65">
        <v>23701</v>
      </c>
      <c r="D22" s="31">
        <v>4403</v>
      </c>
      <c r="E22" s="31">
        <v>5301</v>
      </c>
      <c r="F22" s="31"/>
      <c r="G22" s="31"/>
      <c r="H22" s="31"/>
      <c r="I22" s="31"/>
      <c r="J22" s="31"/>
      <c r="K22" s="31">
        <f t="shared" si="0"/>
        <v>33405</v>
      </c>
    </row>
    <row r="23" spans="1:12" ht="15" customHeight="1">
      <c r="A23" s="64"/>
      <c r="B23" s="64" t="s">
        <v>1</v>
      </c>
      <c r="C23" s="31">
        <f aca="true" t="shared" si="1" ref="C23:J23">SUM(C9:C22)</f>
        <v>102357</v>
      </c>
      <c r="D23" s="31">
        <f t="shared" si="1"/>
        <v>19235</v>
      </c>
      <c r="E23" s="31">
        <f t="shared" si="1"/>
        <v>57312</v>
      </c>
      <c r="F23" s="31">
        <f t="shared" si="1"/>
        <v>1</v>
      </c>
      <c r="G23" s="31">
        <f t="shared" si="1"/>
        <v>3580</v>
      </c>
      <c r="H23" s="31">
        <f t="shared" si="1"/>
        <v>3773</v>
      </c>
      <c r="I23" s="31">
        <f t="shared" si="1"/>
        <v>4339</v>
      </c>
      <c r="J23" s="31">
        <f t="shared" si="1"/>
        <v>10036</v>
      </c>
      <c r="K23" s="31">
        <f t="shared" si="0"/>
        <v>200633</v>
      </c>
      <c r="L23" s="262"/>
    </row>
    <row r="24" spans="1:1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44"/>
    </row>
    <row r="25" spans="1:11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</sheetData>
  <sheetProtection/>
  <mergeCells count="16">
    <mergeCell ref="K7:K8"/>
    <mergeCell ref="F7:F8"/>
    <mergeCell ref="A3:K3"/>
    <mergeCell ref="A4:K4"/>
    <mergeCell ref="A5:K5"/>
    <mergeCell ref="I6:K6"/>
    <mergeCell ref="A9:A20"/>
    <mergeCell ref="E1:K1"/>
    <mergeCell ref="B7:B8"/>
    <mergeCell ref="C7:C8"/>
    <mergeCell ref="D7:D8"/>
    <mergeCell ref="E7:E8"/>
    <mergeCell ref="G7:G8"/>
    <mergeCell ref="H7:H8"/>
    <mergeCell ref="I7:I8"/>
    <mergeCell ref="J7:J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28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8" customHeight="1">
      <c r="A1" s="10"/>
      <c r="B1" s="10"/>
      <c r="D1" s="289" t="s">
        <v>213</v>
      </c>
      <c r="E1" s="289"/>
      <c r="F1" s="289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278" t="s">
        <v>131</v>
      </c>
      <c r="B4" s="278"/>
      <c r="C4" s="278"/>
      <c r="D4" s="278"/>
      <c r="E4" s="278"/>
      <c r="F4" s="278"/>
    </row>
    <row r="5" spans="1:6" ht="18" customHeight="1">
      <c r="A5" s="278" t="s">
        <v>185</v>
      </c>
      <c r="B5" s="278"/>
      <c r="C5" s="278"/>
      <c r="D5" s="278"/>
      <c r="E5" s="278"/>
      <c r="F5" s="278"/>
    </row>
    <row r="6" spans="1:6" ht="18" customHeight="1">
      <c r="A6" s="278" t="s">
        <v>58</v>
      </c>
      <c r="B6" s="278"/>
      <c r="C6" s="278"/>
      <c r="D6" s="278"/>
      <c r="E6" s="278"/>
      <c r="F6" s="278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8</v>
      </c>
      <c r="B9" s="287" t="s">
        <v>186</v>
      </c>
      <c r="C9" s="288"/>
      <c r="D9" s="95" t="s">
        <v>13</v>
      </c>
      <c r="E9" s="287" t="s">
        <v>186</v>
      </c>
      <c r="F9" s="288"/>
    </row>
    <row r="10" spans="1:6" ht="18" customHeight="1">
      <c r="A10" s="201" t="s">
        <v>124</v>
      </c>
      <c r="B10" s="202">
        <f>Bevételek!C10</f>
        <v>99257</v>
      </c>
      <c r="C10" s="203"/>
      <c r="D10" s="204" t="s">
        <v>42</v>
      </c>
      <c r="E10" s="205">
        <f>Működési!D10</f>
        <v>31760</v>
      </c>
      <c r="F10" s="203"/>
    </row>
    <row r="11" spans="1:6" ht="18" customHeight="1">
      <c r="A11" s="201" t="s">
        <v>226</v>
      </c>
      <c r="B11" s="206">
        <f>Bevételek!C17</f>
        <v>16613</v>
      </c>
      <c r="C11" s="207"/>
      <c r="D11" s="208" t="s">
        <v>123</v>
      </c>
      <c r="E11" s="206">
        <f>Működési!D21</f>
        <v>5343</v>
      </c>
      <c r="F11" s="207"/>
    </row>
    <row r="12" spans="1:6" ht="18" customHeight="1">
      <c r="A12" s="201" t="s">
        <v>122</v>
      </c>
      <c r="B12" s="206">
        <f>Bevételek!C22</f>
        <v>69447</v>
      </c>
      <c r="C12" s="207"/>
      <c r="D12" s="208" t="s">
        <v>7</v>
      </c>
      <c r="E12" s="206">
        <f>Működési!D26</f>
        <v>48650</v>
      </c>
      <c r="F12" s="207"/>
    </row>
    <row r="13" spans="1:6" ht="18" customHeight="1">
      <c r="A13" s="201" t="s">
        <v>102</v>
      </c>
      <c r="B13" s="206">
        <f>Bevételek!C31</f>
        <v>3792</v>
      </c>
      <c r="C13" s="207"/>
      <c r="D13" s="208" t="s">
        <v>121</v>
      </c>
      <c r="E13" s="206">
        <f>Működési!D45</f>
        <v>1</v>
      </c>
      <c r="F13" s="207"/>
    </row>
    <row r="14" spans="1:6" ht="18" customHeight="1">
      <c r="A14" s="201" t="s">
        <v>106</v>
      </c>
      <c r="B14" s="206">
        <f>Bevételek!C38-'Felhalmozási mérleg'!B10</f>
        <v>614</v>
      </c>
      <c r="C14" s="207"/>
      <c r="D14" s="208" t="s">
        <v>218</v>
      </c>
      <c r="E14" s="206">
        <f>Működési!D47</f>
        <v>3580</v>
      </c>
      <c r="F14" s="207"/>
    </row>
    <row r="15" spans="1:6" ht="18" customHeight="1">
      <c r="A15" s="201"/>
      <c r="B15" s="206"/>
      <c r="C15" s="207"/>
      <c r="D15" s="208" t="s">
        <v>57</v>
      </c>
      <c r="E15" s="206">
        <f>Pénzellátások!C16</f>
        <v>3773</v>
      </c>
      <c r="F15" s="207"/>
    </row>
    <row r="16" spans="1:6" ht="18" customHeight="1">
      <c r="A16" s="201"/>
      <c r="B16" s="206"/>
      <c r="C16" s="207"/>
      <c r="D16" s="208" t="s">
        <v>22</v>
      </c>
      <c r="E16" s="206">
        <f>'Átadott pénzeszközök'!C25</f>
        <v>94135</v>
      </c>
      <c r="F16" s="207"/>
    </row>
    <row r="17" spans="1:6" ht="18" customHeight="1">
      <c r="A17" s="201"/>
      <c r="B17" s="206"/>
      <c r="C17" s="207"/>
      <c r="D17" s="208" t="s">
        <v>63</v>
      </c>
      <c r="E17" s="206">
        <f>Mérleg!E14-'Felhalmozási mérleg'!E19</f>
        <v>2481</v>
      </c>
      <c r="F17" s="207"/>
    </row>
    <row r="18" spans="1:7" ht="18" customHeight="1">
      <c r="A18" s="197" t="s">
        <v>59</v>
      </c>
      <c r="B18" s="198">
        <f>SUM(B10:B17)</f>
        <v>189723</v>
      </c>
      <c r="C18" s="199"/>
      <c r="D18" s="200" t="s">
        <v>60</v>
      </c>
      <c r="E18" s="198">
        <f>SUM(E10:E17)</f>
        <v>189723</v>
      </c>
      <c r="F18" s="199"/>
      <c r="G18" s="102"/>
    </row>
    <row r="19" spans="1:7" ht="18" customHeight="1">
      <c r="A19" s="13"/>
      <c r="B19" s="13"/>
      <c r="C19" s="13"/>
      <c r="D19" s="13"/>
      <c r="E19" s="13"/>
      <c r="F19" s="13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47"/>
      <c r="D23" s="13"/>
      <c r="E23" s="13"/>
      <c r="F23" s="13"/>
      <c r="G23" s="102"/>
    </row>
    <row r="24" spans="1:7" ht="15.75">
      <c r="A24" s="27"/>
      <c r="B24" s="27"/>
      <c r="C24" s="27"/>
      <c r="D24" s="27"/>
      <c r="E24" s="27"/>
      <c r="F24" s="27"/>
      <c r="G24" s="102"/>
    </row>
    <row r="25" spans="1:7" ht="15.75">
      <c r="A25" s="103"/>
      <c r="B25" s="103"/>
      <c r="C25" s="103"/>
      <c r="D25" s="103"/>
      <c r="E25" s="103"/>
      <c r="F25" s="103"/>
      <c r="G25" s="102"/>
    </row>
    <row r="26" spans="1:7" ht="15.75">
      <c r="A26" s="13"/>
      <c r="B26" s="13"/>
      <c r="C26" s="13"/>
      <c r="D26" s="13"/>
      <c r="E26" s="13"/>
      <c r="F26" s="13"/>
      <c r="G26" s="102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41"/>
  <sheetViews>
    <sheetView zoomScalePageLayoutView="0" workbookViewId="0" topLeftCell="A1">
      <selection activeCell="D19" sqref="D19:E19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5.75">
      <c r="A1" s="10"/>
      <c r="B1" s="10"/>
      <c r="D1" s="289" t="s">
        <v>212</v>
      </c>
      <c r="E1" s="289"/>
      <c r="F1" s="289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278" t="s">
        <v>131</v>
      </c>
      <c r="B4" s="278"/>
      <c r="C4" s="278"/>
      <c r="D4" s="278"/>
      <c r="E4" s="278"/>
      <c r="F4" s="278"/>
    </row>
    <row r="5" spans="1:6" ht="16.5">
      <c r="A5" s="278" t="s">
        <v>185</v>
      </c>
      <c r="B5" s="278"/>
      <c r="C5" s="278"/>
      <c r="D5" s="278"/>
      <c r="E5" s="278"/>
      <c r="F5" s="278"/>
    </row>
    <row r="6" spans="1:6" ht="16.5">
      <c r="A6" s="278" t="s">
        <v>56</v>
      </c>
      <c r="B6" s="278"/>
      <c r="C6" s="278"/>
      <c r="D6" s="278"/>
      <c r="E6" s="278"/>
      <c r="F6" s="278"/>
    </row>
    <row r="7" spans="1:6" ht="15.75">
      <c r="A7" s="100"/>
      <c r="B7" s="100"/>
      <c r="C7" s="100"/>
      <c r="D7" s="100"/>
      <c r="E7" s="100"/>
      <c r="F7" s="100"/>
    </row>
    <row r="8" spans="1:6" ht="15.75">
      <c r="A8" s="13"/>
      <c r="B8" s="13"/>
      <c r="C8" s="13"/>
      <c r="D8" s="13"/>
      <c r="E8" s="13"/>
      <c r="F8" s="27"/>
    </row>
    <row r="9" spans="1:6" ht="16.5">
      <c r="A9" s="185" t="s">
        <v>8</v>
      </c>
      <c r="B9" s="308" t="s">
        <v>186</v>
      </c>
      <c r="C9" s="309"/>
      <c r="D9" s="186" t="s">
        <v>13</v>
      </c>
      <c r="E9" s="308" t="s">
        <v>186</v>
      </c>
      <c r="F9" s="309"/>
    </row>
    <row r="10" spans="1:6" ht="15.75">
      <c r="A10" s="201" t="s">
        <v>106</v>
      </c>
      <c r="B10" s="229">
        <f>E10+E12</f>
        <v>10036</v>
      </c>
      <c r="C10" s="207"/>
      <c r="D10" s="275" t="s">
        <v>14</v>
      </c>
      <c r="E10" s="274">
        <f>SUM(E11:E11)</f>
        <v>1647</v>
      </c>
      <c r="F10" s="203"/>
    </row>
    <row r="11" spans="1:6" ht="15.75">
      <c r="A11" s="201" t="s">
        <v>245</v>
      </c>
      <c r="B11" s="229">
        <f>Bevételek!C20</f>
        <v>10738</v>
      </c>
      <c r="C11" s="207"/>
      <c r="D11" s="216" t="s">
        <v>197</v>
      </c>
      <c r="E11" s="226">
        <f>'Fejlesztési kiadások'!C13</f>
        <v>1647</v>
      </c>
      <c r="F11" s="207"/>
    </row>
    <row r="12" spans="1:6" ht="15">
      <c r="A12" s="227"/>
      <c r="B12" s="228"/>
      <c r="C12" s="207"/>
      <c r="D12" s="231" t="s">
        <v>184</v>
      </c>
      <c r="E12" s="256">
        <f>SUM(E13:E18)</f>
        <v>8389</v>
      </c>
      <c r="F12" s="207"/>
    </row>
    <row r="13" spans="1:6" ht="15.75">
      <c r="A13" s="227"/>
      <c r="B13" s="228"/>
      <c r="C13" s="207"/>
      <c r="D13" s="216" t="s">
        <v>211</v>
      </c>
      <c r="E13" s="226">
        <v>1649</v>
      </c>
      <c r="F13" s="207"/>
    </row>
    <row r="14" spans="1:6" ht="15.75">
      <c r="A14" s="201"/>
      <c r="B14" s="229"/>
      <c r="C14" s="207"/>
      <c r="D14" s="216" t="s">
        <v>224</v>
      </c>
      <c r="E14" s="226">
        <v>686</v>
      </c>
      <c r="F14" s="207"/>
    </row>
    <row r="15" spans="1:6" ht="15.75">
      <c r="A15" s="201"/>
      <c r="B15" s="229"/>
      <c r="C15" s="207"/>
      <c r="D15" s="216" t="s">
        <v>225</v>
      </c>
      <c r="E15" s="226">
        <v>924</v>
      </c>
      <c r="F15" s="207"/>
    </row>
    <row r="16" spans="1:6" ht="15.75">
      <c r="A16" s="201"/>
      <c r="B16" s="229"/>
      <c r="C16" s="207"/>
      <c r="D16" s="216" t="s">
        <v>233</v>
      </c>
      <c r="E16" s="226">
        <v>392</v>
      </c>
      <c r="F16" s="207"/>
    </row>
    <row r="17" spans="1:6" ht="15.75">
      <c r="A17" s="201"/>
      <c r="B17" s="229"/>
      <c r="C17" s="207"/>
      <c r="D17" s="216" t="s">
        <v>234</v>
      </c>
      <c r="E17" s="226">
        <v>938</v>
      </c>
      <c r="F17" s="207"/>
    </row>
    <row r="18" spans="1:6" ht="15.75">
      <c r="A18" s="201"/>
      <c r="B18" s="229"/>
      <c r="C18" s="207"/>
      <c r="D18" s="216" t="s">
        <v>235</v>
      </c>
      <c r="E18" s="226">
        <v>3800</v>
      </c>
      <c r="F18" s="207"/>
    </row>
    <row r="19" spans="1:6" ht="15.75">
      <c r="A19" s="201"/>
      <c r="B19" s="229"/>
      <c r="C19" s="207"/>
      <c r="D19" s="276" t="s">
        <v>244</v>
      </c>
      <c r="E19" s="256">
        <f>B11</f>
        <v>10738</v>
      </c>
      <c r="F19" s="207"/>
    </row>
    <row r="20" spans="1:7" ht="16.5">
      <c r="A20" s="197" t="s">
        <v>15</v>
      </c>
      <c r="B20" s="230">
        <f>B10+B11</f>
        <v>20774</v>
      </c>
      <c r="C20" s="199"/>
      <c r="D20" s="200" t="s">
        <v>16</v>
      </c>
      <c r="E20" s="230">
        <f>E10+E12+E19</f>
        <v>20774</v>
      </c>
      <c r="F20" s="199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13"/>
      <c r="D23" s="13"/>
      <c r="E23" s="13"/>
      <c r="F23" s="13"/>
      <c r="G23" s="102"/>
    </row>
    <row r="24" spans="1:7" ht="15.75">
      <c r="A24" s="13"/>
      <c r="B24" s="13"/>
      <c r="C24" s="47"/>
      <c r="D24" s="13"/>
      <c r="E24" s="13"/>
      <c r="F24" s="13"/>
      <c r="G24" s="102"/>
    </row>
    <row r="25" spans="1:7" ht="15.75">
      <c r="A25" s="13"/>
      <c r="B25" s="13"/>
      <c r="C25" s="47"/>
      <c r="D25" s="13"/>
      <c r="E25" s="13"/>
      <c r="F25" s="13"/>
      <c r="G25" s="102"/>
    </row>
    <row r="26" spans="1:7" ht="15.75">
      <c r="A26" s="13"/>
      <c r="B26" s="13"/>
      <c r="C26" s="13"/>
      <c r="D26" s="13"/>
      <c r="E26" s="13"/>
      <c r="F26" s="13"/>
      <c r="G26" s="102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8"/>
      <c r="B28" s="18"/>
      <c r="C28" s="18"/>
      <c r="D28" s="18"/>
      <c r="E28" s="18"/>
      <c r="F28" s="18"/>
    </row>
    <row r="30" spans="1:3" ht="15.75">
      <c r="A30" s="13"/>
      <c r="B30" s="28"/>
      <c r="C30" s="102"/>
    </row>
    <row r="31" spans="1:3" ht="15.75">
      <c r="A31" s="13"/>
      <c r="B31" s="28"/>
      <c r="C31" s="102"/>
    </row>
    <row r="32" spans="1:3" ht="15.75">
      <c r="A32" s="13"/>
      <c r="B32" s="28"/>
      <c r="C32" s="102"/>
    </row>
    <row r="33" spans="1:3" ht="15.75">
      <c r="A33" s="13"/>
      <c r="B33" s="28"/>
      <c r="C33" s="102"/>
    </row>
    <row r="34" spans="1:3" ht="15.75">
      <c r="A34" s="13"/>
      <c r="B34" s="28"/>
      <c r="C34" s="102"/>
    </row>
    <row r="35" spans="1:3" ht="15.75">
      <c r="A35" s="13"/>
      <c r="B35" s="28"/>
      <c r="C35" s="102"/>
    </row>
    <row r="36" spans="1:3" ht="15.75">
      <c r="A36" s="13"/>
      <c r="B36" s="28"/>
      <c r="C36" s="102"/>
    </row>
    <row r="37" spans="1:3" ht="15.75">
      <c r="A37" s="13"/>
      <c r="B37" s="28"/>
      <c r="C37" s="102"/>
    </row>
    <row r="38" spans="1:3" ht="15.75">
      <c r="A38" s="13"/>
      <c r="B38" s="28"/>
      <c r="C38" s="102"/>
    </row>
    <row r="39" spans="1:3" ht="15.75">
      <c r="A39" s="13"/>
      <c r="B39" s="28"/>
      <c r="C39" s="102"/>
    </row>
    <row r="40" spans="1:3" ht="15">
      <c r="A40" s="102"/>
      <c r="B40" s="102"/>
      <c r="C40" s="102"/>
    </row>
    <row r="41" spans="1:3" ht="15">
      <c r="A41" s="102"/>
      <c r="B41" s="102"/>
      <c r="C41" s="102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Gábor</cp:lastModifiedBy>
  <cp:lastPrinted>2020-03-29T09:30:04Z</cp:lastPrinted>
  <dcterms:created xsi:type="dcterms:W3CDTF">1997-01-17T14:02:09Z</dcterms:created>
  <dcterms:modified xsi:type="dcterms:W3CDTF">2020-03-29T10:26:52Z</dcterms:modified>
  <cp:category/>
  <cp:version/>
  <cp:contentType/>
  <cp:contentStatus/>
</cp:coreProperties>
</file>