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24226"/>
  <mc:AlternateContent xmlns:mc="http://schemas.openxmlformats.org/markup-compatibility/2006">
    <mc:Choice Requires="x15">
      <x15ac:absPath xmlns:x15ac="http://schemas.microsoft.com/office/spreadsheetml/2010/11/ac" url="C:\Users\Public\Documents\2016. évi zárszámadás\"/>
    </mc:Choice>
  </mc:AlternateContent>
  <bookViews>
    <workbookView xWindow="0" yWindow="0" windowWidth="24000" windowHeight="9735" tabRatio="860" activeTab="11"/>
  </bookViews>
  <sheets>
    <sheet name="Borító" sheetId="1" r:id="rId1"/>
    <sheet name="Tartalomjegyzék" sheetId="2" r:id="rId2"/>
    <sheet name="1. melléklet" sheetId="12" r:id="rId3"/>
    <sheet name="2. melléklet" sheetId="30" r:id="rId4"/>
    <sheet name="3. melléklet" sheetId="31" r:id="rId5"/>
    <sheet name="4. melléklet" sheetId="32" r:id="rId6"/>
    <sheet name="5. melléklet" sheetId="39" r:id="rId7"/>
    <sheet name="6. melléklet" sheetId="40" r:id="rId8"/>
    <sheet name="7. melléklet" sheetId="41" r:id="rId9"/>
    <sheet name="8. melléklet" sheetId="42" r:id="rId10"/>
    <sheet name="9. melléklet" sheetId="43" r:id="rId11"/>
    <sheet name="10. melléklet" sheetId="48" r:id="rId12"/>
    <sheet name="11. melléklet" sheetId="51" r:id="rId13"/>
    <sheet name="12. melléklet" sheetId="69" r:id="rId14"/>
    <sheet name="13. melléklet" sheetId="49" r:id="rId15"/>
    <sheet name="14. melléklet" sheetId="50" r:id="rId16"/>
    <sheet name="15. melléklet" sheetId="46" r:id="rId17"/>
    <sheet name="16. melléklet" sheetId="67" r:id="rId18"/>
    <sheet name="17. melléklet" sheetId="60" r:id="rId19"/>
    <sheet name="18. melléklet" sheetId="65" r:id="rId20"/>
    <sheet name="19. melléklet" sheetId="66" r:id="rId21"/>
    <sheet name="20. melléklet" sheetId="70" r:id="rId22"/>
    <sheet name="21. melléklet" sheetId="71" r:id="rId23"/>
    <sheet name="22. melléklet" sheetId="72" r:id="rId24"/>
  </sheets>
  <externalReferences>
    <externalReference r:id="rId25"/>
    <externalReference r:id="rId26"/>
    <externalReference r:id="rId27"/>
  </externalReferences>
  <definedNames>
    <definedName name="enczi">[1]rszakfössz!$D$123</definedName>
    <definedName name="_xlnm.Print_Titles" localSheetId="12">'11. melléklet'!$3:$28</definedName>
    <definedName name="_xlnm.Print_Titles" localSheetId="13">'12. melléklet'!$1:$12</definedName>
    <definedName name="_xlnm.Print_Titles" localSheetId="14">'13. melléklet'!#REF!</definedName>
    <definedName name="_xlnm.Print_Titles" localSheetId="18">'17. melléklet'!$1:$5</definedName>
    <definedName name="_xlnm.Print_Titles" localSheetId="19">'18. melléklet'!$1:$7</definedName>
    <definedName name="_xlnm.Print_Area" localSheetId="2">'1. melléklet'!$A$1:$AV$108</definedName>
    <definedName name="_xlnm.Print_Area" localSheetId="11">'10. melléklet'!$A$1:$AY$84</definedName>
    <definedName name="_xlnm.Print_Area" localSheetId="12">'11. melléklet'!$A$1:$D$28</definedName>
    <definedName name="_xlnm.Print_Area" localSheetId="13">'12. melléklet'!$A$1:$M$170</definedName>
    <definedName name="_xlnm.Print_Area" localSheetId="14">'13. melléklet'!$A$1:$AP$15</definedName>
    <definedName name="_xlnm.Print_Area" localSheetId="3">'2. melléklet'!$A$1:$IV$83</definedName>
    <definedName name="_xlnm.Print_Area" localSheetId="4">'3. melléklet'!$A$1:$BH$81</definedName>
    <definedName name="_xlnm.Print_Area" localSheetId="5">'4. melléklet'!$A$1:$AX$81</definedName>
    <definedName name="_xlnm.Print_Area" localSheetId="6">'5. melléklet'!$A$1:$AT$81</definedName>
    <definedName name="_xlnm.Print_Area" localSheetId="7">'6. melléklet'!$A$1:$AT$81</definedName>
    <definedName name="_xlnm.Print_Area" localSheetId="8">'7. melléklet'!$A$1:$AR$81</definedName>
    <definedName name="_xlnm.Print_Area" localSheetId="9">'8. melléklet'!$A$1:$Z$81</definedName>
    <definedName name="_xlnm.Print_Area" localSheetId="10">'9. melléklet'!$A$1:$AF$81</definedName>
    <definedName name="_xlnm.Print_Area" localSheetId="0">Borító!$A$1:$L$32</definedName>
    <definedName name="_xlnm.Print_Area" localSheetId="1">Tartalomjegyzék!$A$1:$B$29</definedName>
    <definedName name="Z_D61A7A68_794A_487F_AE50_05CE890374C8_.wvu.PrintArea" localSheetId="14" hidden="1">'13. melléklet'!#REF!</definedName>
    <definedName name="Z_D61A7A68_794A_487F_AE50_05CE890374C8_.wvu.PrintTitles" localSheetId="14" hidden="1">'13. melléklet'!$B:$B,'13. melléklet'!#REF!</definedName>
  </definedNames>
  <calcPr calcId="171027"/>
</workbook>
</file>

<file path=xl/calcChain.xml><?xml version="1.0" encoding="utf-8"?>
<calcChain xmlns="http://schemas.openxmlformats.org/spreadsheetml/2006/main">
  <c r="F35" i="66" l="1"/>
  <c r="F36" i="66" s="1"/>
  <c r="D36" i="66"/>
  <c r="F34" i="66"/>
  <c r="D34" i="66"/>
  <c r="F32" i="66"/>
  <c r="D32" i="66"/>
  <c r="D35" i="66" s="1"/>
  <c r="F16" i="66"/>
  <c r="F24" i="66"/>
  <c r="F20" i="66"/>
  <c r="D16" i="66"/>
  <c r="D27" i="66" s="1"/>
  <c r="F11" i="66"/>
  <c r="F108" i="65"/>
  <c r="F107" i="65"/>
  <c r="F103" i="65"/>
  <c r="F99" i="65"/>
  <c r="F93" i="65"/>
  <c r="F104" i="65" s="1"/>
  <c r="F86" i="65"/>
  <c r="F79" i="65"/>
  <c r="F77" i="65"/>
  <c r="F75" i="65"/>
  <c r="F72" i="65"/>
  <c r="F65" i="65"/>
  <c r="F22" i="65"/>
  <c r="F18" i="65"/>
  <c r="F50" i="65"/>
  <c r="F33" i="65"/>
  <c r="F31" i="65"/>
  <c r="F28" i="65"/>
  <c r="F25" i="65"/>
  <c r="F14" i="65"/>
  <c r="F10" i="65"/>
  <c r="F27" i="66" l="1"/>
  <c r="F34" i="65"/>
  <c r="F80" i="65"/>
  <c r="F29" i="65"/>
  <c r="F73" i="65"/>
  <c r="F23" i="65"/>
  <c r="J24" i="67"/>
  <c r="K23" i="67"/>
  <c r="K21" i="67"/>
  <c r="K26" i="67"/>
  <c r="F81" i="65" l="1"/>
  <c r="X39" i="12"/>
  <c r="X37" i="12"/>
  <c r="X48" i="12"/>
  <c r="E21" i="70"/>
  <c r="F21" i="70"/>
  <c r="G21" i="70"/>
  <c r="D21" i="70"/>
  <c r="K24" i="60" l="1"/>
  <c r="H24" i="60"/>
  <c r="K32" i="60"/>
  <c r="K10" i="67" l="1"/>
  <c r="K8" i="67"/>
  <c r="E24" i="67"/>
  <c r="M165" i="69" l="1"/>
  <c r="M163" i="69"/>
  <c r="M161" i="69"/>
  <c r="M159" i="69"/>
  <c r="M156" i="69"/>
  <c r="M153" i="69"/>
  <c r="M144" i="69"/>
  <c r="M132" i="69"/>
  <c r="M129" i="69"/>
  <c r="M126" i="69"/>
  <c r="M123" i="69"/>
  <c r="M121" i="69"/>
  <c r="M117" i="69"/>
  <c r="M115" i="69"/>
  <c r="M113" i="69"/>
  <c r="M110" i="69"/>
  <c r="M108" i="69"/>
  <c r="M103" i="69"/>
  <c r="M101" i="69"/>
  <c r="M98" i="69"/>
  <c r="M94" i="69"/>
  <c r="M85" i="69"/>
  <c r="M81" i="69"/>
  <c r="M78" i="69"/>
  <c r="M76" i="69"/>
  <c r="M74" i="69"/>
  <c r="M72" i="69"/>
  <c r="M70" i="69"/>
  <c r="M68" i="69"/>
  <c r="M63" i="69"/>
  <c r="M59" i="69"/>
  <c r="M57" i="69"/>
  <c r="M55" i="69"/>
  <c r="M53" i="69"/>
  <c r="M45" i="69"/>
  <c r="M51" i="69"/>
  <c r="M40" i="69"/>
  <c r="M37" i="69"/>
  <c r="M20" i="69"/>
  <c r="M14" i="69"/>
  <c r="M107" i="69"/>
  <c r="M106" i="69"/>
  <c r="L167" i="69"/>
  <c r="H166" i="69"/>
  <c r="L166" i="69" s="1"/>
  <c r="K165" i="69"/>
  <c r="J165" i="69"/>
  <c r="I165" i="69"/>
  <c r="L164" i="69"/>
  <c r="K163" i="69"/>
  <c r="J163" i="69"/>
  <c r="I163" i="69"/>
  <c r="H163" i="69"/>
  <c r="L163" i="69" s="1"/>
  <c r="L162" i="69"/>
  <c r="K161" i="69"/>
  <c r="J161" i="69"/>
  <c r="I161" i="69"/>
  <c r="H161" i="69"/>
  <c r="L161" i="69" s="1"/>
  <c r="L160" i="69"/>
  <c r="K159" i="69"/>
  <c r="J159" i="69"/>
  <c r="I159" i="69"/>
  <c r="H159" i="69"/>
  <c r="L159" i="69" s="1"/>
  <c r="L158" i="69"/>
  <c r="H157" i="69"/>
  <c r="H156" i="69" s="1"/>
  <c r="L156" i="69" s="1"/>
  <c r="K156" i="69"/>
  <c r="J156" i="69"/>
  <c r="I156" i="69"/>
  <c r="L155" i="69"/>
  <c r="L154" i="69"/>
  <c r="K153" i="69"/>
  <c r="J153" i="69"/>
  <c r="I153" i="69"/>
  <c r="H153" i="69"/>
  <c r="L153" i="69" s="1"/>
  <c r="L152" i="69"/>
  <c r="L151" i="69"/>
  <c r="L150" i="69"/>
  <c r="L149" i="69"/>
  <c r="L148" i="69"/>
  <c r="L147" i="69"/>
  <c r="L146" i="69"/>
  <c r="L145" i="69"/>
  <c r="K144" i="69"/>
  <c r="J144" i="69"/>
  <c r="I144" i="69"/>
  <c r="H144" i="69"/>
  <c r="L144" i="69" s="1"/>
  <c r="L141" i="69"/>
  <c r="L140" i="69"/>
  <c r="L139" i="69"/>
  <c r="L138" i="69"/>
  <c r="L137" i="69"/>
  <c r="H136" i="69"/>
  <c r="H132" i="69" s="1"/>
  <c r="L135" i="69"/>
  <c r="L134" i="69"/>
  <c r="K133" i="69"/>
  <c r="L133" i="69" s="1"/>
  <c r="J132" i="69"/>
  <c r="I132" i="69"/>
  <c r="L130" i="69"/>
  <c r="K129" i="69"/>
  <c r="J129" i="69"/>
  <c r="I129" i="69"/>
  <c r="H129" i="69"/>
  <c r="L129" i="69" s="1"/>
  <c r="L128" i="69"/>
  <c r="L127" i="69"/>
  <c r="K126" i="69"/>
  <c r="J126" i="69"/>
  <c r="I126" i="69"/>
  <c r="H126" i="69"/>
  <c r="L126" i="69" s="1"/>
  <c r="L124" i="69"/>
  <c r="K123" i="69"/>
  <c r="J123" i="69"/>
  <c r="I123" i="69"/>
  <c r="H123" i="69"/>
  <c r="L123" i="69" s="1"/>
  <c r="L122" i="69"/>
  <c r="K121" i="69"/>
  <c r="J121" i="69"/>
  <c r="I121" i="69"/>
  <c r="H121" i="69"/>
  <c r="L121" i="69" s="1"/>
  <c r="L120" i="69"/>
  <c r="K119" i="69"/>
  <c r="K117" i="69" s="1"/>
  <c r="L118" i="69"/>
  <c r="J117" i="69"/>
  <c r="I117" i="69"/>
  <c r="H117" i="69"/>
  <c r="L116" i="69"/>
  <c r="K115" i="69"/>
  <c r="J115" i="69"/>
  <c r="I115" i="69"/>
  <c r="H115" i="69"/>
  <c r="L115" i="69" s="1"/>
  <c r="L114" i="69"/>
  <c r="K113" i="69"/>
  <c r="J113" i="69"/>
  <c r="I113" i="69"/>
  <c r="H113" i="69"/>
  <c r="L113" i="69" s="1"/>
  <c r="L111" i="69"/>
  <c r="K110" i="69"/>
  <c r="J110" i="69"/>
  <c r="I110" i="69"/>
  <c r="H110" i="69"/>
  <c r="L110" i="69" s="1"/>
  <c r="L109" i="69"/>
  <c r="K108" i="69"/>
  <c r="J108" i="69"/>
  <c r="I108" i="69"/>
  <c r="H108" i="69"/>
  <c r="L108" i="69" s="1"/>
  <c r="L107" i="69"/>
  <c r="K106" i="69"/>
  <c r="J106" i="69"/>
  <c r="I106" i="69"/>
  <c r="H106" i="69"/>
  <c r="L106" i="69" s="1"/>
  <c r="L105" i="69"/>
  <c r="L104" i="69"/>
  <c r="K103" i="69"/>
  <c r="J103" i="69"/>
  <c r="I103" i="69"/>
  <c r="H103" i="69"/>
  <c r="L103" i="69" s="1"/>
  <c r="L102" i="69"/>
  <c r="K101" i="69"/>
  <c r="J101" i="69"/>
  <c r="I101" i="69"/>
  <c r="H101" i="69"/>
  <c r="L101" i="69" s="1"/>
  <c r="L100" i="69"/>
  <c r="L99" i="69"/>
  <c r="K98" i="69"/>
  <c r="J98" i="69"/>
  <c r="I98" i="69"/>
  <c r="H98" i="69"/>
  <c r="L98" i="69" s="1"/>
  <c r="L97" i="69"/>
  <c r="L96" i="69"/>
  <c r="L95" i="69"/>
  <c r="K94" i="69"/>
  <c r="J94" i="69"/>
  <c r="I94" i="69"/>
  <c r="H94" i="69"/>
  <c r="L94" i="69" s="1"/>
  <c r="L92" i="69"/>
  <c r="L91" i="69"/>
  <c r="L90" i="69"/>
  <c r="L89" i="69"/>
  <c r="L88" i="69"/>
  <c r="L87" i="69"/>
  <c r="L86" i="69"/>
  <c r="K85" i="69"/>
  <c r="J85" i="69"/>
  <c r="I85" i="69"/>
  <c r="H85" i="69"/>
  <c r="L85" i="69" s="1"/>
  <c r="L84" i="69"/>
  <c r="K83" i="69"/>
  <c r="L83" i="69" s="1"/>
  <c r="L82" i="69"/>
  <c r="J81" i="69"/>
  <c r="I81" i="69"/>
  <c r="H81" i="69"/>
  <c r="L79" i="69"/>
  <c r="K78" i="69"/>
  <c r="J78" i="69"/>
  <c r="I78" i="69"/>
  <c r="H78" i="69"/>
  <c r="L78" i="69" s="1"/>
  <c r="L77" i="69"/>
  <c r="K76" i="69"/>
  <c r="J76" i="69"/>
  <c r="I76" i="69"/>
  <c r="H76" i="69"/>
  <c r="L76" i="69" s="1"/>
  <c r="L75" i="69"/>
  <c r="K74" i="69"/>
  <c r="J74" i="69"/>
  <c r="I74" i="69"/>
  <c r="H74" i="69"/>
  <c r="L74" i="69" s="1"/>
  <c r="L73" i="69"/>
  <c r="K72" i="69"/>
  <c r="J72" i="69"/>
  <c r="I72" i="69"/>
  <c r="H72" i="69"/>
  <c r="L72" i="69" s="1"/>
  <c r="L71" i="69"/>
  <c r="K70" i="69"/>
  <c r="J70" i="69"/>
  <c r="I70" i="69"/>
  <c r="H70" i="69"/>
  <c r="L70" i="69" s="1"/>
  <c r="L69" i="69"/>
  <c r="K68" i="69"/>
  <c r="J68" i="69"/>
  <c r="I68" i="69"/>
  <c r="H68" i="69"/>
  <c r="L68" i="69" s="1"/>
  <c r="L67" i="69"/>
  <c r="L66" i="69"/>
  <c r="L65" i="69"/>
  <c r="L64" i="69"/>
  <c r="K63" i="69"/>
  <c r="J63" i="69"/>
  <c r="I63" i="69"/>
  <c r="H63" i="69"/>
  <c r="L63" i="69" s="1"/>
  <c r="L62" i="69"/>
  <c r="L61" i="69"/>
  <c r="L60" i="69"/>
  <c r="K59" i="69"/>
  <c r="J59" i="69"/>
  <c r="I59" i="69"/>
  <c r="H59" i="69"/>
  <c r="L59" i="69" s="1"/>
  <c r="L58" i="69"/>
  <c r="K57" i="69"/>
  <c r="J57" i="69"/>
  <c r="I57" i="69"/>
  <c r="H57" i="69"/>
  <c r="L57" i="69" s="1"/>
  <c r="L56" i="69"/>
  <c r="K55" i="69"/>
  <c r="J55" i="69"/>
  <c r="I55" i="69"/>
  <c r="H55" i="69"/>
  <c r="L55" i="69" s="1"/>
  <c r="L54" i="69"/>
  <c r="K53" i="69"/>
  <c r="J53" i="69"/>
  <c r="I53" i="69"/>
  <c r="H53" i="69"/>
  <c r="L53" i="69" s="1"/>
  <c r="L52" i="69"/>
  <c r="K51" i="69"/>
  <c r="J51" i="69"/>
  <c r="I51" i="69"/>
  <c r="I168" i="69" s="1"/>
  <c r="H51" i="69"/>
  <c r="L51" i="69" s="1"/>
  <c r="L50" i="69"/>
  <c r="L49" i="69"/>
  <c r="L48" i="69"/>
  <c r="L47" i="69"/>
  <c r="L46" i="69"/>
  <c r="L45" i="69" s="1"/>
  <c r="K45" i="69"/>
  <c r="J45" i="69"/>
  <c r="I45" i="69"/>
  <c r="H45" i="69"/>
  <c r="L44" i="69"/>
  <c r="L43" i="69"/>
  <c r="L42" i="69"/>
  <c r="L41" i="69"/>
  <c r="K40" i="69"/>
  <c r="J40" i="69"/>
  <c r="I40" i="69"/>
  <c r="H40" i="69"/>
  <c r="L40" i="69" s="1"/>
  <c r="L39" i="69"/>
  <c r="L38" i="69"/>
  <c r="K37" i="69"/>
  <c r="J37" i="69"/>
  <c r="I37" i="69"/>
  <c r="H37" i="69"/>
  <c r="L37" i="69" s="1"/>
  <c r="L36" i="69"/>
  <c r="L35" i="69"/>
  <c r="L34" i="69"/>
  <c r="L33" i="69"/>
  <c r="L32" i="69"/>
  <c r="L31" i="69"/>
  <c r="L30" i="69"/>
  <c r="L29" i="69"/>
  <c r="L28" i="69"/>
  <c r="L27" i="69"/>
  <c r="L26" i="69"/>
  <c r="L25" i="69"/>
  <c r="L24" i="69"/>
  <c r="L23" i="69"/>
  <c r="L22" i="69"/>
  <c r="L21" i="69"/>
  <c r="K20" i="69"/>
  <c r="J20" i="69"/>
  <c r="I20" i="69"/>
  <c r="H20" i="69"/>
  <c r="L20" i="69" s="1"/>
  <c r="L19" i="69"/>
  <c r="L18" i="69"/>
  <c r="L17" i="69"/>
  <c r="L16" i="69"/>
  <c r="L15" i="69"/>
  <c r="K14" i="69"/>
  <c r="J14" i="69"/>
  <c r="J168" i="69" s="1"/>
  <c r="I14" i="69"/>
  <c r="H14" i="69"/>
  <c r="AY84" i="48"/>
  <c r="AY79" i="48"/>
  <c r="AY78" i="48"/>
  <c r="AY72" i="48"/>
  <c r="AY69" i="48"/>
  <c r="AY62" i="48"/>
  <c r="AY57" i="48"/>
  <c r="AY45" i="48"/>
  <c r="AY54" i="48"/>
  <c r="AY48" i="48"/>
  <c r="AY46" i="48"/>
  <c r="AY44" i="48"/>
  <c r="AY41" i="48"/>
  <c r="AY38" i="48"/>
  <c r="AY35" i="48"/>
  <c r="AY31" i="48"/>
  <c r="AY8" i="48" s="1"/>
  <c r="AY20" i="48"/>
  <c r="AY9" i="48"/>
  <c r="AY13" i="48"/>
  <c r="AT41" i="48"/>
  <c r="AX42" i="48"/>
  <c r="AW42" i="48"/>
  <c r="AG42" i="48"/>
  <c r="AA41" i="48"/>
  <c r="Q33" i="48"/>
  <c r="I72" i="48"/>
  <c r="L117" i="69" l="1"/>
  <c r="L119" i="69"/>
  <c r="K132" i="69"/>
  <c r="L132" i="69"/>
  <c r="L14" i="69"/>
  <c r="K81" i="69"/>
  <c r="L136" i="69"/>
  <c r="L157" i="69"/>
  <c r="H165" i="69"/>
  <c r="L165" i="69" s="1"/>
  <c r="AY77" i="48"/>
  <c r="AY34" i="48"/>
  <c r="AS41" i="12"/>
  <c r="AF53" i="30"/>
  <c r="IV53" i="30" s="1"/>
  <c r="EB40" i="30"/>
  <c r="IV7" i="30"/>
  <c r="IV8" i="30"/>
  <c r="IV9" i="30"/>
  <c r="IV10" i="30"/>
  <c r="IV11" i="30"/>
  <c r="IV12" i="30"/>
  <c r="IV13" i="30"/>
  <c r="IV14" i="30"/>
  <c r="IV15" i="30"/>
  <c r="IV16" i="30"/>
  <c r="IV17" i="30"/>
  <c r="IV18" i="30"/>
  <c r="IV19" i="30"/>
  <c r="IV20" i="30"/>
  <c r="IV21" i="30"/>
  <c r="IV22" i="30"/>
  <c r="IV23" i="30"/>
  <c r="IV24" i="30"/>
  <c r="IV25" i="30"/>
  <c r="IV26" i="30"/>
  <c r="IV27" i="30"/>
  <c r="IV28" i="30"/>
  <c r="IV29" i="30"/>
  <c r="IV30" i="30"/>
  <c r="IV31" i="30"/>
  <c r="IV32" i="30"/>
  <c r="IV34" i="30"/>
  <c r="IV35" i="30"/>
  <c r="IV36" i="30"/>
  <c r="IV37" i="30"/>
  <c r="IV38" i="30"/>
  <c r="IV39" i="30"/>
  <c r="IV40" i="30"/>
  <c r="IV41" i="30"/>
  <c r="IV42" i="30"/>
  <c r="IV44" i="30"/>
  <c r="IV45" i="30"/>
  <c r="IV46" i="30"/>
  <c r="IV47" i="30"/>
  <c r="IV48" i="30"/>
  <c r="IV49" i="30"/>
  <c r="IV50" i="30"/>
  <c r="IV51" i="30"/>
  <c r="IV52" i="30"/>
  <c r="CP40" i="30"/>
  <c r="J41" i="12"/>
  <c r="AT41" i="12" s="1"/>
  <c r="K168" i="69" l="1"/>
  <c r="J169" i="69" s="1"/>
  <c r="L81" i="69"/>
  <c r="L168" i="69" s="1"/>
  <c r="H168" i="69"/>
  <c r="H169" i="69" s="1"/>
  <c r="H170" i="69" s="1"/>
  <c r="AF44" i="30"/>
  <c r="P40" i="30"/>
  <c r="CA71" i="30"/>
  <c r="CB71" i="30"/>
  <c r="CB76" i="30"/>
  <c r="CB83" i="30" s="1"/>
  <c r="CA77" i="30"/>
  <c r="CA78" i="30"/>
  <c r="CB78" i="30"/>
  <c r="CB77" i="30" s="1"/>
  <c r="CA61" i="30"/>
  <c r="CA56" i="30" s="1"/>
  <c r="CB61" i="30"/>
  <c r="CB56" i="30" s="1"/>
  <c r="CA68" i="30"/>
  <c r="CA76" i="30" s="1"/>
  <c r="CB68" i="30"/>
  <c r="IV57" i="30"/>
  <c r="IV58" i="30"/>
  <c r="IV59" i="30"/>
  <c r="IV60" i="30"/>
  <c r="IV62" i="30"/>
  <c r="IV63" i="30"/>
  <c r="IV64" i="30"/>
  <c r="IV65" i="30"/>
  <c r="IV66" i="30"/>
  <c r="IV67" i="30"/>
  <c r="IV69" i="30"/>
  <c r="IV70" i="30"/>
  <c r="IV72" i="30"/>
  <c r="IV73" i="30"/>
  <c r="IV74" i="30"/>
  <c r="IV75" i="30"/>
  <c r="IV79" i="30"/>
  <c r="IV80" i="30"/>
  <c r="IV81" i="30"/>
  <c r="IV82" i="30"/>
  <c r="IU57" i="30"/>
  <c r="IU58" i="30"/>
  <c r="IU59" i="30"/>
  <c r="IU60" i="30"/>
  <c r="IU62" i="30"/>
  <c r="IU63" i="30"/>
  <c r="IU64" i="30"/>
  <c r="IU65" i="30"/>
  <c r="IU66" i="30"/>
  <c r="IU67" i="30"/>
  <c r="IU69" i="30"/>
  <c r="IU70" i="30"/>
  <c r="IU72" i="30"/>
  <c r="IU73" i="30"/>
  <c r="IU74" i="30"/>
  <c r="IU75" i="30"/>
  <c r="IU78" i="30"/>
  <c r="IU79" i="30"/>
  <c r="IU80" i="30"/>
  <c r="IU81" i="30"/>
  <c r="IU82" i="30"/>
  <c r="K41" i="12"/>
  <c r="IU9" i="30"/>
  <c r="IU10" i="30"/>
  <c r="IU11" i="30"/>
  <c r="IU12" i="30"/>
  <c r="IU13" i="30"/>
  <c r="IU14" i="30"/>
  <c r="IU15" i="30"/>
  <c r="IU16" i="30"/>
  <c r="IU17" i="30"/>
  <c r="IU18" i="30"/>
  <c r="IU19" i="30"/>
  <c r="IU20" i="30"/>
  <c r="IU21" i="30"/>
  <c r="IU22" i="30"/>
  <c r="IU23" i="30"/>
  <c r="IU24" i="30"/>
  <c r="IU25" i="30"/>
  <c r="IU26" i="30"/>
  <c r="IU27" i="30"/>
  <c r="IU28" i="30"/>
  <c r="IU29" i="30"/>
  <c r="IU30" i="30"/>
  <c r="IU31" i="30"/>
  <c r="IU32" i="30"/>
  <c r="IU35" i="30"/>
  <c r="IU36" i="30"/>
  <c r="IU37" i="30"/>
  <c r="IU38" i="30"/>
  <c r="IU39" i="30"/>
  <c r="IU40" i="30"/>
  <c r="IU41" i="30"/>
  <c r="IU42" i="30"/>
  <c r="IU44" i="30"/>
  <c r="IU45" i="30"/>
  <c r="IU46" i="30"/>
  <c r="IU47" i="30"/>
  <c r="IU48" i="30"/>
  <c r="IU49" i="30"/>
  <c r="IU50" i="30"/>
  <c r="IU51" i="30"/>
  <c r="IU52" i="30"/>
  <c r="IQ53" i="30"/>
  <c r="IQ30" i="30"/>
  <c r="IR30" i="30"/>
  <c r="IQ34" i="30"/>
  <c r="IR34" i="30"/>
  <c r="IQ37" i="30"/>
  <c r="IR37" i="30"/>
  <c r="IR33" i="30" s="1"/>
  <c r="IQ40" i="30"/>
  <c r="IR40" i="30"/>
  <c r="IQ45" i="30"/>
  <c r="IR45" i="30"/>
  <c r="IR44" i="30" s="1"/>
  <c r="IQ47" i="30"/>
  <c r="IR47" i="30"/>
  <c r="IQ8" i="30"/>
  <c r="IR8" i="30"/>
  <c r="IQ12" i="30"/>
  <c r="IR12" i="30"/>
  <c r="IQ19" i="30"/>
  <c r="IR19" i="30"/>
  <c r="HT78" i="30"/>
  <c r="HT77" i="30" s="1"/>
  <c r="HS78" i="30"/>
  <c r="HS77" i="30" s="1"/>
  <c r="HT71" i="30"/>
  <c r="HT68" i="30" s="1"/>
  <c r="HS71" i="30"/>
  <c r="HS68" i="30" s="1"/>
  <c r="HT61" i="30"/>
  <c r="HT56" i="30" s="1"/>
  <c r="HS61" i="30"/>
  <c r="HS56" i="30" s="1"/>
  <c r="HT47" i="30"/>
  <c r="HS47" i="30"/>
  <c r="HS44" i="30" s="1"/>
  <c r="HT45" i="30"/>
  <c r="HS45" i="30"/>
  <c r="HT44" i="30"/>
  <c r="HT40" i="30"/>
  <c r="HS40" i="30"/>
  <c r="HT37" i="30"/>
  <c r="HS37" i="30"/>
  <c r="HT34" i="30"/>
  <c r="HS34" i="30"/>
  <c r="HT30" i="30"/>
  <c r="HS30" i="30"/>
  <c r="HT19" i="30"/>
  <c r="HS19" i="30"/>
  <c r="HT12" i="30"/>
  <c r="HS12" i="30"/>
  <c r="HT8" i="30"/>
  <c r="HT7" i="30" s="1"/>
  <c r="HS8" i="30"/>
  <c r="HR78" i="30"/>
  <c r="HR77" i="30" s="1"/>
  <c r="HQ78" i="30"/>
  <c r="HQ77" i="30" s="1"/>
  <c r="HR71" i="30"/>
  <c r="HQ71" i="30"/>
  <c r="HQ68" i="30" s="1"/>
  <c r="HR68" i="30"/>
  <c r="HR61" i="30"/>
  <c r="HQ61" i="30"/>
  <c r="HQ56" i="30" s="1"/>
  <c r="HR56" i="30"/>
  <c r="HR76" i="30" s="1"/>
  <c r="HR83" i="30" s="1"/>
  <c r="HR47" i="30"/>
  <c r="HQ47" i="30"/>
  <c r="HR45" i="30"/>
  <c r="HR44" i="30" s="1"/>
  <c r="HQ45" i="30"/>
  <c r="HQ44" i="30"/>
  <c r="HR40" i="30"/>
  <c r="HQ40" i="30"/>
  <c r="HR37" i="30"/>
  <c r="HQ37" i="30"/>
  <c r="HR34" i="30"/>
  <c r="HQ34" i="30"/>
  <c r="HR30" i="30"/>
  <c r="HQ30" i="30"/>
  <c r="HR19" i="30"/>
  <c r="HQ19" i="30"/>
  <c r="HR12" i="30"/>
  <c r="HQ12" i="30"/>
  <c r="HR8" i="30"/>
  <c r="HR7" i="30" s="1"/>
  <c r="HQ8" i="30"/>
  <c r="HQ7" i="30"/>
  <c r="HD78" i="30"/>
  <c r="HC78" i="30"/>
  <c r="HB78" i="30"/>
  <c r="HA78" i="30"/>
  <c r="HD77" i="30"/>
  <c r="HC77" i="30"/>
  <c r="HB77" i="30"/>
  <c r="HA77" i="30"/>
  <c r="HD71" i="30"/>
  <c r="HC71" i="30"/>
  <c r="HB71" i="30"/>
  <c r="HA71" i="30"/>
  <c r="HD68" i="30"/>
  <c r="HC68" i="30"/>
  <c r="HB68" i="30"/>
  <c r="HA68" i="30"/>
  <c r="HD61" i="30"/>
  <c r="HC61" i="30"/>
  <c r="HB61" i="30"/>
  <c r="HA61" i="30"/>
  <c r="HD56" i="30"/>
  <c r="HD76" i="30" s="1"/>
  <c r="HD83" i="30" s="1"/>
  <c r="HC56" i="30"/>
  <c r="HC76" i="30" s="1"/>
  <c r="HC83" i="30" s="1"/>
  <c r="HB56" i="30"/>
  <c r="HB76" i="30" s="1"/>
  <c r="HB83" i="30" s="1"/>
  <c r="HA56" i="30"/>
  <c r="HA76" i="30" s="1"/>
  <c r="HA83" i="30" s="1"/>
  <c r="HD47" i="30"/>
  <c r="HC47" i="30"/>
  <c r="HB47" i="30"/>
  <c r="HA47" i="30"/>
  <c r="HD45" i="30"/>
  <c r="HC45" i="30"/>
  <c r="HB45" i="30"/>
  <c r="HA45" i="30"/>
  <c r="HD44" i="30"/>
  <c r="HC44" i="30"/>
  <c r="HB44" i="30"/>
  <c r="HA44" i="30"/>
  <c r="HD40" i="30"/>
  <c r="HC40" i="30"/>
  <c r="HB40" i="30"/>
  <c r="HA40" i="30"/>
  <c r="HD37" i="30"/>
  <c r="HC37" i="30"/>
  <c r="HB37" i="30"/>
  <c r="HA37" i="30"/>
  <c r="HD34" i="30"/>
  <c r="HC34" i="30"/>
  <c r="HB34" i="30"/>
  <c r="HA34" i="30"/>
  <c r="HD33" i="30"/>
  <c r="HC33" i="30"/>
  <c r="HB33" i="30"/>
  <c r="HA33" i="30"/>
  <c r="HD30" i="30"/>
  <c r="HC30" i="30"/>
  <c r="HB30" i="30"/>
  <c r="HA30" i="30"/>
  <c r="HD19" i="30"/>
  <c r="HC19" i="30"/>
  <c r="HB19" i="30"/>
  <c r="HA19" i="30"/>
  <c r="HD12" i="30"/>
  <c r="HC12" i="30"/>
  <c r="HB12" i="30"/>
  <c r="HA12" i="30"/>
  <c r="HD8" i="30"/>
  <c r="HC8" i="30"/>
  <c r="HB8" i="30"/>
  <c r="HA8" i="30"/>
  <c r="HD7" i="30"/>
  <c r="HD43" i="30" s="1"/>
  <c r="HD53" i="30" s="1"/>
  <c r="HC7" i="30"/>
  <c r="HC43" i="30" s="1"/>
  <c r="HC53" i="30" s="1"/>
  <c r="HB7" i="30"/>
  <c r="HB43" i="30" s="1"/>
  <c r="HB53" i="30" s="1"/>
  <c r="HA7" i="30"/>
  <c r="HA43" i="30" s="1"/>
  <c r="HA53" i="30" s="1"/>
  <c r="L41" i="12" l="1"/>
  <c r="AU41" i="12"/>
  <c r="AV41" i="12" s="1"/>
  <c r="M168" i="69"/>
  <c r="IR7" i="30"/>
  <c r="IR43" i="30" s="1"/>
  <c r="IR53" i="30" s="1"/>
  <c r="CA83" i="30"/>
  <c r="IQ44" i="30"/>
  <c r="IQ33" i="30"/>
  <c r="IQ7" i="30"/>
  <c r="IQ43" i="30" s="1"/>
  <c r="HS7" i="30"/>
  <c r="HS76" i="30"/>
  <c r="HS83" i="30" s="1"/>
  <c r="HQ76" i="30"/>
  <c r="HQ83" i="30" s="1"/>
  <c r="HT76" i="30"/>
  <c r="HT83" i="30" s="1"/>
  <c r="HT33" i="30"/>
  <c r="HT43" i="30" s="1"/>
  <c r="HT53" i="30" s="1"/>
  <c r="HS33" i="30"/>
  <c r="HQ33" i="30"/>
  <c r="HQ43" i="30" s="1"/>
  <c r="HQ53" i="30" s="1"/>
  <c r="HR33" i="30"/>
  <c r="HR43" i="30" s="1"/>
  <c r="HR53" i="30" s="1"/>
  <c r="GX78" i="30"/>
  <c r="GX77" i="30" s="1"/>
  <c r="GW78" i="30"/>
  <c r="GW77" i="30" s="1"/>
  <c r="GX71" i="30"/>
  <c r="GX68" i="30" s="1"/>
  <c r="GW71" i="30"/>
  <c r="GW68" i="30" s="1"/>
  <c r="GX61" i="30"/>
  <c r="GX56" i="30" s="1"/>
  <c r="GW61" i="30"/>
  <c r="GW56" i="30" s="1"/>
  <c r="GX47" i="30"/>
  <c r="GW47" i="30"/>
  <c r="GX45" i="30"/>
  <c r="GW45" i="30"/>
  <c r="GX40" i="30"/>
  <c r="GW40" i="30"/>
  <c r="GX37" i="30"/>
  <c r="GW37" i="30"/>
  <c r="GX34" i="30"/>
  <c r="GW34" i="30"/>
  <c r="GX30" i="30"/>
  <c r="GW30" i="30"/>
  <c r="GX19" i="30"/>
  <c r="GW19" i="30"/>
  <c r="GX12" i="30"/>
  <c r="GW12" i="30"/>
  <c r="GW7" i="30" s="1"/>
  <c r="GX8" i="30"/>
  <c r="GW8" i="30"/>
  <c r="GZ78" i="30"/>
  <c r="GZ77" i="30" s="1"/>
  <c r="GY78" i="30"/>
  <c r="GY77" i="30" s="1"/>
  <c r="GZ71" i="30"/>
  <c r="GZ68" i="30" s="1"/>
  <c r="GY71" i="30"/>
  <c r="GY68" i="30" s="1"/>
  <c r="GZ61" i="30"/>
  <c r="GY61" i="30"/>
  <c r="GY56" i="30" s="1"/>
  <c r="GZ56" i="30"/>
  <c r="GZ47" i="30"/>
  <c r="GY47" i="30"/>
  <c r="GZ45" i="30"/>
  <c r="GY45" i="30"/>
  <c r="GZ40" i="30"/>
  <c r="GY40" i="30"/>
  <c r="GZ37" i="30"/>
  <c r="GY37" i="30"/>
  <c r="GZ34" i="30"/>
  <c r="GY34" i="30"/>
  <c r="GZ30" i="30"/>
  <c r="GY30" i="30"/>
  <c r="GZ19" i="30"/>
  <c r="GY19" i="30"/>
  <c r="GZ12" i="30"/>
  <c r="GY12" i="30"/>
  <c r="GZ8" i="30"/>
  <c r="GY8" i="30"/>
  <c r="GN78" i="30"/>
  <c r="GN77" i="30" s="1"/>
  <c r="GM78" i="30"/>
  <c r="GM77" i="30" s="1"/>
  <c r="GN71" i="30"/>
  <c r="GN68" i="30" s="1"/>
  <c r="GM71" i="30"/>
  <c r="GM68" i="30" s="1"/>
  <c r="GN61" i="30"/>
  <c r="GN56" i="30" s="1"/>
  <c r="GM61" i="30"/>
  <c r="GM56" i="30" s="1"/>
  <c r="GN47" i="30"/>
  <c r="GM47" i="30"/>
  <c r="GN45" i="30"/>
  <c r="GM45" i="30"/>
  <c r="GN40" i="30"/>
  <c r="GM40" i="30"/>
  <c r="GN37" i="30"/>
  <c r="GM37" i="30"/>
  <c r="GN34" i="30"/>
  <c r="GM34" i="30"/>
  <c r="GN30" i="30"/>
  <c r="GM30" i="30"/>
  <c r="GN19" i="30"/>
  <c r="GM19" i="30"/>
  <c r="GN12" i="30"/>
  <c r="GM12" i="30"/>
  <c r="GN8" i="30"/>
  <c r="GM8" i="30"/>
  <c r="GJ78" i="30"/>
  <c r="GI78" i="30"/>
  <c r="GH78" i="30"/>
  <c r="GG78" i="30"/>
  <c r="GJ77" i="30"/>
  <c r="GI77" i="30"/>
  <c r="GH77" i="30"/>
  <c r="GG77" i="30"/>
  <c r="GJ71" i="30"/>
  <c r="GI71" i="30"/>
  <c r="GH71" i="30"/>
  <c r="GH68" i="30" s="1"/>
  <c r="GG71" i="30"/>
  <c r="GG68" i="30" s="1"/>
  <c r="GJ68" i="30"/>
  <c r="GI68" i="30"/>
  <c r="GJ61" i="30"/>
  <c r="GI61" i="30"/>
  <c r="GH61" i="30"/>
  <c r="GH56" i="30" s="1"/>
  <c r="GG61" i="30"/>
  <c r="GJ56" i="30"/>
  <c r="GI56" i="30"/>
  <c r="GI76" i="30" s="1"/>
  <c r="GI83" i="30" s="1"/>
  <c r="GJ47" i="30"/>
  <c r="GI47" i="30"/>
  <c r="GH47" i="30"/>
  <c r="GG47" i="30"/>
  <c r="GJ45" i="30"/>
  <c r="GI45" i="30"/>
  <c r="GH45" i="30"/>
  <c r="GG45" i="30"/>
  <c r="GJ44" i="30"/>
  <c r="GI44" i="30"/>
  <c r="GH44" i="30"/>
  <c r="GG44" i="30"/>
  <c r="GJ40" i="30"/>
  <c r="GI40" i="30"/>
  <c r="GH40" i="30"/>
  <c r="GG40" i="30"/>
  <c r="GJ37" i="30"/>
  <c r="GI37" i="30"/>
  <c r="GH37" i="30"/>
  <c r="GG37" i="30"/>
  <c r="GJ34" i="30"/>
  <c r="GI34" i="30"/>
  <c r="GH34" i="30"/>
  <c r="GG34" i="30"/>
  <c r="GJ33" i="30"/>
  <c r="GI33" i="30"/>
  <c r="GH33" i="30"/>
  <c r="GG33" i="30"/>
  <c r="GJ30" i="30"/>
  <c r="GI30" i="30"/>
  <c r="GH30" i="30"/>
  <c r="GG30" i="30"/>
  <c r="GJ19" i="30"/>
  <c r="GI19" i="30"/>
  <c r="GH19" i="30"/>
  <c r="GG19" i="30"/>
  <c r="GJ12" i="30"/>
  <c r="GI12" i="30"/>
  <c r="GH12" i="30"/>
  <c r="GG12" i="30"/>
  <c r="GJ8" i="30"/>
  <c r="GI8" i="30"/>
  <c r="GH8" i="30"/>
  <c r="GH7" i="30" s="1"/>
  <c r="GH43" i="30" s="1"/>
  <c r="GH53" i="30" s="1"/>
  <c r="GG8" i="30"/>
  <c r="GG7" i="30" s="1"/>
  <c r="GG43" i="30" s="1"/>
  <c r="GG53" i="30" s="1"/>
  <c r="GJ7" i="30"/>
  <c r="GJ43" i="30" s="1"/>
  <c r="GJ53" i="30" s="1"/>
  <c r="GI7" i="30"/>
  <c r="GI43" i="30" s="1"/>
  <c r="GI53" i="30" s="1"/>
  <c r="FX78" i="30"/>
  <c r="FX77" i="30" s="1"/>
  <c r="FW78" i="30"/>
  <c r="FW77" i="30" s="1"/>
  <c r="FX71" i="30"/>
  <c r="FX68" i="30" s="1"/>
  <c r="FW71" i="30"/>
  <c r="FW68" i="30" s="1"/>
  <c r="FX61" i="30"/>
  <c r="FW61" i="30"/>
  <c r="FW56" i="30" s="1"/>
  <c r="FX56" i="30"/>
  <c r="FX47" i="30"/>
  <c r="FW47" i="30"/>
  <c r="FX45" i="30"/>
  <c r="FW45" i="30"/>
  <c r="FX40" i="30"/>
  <c r="FW40" i="30"/>
  <c r="FX37" i="30"/>
  <c r="FW37" i="30"/>
  <c r="FX34" i="30"/>
  <c r="FW34" i="30"/>
  <c r="FX30" i="30"/>
  <c r="FW30" i="30"/>
  <c r="FX19" i="30"/>
  <c r="FW19" i="30"/>
  <c r="FX12" i="30"/>
  <c r="FW12" i="30"/>
  <c r="FX8" i="30"/>
  <c r="FW8" i="30"/>
  <c r="FT78" i="30"/>
  <c r="FT77" i="30" s="1"/>
  <c r="FS78" i="30"/>
  <c r="FS77" i="30" s="1"/>
  <c r="FT71" i="30"/>
  <c r="FS71" i="30"/>
  <c r="FS68" i="30" s="1"/>
  <c r="FT68" i="30"/>
  <c r="FT61" i="30"/>
  <c r="FT56" i="30" s="1"/>
  <c r="FS61" i="30"/>
  <c r="FS56" i="30" s="1"/>
  <c r="FT47" i="30"/>
  <c r="FS47" i="30"/>
  <c r="FT45" i="30"/>
  <c r="FS45" i="30"/>
  <c r="FT40" i="30"/>
  <c r="FS40" i="30"/>
  <c r="FT37" i="30"/>
  <c r="FS37" i="30"/>
  <c r="FT34" i="30"/>
  <c r="FS34" i="30"/>
  <c r="FT30" i="30"/>
  <c r="FS30" i="30"/>
  <c r="FT19" i="30"/>
  <c r="FS19" i="30"/>
  <c r="FT12" i="30"/>
  <c r="FS12" i="30"/>
  <c r="FT8" i="30"/>
  <c r="FS8" i="30"/>
  <c r="FR78" i="30"/>
  <c r="FR77" i="30" s="1"/>
  <c r="FQ78" i="30"/>
  <c r="FQ77" i="30" s="1"/>
  <c r="FR71" i="30"/>
  <c r="FR68" i="30" s="1"/>
  <c r="FQ71" i="30"/>
  <c r="FQ68" i="30" s="1"/>
  <c r="FR61" i="30"/>
  <c r="FR56" i="30" s="1"/>
  <c r="FQ61" i="30"/>
  <c r="FQ56" i="30" s="1"/>
  <c r="FR47" i="30"/>
  <c r="FQ47" i="30"/>
  <c r="FR45" i="30"/>
  <c r="FQ45" i="30"/>
  <c r="FR40" i="30"/>
  <c r="FQ40" i="30"/>
  <c r="FR37" i="30"/>
  <c r="FQ37" i="30"/>
  <c r="FR34" i="30"/>
  <c r="FQ34" i="30"/>
  <c r="FR30" i="30"/>
  <c r="FQ30" i="30"/>
  <c r="FR19" i="30"/>
  <c r="FQ19" i="30"/>
  <c r="FR12" i="30"/>
  <c r="FQ12" i="30"/>
  <c r="FR8" i="30"/>
  <c r="FQ8" i="30"/>
  <c r="CO40" i="30"/>
  <c r="K79" i="12"/>
  <c r="O40" i="30"/>
  <c r="AX55" i="32"/>
  <c r="AX56" i="32"/>
  <c r="AX57" i="32"/>
  <c r="AX58" i="32"/>
  <c r="AX60" i="32"/>
  <c r="AX61" i="32"/>
  <c r="AX62" i="32"/>
  <c r="AX63" i="32"/>
  <c r="AX64" i="32"/>
  <c r="AX65" i="32"/>
  <c r="AX67" i="32"/>
  <c r="AX68" i="32"/>
  <c r="AX70" i="32"/>
  <c r="AX71" i="32"/>
  <c r="AX72" i="32"/>
  <c r="AX73" i="32"/>
  <c r="AX77" i="32"/>
  <c r="AX78" i="32"/>
  <c r="AX79" i="32"/>
  <c r="AX80" i="32"/>
  <c r="AW55" i="32"/>
  <c r="AW56" i="32"/>
  <c r="AW57" i="32"/>
  <c r="AW58" i="32"/>
  <c r="AW60" i="32"/>
  <c r="AW61" i="32"/>
  <c r="AW62" i="32"/>
  <c r="AW63" i="32"/>
  <c r="AW64" i="32"/>
  <c r="AW65" i="32"/>
  <c r="AW67" i="32"/>
  <c r="AW68" i="32"/>
  <c r="AW70" i="32"/>
  <c r="AW71" i="32"/>
  <c r="AW72" i="32"/>
  <c r="AW73" i="32"/>
  <c r="AW77" i="32"/>
  <c r="AW78" i="32"/>
  <c r="AH80" i="12" s="1"/>
  <c r="AW79" i="32"/>
  <c r="AW80" i="32"/>
  <c r="AX9" i="32"/>
  <c r="AX10" i="32"/>
  <c r="AX11" i="32"/>
  <c r="AX13" i="32"/>
  <c r="AX14" i="32"/>
  <c r="AX15" i="32"/>
  <c r="AX16" i="32"/>
  <c r="AX17" i="32"/>
  <c r="AX18" i="32"/>
  <c r="AX20" i="32"/>
  <c r="AX21" i="32"/>
  <c r="AX22" i="32"/>
  <c r="AX23" i="32"/>
  <c r="AX24" i="32"/>
  <c r="AX25" i="32"/>
  <c r="AX26" i="32"/>
  <c r="AX27" i="32"/>
  <c r="AX28" i="32"/>
  <c r="AX29" i="32"/>
  <c r="AX31" i="32"/>
  <c r="AX32" i="32"/>
  <c r="AX35" i="32"/>
  <c r="AX36" i="32"/>
  <c r="AX38" i="32"/>
  <c r="AX39" i="32"/>
  <c r="AX41" i="32"/>
  <c r="AX45" i="32"/>
  <c r="AX47" i="32"/>
  <c r="AX48" i="32"/>
  <c r="AX49" i="32"/>
  <c r="AX50" i="32"/>
  <c r="AW9" i="32"/>
  <c r="AW10" i="32"/>
  <c r="AW11" i="32"/>
  <c r="AW13" i="32"/>
  <c r="AW14" i="32"/>
  <c r="AW15" i="32"/>
  <c r="AH15" i="12" s="1"/>
  <c r="AW16" i="32"/>
  <c r="AW17" i="32"/>
  <c r="AW18" i="32"/>
  <c r="AW20" i="32"/>
  <c r="AW21" i="32"/>
  <c r="AW22" i="32"/>
  <c r="AW23" i="32"/>
  <c r="AW24" i="32"/>
  <c r="AW25" i="32"/>
  <c r="AW26" i="32"/>
  <c r="AW27" i="32"/>
  <c r="AW28" i="32"/>
  <c r="AW29" i="32"/>
  <c r="AW31" i="32"/>
  <c r="AW32" i="32"/>
  <c r="AW35" i="32"/>
  <c r="AW36" i="32"/>
  <c r="AW38" i="32"/>
  <c r="AW39" i="32"/>
  <c r="AW41" i="32"/>
  <c r="AW45" i="32"/>
  <c r="AW47" i="32"/>
  <c r="AW48" i="32"/>
  <c r="AW50" i="32"/>
  <c r="AR76" i="32"/>
  <c r="AR75" i="32" s="1"/>
  <c r="AQ76" i="32"/>
  <c r="AQ75" i="32" s="1"/>
  <c r="AR69" i="32"/>
  <c r="AQ69" i="32"/>
  <c r="AQ66" i="32" s="1"/>
  <c r="AR66" i="32"/>
  <c r="AR59" i="32"/>
  <c r="AQ59" i="32"/>
  <c r="AQ54" i="32" s="1"/>
  <c r="AQ74" i="32" s="1"/>
  <c r="AQ81" i="32" s="1"/>
  <c r="AR54" i="32"/>
  <c r="AR74" i="32" s="1"/>
  <c r="AR81" i="32" s="1"/>
  <c r="AR46" i="32"/>
  <c r="AQ46" i="32"/>
  <c r="AR44" i="32"/>
  <c r="AR43" i="32" s="1"/>
  <c r="AQ44" i="32"/>
  <c r="AQ43" i="32"/>
  <c r="AR40" i="32"/>
  <c r="AQ40" i="32"/>
  <c r="AR37" i="32"/>
  <c r="AQ37" i="32"/>
  <c r="AR34" i="32"/>
  <c r="AR33" i="32" s="1"/>
  <c r="AQ34" i="32"/>
  <c r="AR30" i="32"/>
  <c r="AQ30" i="32"/>
  <c r="AR19" i="32"/>
  <c r="AQ19" i="32"/>
  <c r="AR12" i="32"/>
  <c r="AQ12" i="32"/>
  <c r="AR8" i="32"/>
  <c r="AR7" i="32" s="1"/>
  <c r="AQ8" i="32"/>
  <c r="AQ7" i="32"/>
  <c r="AI16" i="12"/>
  <c r="N76" i="32"/>
  <c r="N75" i="32" s="1"/>
  <c r="M76" i="32"/>
  <c r="M75" i="32" s="1"/>
  <c r="N69" i="32"/>
  <c r="N66" i="32" s="1"/>
  <c r="M69" i="32"/>
  <c r="M66" i="32"/>
  <c r="N59" i="32"/>
  <c r="N54" i="32" s="1"/>
  <c r="M59" i="32"/>
  <c r="M54" i="32"/>
  <c r="N46" i="32"/>
  <c r="M46" i="32"/>
  <c r="N44" i="32"/>
  <c r="M44" i="32"/>
  <c r="M43" i="32" s="1"/>
  <c r="N43" i="32"/>
  <c r="N40" i="32"/>
  <c r="M40" i="32"/>
  <c r="N37" i="32"/>
  <c r="M37" i="32"/>
  <c r="N34" i="32"/>
  <c r="M34" i="32"/>
  <c r="M33" i="32" s="1"/>
  <c r="N30" i="32"/>
  <c r="M30" i="32"/>
  <c r="N19" i="32"/>
  <c r="M19" i="32"/>
  <c r="N12" i="32"/>
  <c r="M12" i="32"/>
  <c r="N8" i="32"/>
  <c r="M8" i="32"/>
  <c r="N7" i="32"/>
  <c r="AT76" i="32"/>
  <c r="AT75" i="32" s="1"/>
  <c r="AS76" i="32"/>
  <c r="AS75" i="32" s="1"/>
  <c r="AT69" i="32"/>
  <c r="AS69" i="32"/>
  <c r="AT66" i="32"/>
  <c r="AS66" i="32"/>
  <c r="AT59" i="32"/>
  <c r="AS59" i="32"/>
  <c r="AT54" i="32"/>
  <c r="AT74" i="32" s="1"/>
  <c r="AT81" i="32" s="1"/>
  <c r="AS54" i="32"/>
  <c r="AS74" i="32" s="1"/>
  <c r="AS81" i="32" s="1"/>
  <c r="AT46" i="32"/>
  <c r="AS46" i="32"/>
  <c r="AT44" i="32"/>
  <c r="AT43" i="32" s="1"/>
  <c r="AS44" i="32"/>
  <c r="AS43" i="32" s="1"/>
  <c r="AT40" i="32"/>
  <c r="AS40" i="32"/>
  <c r="AT37" i="32"/>
  <c r="AS37" i="32"/>
  <c r="AT34" i="32"/>
  <c r="AT33" i="32" s="1"/>
  <c r="AS34" i="32"/>
  <c r="AS33" i="32" s="1"/>
  <c r="AT30" i="32"/>
  <c r="AS30" i="32"/>
  <c r="AT19" i="32"/>
  <c r="AS19" i="32"/>
  <c r="AT12" i="32"/>
  <c r="AS12" i="32"/>
  <c r="AT8" i="32"/>
  <c r="AS8" i="32"/>
  <c r="AV76" i="32"/>
  <c r="AU76" i="32"/>
  <c r="AU75" i="32" s="1"/>
  <c r="AV75" i="32"/>
  <c r="AV69" i="32"/>
  <c r="AV66" i="32" s="1"/>
  <c r="AU69" i="32"/>
  <c r="AU66" i="32"/>
  <c r="AV59" i="32"/>
  <c r="AV54" i="32" s="1"/>
  <c r="AU59" i="32"/>
  <c r="AU54" i="32" s="1"/>
  <c r="AU74" i="32" s="1"/>
  <c r="AV46" i="32"/>
  <c r="AU46" i="32"/>
  <c r="AU43" i="32" s="1"/>
  <c r="AV44" i="32"/>
  <c r="AV43" i="32" s="1"/>
  <c r="AU44" i="32"/>
  <c r="AV40" i="32"/>
  <c r="AU40" i="32"/>
  <c r="AV37" i="32"/>
  <c r="AU37" i="32"/>
  <c r="AV34" i="32"/>
  <c r="AV33" i="32" s="1"/>
  <c r="AU34" i="32"/>
  <c r="AU33" i="32" s="1"/>
  <c r="AV30" i="32"/>
  <c r="AU30" i="32"/>
  <c r="AV19" i="32"/>
  <c r="AU19" i="32"/>
  <c r="AV12" i="32"/>
  <c r="AU12" i="32"/>
  <c r="AV8" i="32"/>
  <c r="AV7" i="32" s="1"/>
  <c r="AV42" i="32" s="1"/>
  <c r="AV51" i="32" s="1"/>
  <c r="AU8" i="32"/>
  <c r="K9" i="67"/>
  <c r="K11" i="67"/>
  <c r="K12" i="67"/>
  <c r="K15" i="67"/>
  <c r="K16" i="67"/>
  <c r="K18" i="67"/>
  <c r="K19" i="67"/>
  <c r="K20" i="67"/>
  <c r="D20" i="67"/>
  <c r="D21" i="67" s="1"/>
  <c r="E20" i="67"/>
  <c r="F20" i="67"/>
  <c r="G20" i="67"/>
  <c r="H20" i="67"/>
  <c r="I20" i="67"/>
  <c r="J20" i="67"/>
  <c r="D17" i="67"/>
  <c r="E17" i="67"/>
  <c r="F17" i="67"/>
  <c r="F21" i="67" s="1"/>
  <c r="F25" i="67" s="1"/>
  <c r="G17" i="67"/>
  <c r="H17" i="67"/>
  <c r="I17" i="67"/>
  <c r="J17" i="67"/>
  <c r="J21" i="67" s="1"/>
  <c r="C21" i="67"/>
  <c r="C20" i="67"/>
  <c r="C17" i="67"/>
  <c r="D13" i="67"/>
  <c r="E13" i="67"/>
  <c r="F13" i="67"/>
  <c r="G13" i="67"/>
  <c r="H13" i="67"/>
  <c r="I13" i="67"/>
  <c r="J13" i="67"/>
  <c r="C13" i="67"/>
  <c r="D10" i="67"/>
  <c r="E10" i="67"/>
  <c r="F10" i="67"/>
  <c r="F14" i="67" s="1"/>
  <c r="G10" i="67"/>
  <c r="G14" i="67" s="1"/>
  <c r="H10" i="67"/>
  <c r="H14" i="67" s="1"/>
  <c r="I10" i="67"/>
  <c r="J10" i="67"/>
  <c r="C10" i="67"/>
  <c r="I8" i="60"/>
  <c r="I21" i="67"/>
  <c r="I25" i="67" s="1"/>
  <c r="E21" i="67"/>
  <c r="C25" i="67"/>
  <c r="C26" i="67"/>
  <c r="I24" i="60"/>
  <c r="I23" i="60" s="1"/>
  <c r="J24" i="60"/>
  <c r="H23" i="60"/>
  <c r="K31" i="60"/>
  <c r="F22" i="67"/>
  <c r="F24" i="67" s="1"/>
  <c r="K73" i="60"/>
  <c r="K71" i="60"/>
  <c r="K69" i="60"/>
  <c r="K67" i="60"/>
  <c r="K66" i="60"/>
  <c r="K65" i="60"/>
  <c r="J64" i="60"/>
  <c r="I64" i="60"/>
  <c r="H64" i="60"/>
  <c r="K62" i="60"/>
  <c r="K61" i="60"/>
  <c r="K60" i="60"/>
  <c r="K59" i="60"/>
  <c r="K58" i="60"/>
  <c r="K57" i="60"/>
  <c r="J56" i="60"/>
  <c r="I56" i="60"/>
  <c r="I55" i="60" s="1"/>
  <c r="H56" i="60"/>
  <c r="K52" i="60"/>
  <c r="K50" i="60"/>
  <c r="K49" i="60"/>
  <c r="K48" i="60"/>
  <c r="J47" i="60"/>
  <c r="I47" i="60"/>
  <c r="H47" i="60"/>
  <c r="K47" i="60" s="1"/>
  <c r="K45" i="60"/>
  <c r="K43" i="60"/>
  <c r="K42" i="60"/>
  <c r="J41" i="60"/>
  <c r="J39" i="60" s="1"/>
  <c r="I41" i="60"/>
  <c r="I39" i="60" s="1"/>
  <c r="H41" i="60"/>
  <c r="H39" i="60" s="1"/>
  <c r="K40" i="60"/>
  <c r="K37" i="60"/>
  <c r="K36" i="60"/>
  <c r="K35" i="60" s="1"/>
  <c r="J35" i="60"/>
  <c r="I35" i="60"/>
  <c r="H35" i="60"/>
  <c r="K34" i="60"/>
  <c r="K33" i="60"/>
  <c r="K30" i="60"/>
  <c r="K29" i="60"/>
  <c r="K28" i="60"/>
  <c r="K27" i="60"/>
  <c r="K26" i="60"/>
  <c r="K25" i="60"/>
  <c r="K23" i="60" s="1"/>
  <c r="J23" i="60"/>
  <c r="K22" i="60"/>
  <c r="K21" i="60"/>
  <c r="K20" i="60"/>
  <c r="K19" i="60"/>
  <c r="K18" i="60"/>
  <c r="J17" i="60"/>
  <c r="I17" i="60"/>
  <c r="I12" i="60" s="1"/>
  <c r="I7" i="60" s="1"/>
  <c r="H17" i="60"/>
  <c r="K16" i="60"/>
  <c r="K15" i="60"/>
  <c r="K14" i="60"/>
  <c r="K13" i="60" s="1"/>
  <c r="J13" i="60"/>
  <c r="I13" i="60"/>
  <c r="H13" i="60"/>
  <c r="H12" i="60" s="1"/>
  <c r="J12" i="60"/>
  <c r="K11" i="60"/>
  <c r="K10" i="60"/>
  <c r="K9" i="60"/>
  <c r="J8" i="60"/>
  <c r="J7" i="60" s="1"/>
  <c r="J6" i="60" s="1"/>
  <c r="H8" i="60"/>
  <c r="D9" i="51"/>
  <c r="L13" i="50"/>
  <c r="K13" i="50"/>
  <c r="J13" i="50"/>
  <c r="I13" i="50"/>
  <c r="H13" i="50"/>
  <c r="G13" i="50"/>
  <c r="F13" i="50"/>
  <c r="E13" i="50"/>
  <c r="D13" i="50"/>
  <c r="C13" i="50"/>
  <c r="M12" i="50"/>
  <c r="F12" i="50"/>
  <c r="F11" i="50"/>
  <c r="M11" i="50"/>
  <c r="M13" i="50"/>
  <c r="AN15" i="49"/>
  <c r="AM15" i="49"/>
  <c r="AL15" i="49"/>
  <c r="AK15" i="49"/>
  <c r="AJ15" i="49"/>
  <c r="AI15" i="49"/>
  <c r="AH15" i="49"/>
  <c r="AG15" i="49"/>
  <c r="AF15" i="49"/>
  <c r="AE15" i="49"/>
  <c r="AD15" i="49"/>
  <c r="AC15" i="49"/>
  <c r="AB15" i="49"/>
  <c r="AA15" i="49"/>
  <c r="Z15" i="49"/>
  <c r="Y15" i="49"/>
  <c r="X15" i="49"/>
  <c r="W15" i="49"/>
  <c r="T15" i="49"/>
  <c r="S15" i="49"/>
  <c r="R15" i="49"/>
  <c r="Q15" i="49"/>
  <c r="P15" i="49"/>
  <c r="O15" i="49"/>
  <c r="N15" i="49"/>
  <c r="M15" i="49"/>
  <c r="L15" i="49"/>
  <c r="K15" i="49"/>
  <c r="J15" i="49"/>
  <c r="I15" i="49"/>
  <c r="H15" i="49"/>
  <c r="G15" i="49"/>
  <c r="F15" i="49"/>
  <c r="E15" i="49"/>
  <c r="D15" i="49"/>
  <c r="C15" i="49"/>
  <c r="AP14" i="49"/>
  <c r="AO14" i="49"/>
  <c r="AP13" i="49"/>
  <c r="AO13" i="49"/>
  <c r="AP12" i="49"/>
  <c r="AO12" i="49"/>
  <c r="AP11" i="49"/>
  <c r="AO11" i="49"/>
  <c r="AP10" i="49"/>
  <c r="AO10" i="49"/>
  <c r="AP9" i="49"/>
  <c r="AO9" i="49"/>
  <c r="AP8" i="49"/>
  <c r="AO8" i="49"/>
  <c r="AP7" i="49"/>
  <c r="AO7" i="49"/>
  <c r="AW83" i="48"/>
  <c r="AG83" i="48"/>
  <c r="AW82" i="48"/>
  <c r="AG82" i="48"/>
  <c r="AG81" i="48"/>
  <c r="AX81" i="48" s="1"/>
  <c r="AV80" i="48"/>
  <c r="AV79" i="48" s="1"/>
  <c r="AV78" i="48" s="1"/>
  <c r="AT80" i="48"/>
  <c r="AT79" i="48"/>
  <c r="AT78" i="48" s="1"/>
  <c r="AS80" i="48"/>
  <c r="AS79" i="48" s="1"/>
  <c r="AS78" i="48" s="1"/>
  <c r="AR80" i="48"/>
  <c r="AR79" i="48" s="1"/>
  <c r="AR78" i="48" s="1"/>
  <c r="AQ80" i="48"/>
  <c r="AQ79" i="48" s="1"/>
  <c r="AQ78" i="48" s="1"/>
  <c r="AP80" i="48"/>
  <c r="AP79" i="48" s="1"/>
  <c r="AF79" i="48"/>
  <c r="AF78" i="48" s="1"/>
  <c r="AE79" i="48"/>
  <c r="AE78" i="48" s="1"/>
  <c r="AD79" i="48"/>
  <c r="AD78" i="48" s="1"/>
  <c r="AC79" i="48"/>
  <c r="AC78" i="48" s="1"/>
  <c r="AB79" i="48"/>
  <c r="AB78" i="48" s="1"/>
  <c r="AA79" i="48"/>
  <c r="AA78" i="48" s="1"/>
  <c r="Z79" i="48"/>
  <c r="Z78" i="48" s="1"/>
  <c r="Q80" i="48"/>
  <c r="Q79" i="48" s="1"/>
  <c r="Q78" i="48" s="1"/>
  <c r="O80" i="48"/>
  <c r="O79" i="48" s="1"/>
  <c r="O78" i="48" s="1"/>
  <c r="N80" i="48"/>
  <c r="N79" i="48" s="1"/>
  <c r="N78" i="48" s="1"/>
  <c r="M80" i="48"/>
  <c r="M79" i="48"/>
  <c r="M78" i="48"/>
  <c r="L80" i="48"/>
  <c r="K80" i="48"/>
  <c r="K79" i="48"/>
  <c r="K78" i="48"/>
  <c r="J80" i="48"/>
  <c r="J79" i="48" s="1"/>
  <c r="J78" i="48" s="1"/>
  <c r="I80" i="48"/>
  <c r="I79" i="48" s="1"/>
  <c r="I78" i="48" s="1"/>
  <c r="AU79" i="48"/>
  <c r="AU78" i="48"/>
  <c r="P79" i="48"/>
  <c r="P78" i="48" s="1"/>
  <c r="AW76" i="48"/>
  <c r="AX76" i="48" s="1"/>
  <c r="AT72" i="48"/>
  <c r="AT69" i="48" s="1"/>
  <c r="AS72" i="48"/>
  <c r="AS69" i="48" s="1"/>
  <c r="AQ72" i="48"/>
  <c r="AQ69" i="48" s="1"/>
  <c r="AU72" i="48"/>
  <c r="AU69" i="48"/>
  <c r="P72" i="48"/>
  <c r="P69" i="48" s="1"/>
  <c r="AC69" i="48"/>
  <c r="AW70" i="48"/>
  <c r="AW68" i="48"/>
  <c r="AQ62" i="48"/>
  <c r="AQ57" i="48" s="1"/>
  <c r="L62" i="48"/>
  <c r="L57" i="48" s="1"/>
  <c r="AW65" i="48"/>
  <c r="AD62" i="48"/>
  <c r="M62" i="48"/>
  <c r="M57" i="48" s="1"/>
  <c r="AW64" i="48"/>
  <c r="AA62" i="48"/>
  <c r="N62" i="48"/>
  <c r="J62" i="48"/>
  <c r="AS62" i="48"/>
  <c r="AS57" i="48" s="1"/>
  <c r="AP62" i="48"/>
  <c r="AG63" i="48"/>
  <c r="AU62" i="48"/>
  <c r="AU57" i="48"/>
  <c r="P62" i="48"/>
  <c r="P57" i="48" s="1"/>
  <c r="AW60" i="48"/>
  <c r="AG60" i="48"/>
  <c r="AW59" i="48"/>
  <c r="AD57" i="48"/>
  <c r="AW53" i="48"/>
  <c r="AG53" i="48"/>
  <c r="AW51" i="48"/>
  <c r="AG51" i="48"/>
  <c r="AV50" i="48"/>
  <c r="AT50" i="48"/>
  <c r="AS50" i="48"/>
  <c r="AW50" i="48" s="1"/>
  <c r="AR50" i="48"/>
  <c r="AQ50" i="48"/>
  <c r="AP50" i="48"/>
  <c r="AF50" i="48"/>
  <c r="AE50" i="48"/>
  <c r="AD50" i="48"/>
  <c r="AC50" i="48"/>
  <c r="AB50" i="48"/>
  <c r="Z50" i="48"/>
  <c r="AV49" i="48"/>
  <c r="AT49" i="48"/>
  <c r="AS49" i="48"/>
  <c r="AS48" i="48" s="1"/>
  <c r="AR49" i="48"/>
  <c r="AQ49" i="48"/>
  <c r="AP49" i="48"/>
  <c r="AF49" i="48"/>
  <c r="AE49" i="48"/>
  <c r="AD49" i="48"/>
  <c r="AC49" i="48"/>
  <c r="AB49" i="48"/>
  <c r="AG49" i="48" s="1"/>
  <c r="Z49" i="48"/>
  <c r="Q48" i="48"/>
  <c r="AU48" i="48"/>
  <c r="P48" i="48"/>
  <c r="AV47" i="48"/>
  <c r="AV46" i="48"/>
  <c r="AV45" i="48" s="1"/>
  <c r="AT47" i="48"/>
  <c r="AS47" i="48"/>
  <c r="AS46" i="48" s="1"/>
  <c r="AR47" i="48"/>
  <c r="AR46" i="48" s="1"/>
  <c r="AR45" i="48" s="1"/>
  <c r="AQ47" i="48"/>
  <c r="AQ46" i="48" s="1"/>
  <c r="AQ45" i="48" s="1"/>
  <c r="AP47" i="48"/>
  <c r="AP46" i="48" s="1"/>
  <c r="AF47" i="48"/>
  <c r="AF46" i="48"/>
  <c r="AE47" i="48"/>
  <c r="AE46" i="48" s="1"/>
  <c r="AD47" i="48"/>
  <c r="AD46" i="48"/>
  <c r="AD45" i="48" s="1"/>
  <c r="AC47" i="48"/>
  <c r="AC46" i="48" s="1"/>
  <c r="AB47" i="48"/>
  <c r="AA46" i="48"/>
  <c r="Z47" i="48"/>
  <c r="Z46" i="48" s="1"/>
  <c r="Q46" i="48"/>
  <c r="O46" i="48"/>
  <c r="N46" i="48"/>
  <c r="M46" i="48"/>
  <c r="L46" i="48"/>
  <c r="K46" i="48"/>
  <c r="J46" i="48"/>
  <c r="I46" i="48"/>
  <c r="AU46" i="48"/>
  <c r="AB46" i="48"/>
  <c r="P46" i="48"/>
  <c r="P45" i="48" s="1"/>
  <c r="AV41" i="48"/>
  <c r="AS41" i="48"/>
  <c r="AR41" i="48"/>
  <c r="AQ41" i="48"/>
  <c r="AW41" i="48" s="1"/>
  <c r="AP41" i="48"/>
  <c r="AF43" i="48"/>
  <c r="AF41" i="48"/>
  <c r="AE43" i="48"/>
  <c r="AE41" i="48" s="1"/>
  <c r="AD43" i="48"/>
  <c r="AD41" i="48"/>
  <c r="AC43" i="48"/>
  <c r="AC41" i="48" s="1"/>
  <c r="AB43" i="48"/>
  <c r="AB41" i="48" s="1"/>
  <c r="Z43" i="48"/>
  <c r="Z41" i="48" s="1"/>
  <c r="Q41" i="48"/>
  <c r="O41" i="48"/>
  <c r="N41" i="48"/>
  <c r="M41" i="48"/>
  <c r="L41" i="48"/>
  <c r="K41" i="48"/>
  <c r="J41" i="48"/>
  <c r="I41" i="48"/>
  <c r="AU41" i="48"/>
  <c r="P41" i="48"/>
  <c r="AT38" i="48"/>
  <c r="AT34" i="48" s="1"/>
  <c r="O38" i="48"/>
  <c r="L38" i="48"/>
  <c r="K38" i="48"/>
  <c r="K34" i="48" s="1"/>
  <c r="AD38" i="48"/>
  <c r="AG39" i="48"/>
  <c r="AU38" i="48"/>
  <c r="AU34" i="48" s="1"/>
  <c r="P38" i="48"/>
  <c r="P34" i="48" s="1"/>
  <c r="AF35" i="48"/>
  <c r="AB35" i="48"/>
  <c r="O35" i="48"/>
  <c r="O34" i="48" s="1"/>
  <c r="K35" i="48"/>
  <c r="AU35" i="48"/>
  <c r="P35" i="48"/>
  <c r="Q32" i="48"/>
  <c r="AU31" i="48"/>
  <c r="P31" i="48"/>
  <c r="P8" i="48" s="1"/>
  <c r="I31" i="48"/>
  <c r="AU20" i="48"/>
  <c r="P20" i="48"/>
  <c r="AU13" i="48"/>
  <c r="P13" i="48"/>
  <c r="AU9" i="48"/>
  <c r="P9" i="48"/>
  <c r="AV19" i="31"/>
  <c r="K51" i="12"/>
  <c r="AU51" i="12" s="1"/>
  <c r="AS80" i="12"/>
  <c r="K80" i="12"/>
  <c r="F8" i="46"/>
  <c r="F9" i="46"/>
  <c r="F10" i="46"/>
  <c r="F12" i="46"/>
  <c r="C14" i="46"/>
  <c r="D14" i="46"/>
  <c r="E14" i="46"/>
  <c r="I8" i="43"/>
  <c r="J8" i="43"/>
  <c r="K8" i="43"/>
  <c r="L8" i="43"/>
  <c r="M8" i="43"/>
  <c r="N8" i="43"/>
  <c r="O8" i="43"/>
  <c r="P8" i="43"/>
  <c r="Y8" i="43"/>
  <c r="Z8" i="43"/>
  <c r="AA8" i="43"/>
  <c r="AB8" i="43"/>
  <c r="AF8" i="43" s="1"/>
  <c r="AC8" i="43"/>
  <c r="AD8" i="43"/>
  <c r="AE9" i="43"/>
  <c r="AF9" i="43"/>
  <c r="AE10" i="43"/>
  <c r="AF10" i="43"/>
  <c r="AE11" i="43"/>
  <c r="AF11" i="43"/>
  <c r="I12" i="43"/>
  <c r="AE12" i="43" s="1"/>
  <c r="J12" i="43"/>
  <c r="K12" i="43"/>
  <c r="L12" i="43"/>
  <c r="M12" i="43"/>
  <c r="N12" i="43"/>
  <c r="O12" i="43"/>
  <c r="P12" i="43"/>
  <c r="Y12" i="43"/>
  <c r="Z12" i="43"/>
  <c r="AA12" i="43"/>
  <c r="AB12" i="43"/>
  <c r="AC12" i="43"/>
  <c r="AD12" i="43"/>
  <c r="AE13" i="43"/>
  <c r="AF13" i="43"/>
  <c r="AE14" i="43"/>
  <c r="AF14" i="43"/>
  <c r="AE15" i="43"/>
  <c r="AF15" i="43"/>
  <c r="AE16" i="43"/>
  <c r="AF16" i="43"/>
  <c r="AE17" i="43"/>
  <c r="AF17" i="43"/>
  <c r="AE18" i="43"/>
  <c r="AF18" i="43"/>
  <c r="I19" i="43"/>
  <c r="J19" i="43"/>
  <c r="K19" i="43"/>
  <c r="L19" i="43"/>
  <c r="M19" i="43"/>
  <c r="N19" i="43"/>
  <c r="N7" i="43" s="1"/>
  <c r="N42" i="43" s="1"/>
  <c r="N51" i="43" s="1"/>
  <c r="O19" i="43"/>
  <c r="O7" i="43" s="1"/>
  <c r="O42" i="43" s="1"/>
  <c r="O51" i="43" s="1"/>
  <c r="P19" i="43"/>
  <c r="Y19" i="43"/>
  <c r="Z19" i="43"/>
  <c r="AA19" i="43"/>
  <c r="AA7" i="43" s="1"/>
  <c r="AB19" i="43"/>
  <c r="AC19" i="43"/>
  <c r="AD19" i="43"/>
  <c r="AD7" i="43" s="1"/>
  <c r="AD42" i="43" s="1"/>
  <c r="AE20" i="43"/>
  <c r="AF20" i="43"/>
  <c r="AE21" i="43"/>
  <c r="AF21" i="43"/>
  <c r="AE22" i="43"/>
  <c r="AF22" i="43"/>
  <c r="AE23" i="43"/>
  <c r="AF23" i="43"/>
  <c r="AE24" i="43"/>
  <c r="AF24" i="43"/>
  <c r="AE25" i="43"/>
  <c r="AF25" i="43"/>
  <c r="AE26" i="43"/>
  <c r="AF26" i="43"/>
  <c r="AE27" i="43"/>
  <c r="AF27" i="43"/>
  <c r="AE28" i="43"/>
  <c r="AF28" i="43"/>
  <c r="AE29" i="43"/>
  <c r="AF29" i="43"/>
  <c r="I30" i="43"/>
  <c r="J30" i="43"/>
  <c r="K30" i="43"/>
  <c r="L30" i="43"/>
  <c r="AF30" i="43" s="1"/>
  <c r="M30" i="43"/>
  <c r="N30" i="43"/>
  <c r="O30" i="43"/>
  <c r="P30" i="43"/>
  <c r="Y30" i="43"/>
  <c r="Z30" i="43"/>
  <c r="AA30" i="43"/>
  <c r="AB30" i="43"/>
  <c r="AC30" i="43"/>
  <c r="AD30" i="43"/>
  <c r="AE31" i="43"/>
  <c r="AF31" i="43"/>
  <c r="AE32" i="43"/>
  <c r="AF32" i="43"/>
  <c r="L33" i="43"/>
  <c r="I34" i="43"/>
  <c r="J34" i="43"/>
  <c r="K34" i="43"/>
  <c r="L34" i="43"/>
  <c r="M34" i="43"/>
  <c r="N34" i="43"/>
  <c r="N33" i="43"/>
  <c r="O34" i="43"/>
  <c r="O33" i="43" s="1"/>
  <c r="P34" i="43"/>
  <c r="P33" i="43"/>
  <c r="Y34" i="43"/>
  <c r="Y33" i="43" s="1"/>
  <c r="Z34" i="43"/>
  <c r="Z33" i="43"/>
  <c r="AA34" i="43"/>
  <c r="AA33" i="43" s="1"/>
  <c r="AB34" i="43"/>
  <c r="AC34" i="43"/>
  <c r="AC33" i="43"/>
  <c r="AD34" i="43"/>
  <c r="AE35" i="43"/>
  <c r="AF35" i="43"/>
  <c r="AE36" i="43"/>
  <c r="AF36" i="43"/>
  <c r="I37" i="43"/>
  <c r="I33" i="43" s="1"/>
  <c r="J37" i="43"/>
  <c r="K37" i="43"/>
  <c r="L37" i="43"/>
  <c r="M37" i="43"/>
  <c r="N37" i="43"/>
  <c r="O37" i="43"/>
  <c r="P37" i="43"/>
  <c r="Y37" i="43"/>
  <c r="Z37" i="43"/>
  <c r="AA37" i="43"/>
  <c r="AB37" i="43"/>
  <c r="AB33" i="43" s="1"/>
  <c r="AC37" i="43"/>
  <c r="AD37" i="43"/>
  <c r="AD33" i="43" s="1"/>
  <c r="AE37" i="43"/>
  <c r="AF37" i="43"/>
  <c r="AE38" i="43"/>
  <c r="AF38" i="43"/>
  <c r="AE39" i="43"/>
  <c r="AF39" i="43"/>
  <c r="I40" i="43"/>
  <c r="J40" i="43"/>
  <c r="K40" i="43"/>
  <c r="L40" i="43"/>
  <c r="M40" i="43"/>
  <c r="N40" i="43"/>
  <c r="O40" i="43"/>
  <c r="P40" i="43"/>
  <c r="Y40" i="43"/>
  <c r="Z40" i="43"/>
  <c r="AA40" i="43"/>
  <c r="AB40" i="43"/>
  <c r="AC40" i="43"/>
  <c r="AD40" i="43"/>
  <c r="AE40" i="43"/>
  <c r="AF40" i="43"/>
  <c r="AE41" i="43"/>
  <c r="AF41" i="43"/>
  <c r="Z43" i="43"/>
  <c r="I44" i="43"/>
  <c r="J44" i="43"/>
  <c r="K44" i="43"/>
  <c r="K43" i="43" s="1"/>
  <c r="L44" i="43"/>
  <c r="M44" i="43"/>
  <c r="N44" i="43"/>
  <c r="N43" i="43" s="1"/>
  <c r="O44" i="43"/>
  <c r="P44" i="43"/>
  <c r="Y44" i="43"/>
  <c r="Z44" i="43"/>
  <c r="AA44" i="43"/>
  <c r="AA43" i="43"/>
  <c r="AB44" i="43"/>
  <c r="AC44" i="43"/>
  <c r="AD44" i="43"/>
  <c r="AF44" i="43"/>
  <c r="AE45" i="43"/>
  <c r="AF45" i="43"/>
  <c r="I46" i="43"/>
  <c r="J46" i="43"/>
  <c r="J43" i="43" s="1"/>
  <c r="K46" i="43"/>
  <c r="L46" i="43"/>
  <c r="M46" i="43"/>
  <c r="M43" i="43"/>
  <c r="N46" i="43"/>
  <c r="O46" i="43"/>
  <c r="O43" i="43" s="1"/>
  <c r="P46" i="43"/>
  <c r="Y46" i="43"/>
  <c r="Z46" i="43"/>
  <c r="AA46" i="43"/>
  <c r="AB46" i="43"/>
  <c r="AC46" i="43"/>
  <c r="AC43" i="43"/>
  <c r="AD46" i="43"/>
  <c r="AE47" i="43"/>
  <c r="AF47" i="43"/>
  <c r="AE48" i="43"/>
  <c r="AF48" i="43"/>
  <c r="AF49" i="43"/>
  <c r="AE50" i="43"/>
  <c r="AF50" i="43"/>
  <c r="AE55" i="43"/>
  <c r="AF55" i="43"/>
  <c r="AE56" i="43"/>
  <c r="AF56" i="43"/>
  <c r="AE57" i="43"/>
  <c r="AF57" i="43"/>
  <c r="AE58" i="43"/>
  <c r="AF58" i="43"/>
  <c r="J59" i="43"/>
  <c r="L59" i="43"/>
  <c r="L54" i="43"/>
  <c r="M59" i="43"/>
  <c r="M54" i="43" s="1"/>
  <c r="N59" i="43"/>
  <c r="N54" i="43" s="1"/>
  <c r="P59" i="43"/>
  <c r="P54" i="43" s="1"/>
  <c r="Y59" i="43"/>
  <c r="Y54" i="43" s="1"/>
  <c r="Z59" i="43"/>
  <c r="Z54" i="43" s="1"/>
  <c r="AA59" i="43"/>
  <c r="AA54" i="43" s="1"/>
  <c r="AB59" i="43"/>
  <c r="AB54" i="43" s="1"/>
  <c r="AC59" i="43"/>
  <c r="AC54" i="43" s="1"/>
  <c r="AD59" i="43"/>
  <c r="AD54" i="43" s="1"/>
  <c r="AD74" i="43" s="1"/>
  <c r="AD81" i="43" s="1"/>
  <c r="O59" i="43"/>
  <c r="AF60" i="43"/>
  <c r="AE61" i="43"/>
  <c r="AF61" i="43"/>
  <c r="AE62" i="43"/>
  <c r="AF62" i="43"/>
  <c r="AE63" i="43"/>
  <c r="AF63" i="43"/>
  <c r="AE64" i="43"/>
  <c r="AF64" i="43"/>
  <c r="AE65" i="43"/>
  <c r="AF65" i="43"/>
  <c r="J66" i="43"/>
  <c r="Z66" i="43"/>
  <c r="AC66" i="43"/>
  <c r="AE67" i="43"/>
  <c r="AF67" i="43"/>
  <c r="AF68" i="43"/>
  <c r="I69" i="43"/>
  <c r="I66" i="43" s="1"/>
  <c r="J69" i="43"/>
  <c r="K69" i="43"/>
  <c r="K66" i="43"/>
  <c r="L69" i="43"/>
  <c r="L66" i="43"/>
  <c r="M69" i="43"/>
  <c r="M66" i="43" s="1"/>
  <c r="N69" i="43"/>
  <c r="O69" i="43"/>
  <c r="O66" i="43"/>
  <c r="P69" i="43"/>
  <c r="P66" i="43"/>
  <c r="Y69" i="43"/>
  <c r="Y66" i="43" s="1"/>
  <c r="Z69" i="43"/>
  <c r="AA69" i="43"/>
  <c r="AB69" i="43"/>
  <c r="AB66" i="43" s="1"/>
  <c r="AC69" i="43"/>
  <c r="AD69" i="43"/>
  <c r="AD66" i="43" s="1"/>
  <c r="AE69" i="43"/>
  <c r="AE70" i="43"/>
  <c r="AF70" i="43"/>
  <c r="AE71" i="43"/>
  <c r="AF71" i="43"/>
  <c r="AE72" i="43"/>
  <c r="AF72" i="43"/>
  <c r="AE73" i="43"/>
  <c r="AF73" i="43"/>
  <c r="AA75" i="43"/>
  <c r="I76" i="43"/>
  <c r="J76" i="43"/>
  <c r="J75" i="43"/>
  <c r="K76" i="43"/>
  <c r="K75" i="43" s="1"/>
  <c r="L76" i="43"/>
  <c r="L75" i="43"/>
  <c r="M76" i="43"/>
  <c r="M75" i="43"/>
  <c r="N76" i="43"/>
  <c r="N75" i="43"/>
  <c r="O76" i="43"/>
  <c r="O75" i="43"/>
  <c r="P76" i="43"/>
  <c r="P75" i="43"/>
  <c r="Y76" i="43"/>
  <c r="Y75" i="43"/>
  <c r="Z76" i="43"/>
  <c r="Z75" i="43"/>
  <c r="AA76" i="43"/>
  <c r="AB76" i="43"/>
  <c r="AB75" i="43" s="1"/>
  <c r="AC76" i="43"/>
  <c r="AC75" i="43"/>
  <c r="AD76" i="43"/>
  <c r="AD75" i="43" s="1"/>
  <c r="AF76" i="43"/>
  <c r="AE77" i="43"/>
  <c r="AF77" i="43"/>
  <c r="AE79" i="43"/>
  <c r="AF79" i="43"/>
  <c r="AE80" i="43"/>
  <c r="AF80" i="43"/>
  <c r="I8" i="42"/>
  <c r="J8" i="42"/>
  <c r="K8" i="42"/>
  <c r="L8" i="42"/>
  <c r="M8" i="42"/>
  <c r="N8" i="42"/>
  <c r="W8" i="42"/>
  <c r="X8" i="42"/>
  <c r="Y9" i="42"/>
  <c r="Z9" i="42"/>
  <c r="Y10" i="42"/>
  <c r="Z10" i="42"/>
  <c r="Y11" i="42"/>
  <c r="Z11" i="42"/>
  <c r="I12" i="42"/>
  <c r="J12" i="42"/>
  <c r="K12" i="42"/>
  <c r="L12" i="42"/>
  <c r="M12" i="42"/>
  <c r="N12" i="42"/>
  <c r="W12" i="42"/>
  <c r="X12" i="42"/>
  <c r="Y13" i="42"/>
  <c r="Z13" i="42"/>
  <c r="Y14" i="42"/>
  <c r="Z14" i="42"/>
  <c r="Y15" i="42"/>
  <c r="Z15" i="42"/>
  <c r="Y16" i="42"/>
  <c r="Z16" i="42"/>
  <c r="Y17" i="42"/>
  <c r="Z17" i="42"/>
  <c r="Y18" i="42"/>
  <c r="Z18" i="42"/>
  <c r="I19" i="42"/>
  <c r="J19" i="42"/>
  <c r="L19" i="42"/>
  <c r="N19" i="42"/>
  <c r="N7" i="42" s="1"/>
  <c r="W19" i="42"/>
  <c r="X19" i="42"/>
  <c r="Y20" i="42"/>
  <c r="Z20" i="42"/>
  <c r="Y21" i="42"/>
  <c r="Z21" i="42"/>
  <c r="K19" i="42"/>
  <c r="K7" i="42" s="1"/>
  <c r="Y22" i="42"/>
  <c r="Z22" i="42"/>
  <c r="Y23" i="42"/>
  <c r="Z23" i="42"/>
  <c r="Y24" i="42"/>
  <c r="Z24" i="42"/>
  <c r="Y25" i="42"/>
  <c r="Z25" i="42"/>
  <c r="Y26" i="42"/>
  <c r="Z26" i="42"/>
  <c r="Y27" i="42"/>
  <c r="Z27" i="42"/>
  <c r="Y28" i="42"/>
  <c r="Z28" i="42"/>
  <c r="Y29" i="42"/>
  <c r="Z29" i="42"/>
  <c r="I30" i="42"/>
  <c r="I7" i="42" s="1"/>
  <c r="J30" i="42"/>
  <c r="K30" i="42"/>
  <c r="L30" i="42"/>
  <c r="M30" i="42"/>
  <c r="N30" i="42"/>
  <c r="W30" i="42"/>
  <c r="X30" i="42"/>
  <c r="Y31" i="42"/>
  <c r="Z31" i="42"/>
  <c r="Y32" i="42"/>
  <c r="Z32" i="42"/>
  <c r="M33" i="42"/>
  <c r="I34" i="42"/>
  <c r="J34" i="42"/>
  <c r="K34" i="42"/>
  <c r="L34" i="42"/>
  <c r="M34" i="42"/>
  <c r="N34" i="42"/>
  <c r="Z34" i="42" s="1"/>
  <c r="W34" i="42"/>
  <c r="W33" i="42" s="1"/>
  <c r="X34" i="42"/>
  <c r="Y35" i="42"/>
  <c r="Z35" i="42"/>
  <c r="Y36" i="42"/>
  <c r="Z36" i="42"/>
  <c r="I37" i="42"/>
  <c r="I33" i="42"/>
  <c r="J37" i="42"/>
  <c r="K37" i="42"/>
  <c r="L37" i="42"/>
  <c r="M37" i="42"/>
  <c r="N37" i="42"/>
  <c r="W37" i="42"/>
  <c r="X37" i="42"/>
  <c r="Y37" i="42"/>
  <c r="Y38" i="42"/>
  <c r="Z38" i="42"/>
  <c r="Y39" i="42"/>
  <c r="Z39" i="42"/>
  <c r="I40" i="42"/>
  <c r="J40" i="42"/>
  <c r="K40" i="42"/>
  <c r="L40" i="42"/>
  <c r="M40" i="42"/>
  <c r="N40" i="42"/>
  <c r="W40" i="42"/>
  <c r="X40" i="42"/>
  <c r="Y41" i="42"/>
  <c r="Z41" i="42"/>
  <c r="M43" i="42"/>
  <c r="I44" i="42"/>
  <c r="J44" i="42"/>
  <c r="K44" i="42"/>
  <c r="Y44" i="42" s="1"/>
  <c r="L44" i="42"/>
  <c r="M44" i="42"/>
  <c r="N44" i="42"/>
  <c r="N43" i="42" s="1"/>
  <c r="W44" i="42"/>
  <c r="X44" i="42"/>
  <c r="X43" i="42" s="1"/>
  <c r="Y45" i="42"/>
  <c r="Z45" i="42"/>
  <c r="J46" i="42"/>
  <c r="J43" i="42" s="1"/>
  <c r="K46" i="42"/>
  <c r="L46" i="42"/>
  <c r="L43" i="42"/>
  <c r="M46" i="42"/>
  <c r="N46" i="42"/>
  <c r="W46" i="42"/>
  <c r="W43" i="42" s="1"/>
  <c r="X46" i="42"/>
  <c r="Y47" i="42"/>
  <c r="Z47" i="42"/>
  <c r="Y48" i="42"/>
  <c r="Z48" i="42"/>
  <c r="Z49" i="42"/>
  <c r="Y50" i="42"/>
  <c r="Z50" i="42"/>
  <c r="X54" i="42"/>
  <c r="Y55" i="42"/>
  <c r="Z55" i="42"/>
  <c r="Y56" i="42"/>
  <c r="Z56" i="42"/>
  <c r="Y57" i="42"/>
  <c r="Z57" i="42"/>
  <c r="Y58" i="42"/>
  <c r="Z58" i="42"/>
  <c r="J59" i="42"/>
  <c r="J54" i="42" s="1"/>
  <c r="L59" i="42"/>
  <c r="L54" i="42"/>
  <c r="N59" i="42"/>
  <c r="N54" i="42" s="1"/>
  <c r="W59" i="42"/>
  <c r="W54" i="42"/>
  <c r="W74" i="42" s="1"/>
  <c r="W81" i="42" s="1"/>
  <c r="X59" i="42"/>
  <c r="M59" i="42"/>
  <c r="M54" i="42" s="1"/>
  <c r="Z60" i="42"/>
  <c r="Z61" i="42"/>
  <c r="Y62" i="42"/>
  <c r="Z62" i="42"/>
  <c r="Y63" i="42"/>
  <c r="Z63" i="42"/>
  <c r="Y64" i="42"/>
  <c r="Z64" i="42"/>
  <c r="Y65" i="42"/>
  <c r="Z65" i="42"/>
  <c r="L66" i="42"/>
  <c r="Y67" i="42"/>
  <c r="Z67" i="42"/>
  <c r="Y68" i="42"/>
  <c r="Z68" i="42"/>
  <c r="I69" i="42"/>
  <c r="I66" i="42"/>
  <c r="J69" i="42"/>
  <c r="J66" i="42" s="1"/>
  <c r="K69" i="42"/>
  <c r="L69" i="42"/>
  <c r="M69" i="42"/>
  <c r="N69" i="42"/>
  <c r="N66" i="42" s="1"/>
  <c r="W69" i="42"/>
  <c r="W66" i="42"/>
  <c r="X69" i="42"/>
  <c r="X66" i="42" s="1"/>
  <c r="Y70" i="42"/>
  <c r="Z70" i="42"/>
  <c r="Y71" i="42"/>
  <c r="Z71" i="42"/>
  <c r="Y72" i="42"/>
  <c r="Z72" i="42"/>
  <c r="Y73" i="42"/>
  <c r="Z73" i="42"/>
  <c r="M75" i="42"/>
  <c r="X75" i="42"/>
  <c r="I76" i="42"/>
  <c r="I75" i="42" s="1"/>
  <c r="J76" i="42"/>
  <c r="J75" i="42" s="1"/>
  <c r="K76" i="42"/>
  <c r="L76" i="42"/>
  <c r="M76" i="42"/>
  <c r="N76" i="42"/>
  <c r="N75" i="42"/>
  <c r="W76" i="42"/>
  <c r="W75" i="42"/>
  <c r="X76" i="42"/>
  <c r="Y77" i="42"/>
  <c r="Z77" i="42"/>
  <c r="Y79" i="42"/>
  <c r="Z79" i="42"/>
  <c r="Y80" i="42"/>
  <c r="Z80" i="42"/>
  <c r="I8" i="41"/>
  <c r="J8" i="41"/>
  <c r="K8" i="41"/>
  <c r="L8" i="41"/>
  <c r="M8" i="41"/>
  <c r="N8" i="41"/>
  <c r="O8" i="41"/>
  <c r="P8" i="41"/>
  <c r="Y8" i="41"/>
  <c r="Z8" i="41"/>
  <c r="AA8" i="41"/>
  <c r="AB8" i="41"/>
  <c r="AE8" i="41"/>
  <c r="AF8" i="41"/>
  <c r="AO8" i="41"/>
  <c r="AP8" i="41"/>
  <c r="AQ9" i="41"/>
  <c r="AR9" i="41"/>
  <c r="AQ10" i="41"/>
  <c r="AR10" i="41"/>
  <c r="AQ11" i="41"/>
  <c r="AR11" i="41"/>
  <c r="I12" i="41"/>
  <c r="J12" i="41"/>
  <c r="K12" i="41"/>
  <c r="L12" i="41"/>
  <c r="M12" i="41"/>
  <c r="N12" i="41"/>
  <c r="O12" i="41"/>
  <c r="P12" i="41"/>
  <c r="Y12" i="41"/>
  <c r="Z12" i="41"/>
  <c r="AA12" i="41"/>
  <c r="AB12" i="41"/>
  <c r="AE12" i="41"/>
  <c r="AF12" i="41"/>
  <c r="AO12" i="41"/>
  <c r="AP12" i="41"/>
  <c r="AQ13" i="41"/>
  <c r="AR13" i="41"/>
  <c r="AQ14" i="41"/>
  <c r="AR14" i="41"/>
  <c r="AQ15" i="41"/>
  <c r="AR15" i="41"/>
  <c r="AQ16" i="41"/>
  <c r="AR16" i="41"/>
  <c r="AQ17" i="41"/>
  <c r="AR17" i="41"/>
  <c r="AQ18" i="41"/>
  <c r="AR18" i="41"/>
  <c r="I19" i="41"/>
  <c r="J19" i="41"/>
  <c r="K19" i="41"/>
  <c r="L19" i="41"/>
  <c r="M19" i="41"/>
  <c r="N19" i="41"/>
  <c r="O19" i="41"/>
  <c r="P19" i="41"/>
  <c r="Z19" i="41"/>
  <c r="AA19" i="41"/>
  <c r="AB19" i="41"/>
  <c r="AC19" i="41"/>
  <c r="AC7" i="41" s="1"/>
  <c r="AC42" i="41" s="1"/>
  <c r="AC51" i="41" s="1"/>
  <c r="AD19" i="41"/>
  <c r="AD7" i="41"/>
  <c r="AD42" i="41"/>
  <c r="AD51" i="41"/>
  <c r="AE19" i="41"/>
  <c r="AF19" i="41"/>
  <c r="AO19" i="41"/>
  <c r="AP19" i="41"/>
  <c r="AQ20" i="41"/>
  <c r="AR20" i="41"/>
  <c r="AQ21" i="41"/>
  <c r="AR21" i="41"/>
  <c r="AQ22" i="41"/>
  <c r="AR22" i="41"/>
  <c r="AQ23" i="41"/>
  <c r="AR23" i="41"/>
  <c r="AQ24" i="41"/>
  <c r="AR24" i="41"/>
  <c r="AQ25" i="41"/>
  <c r="AR25" i="41"/>
  <c r="AQ26" i="41"/>
  <c r="AR26" i="41"/>
  <c r="Y19" i="41"/>
  <c r="Y7" i="41"/>
  <c r="AQ27" i="41"/>
  <c r="AR27" i="41"/>
  <c r="AQ28" i="41"/>
  <c r="AR28" i="41"/>
  <c r="AQ29" i="41"/>
  <c r="AR29" i="41"/>
  <c r="I30" i="41"/>
  <c r="J30" i="41"/>
  <c r="K30" i="41"/>
  <c r="K7" i="41"/>
  <c r="K42" i="41" s="1"/>
  <c r="K51" i="41" s="1"/>
  <c r="L30" i="41"/>
  <c r="M30" i="41"/>
  <c r="N30" i="41"/>
  <c r="O30" i="41"/>
  <c r="P30" i="41"/>
  <c r="P7" i="41" s="1"/>
  <c r="Y30" i="41"/>
  <c r="Z30" i="41"/>
  <c r="AA30" i="41"/>
  <c r="AB30" i="41"/>
  <c r="AE30" i="41"/>
  <c r="AF30" i="41"/>
  <c r="AO30" i="41"/>
  <c r="AP30" i="41"/>
  <c r="AQ31" i="41"/>
  <c r="AR31" i="41"/>
  <c r="AQ32" i="41"/>
  <c r="AR32" i="41"/>
  <c r="I34" i="41"/>
  <c r="J34" i="41"/>
  <c r="K34" i="41"/>
  <c r="L34" i="41"/>
  <c r="M34" i="41"/>
  <c r="N34" i="41"/>
  <c r="O34" i="41"/>
  <c r="P34" i="41"/>
  <c r="Y34" i="41"/>
  <c r="Y33" i="41" s="1"/>
  <c r="Z34" i="41"/>
  <c r="AA34" i="41"/>
  <c r="AB34" i="41"/>
  <c r="AB33" i="41"/>
  <c r="AE34" i="41"/>
  <c r="AF34" i="41"/>
  <c r="AO34" i="41"/>
  <c r="AP34" i="41"/>
  <c r="AP33" i="41" s="1"/>
  <c r="AQ35" i="41"/>
  <c r="AR35" i="41"/>
  <c r="AQ36" i="41"/>
  <c r="AR36" i="41"/>
  <c r="I37" i="41"/>
  <c r="J37" i="41"/>
  <c r="J33" i="41" s="1"/>
  <c r="K37" i="41"/>
  <c r="AQ37" i="41" s="1"/>
  <c r="L37" i="41"/>
  <c r="M37" i="41"/>
  <c r="M33" i="41"/>
  <c r="N37" i="41"/>
  <c r="O37" i="41"/>
  <c r="P37" i="41"/>
  <c r="P33" i="41" s="1"/>
  <c r="Y37" i="41"/>
  <c r="Z37" i="41"/>
  <c r="AA37" i="41"/>
  <c r="AB37" i="41"/>
  <c r="AE37" i="41"/>
  <c r="AE33" i="41"/>
  <c r="AF37" i="41"/>
  <c r="AO37" i="41"/>
  <c r="AP37" i="41"/>
  <c r="AQ38" i="41"/>
  <c r="AR38" i="41"/>
  <c r="AQ39" i="41"/>
  <c r="AR39" i="41"/>
  <c r="I40" i="41"/>
  <c r="I33" i="41" s="1"/>
  <c r="J40" i="41"/>
  <c r="K40" i="41"/>
  <c r="L40" i="41"/>
  <c r="M40" i="41"/>
  <c r="N40" i="41"/>
  <c r="O40" i="41"/>
  <c r="P40" i="41"/>
  <c r="Y40" i="41"/>
  <c r="Z40" i="41"/>
  <c r="AA40" i="41"/>
  <c r="AB40" i="41"/>
  <c r="AE40" i="41"/>
  <c r="AF40" i="41"/>
  <c r="AO40" i="41"/>
  <c r="AP40" i="41"/>
  <c r="AQ41" i="41"/>
  <c r="AR41" i="41"/>
  <c r="I44" i="41"/>
  <c r="J44" i="41"/>
  <c r="K44" i="41"/>
  <c r="L44" i="41"/>
  <c r="M44" i="41"/>
  <c r="N44" i="41"/>
  <c r="N43" i="41" s="1"/>
  <c r="O44" i="41"/>
  <c r="P44" i="41"/>
  <c r="P43" i="41"/>
  <c r="Y44" i="41"/>
  <c r="AQ44" i="41" s="1"/>
  <c r="Z44" i="41"/>
  <c r="AA44" i="41"/>
  <c r="AB44" i="41"/>
  <c r="AB43" i="41"/>
  <c r="AE44" i="41"/>
  <c r="AF44" i="41"/>
  <c r="AO44" i="41"/>
  <c r="AO43" i="41" s="1"/>
  <c r="AP44" i="41"/>
  <c r="AP43" i="41" s="1"/>
  <c r="AQ45" i="41"/>
  <c r="AR45" i="41"/>
  <c r="I46" i="41"/>
  <c r="J46" i="41"/>
  <c r="K46" i="41"/>
  <c r="L46" i="41"/>
  <c r="M46" i="41"/>
  <c r="N46" i="41"/>
  <c r="AR46" i="41" s="1"/>
  <c r="O46" i="41"/>
  <c r="P46" i="41"/>
  <c r="Y46" i="41"/>
  <c r="Z46" i="41"/>
  <c r="AA46" i="41"/>
  <c r="AA43" i="41" s="1"/>
  <c r="AB46" i="41"/>
  <c r="AE46" i="41"/>
  <c r="AF46" i="41"/>
  <c r="AF43" i="41" s="1"/>
  <c r="AO46" i="41"/>
  <c r="AP46" i="41"/>
  <c r="AQ47" i="41"/>
  <c r="AR47" i="41"/>
  <c r="AQ48" i="41"/>
  <c r="AR48" i="41"/>
  <c r="AR49" i="41"/>
  <c r="AQ50" i="41"/>
  <c r="AR50" i="41"/>
  <c r="AF54" i="41"/>
  <c r="O54" i="41"/>
  <c r="O74" i="41" s="1"/>
  <c r="AQ55" i="41"/>
  <c r="AR55" i="41"/>
  <c r="AR56" i="41"/>
  <c r="AQ57" i="41"/>
  <c r="AR57" i="41"/>
  <c r="AQ58" i="41"/>
  <c r="AR58" i="41"/>
  <c r="J59" i="41"/>
  <c r="J54" i="41"/>
  <c r="L59" i="41"/>
  <c r="L54" i="41"/>
  <c r="M59" i="41"/>
  <c r="M54" i="41"/>
  <c r="N59" i="41"/>
  <c r="N54" i="41"/>
  <c r="N74" i="41" s="1"/>
  <c r="N81" i="41" s="1"/>
  <c r="O59" i="41"/>
  <c r="P59" i="41"/>
  <c r="P54" i="41" s="1"/>
  <c r="P74" i="41"/>
  <c r="Y59" i="41"/>
  <c r="Y54" i="41" s="1"/>
  <c r="Z59" i="41"/>
  <c r="Z54" i="41"/>
  <c r="AA59" i="41"/>
  <c r="AA54" i="41" s="1"/>
  <c r="AA74" i="41" s="1"/>
  <c r="AB59" i="41"/>
  <c r="AB54" i="41" s="1"/>
  <c r="AC59" i="41"/>
  <c r="AC54" i="41"/>
  <c r="AD59" i="41"/>
  <c r="AD54" i="41"/>
  <c r="AE59" i="41"/>
  <c r="AE54" i="41" s="1"/>
  <c r="AF59" i="41"/>
  <c r="AO59" i="41"/>
  <c r="AO54" i="41"/>
  <c r="AP59" i="41"/>
  <c r="AQ60" i="41"/>
  <c r="K59" i="41"/>
  <c r="K54" i="41"/>
  <c r="AR60" i="41"/>
  <c r="AQ61" i="41"/>
  <c r="AR61" i="41"/>
  <c r="AQ62" i="41"/>
  <c r="AR62" i="41"/>
  <c r="AQ63" i="41"/>
  <c r="AR63" i="41"/>
  <c r="AQ64" i="41"/>
  <c r="AR64" i="41"/>
  <c r="AQ65" i="41"/>
  <c r="AR65" i="41"/>
  <c r="M66" i="41"/>
  <c r="AC66" i="41"/>
  <c r="AQ67" i="41"/>
  <c r="AR67" i="41"/>
  <c r="AQ68" i="41"/>
  <c r="AR68" i="41"/>
  <c r="I69" i="41"/>
  <c r="J69" i="41"/>
  <c r="K69" i="41"/>
  <c r="K66" i="41" s="1"/>
  <c r="L69" i="41"/>
  <c r="L66" i="41"/>
  <c r="M69" i="41"/>
  <c r="N69" i="41"/>
  <c r="N66" i="41"/>
  <c r="O69" i="41"/>
  <c r="O66" i="41" s="1"/>
  <c r="P69" i="41"/>
  <c r="P66" i="41" s="1"/>
  <c r="Y69" i="41"/>
  <c r="Y66" i="41" s="1"/>
  <c r="Z69" i="41"/>
  <c r="Z66" i="41" s="1"/>
  <c r="AA69" i="41"/>
  <c r="AA66" i="41" s="1"/>
  <c r="AB69" i="41"/>
  <c r="AB66" i="41"/>
  <c r="AC69" i="41"/>
  <c r="AD69" i="41"/>
  <c r="AD66" i="41"/>
  <c r="AD74" i="41"/>
  <c r="AD81" i="41" s="1"/>
  <c r="AE69" i="41"/>
  <c r="AE66" i="41" s="1"/>
  <c r="AF69" i="41"/>
  <c r="AF66" i="41"/>
  <c r="AO69" i="41"/>
  <c r="AO66" i="41" s="1"/>
  <c r="AP69" i="41"/>
  <c r="AP66" i="41"/>
  <c r="AQ70" i="41"/>
  <c r="AR70" i="41"/>
  <c r="AQ71" i="41"/>
  <c r="AR71" i="41"/>
  <c r="AQ72" i="41"/>
  <c r="AR72" i="41"/>
  <c r="AQ73" i="41"/>
  <c r="AR73" i="41"/>
  <c r="I76" i="41"/>
  <c r="I75" i="41"/>
  <c r="J76" i="41"/>
  <c r="K76" i="41"/>
  <c r="K75" i="41" s="1"/>
  <c r="L76" i="41"/>
  <c r="L75" i="41" s="1"/>
  <c r="M76" i="41"/>
  <c r="M75" i="41" s="1"/>
  <c r="N76" i="41"/>
  <c r="N75" i="41" s="1"/>
  <c r="O76" i="41"/>
  <c r="O75" i="41"/>
  <c r="P76" i="41"/>
  <c r="P75" i="41" s="1"/>
  <c r="Y76" i="41"/>
  <c r="Y75" i="41"/>
  <c r="Z76" i="41"/>
  <c r="Z75" i="41" s="1"/>
  <c r="AA76" i="41"/>
  <c r="AA75" i="41" s="1"/>
  <c r="AB76" i="41"/>
  <c r="AB75" i="41" s="1"/>
  <c r="AC76" i="41"/>
  <c r="AC75" i="41"/>
  <c r="AD76" i="41"/>
  <c r="AD75" i="41" s="1"/>
  <c r="AE76" i="41"/>
  <c r="AE75" i="41"/>
  <c r="AF76" i="41"/>
  <c r="AF75" i="41" s="1"/>
  <c r="AO76" i="41"/>
  <c r="AO75" i="41"/>
  <c r="AP76" i="41"/>
  <c r="AP75" i="41"/>
  <c r="AQ77" i="41"/>
  <c r="AR77" i="41"/>
  <c r="AQ79" i="41"/>
  <c r="AR79" i="41"/>
  <c r="AQ80" i="41"/>
  <c r="AR80" i="41"/>
  <c r="I8" i="40"/>
  <c r="I7" i="40" s="1"/>
  <c r="J8" i="40"/>
  <c r="K8" i="40"/>
  <c r="K7" i="40" s="1"/>
  <c r="K42" i="40" s="1"/>
  <c r="L8" i="40"/>
  <c r="M8" i="40"/>
  <c r="N8" i="40"/>
  <c r="O8" i="40"/>
  <c r="P8" i="40"/>
  <c r="Y8" i="40"/>
  <c r="Z8" i="40"/>
  <c r="AA8" i="40"/>
  <c r="AB8" i="40"/>
  <c r="AE8" i="40"/>
  <c r="AF8" i="40"/>
  <c r="AQ8" i="40"/>
  <c r="AR8" i="40"/>
  <c r="AS9" i="40"/>
  <c r="AT9" i="40"/>
  <c r="AS10" i="40"/>
  <c r="AT10" i="40"/>
  <c r="AS11" i="40"/>
  <c r="AT11" i="40"/>
  <c r="I12" i="40"/>
  <c r="J12" i="40"/>
  <c r="K12" i="40"/>
  <c r="L12" i="40"/>
  <c r="L7" i="40" s="1"/>
  <c r="M12" i="40"/>
  <c r="N12" i="40"/>
  <c r="O12" i="40"/>
  <c r="P12" i="40"/>
  <c r="Y12" i="40"/>
  <c r="Z12" i="40"/>
  <c r="AA12" i="40"/>
  <c r="AB12" i="40"/>
  <c r="AE12" i="40"/>
  <c r="AF12" i="40"/>
  <c r="AQ12" i="40"/>
  <c r="AR12" i="40"/>
  <c r="AS12" i="40"/>
  <c r="AS13" i="40"/>
  <c r="AT13" i="40"/>
  <c r="AS14" i="40"/>
  <c r="AT14" i="40"/>
  <c r="AS15" i="40"/>
  <c r="AT15" i="40"/>
  <c r="AS16" i="40"/>
  <c r="AT16" i="40"/>
  <c r="AS17" i="40"/>
  <c r="AT17" i="40"/>
  <c r="AS18" i="40"/>
  <c r="AT18" i="40"/>
  <c r="I19" i="40"/>
  <c r="J19" i="40"/>
  <c r="K19" i="40"/>
  <c r="L19" i="40"/>
  <c r="M19" i="40"/>
  <c r="N19" i="40"/>
  <c r="O19" i="40"/>
  <c r="P19" i="40"/>
  <c r="Z19" i="40"/>
  <c r="Z7" i="40"/>
  <c r="AA19" i="40"/>
  <c r="AB19" i="40"/>
  <c r="AB7" i="40"/>
  <c r="AB42" i="40"/>
  <c r="AD19" i="40"/>
  <c r="AD7" i="40"/>
  <c r="AD42" i="40" s="1"/>
  <c r="AD51" i="40" s="1"/>
  <c r="AE19" i="40"/>
  <c r="AF19" i="40"/>
  <c r="AQ19" i="40"/>
  <c r="AQ7" i="40" s="1"/>
  <c r="AR19" i="40"/>
  <c r="AS20" i="40"/>
  <c r="AT20" i="40"/>
  <c r="AC19" i="40"/>
  <c r="AC7" i="40" s="1"/>
  <c r="AC42" i="40" s="1"/>
  <c r="AC51" i="40" s="1"/>
  <c r="AS21" i="40"/>
  <c r="AT21" i="40"/>
  <c r="AS22" i="40"/>
  <c r="AT22" i="40"/>
  <c r="AS23" i="40"/>
  <c r="AT23" i="40"/>
  <c r="AS24" i="40"/>
  <c r="AT24" i="40"/>
  <c r="AS25" i="40"/>
  <c r="AT25" i="40"/>
  <c r="AS26" i="40"/>
  <c r="AT26" i="40"/>
  <c r="Y19" i="40"/>
  <c r="AT27" i="40"/>
  <c r="AS28" i="40"/>
  <c r="AT28" i="40"/>
  <c r="AS29" i="40"/>
  <c r="AT29" i="40"/>
  <c r="I30" i="40"/>
  <c r="J30" i="40"/>
  <c r="K30" i="40"/>
  <c r="L30" i="40"/>
  <c r="M30" i="40"/>
  <c r="M7" i="40" s="1"/>
  <c r="M42" i="40" s="1"/>
  <c r="M51" i="40" s="1"/>
  <c r="N30" i="40"/>
  <c r="O30" i="40"/>
  <c r="P30" i="40"/>
  <c r="Y30" i="40"/>
  <c r="Y7" i="40" s="1"/>
  <c r="Z30" i="40"/>
  <c r="AA30" i="40"/>
  <c r="AB30" i="40"/>
  <c r="AE30" i="40"/>
  <c r="AF30" i="40"/>
  <c r="AQ30" i="40"/>
  <c r="AR30" i="40"/>
  <c r="AS30" i="40"/>
  <c r="AS31" i="40"/>
  <c r="AT31" i="40"/>
  <c r="AS32" i="40"/>
  <c r="AT32" i="40"/>
  <c r="I34" i="40"/>
  <c r="J34" i="40"/>
  <c r="J33" i="40"/>
  <c r="K34" i="40"/>
  <c r="L34" i="40"/>
  <c r="M34" i="40"/>
  <c r="N34" i="40"/>
  <c r="O34" i="40"/>
  <c r="P34" i="40"/>
  <c r="Y34" i="40"/>
  <c r="Z34" i="40"/>
  <c r="AA34" i="40"/>
  <c r="AB34" i="40"/>
  <c r="AE34" i="40"/>
  <c r="AF34" i="40"/>
  <c r="AQ34" i="40"/>
  <c r="AR34" i="40"/>
  <c r="AR33" i="40" s="1"/>
  <c r="AS35" i="40"/>
  <c r="AT35" i="40"/>
  <c r="AS36" i="40"/>
  <c r="AT36" i="40"/>
  <c r="I37" i="40"/>
  <c r="J37" i="40"/>
  <c r="K37" i="40"/>
  <c r="L37" i="40"/>
  <c r="L33" i="40" s="1"/>
  <c r="M37" i="40"/>
  <c r="N37" i="40"/>
  <c r="O37" i="40"/>
  <c r="O33" i="40" s="1"/>
  <c r="P37" i="40"/>
  <c r="Y37" i="40"/>
  <c r="Z37" i="40"/>
  <c r="AA37" i="40"/>
  <c r="AB37" i="40"/>
  <c r="AB33" i="40"/>
  <c r="AE37" i="40"/>
  <c r="AF37" i="40"/>
  <c r="AQ37" i="40"/>
  <c r="AR37" i="40"/>
  <c r="AS38" i="40"/>
  <c r="AT38" i="40"/>
  <c r="AS39" i="40"/>
  <c r="AT39" i="40"/>
  <c r="I40" i="40"/>
  <c r="J40" i="40"/>
  <c r="K40" i="40"/>
  <c r="L40" i="40"/>
  <c r="M40" i="40"/>
  <c r="N40" i="40"/>
  <c r="O40" i="40"/>
  <c r="P40" i="40"/>
  <c r="Y40" i="40"/>
  <c r="Z40" i="40"/>
  <c r="AA40" i="40"/>
  <c r="AA33" i="40" s="1"/>
  <c r="AB40" i="40"/>
  <c r="AE40" i="40"/>
  <c r="AF40" i="40"/>
  <c r="AQ40" i="40"/>
  <c r="AQ33" i="40" s="1"/>
  <c r="AR40" i="40"/>
  <c r="AS41" i="40"/>
  <c r="AT41" i="40"/>
  <c r="I44" i="40"/>
  <c r="J44" i="40"/>
  <c r="K44" i="40"/>
  <c r="K43" i="40"/>
  <c r="L44" i="40"/>
  <c r="L43" i="40"/>
  <c r="M44" i="40"/>
  <c r="N44" i="40"/>
  <c r="N43" i="40"/>
  <c r="O44" i="40"/>
  <c r="O43" i="40" s="1"/>
  <c r="P44" i="40"/>
  <c r="Y44" i="40"/>
  <c r="Y43" i="40" s="1"/>
  <c r="Z44" i="40"/>
  <c r="Z43" i="40" s="1"/>
  <c r="AA44" i="40"/>
  <c r="AA43" i="40" s="1"/>
  <c r="AB44" i="40"/>
  <c r="AE44" i="40"/>
  <c r="AF44" i="40"/>
  <c r="AF43" i="40"/>
  <c r="AQ44" i="40"/>
  <c r="AQ43" i="40" s="1"/>
  <c r="AR44" i="40"/>
  <c r="AS45" i="40"/>
  <c r="AT45" i="40"/>
  <c r="J46" i="40"/>
  <c r="J43" i="40"/>
  <c r="K46" i="40"/>
  <c r="L46" i="40"/>
  <c r="AT46" i="40" s="1"/>
  <c r="M46" i="40"/>
  <c r="M43" i="40" s="1"/>
  <c r="N46" i="40"/>
  <c r="O46" i="40"/>
  <c r="P46" i="40"/>
  <c r="P43" i="40" s="1"/>
  <c r="Y46" i="40"/>
  <c r="Z46" i="40"/>
  <c r="AA46" i="40"/>
  <c r="AB46" i="40"/>
  <c r="AE46" i="40"/>
  <c r="AF46" i="40"/>
  <c r="AQ46" i="40"/>
  <c r="AR46" i="40"/>
  <c r="AR43" i="40" s="1"/>
  <c r="AT47" i="40"/>
  <c r="AS48" i="40"/>
  <c r="AT48" i="40"/>
  <c r="AT49" i="40"/>
  <c r="AS50" i="40"/>
  <c r="AT50" i="40"/>
  <c r="AC54" i="40"/>
  <c r="AC74" i="40"/>
  <c r="AC81" i="40" s="1"/>
  <c r="AD54" i="40"/>
  <c r="AD74" i="40" s="1"/>
  <c r="AD81" i="40" s="1"/>
  <c r="AP54" i="40"/>
  <c r="AP74" i="40"/>
  <c r="AP81" i="40" s="1"/>
  <c r="AS55" i="40"/>
  <c r="AT55" i="40"/>
  <c r="AT56" i="40"/>
  <c r="AO54" i="40"/>
  <c r="AO74" i="40" s="1"/>
  <c r="AO81" i="40"/>
  <c r="AT57" i="40"/>
  <c r="AS58" i="40"/>
  <c r="AT58" i="40"/>
  <c r="J59" i="40"/>
  <c r="K59" i="40"/>
  <c r="L59" i="40"/>
  <c r="M59" i="40"/>
  <c r="M54" i="40" s="1"/>
  <c r="N59" i="40"/>
  <c r="N54" i="40" s="1"/>
  <c r="O59" i="40"/>
  <c r="O54" i="40"/>
  <c r="P59" i="40"/>
  <c r="P54" i="40" s="1"/>
  <c r="Y59" i="40"/>
  <c r="Y54" i="40"/>
  <c r="Z59" i="40"/>
  <c r="Z54" i="40" s="1"/>
  <c r="AA59" i="40"/>
  <c r="AA54" i="40"/>
  <c r="AA74" i="40"/>
  <c r="AA81" i="40" s="1"/>
  <c r="AB59" i="40"/>
  <c r="AB54" i="40" s="1"/>
  <c r="AE59" i="40"/>
  <c r="AE54" i="40"/>
  <c r="AF59" i="40"/>
  <c r="AF54" i="40" s="1"/>
  <c r="AF74" i="40" s="1"/>
  <c r="AQ59" i="40"/>
  <c r="AQ54" i="40" s="1"/>
  <c r="AQ74" i="40" s="1"/>
  <c r="AQ81" i="40"/>
  <c r="AR59" i="40"/>
  <c r="AR54" i="40" s="1"/>
  <c r="AT60" i="40"/>
  <c r="AS61" i="40"/>
  <c r="AT61" i="40"/>
  <c r="AS62" i="40"/>
  <c r="AT62" i="40"/>
  <c r="AS63" i="40"/>
  <c r="AT63" i="40"/>
  <c r="AS64" i="40"/>
  <c r="AT64" i="40"/>
  <c r="AS65" i="40"/>
  <c r="AT65" i="40"/>
  <c r="J66" i="40"/>
  <c r="AF66" i="40"/>
  <c r="AS67" i="40"/>
  <c r="AT67" i="40"/>
  <c r="AS68" i="40"/>
  <c r="AT68" i="40"/>
  <c r="I69" i="40"/>
  <c r="I66" i="40" s="1"/>
  <c r="J69" i="40"/>
  <c r="K69" i="40"/>
  <c r="L69" i="40"/>
  <c r="L66" i="40" s="1"/>
  <c r="M69" i="40"/>
  <c r="M66" i="40"/>
  <c r="N69" i="40"/>
  <c r="N66" i="40" s="1"/>
  <c r="O69" i="40"/>
  <c r="O66" i="40"/>
  <c r="P69" i="40"/>
  <c r="P66" i="40" s="1"/>
  <c r="P74" i="40" s="1"/>
  <c r="Y69" i="40"/>
  <c r="Y66" i="40"/>
  <c r="Z69" i="40"/>
  <c r="Z66" i="40" s="1"/>
  <c r="AA69" i="40"/>
  <c r="AA66" i="40" s="1"/>
  <c r="AB69" i="40"/>
  <c r="AB66" i="40"/>
  <c r="AE69" i="40"/>
  <c r="AE66" i="40" s="1"/>
  <c r="AF69" i="40"/>
  <c r="AQ69" i="40"/>
  <c r="AQ66" i="40"/>
  <c r="AR69" i="40"/>
  <c r="AR66" i="40"/>
  <c r="AS70" i="40"/>
  <c r="AT70" i="40"/>
  <c r="AS71" i="40"/>
  <c r="AT71" i="40"/>
  <c r="AS72" i="40"/>
  <c r="AH74" i="12" s="1"/>
  <c r="AT72" i="40"/>
  <c r="AS73" i="40"/>
  <c r="AT73" i="40"/>
  <c r="AR74" i="40"/>
  <c r="AR81" i="40" s="1"/>
  <c r="L75" i="40"/>
  <c r="O75" i="40"/>
  <c r="AB75" i="40"/>
  <c r="AE75" i="40"/>
  <c r="AR75" i="40"/>
  <c r="I76" i="40"/>
  <c r="J76" i="40"/>
  <c r="J75" i="40"/>
  <c r="K76" i="40"/>
  <c r="K75" i="40" s="1"/>
  <c r="L76" i="40"/>
  <c r="M76" i="40"/>
  <c r="M75" i="40"/>
  <c r="N76" i="40"/>
  <c r="O76" i="40"/>
  <c r="P76" i="40"/>
  <c r="P75" i="40" s="1"/>
  <c r="Y76" i="40"/>
  <c r="Y75" i="40" s="1"/>
  <c r="Z76" i="40"/>
  <c r="Z75" i="40"/>
  <c r="AA76" i="40"/>
  <c r="AA75" i="40" s="1"/>
  <c r="AB76" i="40"/>
  <c r="AC76" i="40"/>
  <c r="AC75" i="40"/>
  <c r="AD76" i="40"/>
  <c r="AD75" i="40" s="1"/>
  <c r="AE76" i="40"/>
  <c r="AF76" i="40"/>
  <c r="AF75" i="40" s="1"/>
  <c r="AO76" i="40"/>
  <c r="AO75" i="40" s="1"/>
  <c r="AP76" i="40"/>
  <c r="AP75" i="40"/>
  <c r="AQ76" i="40"/>
  <c r="AQ75" i="40" s="1"/>
  <c r="AR76" i="40"/>
  <c r="AS77" i="40"/>
  <c r="AT77" i="40"/>
  <c r="AS79" i="40"/>
  <c r="AT79" i="40"/>
  <c r="AS80" i="40"/>
  <c r="AH82" i="12" s="1"/>
  <c r="AT80" i="40"/>
  <c r="I8" i="39"/>
  <c r="J8" i="39"/>
  <c r="K8" i="39"/>
  <c r="L8" i="39"/>
  <c r="M8" i="39"/>
  <c r="N8" i="39"/>
  <c r="O8" i="39"/>
  <c r="P8" i="39"/>
  <c r="Y8" i="39"/>
  <c r="Z8" i="39"/>
  <c r="AA8" i="39"/>
  <c r="AB8" i="39"/>
  <c r="AC8" i="39"/>
  <c r="AD8" i="39"/>
  <c r="AE8" i="39"/>
  <c r="AE7" i="39" s="1"/>
  <c r="AF8" i="39"/>
  <c r="AO8" i="39"/>
  <c r="AP8" i="39"/>
  <c r="AQ8" i="39"/>
  <c r="AQ7" i="39" s="1"/>
  <c r="AR8" i="39"/>
  <c r="AS9" i="39"/>
  <c r="AT9" i="39"/>
  <c r="AS10" i="39"/>
  <c r="AH10" i="12" s="1"/>
  <c r="AT10" i="39"/>
  <c r="AS11" i="39"/>
  <c r="AT11" i="39"/>
  <c r="I12" i="39"/>
  <c r="AS12" i="39" s="1"/>
  <c r="J12" i="39"/>
  <c r="K12" i="39"/>
  <c r="L12" i="39"/>
  <c r="M12" i="39"/>
  <c r="N12" i="39"/>
  <c r="O12" i="39"/>
  <c r="P12" i="39"/>
  <c r="Y12" i="39"/>
  <c r="Z12" i="39"/>
  <c r="AA12" i="39"/>
  <c r="AB12" i="39"/>
  <c r="AC12" i="39"/>
  <c r="AD12" i="39"/>
  <c r="AE12" i="39"/>
  <c r="AF12" i="39"/>
  <c r="AO12" i="39"/>
  <c r="AP12" i="39"/>
  <c r="AQ12" i="39"/>
  <c r="AR12" i="39"/>
  <c r="AS13" i="39"/>
  <c r="AH13" i="12" s="1"/>
  <c r="AT13" i="39"/>
  <c r="AS14" i="39"/>
  <c r="AT14" i="39"/>
  <c r="AS15" i="39"/>
  <c r="AT15" i="39"/>
  <c r="AS16" i="39"/>
  <c r="AT16" i="39"/>
  <c r="AS17" i="39"/>
  <c r="AH17" i="12" s="1"/>
  <c r="AT17" i="39"/>
  <c r="AS18" i="39"/>
  <c r="AT18" i="39"/>
  <c r="I19" i="39"/>
  <c r="J19" i="39"/>
  <c r="K19" i="39"/>
  <c r="L19" i="39"/>
  <c r="M19" i="39"/>
  <c r="N19" i="39"/>
  <c r="O19" i="39"/>
  <c r="P19" i="39"/>
  <c r="Y19" i="39"/>
  <c r="Z19" i="39"/>
  <c r="AB19" i="39"/>
  <c r="AD19" i="39"/>
  <c r="AT19" i="39" s="1"/>
  <c r="AE19" i="39"/>
  <c r="AF19" i="39"/>
  <c r="AO19" i="39"/>
  <c r="AP19" i="39"/>
  <c r="AP7" i="39" s="1"/>
  <c r="AR19" i="39"/>
  <c r="AS20" i="39"/>
  <c r="AT20" i="39"/>
  <c r="AT21" i="39"/>
  <c r="AS22" i="39"/>
  <c r="AT22" i="39"/>
  <c r="AS23" i="39"/>
  <c r="AT23" i="39"/>
  <c r="AS24" i="39"/>
  <c r="AT24" i="39"/>
  <c r="AQ19" i="39"/>
  <c r="AT25" i="39"/>
  <c r="AS26" i="39"/>
  <c r="AT26" i="39"/>
  <c r="AS27" i="39"/>
  <c r="AT27" i="39"/>
  <c r="AS28" i="39"/>
  <c r="AT28" i="39"/>
  <c r="AS29" i="39"/>
  <c r="AT29" i="39"/>
  <c r="I30" i="39"/>
  <c r="J30" i="39"/>
  <c r="K30" i="39"/>
  <c r="K7" i="39"/>
  <c r="L30" i="39"/>
  <c r="M30" i="39"/>
  <c r="N30" i="39"/>
  <c r="O30" i="39"/>
  <c r="P30" i="39"/>
  <c r="P7" i="39" s="1"/>
  <c r="Y30" i="39"/>
  <c r="Z30" i="39"/>
  <c r="AA30" i="39"/>
  <c r="AB30" i="39"/>
  <c r="AC30" i="39"/>
  <c r="AD30" i="39"/>
  <c r="AE30" i="39"/>
  <c r="AF30" i="39"/>
  <c r="AO30" i="39"/>
  <c r="AP30" i="39"/>
  <c r="AQ30" i="39"/>
  <c r="AR30" i="39"/>
  <c r="AS31" i="39"/>
  <c r="AT31" i="39"/>
  <c r="AS32" i="39"/>
  <c r="AT32" i="39"/>
  <c r="I34" i="39"/>
  <c r="J34" i="39"/>
  <c r="K34" i="39"/>
  <c r="L34" i="39"/>
  <c r="M34" i="39"/>
  <c r="N34" i="39"/>
  <c r="N33" i="39" s="1"/>
  <c r="O34" i="39"/>
  <c r="O33" i="39" s="1"/>
  <c r="P34" i="39"/>
  <c r="Y34" i="39"/>
  <c r="Z34" i="39"/>
  <c r="Z33" i="39" s="1"/>
  <c r="Z42" i="39" s="1"/>
  <c r="Z51" i="39" s="1"/>
  <c r="AA34" i="39"/>
  <c r="AA33" i="39" s="1"/>
  <c r="AA42" i="39" s="1"/>
  <c r="AA51" i="39" s="1"/>
  <c r="AB34" i="39"/>
  <c r="AC34" i="39"/>
  <c r="AD34" i="39"/>
  <c r="AE34" i="39"/>
  <c r="AF34" i="39"/>
  <c r="AF33" i="39"/>
  <c r="AO34" i="39"/>
  <c r="AP34" i="39"/>
  <c r="AQ34" i="39"/>
  <c r="AR34" i="39"/>
  <c r="AR33" i="39" s="1"/>
  <c r="AS35" i="39"/>
  <c r="AT35" i="39"/>
  <c r="AS36" i="39"/>
  <c r="AT36" i="39"/>
  <c r="I37" i="39"/>
  <c r="J37" i="39"/>
  <c r="K37" i="39"/>
  <c r="L37" i="39"/>
  <c r="M37" i="39"/>
  <c r="N37" i="39"/>
  <c r="O37" i="39"/>
  <c r="P37" i="39"/>
  <c r="Y37" i="39"/>
  <c r="Z37" i="39"/>
  <c r="AA37" i="39"/>
  <c r="AB37" i="39"/>
  <c r="AB33" i="39" s="1"/>
  <c r="AC37" i="39"/>
  <c r="AD37" i="39"/>
  <c r="AD33" i="39"/>
  <c r="AE37" i="39"/>
  <c r="AF37" i="39"/>
  <c r="AO37" i="39"/>
  <c r="AP37" i="39"/>
  <c r="AP33" i="39" s="1"/>
  <c r="AQ37" i="39"/>
  <c r="AR37" i="39"/>
  <c r="AS38" i="39"/>
  <c r="AT38" i="39"/>
  <c r="AS39" i="39"/>
  <c r="AT39" i="39"/>
  <c r="I40" i="39"/>
  <c r="J40" i="39"/>
  <c r="K40" i="39"/>
  <c r="L40" i="39"/>
  <c r="M40" i="39"/>
  <c r="N40" i="39"/>
  <c r="O40" i="39"/>
  <c r="P40" i="39"/>
  <c r="Y40" i="39"/>
  <c r="Z40" i="39"/>
  <c r="AA40" i="39"/>
  <c r="AB40" i="39"/>
  <c r="AC40" i="39"/>
  <c r="AD40" i="39"/>
  <c r="AE40" i="39"/>
  <c r="AF40" i="39"/>
  <c r="AO40" i="39"/>
  <c r="AP40" i="39"/>
  <c r="AQ40" i="39"/>
  <c r="AR40" i="39"/>
  <c r="AS41" i="39"/>
  <c r="AT41" i="39"/>
  <c r="Y43" i="39"/>
  <c r="I44" i="39"/>
  <c r="J44" i="39"/>
  <c r="K44" i="39"/>
  <c r="L44" i="39"/>
  <c r="M44" i="39"/>
  <c r="M43" i="39"/>
  <c r="N44" i="39"/>
  <c r="O44" i="39"/>
  <c r="O43" i="39"/>
  <c r="P44" i="39"/>
  <c r="P43" i="39" s="1"/>
  <c r="Y44" i="39"/>
  <c r="Z44" i="39"/>
  <c r="Z43" i="39"/>
  <c r="AA44" i="39"/>
  <c r="AA43" i="39" s="1"/>
  <c r="AB44" i="39"/>
  <c r="AB43" i="39" s="1"/>
  <c r="AC44" i="39"/>
  <c r="AC43" i="39" s="1"/>
  <c r="AD44" i="39"/>
  <c r="AD43" i="39" s="1"/>
  <c r="AE44" i="39"/>
  <c r="AF44" i="39"/>
  <c r="AF43" i="39" s="1"/>
  <c r="AO44" i="39"/>
  <c r="AO43" i="39" s="1"/>
  <c r="AP44" i="39"/>
  <c r="AQ44" i="39"/>
  <c r="AQ43" i="39"/>
  <c r="AR44" i="39"/>
  <c r="AS45" i="39"/>
  <c r="AH46" i="12" s="1"/>
  <c r="AT45" i="39"/>
  <c r="J46" i="39"/>
  <c r="K46" i="39"/>
  <c r="L46" i="39"/>
  <c r="M46" i="39"/>
  <c r="N46" i="39"/>
  <c r="O46" i="39"/>
  <c r="P46" i="39"/>
  <c r="Y46" i="39"/>
  <c r="Z46" i="39"/>
  <c r="AA46" i="39"/>
  <c r="AB46" i="39"/>
  <c r="AC46" i="39"/>
  <c r="AD46" i="39"/>
  <c r="AE46" i="39"/>
  <c r="AF46" i="39"/>
  <c r="AO46" i="39"/>
  <c r="AP46" i="39"/>
  <c r="AQ46" i="39"/>
  <c r="AR46" i="39"/>
  <c r="AS47" i="39"/>
  <c r="AT47" i="39"/>
  <c r="AS48" i="39"/>
  <c r="AT48" i="39"/>
  <c r="AT49" i="39"/>
  <c r="AS50" i="39"/>
  <c r="AH52" i="12" s="1"/>
  <c r="AT50" i="39"/>
  <c r="Z54" i="39"/>
  <c r="AE54" i="39"/>
  <c r="AE74" i="39" s="1"/>
  <c r="AE81" i="39" s="1"/>
  <c r="AO54" i="39"/>
  <c r="AO74" i="39" s="1"/>
  <c r="AO81" i="39" s="1"/>
  <c r="AP54" i="39"/>
  <c r="AP74" i="39"/>
  <c r="AP81" i="39" s="1"/>
  <c r="AS55" i="39"/>
  <c r="AT55" i="39"/>
  <c r="AT56" i="39"/>
  <c r="AS57" i="39"/>
  <c r="AT57" i="39"/>
  <c r="AS58" i="39"/>
  <c r="AT58" i="39"/>
  <c r="J59" i="39"/>
  <c r="J54" i="39"/>
  <c r="L59" i="39"/>
  <c r="L54" i="39" s="1"/>
  <c r="M59" i="39"/>
  <c r="M54" i="39"/>
  <c r="M74" i="39" s="1"/>
  <c r="N59" i="39"/>
  <c r="N54" i="39" s="1"/>
  <c r="N74" i="39" s="1"/>
  <c r="N81" i="39" s="1"/>
  <c r="O59" i="39"/>
  <c r="O54" i="39"/>
  <c r="P59" i="39"/>
  <c r="P54" i="39"/>
  <c r="P74" i="39" s="1"/>
  <c r="Y59" i="39"/>
  <c r="Y54" i="39" s="1"/>
  <c r="Z59" i="39"/>
  <c r="AB59" i="39"/>
  <c r="AB54" i="39" s="1"/>
  <c r="AB74" i="39" s="1"/>
  <c r="AB81" i="39" s="1"/>
  <c r="AC59" i="39"/>
  <c r="AC54" i="39" s="1"/>
  <c r="AD59" i="39"/>
  <c r="AD54" i="39" s="1"/>
  <c r="AE59" i="39"/>
  <c r="AF59" i="39"/>
  <c r="AF54" i="39" s="1"/>
  <c r="AF74" i="39" s="1"/>
  <c r="AF81" i="39" s="1"/>
  <c r="AQ59" i="39"/>
  <c r="AQ54" i="39" s="1"/>
  <c r="AR59" i="39"/>
  <c r="AR54" i="39" s="1"/>
  <c r="AR74" i="39" s="1"/>
  <c r="AA59" i="39"/>
  <c r="AA54" i="39" s="1"/>
  <c r="AT60" i="39"/>
  <c r="I59" i="39"/>
  <c r="I54" i="39" s="1"/>
  <c r="I74" i="39"/>
  <c r="AS61" i="39"/>
  <c r="AT61" i="39"/>
  <c r="AS62" i="39"/>
  <c r="AT62" i="39"/>
  <c r="AS63" i="39"/>
  <c r="AT63" i="39"/>
  <c r="AS64" i="39"/>
  <c r="AT64" i="39"/>
  <c r="AS65" i="39"/>
  <c r="AH67" i="12" s="1"/>
  <c r="AT65" i="39"/>
  <c r="O66" i="39"/>
  <c r="Z66" i="39"/>
  <c r="AE66" i="39"/>
  <c r="AR66" i="39"/>
  <c r="AS67" i="39"/>
  <c r="AT67" i="39"/>
  <c r="AS68" i="39"/>
  <c r="AT68" i="39"/>
  <c r="I69" i="39"/>
  <c r="I66" i="39"/>
  <c r="J69" i="39"/>
  <c r="K69" i="39"/>
  <c r="L69" i="39"/>
  <c r="L66" i="39" s="1"/>
  <c r="M69" i="39"/>
  <c r="M66" i="39" s="1"/>
  <c r="N69" i="39"/>
  <c r="N66" i="39" s="1"/>
  <c r="O69" i="39"/>
  <c r="P69" i="39"/>
  <c r="P66" i="39" s="1"/>
  <c r="Y69" i="39"/>
  <c r="Y66" i="39" s="1"/>
  <c r="Y74" i="39" s="1"/>
  <c r="Y81" i="39" s="1"/>
  <c r="Z69" i="39"/>
  <c r="AA69" i="39"/>
  <c r="AA66" i="39"/>
  <c r="AB69" i="39"/>
  <c r="AB66" i="39" s="1"/>
  <c r="AC69" i="39"/>
  <c r="AC66" i="39"/>
  <c r="AD69" i="39"/>
  <c r="AD66" i="39" s="1"/>
  <c r="AE69" i="39"/>
  <c r="AF69" i="39"/>
  <c r="AF66" i="39"/>
  <c r="AQ69" i="39"/>
  <c r="AQ66" i="39" s="1"/>
  <c r="AQ74" i="39" s="1"/>
  <c r="AQ81" i="39" s="1"/>
  <c r="AR69" i="39"/>
  <c r="AS70" i="39"/>
  <c r="AT70" i="39"/>
  <c r="AS71" i="39"/>
  <c r="AT71" i="39"/>
  <c r="AS72" i="39"/>
  <c r="AT72" i="39"/>
  <c r="AS73" i="39"/>
  <c r="AT73" i="39"/>
  <c r="I76" i="39"/>
  <c r="I75" i="39"/>
  <c r="AS75" i="39" s="1"/>
  <c r="J76" i="39"/>
  <c r="K76" i="39"/>
  <c r="K75" i="39"/>
  <c r="L76" i="39"/>
  <c r="L75" i="39" s="1"/>
  <c r="M76" i="39"/>
  <c r="M75" i="39" s="1"/>
  <c r="N76" i="39"/>
  <c r="N75" i="39" s="1"/>
  <c r="O76" i="39"/>
  <c r="O75" i="39" s="1"/>
  <c r="P76" i="39"/>
  <c r="P75" i="39" s="1"/>
  <c r="Y76" i="39"/>
  <c r="Y75" i="39"/>
  <c r="Z76" i="39"/>
  <c r="Z75" i="39" s="1"/>
  <c r="AA76" i="39"/>
  <c r="AA75" i="39"/>
  <c r="AB76" i="39"/>
  <c r="AB75" i="39" s="1"/>
  <c r="AC76" i="39"/>
  <c r="AC75" i="39"/>
  <c r="AD76" i="39"/>
  <c r="AD75" i="39" s="1"/>
  <c r="AE76" i="39"/>
  <c r="AE75" i="39"/>
  <c r="AF76" i="39"/>
  <c r="AF75" i="39" s="1"/>
  <c r="AQ76" i="39"/>
  <c r="AQ75" i="39" s="1"/>
  <c r="AR76" i="39"/>
  <c r="AR75" i="39"/>
  <c r="AS77" i="39"/>
  <c r="AT77" i="39"/>
  <c r="AS79" i="39"/>
  <c r="AH81" i="12" s="1"/>
  <c r="AT79" i="39"/>
  <c r="AS80" i="39"/>
  <c r="AT80" i="39"/>
  <c r="I8" i="32"/>
  <c r="J8" i="32"/>
  <c r="K8" i="32"/>
  <c r="L8" i="32"/>
  <c r="O8" i="32"/>
  <c r="P8" i="32"/>
  <c r="Q8" i="32"/>
  <c r="R8" i="32"/>
  <c r="AA8" i="32"/>
  <c r="AB8" i="32"/>
  <c r="AC8" i="32"/>
  <c r="AD8" i="32"/>
  <c r="AE8" i="32"/>
  <c r="AF8" i="32"/>
  <c r="AG8" i="32"/>
  <c r="AH8" i="32"/>
  <c r="I12" i="32"/>
  <c r="J12" i="32"/>
  <c r="K12" i="32"/>
  <c r="L12" i="32"/>
  <c r="O12" i="32"/>
  <c r="P12" i="32"/>
  <c r="Q12" i="32"/>
  <c r="R12" i="32"/>
  <c r="AA12" i="32"/>
  <c r="AB12" i="32"/>
  <c r="AC12" i="32"/>
  <c r="AD12" i="32"/>
  <c r="AE12" i="32"/>
  <c r="AF12" i="32"/>
  <c r="AG12" i="32"/>
  <c r="AH12" i="32"/>
  <c r="I19" i="32"/>
  <c r="J19" i="32"/>
  <c r="K19" i="32"/>
  <c r="L19" i="32"/>
  <c r="O19" i="32"/>
  <c r="P19" i="32"/>
  <c r="Q19" i="32"/>
  <c r="R19" i="32"/>
  <c r="AA19" i="32"/>
  <c r="AB19" i="32"/>
  <c r="AD19" i="32"/>
  <c r="AE19" i="32"/>
  <c r="AF19" i="32"/>
  <c r="AF7" i="32" s="1"/>
  <c r="AF42" i="32" s="1"/>
  <c r="AG19" i="32"/>
  <c r="AH19" i="32"/>
  <c r="I30" i="32"/>
  <c r="J30" i="32"/>
  <c r="K30" i="32"/>
  <c r="L30" i="32"/>
  <c r="O30" i="32"/>
  <c r="P30" i="32"/>
  <c r="Q30" i="32"/>
  <c r="R30" i="32"/>
  <c r="AA30" i="32"/>
  <c r="AA7" i="32" s="1"/>
  <c r="AB30" i="32"/>
  <c r="AC30" i="32"/>
  <c r="AD30" i="32"/>
  <c r="AE30" i="32"/>
  <c r="AF30" i="32"/>
  <c r="AG30" i="32"/>
  <c r="AH30" i="32"/>
  <c r="I34" i="32"/>
  <c r="J34" i="32"/>
  <c r="K34" i="32"/>
  <c r="L34" i="32"/>
  <c r="O34" i="32"/>
  <c r="P34" i="32"/>
  <c r="Q34" i="32"/>
  <c r="R34" i="32"/>
  <c r="R33" i="32"/>
  <c r="AA34" i="32"/>
  <c r="AB34" i="32"/>
  <c r="AC34" i="32"/>
  <c r="AD34" i="32"/>
  <c r="AE34" i="32"/>
  <c r="AF34" i="32"/>
  <c r="AG34" i="32"/>
  <c r="AH34" i="32"/>
  <c r="AH33" i="32" s="1"/>
  <c r="I37" i="32"/>
  <c r="J37" i="32"/>
  <c r="AX37" i="32" s="1"/>
  <c r="K37" i="32"/>
  <c r="L37" i="32"/>
  <c r="O37" i="32"/>
  <c r="P37" i="32"/>
  <c r="Q37" i="32"/>
  <c r="R37" i="32"/>
  <c r="AA37" i="32"/>
  <c r="AB37" i="32"/>
  <c r="AC37" i="32"/>
  <c r="AD37" i="32"/>
  <c r="AE37" i="32"/>
  <c r="AF37" i="32"/>
  <c r="AG37" i="32"/>
  <c r="AH37" i="32"/>
  <c r="I40" i="32"/>
  <c r="J40" i="32"/>
  <c r="K40" i="32"/>
  <c r="L40" i="32"/>
  <c r="O40" i="32"/>
  <c r="P40" i="32"/>
  <c r="Q40" i="32"/>
  <c r="Q33" i="32" s="1"/>
  <c r="R40" i="32"/>
  <c r="AA40" i="32"/>
  <c r="AB40" i="32"/>
  <c r="AC40" i="32"/>
  <c r="AD40" i="32"/>
  <c r="AE40" i="32"/>
  <c r="AF40" i="32"/>
  <c r="AG40" i="32"/>
  <c r="AG33" i="32" s="1"/>
  <c r="AH40" i="32"/>
  <c r="I44" i="32"/>
  <c r="J44" i="32"/>
  <c r="K44" i="32"/>
  <c r="L44" i="32"/>
  <c r="O44" i="32"/>
  <c r="O43" i="32" s="1"/>
  <c r="P44" i="32"/>
  <c r="Q44" i="32"/>
  <c r="R44" i="32"/>
  <c r="R43" i="32" s="1"/>
  <c r="AA44" i="32"/>
  <c r="AB44" i="32"/>
  <c r="AC44" i="32"/>
  <c r="AD44" i="32"/>
  <c r="AE44" i="32"/>
  <c r="AF44" i="32"/>
  <c r="AG44" i="32"/>
  <c r="AH44" i="32"/>
  <c r="I46" i="32"/>
  <c r="J46" i="32"/>
  <c r="K46" i="32"/>
  <c r="L46" i="32"/>
  <c r="L43" i="32" s="1"/>
  <c r="O46" i="32"/>
  <c r="P46" i="32"/>
  <c r="Q46" i="32"/>
  <c r="Q43" i="32" s="1"/>
  <c r="R46" i="32"/>
  <c r="AA46" i="32"/>
  <c r="AB46" i="32"/>
  <c r="AB43" i="32" s="1"/>
  <c r="AC46" i="32"/>
  <c r="AD46" i="32"/>
  <c r="AE46" i="32"/>
  <c r="AE43" i="32" s="1"/>
  <c r="AF46" i="32"/>
  <c r="AG46" i="32"/>
  <c r="AG43" i="32" s="1"/>
  <c r="AH46" i="32"/>
  <c r="AG54" i="32"/>
  <c r="AG74" i="32" s="1"/>
  <c r="AG81" i="32" s="1"/>
  <c r="J59" i="32"/>
  <c r="K59" i="32"/>
  <c r="K54" i="32" s="1"/>
  <c r="L59" i="32"/>
  <c r="L54" i="32" s="1"/>
  <c r="P59" i="32"/>
  <c r="P54" i="32"/>
  <c r="Q59" i="32"/>
  <c r="Q54" i="32" s="1"/>
  <c r="R59" i="32"/>
  <c r="R54" i="32" s="1"/>
  <c r="AA59" i="32"/>
  <c r="AA54" i="32" s="1"/>
  <c r="AB59" i="32"/>
  <c r="AB54" i="32" s="1"/>
  <c r="AD59" i="32"/>
  <c r="AD54" i="32" s="1"/>
  <c r="AE59" i="32"/>
  <c r="AE54" i="32" s="1"/>
  <c r="AF59" i="32"/>
  <c r="AF54" i="32" s="1"/>
  <c r="AG59" i="32"/>
  <c r="AH59" i="32"/>
  <c r="AH54" i="32" s="1"/>
  <c r="I59" i="32"/>
  <c r="O59" i="32"/>
  <c r="O54" i="32" s="1"/>
  <c r="AC59" i="32"/>
  <c r="I66" i="32"/>
  <c r="AE66" i="32"/>
  <c r="K66" i="32"/>
  <c r="I69" i="32"/>
  <c r="J69" i="32"/>
  <c r="J66" i="32"/>
  <c r="K69" i="32"/>
  <c r="L69" i="32"/>
  <c r="L66" i="32"/>
  <c r="O69" i="32"/>
  <c r="O66" i="32" s="1"/>
  <c r="AW66" i="32" s="1"/>
  <c r="P69" i="32"/>
  <c r="P66" i="32" s="1"/>
  <c r="Q69" i="32"/>
  <c r="Q66" i="32"/>
  <c r="R69" i="32"/>
  <c r="R66" i="32" s="1"/>
  <c r="AA69" i="32"/>
  <c r="AA66" i="32" s="1"/>
  <c r="AB69" i="32"/>
  <c r="AB66" i="32" s="1"/>
  <c r="AC69" i="32"/>
  <c r="AC66" i="32" s="1"/>
  <c r="AD69" i="32"/>
  <c r="AD66" i="32" s="1"/>
  <c r="AE69" i="32"/>
  <c r="AF69" i="32"/>
  <c r="AF66" i="32" s="1"/>
  <c r="AG69" i="32"/>
  <c r="AG66" i="32" s="1"/>
  <c r="AH69" i="32"/>
  <c r="AH66" i="32" s="1"/>
  <c r="L75" i="32"/>
  <c r="O75" i="32"/>
  <c r="R75" i="32"/>
  <c r="AD75" i="32"/>
  <c r="AH75" i="32"/>
  <c r="I76" i="32"/>
  <c r="J76" i="32"/>
  <c r="AX76" i="32" s="1"/>
  <c r="K76" i="32"/>
  <c r="K75" i="32" s="1"/>
  <c r="L76" i="32"/>
  <c r="O76" i="32"/>
  <c r="P76" i="32"/>
  <c r="P75" i="32"/>
  <c r="Q76" i="32"/>
  <c r="Q75" i="32"/>
  <c r="R76" i="32"/>
  <c r="AA76" i="32"/>
  <c r="AA75" i="32" s="1"/>
  <c r="AB76" i="32"/>
  <c r="AB75" i="32"/>
  <c r="AC76" i="32"/>
  <c r="AC75" i="32"/>
  <c r="AD76" i="32"/>
  <c r="AE76" i="32"/>
  <c r="AE75" i="32" s="1"/>
  <c r="AF76" i="32"/>
  <c r="AF75" i="32"/>
  <c r="AG76" i="32"/>
  <c r="AG75" i="32"/>
  <c r="AH76" i="32"/>
  <c r="I8" i="31"/>
  <c r="J8" i="31"/>
  <c r="K8" i="31"/>
  <c r="L8" i="31"/>
  <c r="M8" i="31"/>
  <c r="N8" i="31"/>
  <c r="O8" i="31"/>
  <c r="O7" i="31"/>
  <c r="P8" i="31"/>
  <c r="P7" i="31"/>
  <c r="P42" i="31" s="1"/>
  <c r="P51" i="31" s="1"/>
  <c r="Y8" i="31"/>
  <c r="Z8" i="31"/>
  <c r="AA8" i="31"/>
  <c r="AA7" i="31"/>
  <c r="AB8" i="31"/>
  <c r="AC8" i="31"/>
  <c r="AD8" i="31"/>
  <c r="AE8" i="31"/>
  <c r="AE7" i="31" s="1"/>
  <c r="AF8" i="31"/>
  <c r="AO8" i="31"/>
  <c r="AP8" i="31"/>
  <c r="AQ8" i="31"/>
  <c r="AQ7" i="31"/>
  <c r="AR8" i="31"/>
  <c r="AS8" i="31"/>
  <c r="AT8" i="31"/>
  <c r="AU8" i="31"/>
  <c r="AU7" i="31" s="1"/>
  <c r="AV8" i="31"/>
  <c r="BE8" i="31"/>
  <c r="BF8" i="31"/>
  <c r="BF7" i="31" s="1"/>
  <c r="BG9" i="31"/>
  <c r="BH9" i="31"/>
  <c r="BG10" i="31"/>
  <c r="BH10" i="31"/>
  <c r="W10" i="12" s="1"/>
  <c r="BG11" i="31"/>
  <c r="BH11" i="31"/>
  <c r="W11" i="12" s="1"/>
  <c r="I12" i="31"/>
  <c r="J12" i="31"/>
  <c r="K12" i="31"/>
  <c r="L12" i="31"/>
  <c r="M12" i="31"/>
  <c r="N12" i="31"/>
  <c r="Y12" i="31"/>
  <c r="Z12" i="31"/>
  <c r="AA12" i="31"/>
  <c r="AB12" i="31"/>
  <c r="AB7" i="31" s="1"/>
  <c r="AB42" i="31" s="1"/>
  <c r="AC12" i="31"/>
  <c r="AD12" i="31"/>
  <c r="AE12" i="31"/>
  <c r="AF12" i="31"/>
  <c r="AO12" i="31"/>
  <c r="AP12" i="31"/>
  <c r="AQ12" i="31"/>
  <c r="AR12" i="31"/>
  <c r="AS12" i="31"/>
  <c r="AT12" i="31"/>
  <c r="AU12" i="31"/>
  <c r="AV12" i="31"/>
  <c r="BE12" i="31"/>
  <c r="BF12" i="31"/>
  <c r="BG13" i="31"/>
  <c r="V13" i="12" s="1"/>
  <c r="BH13" i="31"/>
  <c r="BG14" i="31"/>
  <c r="BH14" i="31"/>
  <c r="BG15" i="31"/>
  <c r="BH15" i="31"/>
  <c r="BG16" i="31"/>
  <c r="BH16" i="31"/>
  <c r="BG17" i="31"/>
  <c r="V17" i="12" s="1"/>
  <c r="BH17" i="31"/>
  <c r="BG18" i="31"/>
  <c r="V18" i="12" s="1"/>
  <c r="BH18" i="31"/>
  <c r="W18" i="12"/>
  <c r="I19" i="31"/>
  <c r="J19" i="31"/>
  <c r="K19" i="31"/>
  <c r="L19" i="31"/>
  <c r="M19" i="31"/>
  <c r="N19" i="31"/>
  <c r="Y19" i="31"/>
  <c r="Z19" i="31"/>
  <c r="AA19" i="31"/>
  <c r="AB19" i="31"/>
  <c r="AC19" i="31"/>
  <c r="AD19" i="31"/>
  <c r="AE19" i="31"/>
  <c r="AF19" i="31"/>
  <c r="AO19" i="31"/>
  <c r="AO7" i="31" s="1"/>
  <c r="AP19" i="31"/>
  <c r="AQ19" i="31"/>
  <c r="AR19" i="31"/>
  <c r="AS19" i="31"/>
  <c r="AT19" i="31"/>
  <c r="AU19" i="31"/>
  <c r="BE19" i="31"/>
  <c r="BF19" i="31"/>
  <c r="BG20" i="31"/>
  <c r="V20" i="12" s="1"/>
  <c r="BH20" i="31"/>
  <c r="BG21" i="31"/>
  <c r="BH21" i="31"/>
  <c r="W21" i="12" s="1"/>
  <c r="BG22" i="31"/>
  <c r="V22" i="12" s="1"/>
  <c r="BH22" i="31"/>
  <c r="BG23" i="31"/>
  <c r="BH23" i="31"/>
  <c r="W23" i="12"/>
  <c r="BG24" i="31"/>
  <c r="V24" i="12" s="1"/>
  <c r="BH24" i="31"/>
  <c r="W24" i="12" s="1"/>
  <c r="BG25" i="31"/>
  <c r="V25" i="12" s="1"/>
  <c r="BH25" i="31"/>
  <c r="W25" i="12" s="1"/>
  <c r="BG26" i="31"/>
  <c r="V26" i="12" s="1"/>
  <c r="BH26" i="31"/>
  <c r="W26" i="12" s="1"/>
  <c r="BG27" i="31"/>
  <c r="V27" i="12" s="1"/>
  <c r="BH27" i="31"/>
  <c r="W27" i="12" s="1"/>
  <c r="BG28" i="31"/>
  <c r="BH28" i="31"/>
  <c r="BG29" i="31"/>
  <c r="V29" i="12" s="1"/>
  <c r="BH29" i="31"/>
  <c r="W29" i="12" s="1"/>
  <c r="I30" i="31"/>
  <c r="J30" i="31"/>
  <c r="K30" i="31"/>
  <c r="L30" i="31"/>
  <c r="M30" i="31"/>
  <c r="N30" i="31"/>
  <c r="Y30" i="31"/>
  <c r="Y7" i="31" s="1"/>
  <c r="Z30" i="31"/>
  <c r="AA30" i="31"/>
  <c r="AB30" i="31"/>
  <c r="AC30" i="31"/>
  <c r="AC7" i="31" s="1"/>
  <c r="AC42" i="31" s="1"/>
  <c r="AC51" i="31" s="1"/>
  <c r="AD30" i="31"/>
  <c r="AD7" i="31" s="1"/>
  <c r="AE30" i="31"/>
  <c r="AF30" i="31"/>
  <c r="AO30" i="31"/>
  <c r="AP30" i="31"/>
  <c r="AQ30" i="31"/>
  <c r="AR30" i="31"/>
  <c r="AS30" i="31"/>
  <c r="AT30" i="31"/>
  <c r="AU30" i="31"/>
  <c r="AV30" i="31"/>
  <c r="BE30" i="31"/>
  <c r="BE7" i="31" s="1"/>
  <c r="BF30" i="31"/>
  <c r="BG31" i="31"/>
  <c r="BH31" i="31"/>
  <c r="BG32" i="31"/>
  <c r="V32" i="12" s="1"/>
  <c r="BH32" i="31"/>
  <c r="O33" i="31"/>
  <c r="P33" i="31"/>
  <c r="I34" i="31"/>
  <c r="J34" i="31"/>
  <c r="K34" i="31"/>
  <c r="L34" i="31"/>
  <c r="M34" i="31"/>
  <c r="N34" i="31"/>
  <c r="N33" i="31" s="1"/>
  <c r="Y34" i="31"/>
  <c r="Z34" i="31"/>
  <c r="AA34" i="31"/>
  <c r="AB34" i="31"/>
  <c r="AB33" i="31"/>
  <c r="AC34" i="31"/>
  <c r="AD34" i="31"/>
  <c r="AE34" i="31"/>
  <c r="AF34" i="31"/>
  <c r="AO34" i="31"/>
  <c r="AP34" i="31"/>
  <c r="AQ34" i="31"/>
  <c r="AR34" i="31"/>
  <c r="AS34" i="31"/>
  <c r="AT34" i="31"/>
  <c r="AU34" i="31"/>
  <c r="AV34" i="31"/>
  <c r="AV33" i="31" s="1"/>
  <c r="BE34" i="31"/>
  <c r="BF34" i="31"/>
  <c r="BF33" i="31" s="1"/>
  <c r="BG35" i="31"/>
  <c r="V35" i="12" s="1"/>
  <c r="BH35" i="31"/>
  <c r="BG36" i="31"/>
  <c r="V36" i="12" s="1"/>
  <c r="BH36" i="31"/>
  <c r="W36" i="12" s="1"/>
  <c r="I37" i="31"/>
  <c r="I33" i="31" s="1"/>
  <c r="J37" i="31"/>
  <c r="K37" i="31"/>
  <c r="L37" i="31"/>
  <c r="BH37" i="31" s="1"/>
  <c r="W37" i="12" s="1"/>
  <c r="M37" i="31"/>
  <c r="N37" i="31"/>
  <c r="Y37" i="31"/>
  <c r="Z37" i="31"/>
  <c r="AA37" i="31"/>
  <c r="AB37" i="31"/>
  <c r="AC37" i="31"/>
  <c r="AC33" i="31" s="1"/>
  <c r="AD37" i="31"/>
  <c r="AE37" i="31"/>
  <c r="AE33" i="31"/>
  <c r="AF37" i="31"/>
  <c r="AO37" i="31"/>
  <c r="AO33" i="31" s="1"/>
  <c r="AP37" i="31"/>
  <c r="AQ37" i="31"/>
  <c r="AQ33" i="31"/>
  <c r="AR37" i="31"/>
  <c r="AS37" i="31"/>
  <c r="AT37" i="31"/>
  <c r="AU37" i="31"/>
  <c r="AU33" i="31"/>
  <c r="AU42" i="31" s="1"/>
  <c r="AU51" i="31" s="1"/>
  <c r="AV37" i="31"/>
  <c r="BE37" i="31"/>
  <c r="BF37" i="31"/>
  <c r="BG37" i="31"/>
  <c r="V37" i="12" s="1"/>
  <c r="BG38" i="31"/>
  <c r="BH38" i="31"/>
  <c r="BG39" i="31"/>
  <c r="V39" i="12" s="1"/>
  <c r="BH39" i="31"/>
  <c r="I40" i="31"/>
  <c r="J40" i="31"/>
  <c r="K40" i="31"/>
  <c r="L40" i="31"/>
  <c r="BH40" i="31" s="1"/>
  <c r="W40" i="12" s="1"/>
  <c r="M40" i="31"/>
  <c r="N40" i="31"/>
  <c r="Y40" i="31"/>
  <c r="Z40" i="31"/>
  <c r="AA40" i="31"/>
  <c r="AB40" i="31"/>
  <c r="AC40" i="31"/>
  <c r="AD40" i="31"/>
  <c r="AE40" i="31"/>
  <c r="AF40" i="31"/>
  <c r="AO40" i="31"/>
  <c r="AP40" i="31"/>
  <c r="AQ40" i="31"/>
  <c r="AR40" i="31"/>
  <c r="AS40" i="31"/>
  <c r="AT40" i="31"/>
  <c r="AU40" i="31"/>
  <c r="AV40" i="31"/>
  <c r="BE40" i="31"/>
  <c r="BF40" i="31"/>
  <c r="BG41" i="31"/>
  <c r="BH41" i="31"/>
  <c r="AQ42" i="31"/>
  <c r="AQ51" i="31" s="1"/>
  <c r="AD43" i="31"/>
  <c r="AE43" i="31"/>
  <c r="AT43" i="31"/>
  <c r="BF43" i="31"/>
  <c r="I44" i="31"/>
  <c r="J44" i="31"/>
  <c r="K44" i="31"/>
  <c r="L44" i="31"/>
  <c r="M44" i="31"/>
  <c r="N44" i="31"/>
  <c r="Y44" i="31"/>
  <c r="Y43" i="31" s="1"/>
  <c r="Z44" i="31"/>
  <c r="Z43" i="31" s="1"/>
  <c r="AA44" i="31"/>
  <c r="AB44" i="31"/>
  <c r="AC44" i="31"/>
  <c r="AC43" i="31" s="1"/>
  <c r="AD44" i="31"/>
  <c r="AE44" i="31"/>
  <c r="AF44" i="31"/>
  <c r="AO44" i="31"/>
  <c r="AO43" i="31" s="1"/>
  <c r="AP44" i="31"/>
  <c r="AQ44" i="31"/>
  <c r="AQ43" i="31" s="1"/>
  <c r="AR44" i="31"/>
  <c r="AS44" i="31"/>
  <c r="AS43" i="31" s="1"/>
  <c r="AT44" i="31"/>
  <c r="AU44" i="31"/>
  <c r="AU43" i="31"/>
  <c r="AV44" i="31"/>
  <c r="AV43" i="31" s="1"/>
  <c r="BE44" i="31"/>
  <c r="BF44" i="31"/>
  <c r="BG45" i="31"/>
  <c r="V46" i="12" s="1"/>
  <c r="BH45" i="31"/>
  <c r="I46" i="31"/>
  <c r="I43" i="31" s="1"/>
  <c r="J46" i="31"/>
  <c r="K46" i="31"/>
  <c r="L46" i="31"/>
  <c r="M46" i="31"/>
  <c r="M43" i="31" s="1"/>
  <c r="N46" i="31"/>
  <c r="Y46" i="31"/>
  <c r="Z46" i="31"/>
  <c r="AB46" i="31"/>
  <c r="AC46" i="31"/>
  <c r="AD46" i="31"/>
  <c r="AE46" i="31"/>
  <c r="AF46" i="31"/>
  <c r="AO46" i="31"/>
  <c r="AP46" i="31"/>
  <c r="AQ46" i="31"/>
  <c r="AR46" i="31"/>
  <c r="AS46" i="31"/>
  <c r="AT46" i="31"/>
  <c r="AU46" i="31"/>
  <c r="AV46" i="31"/>
  <c r="BE46" i="31"/>
  <c r="BF46" i="31"/>
  <c r="BH47" i="31"/>
  <c r="BG48" i="31"/>
  <c r="V49" i="12" s="1"/>
  <c r="BH48" i="31"/>
  <c r="W49" i="12" s="1"/>
  <c r="BH49" i="31"/>
  <c r="BG50" i="31"/>
  <c r="BH50" i="31"/>
  <c r="P54" i="31"/>
  <c r="P74" i="31" s="1"/>
  <c r="AA54" i="31"/>
  <c r="AE54" i="31"/>
  <c r="AE74" i="31" s="1"/>
  <c r="AF74" i="31"/>
  <c r="AF81" i="31" s="1"/>
  <c r="AR54" i="31"/>
  <c r="BG55" i="31"/>
  <c r="V57" i="12" s="1"/>
  <c r="BH55" i="31"/>
  <c r="W57" i="12" s="1"/>
  <c r="BG56" i="31"/>
  <c r="V58" i="12" s="1"/>
  <c r="BH56" i="31"/>
  <c r="W58" i="12" s="1"/>
  <c r="BG57" i="31"/>
  <c r="V59" i="12" s="1"/>
  <c r="BH57" i="31"/>
  <c r="W59" i="12" s="1"/>
  <c r="BG58" i="31"/>
  <c r="V60" i="12" s="1"/>
  <c r="BH58" i="31"/>
  <c r="W60" i="12" s="1"/>
  <c r="I59" i="31"/>
  <c r="J59" i="31"/>
  <c r="J54" i="31" s="1"/>
  <c r="K59" i="31"/>
  <c r="K54" i="31"/>
  <c r="L59" i="31"/>
  <c r="BH59" i="31" s="1"/>
  <c r="W61" i="12" s="1"/>
  <c r="M59" i="31"/>
  <c r="M54" i="31" s="1"/>
  <c r="M74" i="31" s="1"/>
  <c r="M81" i="31" s="1"/>
  <c r="N59" i="31"/>
  <c r="N54" i="31"/>
  <c r="O59" i="31"/>
  <c r="O54" i="31" s="1"/>
  <c r="P59" i="31"/>
  <c r="Y59" i="31"/>
  <c r="Y54" i="31"/>
  <c r="Y74" i="31" s="1"/>
  <c r="Y81" i="31" s="1"/>
  <c r="Z59" i="31"/>
  <c r="Z54" i="31" s="1"/>
  <c r="AA59" i="31"/>
  <c r="AB59" i="31"/>
  <c r="AB54" i="31" s="1"/>
  <c r="AC59" i="31"/>
  <c r="AC54" i="31" s="1"/>
  <c r="AC74" i="31" s="1"/>
  <c r="AC81" i="31" s="1"/>
  <c r="AD59" i="31"/>
  <c r="AD54" i="31" s="1"/>
  <c r="AD74" i="31" s="1"/>
  <c r="AE59" i="31"/>
  <c r="AF59" i="31"/>
  <c r="AF54" i="31" s="1"/>
  <c r="AO59" i="31"/>
  <c r="AO54" i="31" s="1"/>
  <c r="AO74" i="31" s="1"/>
  <c r="AO81" i="31" s="1"/>
  <c r="AP59" i="31"/>
  <c r="AP54" i="31" s="1"/>
  <c r="AP74" i="31" s="1"/>
  <c r="AQ59" i="31"/>
  <c r="AQ54" i="31"/>
  <c r="AR59" i="31"/>
  <c r="AS59" i="31"/>
  <c r="AS54" i="31"/>
  <c r="AT59" i="31"/>
  <c r="AT54" i="31" s="1"/>
  <c r="AU59" i="31"/>
  <c r="AU54" i="31"/>
  <c r="AV59" i="31"/>
  <c r="AV54" i="31" s="1"/>
  <c r="BE59" i="31"/>
  <c r="BE54" i="31" s="1"/>
  <c r="BF59" i="31"/>
  <c r="BF54" i="31" s="1"/>
  <c r="BF74" i="31" s="1"/>
  <c r="BF81" i="31" s="1"/>
  <c r="BG60" i="31"/>
  <c r="BH60" i="31"/>
  <c r="BG61" i="31"/>
  <c r="V63" i="12" s="1"/>
  <c r="BH61" i="31"/>
  <c r="W63" i="12" s="1"/>
  <c r="BG62" i="31"/>
  <c r="BH62" i="31"/>
  <c r="BG63" i="31"/>
  <c r="V65" i="12" s="1"/>
  <c r="BH63" i="31"/>
  <c r="BG64" i="31"/>
  <c r="V66" i="12" s="1"/>
  <c r="BH64" i="31"/>
  <c r="BG65" i="31"/>
  <c r="V67" i="12" s="1"/>
  <c r="BH65" i="31"/>
  <c r="M66" i="31"/>
  <c r="AA66" i="31"/>
  <c r="AC66" i="31"/>
  <c r="BE66" i="31"/>
  <c r="BG67" i="31"/>
  <c r="V69" i="12" s="1"/>
  <c r="BH67" i="31"/>
  <c r="W69" i="12" s="1"/>
  <c r="BG68" i="31"/>
  <c r="BH68" i="31"/>
  <c r="W70" i="12" s="1"/>
  <c r="I69" i="31"/>
  <c r="I66" i="31" s="1"/>
  <c r="J69" i="31"/>
  <c r="K69" i="31"/>
  <c r="L69" i="31"/>
  <c r="L66" i="31" s="1"/>
  <c r="BH66" i="31" s="1"/>
  <c r="W68" i="12" s="1"/>
  <c r="W95" i="12" s="1"/>
  <c r="M69" i="31"/>
  <c r="N69" i="31"/>
  <c r="N66" i="31"/>
  <c r="O69" i="31"/>
  <c r="O66" i="31" s="1"/>
  <c r="BG66" i="31" s="1"/>
  <c r="V68" i="12" s="1"/>
  <c r="P69" i="31"/>
  <c r="P66" i="31"/>
  <c r="Y69" i="31"/>
  <c r="Y66" i="31" s="1"/>
  <c r="Z69" i="31"/>
  <c r="Z66" i="31" s="1"/>
  <c r="AA69" i="31"/>
  <c r="AB69" i="31"/>
  <c r="AB66" i="31"/>
  <c r="AB74" i="31" s="1"/>
  <c r="AC69" i="31"/>
  <c r="AD69" i="31"/>
  <c r="AD66" i="31"/>
  <c r="AE69" i="31"/>
  <c r="AE66" i="31" s="1"/>
  <c r="AF69" i="31"/>
  <c r="AF66" i="31"/>
  <c r="AO69" i="31"/>
  <c r="AO66" i="31" s="1"/>
  <c r="AP69" i="31"/>
  <c r="AP66" i="31" s="1"/>
  <c r="AQ69" i="31"/>
  <c r="AQ66" i="31" s="1"/>
  <c r="AR69" i="31"/>
  <c r="AR66" i="31" s="1"/>
  <c r="AS69" i="31"/>
  <c r="AS66" i="31" s="1"/>
  <c r="AT69" i="31"/>
  <c r="AT66" i="31" s="1"/>
  <c r="AU69" i="31"/>
  <c r="AU66" i="31" s="1"/>
  <c r="AV69" i="31"/>
  <c r="AV66" i="31"/>
  <c r="BE69" i="31"/>
  <c r="BF69" i="31"/>
  <c r="BF66" i="31" s="1"/>
  <c r="BG70" i="31"/>
  <c r="BH70" i="31"/>
  <c r="BG71" i="31"/>
  <c r="BH71" i="31"/>
  <c r="BG72" i="31"/>
  <c r="BH72" i="31"/>
  <c r="W74" i="12" s="1"/>
  <c r="BG73" i="31"/>
  <c r="BH73" i="31"/>
  <c r="BE74" i="31"/>
  <c r="BE81" i="31" s="1"/>
  <c r="I75" i="31"/>
  <c r="O75" i="31"/>
  <c r="P75" i="31"/>
  <c r="AF75" i="31"/>
  <c r="AO75" i="31"/>
  <c r="AQ75" i="31"/>
  <c r="AR75" i="31"/>
  <c r="I76" i="31"/>
  <c r="J76" i="31"/>
  <c r="K76" i="31"/>
  <c r="K75" i="31"/>
  <c r="L76" i="31"/>
  <c r="L75" i="31" s="1"/>
  <c r="M76" i="31"/>
  <c r="M75" i="31" s="1"/>
  <c r="N76" i="31"/>
  <c r="N75" i="31" s="1"/>
  <c r="O76" i="31"/>
  <c r="P76" i="31"/>
  <c r="Y76" i="31"/>
  <c r="Y75" i="31" s="1"/>
  <c r="Z76" i="31"/>
  <c r="Z75" i="31" s="1"/>
  <c r="AA76" i="31"/>
  <c r="AA75" i="31" s="1"/>
  <c r="AB76" i="31"/>
  <c r="AB75" i="31" s="1"/>
  <c r="AC76" i="31"/>
  <c r="AC75" i="31" s="1"/>
  <c r="AD76" i="31"/>
  <c r="AD75" i="31"/>
  <c r="AE76" i="31"/>
  <c r="AE75" i="31" s="1"/>
  <c r="AF76" i="31"/>
  <c r="AO76" i="31"/>
  <c r="AP76" i="31"/>
  <c r="AP75" i="31" s="1"/>
  <c r="BG77" i="31"/>
  <c r="V79" i="12" s="1"/>
  <c r="BH77" i="31"/>
  <c r="BG79" i="31"/>
  <c r="BH79" i="31"/>
  <c r="BG80" i="31"/>
  <c r="V82" i="12" s="1"/>
  <c r="BH80" i="31"/>
  <c r="I8" i="30"/>
  <c r="J8" i="30"/>
  <c r="K8" i="30"/>
  <c r="L8" i="30"/>
  <c r="M8" i="30"/>
  <c r="N8" i="30"/>
  <c r="O8" i="30"/>
  <c r="P8" i="30"/>
  <c r="Q8" i="30"/>
  <c r="R8" i="30"/>
  <c r="AA8" i="30"/>
  <c r="AB8" i="30"/>
  <c r="AC8" i="30"/>
  <c r="AD8" i="30"/>
  <c r="AE8" i="30"/>
  <c r="AF8" i="30"/>
  <c r="AG8" i="30"/>
  <c r="AH8" i="30"/>
  <c r="AQ8" i="30"/>
  <c r="AR8" i="30"/>
  <c r="AS8" i="30"/>
  <c r="AT8" i="30"/>
  <c r="AU8" i="30"/>
  <c r="AV8" i="30"/>
  <c r="AW8" i="30"/>
  <c r="AX8" i="30"/>
  <c r="BG8" i="30"/>
  <c r="BH8" i="30"/>
  <c r="BI8" i="30"/>
  <c r="BJ8" i="30"/>
  <c r="BK8" i="30"/>
  <c r="BL8" i="30"/>
  <c r="BM8" i="30"/>
  <c r="BN8" i="30"/>
  <c r="BW8" i="30"/>
  <c r="BX8" i="30"/>
  <c r="BY8" i="30"/>
  <c r="BZ8" i="30"/>
  <c r="CC8" i="30"/>
  <c r="CD8" i="30"/>
  <c r="CE8" i="30"/>
  <c r="CF8" i="30"/>
  <c r="CO8" i="30"/>
  <c r="CP8" i="30"/>
  <c r="CQ8" i="30"/>
  <c r="CR8" i="30"/>
  <c r="CS8" i="30"/>
  <c r="CT8" i="30"/>
  <c r="CU8" i="30"/>
  <c r="CV8" i="30"/>
  <c r="DE8" i="30"/>
  <c r="DF8" i="30"/>
  <c r="DG8" i="30"/>
  <c r="DH8" i="30"/>
  <c r="DI8" i="30"/>
  <c r="DJ8" i="30"/>
  <c r="DK8" i="30"/>
  <c r="DL8" i="30"/>
  <c r="DU8" i="30"/>
  <c r="DV8" i="30"/>
  <c r="DW8" i="30"/>
  <c r="DX8" i="30"/>
  <c r="DY8" i="30"/>
  <c r="DZ8" i="30"/>
  <c r="EA8" i="30"/>
  <c r="EB8" i="30"/>
  <c r="EK8" i="30"/>
  <c r="EL8" i="30"/>
  <c r="EM8" i="30"/>
  <c r="EN8" i="30"/>
  <c r="EO8" i="30"/>
  <c r="EP8" i="30"/>
  <c r="EQ8" i="30"/>
  <c r="ER8" i="30"/>
  <c r="FA8" i="30"/>
  <c r="FB8" i="30"/>
  <c r="FC8" i="30"/>
  <c r="FD8" i="30"/>
  <c r="FE8" i="30"/>
  <c r="FF8" i="30"/>
  <c r="FG8" i="30"/>
  <c r="FH8" i="30"/>
  <c r="FU8" i="30"/>
  <c r="FV8" i="30"/>
  <c r="GK8" i="30"/>
  <c r="GL8" i="30"/>
  <c r="HM8" i="30"/>
  <c r="HN8" i="30"/>
  <c r="HO8" i="30"/>
  <c r="HP8" i="30"/>
  <c r="IB8" i="30"/>
  <c r="IC8" i="30"/>
  <c r="ID8" i="30"/>
  <c r="IE8" i="30"/>
  <c r="IF8" i="30"/>
  <c r="IG8" i="30"/>
  <c r="IH8" i="30"/>
  <c r="II8" i="30"/>
  <c r="IS8" i="30"/>
  <c r="IT8" i="30"/>
  <c r="J9" i="12"/>
  <c r="J10" i="12"/>
  <c r="K10" i="12"/>
  <c r="J11" i="12"/>
  <c r="K11" i="12"/>
  <c r="I12" i="30"/>
  <c r="J12" i="30"/>
  <c r="K12" i="30"/>
  <c r="L12" i="30"/>
  <c r="M12" i="30"/>
  <c r="N12" i="30"/>
  <c r="O12" i="30"/>
  <c r="P12" i="30"/>
  <c r="Q12" i="30"/>
  <c r="R12" i="30"/>
  <c r="AA12" i="30"/>
  <c r="AB12" i="30"/>
  <c r="AC12" i="30"/>
  <c r="AD12" i="30"/>
  <c r="AE12" i="30"/>
  <c r="AF12" i="30"/>
  <c r="AG12" i="30"/>
  <c r="AH12" i="30"/>
  <c r="AQ12" i="30"/>
  <c r="AR12" i="30"/>
  <c r="AS12" i="30"/>
  <c r="AT12" i="30"/>
  <c r="AU12" i="30"/>
  <c r="AV12" i="30"/>
  <c r="AW12" i="30"/>
  <c r="AX12" i="30"/>
  <c r="BG12" i="30"/>
  <c r="BH12" i="30"/>
  <c r="BI12" i="30"/>
  <c r="BJ12" i="30"/>
  <c r="BK12" i="30"/>
  <c r="BL12" i="30"/>
  <c r="BM12" i="30"/>
  <c r="BN12" i="30"/>
  <c r="BW12" i="30"/>
  <c r="BX12" i="30"/>
  <c r="BY12" i="30"/>
  <c r="BZ12" i="30"/>
  <c r="CC12" i="30"/>
  <c r="CD12" i="30"/>
  <c r="CE12" i="30"/>
  <c r="CF12" i="30"/>
  <c r="CO12" i="30"/>
  <c r="CP12" i="30"/>
  <c r="CQ12" i="30"/>
  <c r="CR12" i="30"/>
  <c r="CS12" i="30"/>
  <c r="CT12" i="30"/>
  <c r="CU12" i="30"/>
  <c r="CV12" i="30"/>
  <c r="DE12" i="30"/>
  <c r="DF12" i="30"/>
  <c r="DG12" i="30"/>
  <c r="DH12" i="30"/>
  <c r="DI12" i="30"/>
  <c r="DJ12" i="30"/>
  <c r="DK12" i="30"/>
  <c r="DL12" i="30"/>
  <c r="DU12" i="30"/>
  <c r="DV12" i="30"/>
  <c r="DW12" i="30"/>
  <c r="DX12" i="30"/>
  <c r="DY12" i="30"/>
  <c r="DZ12" i="30"/>
  <c r="EA12" i="30"/>
  <c r="EB12" i="30"/>
  <c r="EK12" i="30"/>
  <c r="EL12" i="30"/>
  <c r="EM12" i="30"/>
  <c r="EN12" i="30"/>
  <c r="EO12" i="30"/>
  <c r="EP12" i="30"/>
  <c r="EQ12" i="30"/>
  <c r="ER12" i="30"/>
  <c r="FA12" i="30"/>
  <c r="FB12" i="30"/>
  <c r="FC12" i="30"/>
  <c r="FD12" i="30"/>
  <c r="FE12" i="30"/>
  <c r="FF12" i="30"/>
  <c r="FG12" i="30"/>
  <c r="FH12" i="30"/>
  <c r="FU12" i="30"/>
  <c r="FV12" i="30"/>
  <c r="GK12" i="30"/>
  <c r="GL12" i="30"/>
  <c r="HM12" i="30"/>
  <c r="HN12" i="30"/>
  <c r="HO12" i="30"/>
  <c r="HP12" i="30"/>
  <c r="IB12" i="30"/>
  <c r="IC12" i="30"/>
  <c r="ID12" i="30"/>
  <c r="IE12" i="30"/>
  <c r="IF12" i="30"/>
  <c r="IG12" i="30"/>
  <c r="IH12" i="30"/>
  <c r="II12" i="30"/>
  <c r="IS12" i="30"/>
  <c r="IT12" i="30"/>
  <c r="J13" i="12"/>
  <c r="K13" i="12"/>
  <c r="J14" i="12"/>
  <c r="K14" i="12"/>
  <c r="J15" i="12"/>
  <c r="K15" i="12"/>
  <c r="J16" i="12"/>
  <c r="K16" i="12"/>
  <c r="J17" i="12"/>
  <c r="K17" i="12"/>
  <c r="J18" i="12"/>
  <c r="K18" i="12"/>
  <c r="I19" i="30"/>
  <c r="J19" i="30"/>
  <c r="K19" i="30"/>
  <c r="L19" i="30"/>
  <c r="M19" i="30"/>
  <c r="N19" i="30"/>
  <c r="O19" i="30"/>
  <c r="P19" i="30"/>
  <c r="Q19" i="30"/>
  <c r="R19" i="30"/>
  <c r="AA19" i="30"/>
  <c r="AB19" i="30"/>
  <c r="AC19" i="30"/>
  <c r="AD19" i="30"/>
  <c r="AE19" i="30"/>
  <c r="AF19" i="30"/>
  <c r="AG19" i="30"/>
  <c r="AH19" i="30"/>
  <c r="AQ19" i="30"/>
  <c r="AR19" i="30"/>
  <c r="AS19" i="30"/>
  <c r="AT19" i="30"/>
  <c r="AU19" i="30"/>
  <c r="AV19" i="30"/>
  <c r="AW19" i="30"/>
  <c r="AX19" i="30"/>
  <c r="BG19" i="30"/>
  <c r="BH19" i="30"/>
  <c r="BI19" i="30"/>
  <c r="BJ19" i="30"/>
  <c r="BK19" i="30"/>
  <c r="BL19" i="30"/>
  <c r="BM19" i="30"/>
  <c r="BN19" i="30"/>
  <c r="BW19" i="30"/>
  <c r="BX19" i="30"/>
  <c r="BY19" i="30"/>
  <c r="BZ19" i="30"/>
  <c r="CC19" i="30"/>
  <c r="CD19" i="30"/>
  <c r="CE19" i="30"/>
  <c r="CF19" i="30"/>
  <c r="CO19" i="30"/>
  <c r="CP19" i="30"/>
  <c r="CQ19" i="30"/>
  <c r="CR19" i="30"/>
  <c r="CS19" i="30"/>
  <c r="CT19" i="30"/>
  <c r="CU19" i="30"/>
  <c r="CV19" i="30"/>
  <c r="DE19" i="30"/>
  <c r="DF19" i="30"/>
  <c r="DG19" i="30"/>
  <c r="DH19" i="30"/>
  <c r="DI19" i="30"/>
  <c r="DJ19" i="30"/>
  <c r="DK19" i="30"/>
  <c r="DL19" i="30"/>
  <c r="DU19" i="30"/>
  <c r="DV19" i="30"/>
  <c r="DW19" i="30"/>
  <c r="DX19" i="30"/>
  <c r="DY19" i="30"/>
  <c r="DZ19" i="30"/>
  <c r="EA19" i="30"/>
  <c r="EB19" i="30"/>
  <c r="EK19" i="30"/>
  <c r="EL19" i="30"/>
  <c r="EM19" i="30"/>
  <c r="EN19" i="30"/>
  <c r="EO19" i="30"/>
  <c r="EP19" i="30"/>
  <c r="EQ19" i="30"/>
  <c r="ER19" i="30"/>
  <c r="FA19" i="30"/>
  <c r="FB19" i="30"/>
  <c r="FC19" i="30"/>
  <c r="FD19" i="30"/>
  <c r="FE19" i="30"/>
  <c r="FF19" i="30"/>
  <c r="FG19" i="30"/>
  <c r="FH19" i="30"/>
  <c r="FU19" i="30"/>
  <c r="FV19" i="30"/>
  <c r="GK19" i="30"/>
  <c r="GL19" i="30"/>
  <c r="HM19" i="30"/>
  <c r="HN19" i="30"/>
  <c r="HO19" i="30"/>
  <c r="HP19" i="30"/>
  <c r="IB19" i="30"/>
  <c r="IC19" i="30"/>
  <c r="ID19" i="30"/>
  <c r="IE19" i="30"/>
  <c r="IF19" i="30"/>
  <c r="IG19" i="30"/>
  <c r="IH19" i="30"/>
  <c r="II19" i="30"/>
  <c r="IS19" i="30"/>
  <c r="IT19" i="30"/>
  <c r="K20" i="12"/>
  <c r="J21" i="12"/>
  <c r="K21" i="12"/>
  <c r="J22" i="12"/>
  <c r="K22" i="12"/>
  <c r="J23" i="12"/>
  <c r="K23" i="12"/>
  <c r="J24" i="12"/>
  <c r="K24" i="12"/>
  <c r="J25" i="12"/>
  <c r="K25" i="12"/>
  <c r="J26" i="12"/>
  <c r="K26" i="12"/>
  <c r="J27" i="12"/>
  <c r="K27" i="12"/>
  <c r="J28" i="12"/>
  <c r="K28" i="12"/>
  <c r="J29" i="12"/>
  <c r="K29" i="12"/>
  <c r="I30" i="30"/>
  <c r="J30" i="30"/>
  <c r="K30" i="30"/>
  <c r="L30" i="30"/>
  <c r="M30" i="30"/>
  <c r="N30" i="30"/>
  <c r="O30" i="30"/>
  <c r="P30" i="30"/>
  <c r="Q30" i="30"/>
  <c r="R30" i="30"/>
  <c r="AA30" i="30"/>
  <c r="AB30" i="30"/>
  <c r="AC30" i="30"/>
  <c r="AD30" i="30"/>
  <c r="AE30" i="30"/>
  <c r="AF30" i="30"/>
  <c r="AG30" i="30"/>
  <c r="AH30" i="30"/>
  <c r="AQ30" i="30"/>
  <c r="AR30" i="30"/>
  <c r="AS30" i="30"/>
  <c r="AT30" i="30"/>
  <c r="AU30" i="30"/>
  <c r="AV30" i="30"/>
  <c r="AW30" i="30"/>
  <c r="AX30" i="30"/>
  <c r="BG30" i="30"/>
  <c r="BH30" i="30"/>
  <c r="BI30" i="30"/>
  <c r="BJ30" i="30"/>
  <c r="BK30" i="30"/>
  <c r="BL30" i="30"/>
  <c r="BM30" i="30"/>
  <c r="BN30" i="30"/>
  <c r="BW30" i="30"/>
  <c r="BX30" i="30"/>
  <c r="BY30" i="30"/>
  <c r="BZ30" i="30"/>
  <c r="CC30" i="30"/>
  <c r="CD30" i="30"/>
  <c r="CE30" i="30"/>
  <c r="CF30" i="30"/>
  <c r="CO30" i="30"/>
  <c r="CP30" i="30"/>
  <c r="CQ30" i="30"/>
  <c r="CR30" i="30"/>
  <c r="CS30" i="30"/>
  <c r="CT30" i="30"/>
  <c r="CU30" i="30"/>
  <c r="CV30" i="30"/>
  <c r="DE30" i="30"/>
  <c r="DF30" i="30"/>
  <c r="DG30" i="30"/>
  <c r="DH30" i="30"/>
  <c r="DI30" i="30"/>
  <c r="DJ30" i="30"/>
  <c r="DK30" i="30"/>
  <c r="DL30" i="30"/>
  <c r="DU30" i="30"/>
  <c r="DV30" i="30"/>
  <c r="DW30" i="30"/>
  <c r="DX30" i="30"/>
  <c r="DY30" i="30"/>
  <c r="DZ30" i="30"/>
  <c r="EA30" i="30"/>
  <c r="EB30" i="30"/>
  <c r="EK30" i="30"/>
  <c r="EL30" i="30"/>
  <c r="EM30" i="30"/>
  <c r="EN30" i="30"/>
  <c r="EO30" i="30"/>
  <c r="EP30" i="30"/>
  <c r="EQ30" i="30"/>
  <c r="ER30" i="30"/>
  <c r="FA30" i="30"/>
  <c r="FB30" i="30"/>
  <c r="FC30" i="30"/>
  <c r="FD30" i="30"/>
  <c r="FE30" i="30"/>
  <c r="FF30" i="30"/>
  <c r="FG30" i="30"/>
  <c r="FH30" i="30"/>
  <c r="FU30" i="30"/>
  <c r="FV30" i="30"/>
  <c r="GK30" i="30"/>
  <c r="GL30" i="30"/>
  <c r="HM30" i="30"/>
  <c r="HN30" i="30"/>
  <c r="HO30" i="30"/>
  <c r="HP30" i="30"/>
  <c r="IB30" i="30"/>
  <c r="IC30" i="30"/>
  <c r="ID30" i="30"/>
  <c r="IE30" i="30"/>
  <c r="IF30" i="30"/>
  <c r="IG30" i="30"/>
  <c r="IH30" i="30"/>
  <c r="II30" i="30"/>
  <c r="IS30" i="30"/>
  <c r="IT30" i="30"/>
  <c r="J31" i="12"/>
  <c r="K31" i="12"/>
  <c r="J32" i="12"/>
  <c r="K32" i="12"/>
  <c r="I34" i="30"/>
  <c r="J34" i="30"/>
  <c r="K34" i="30"/>
  <c r="L34" i="30"/>
  <c r="M34" i="30"/>
  <c r="N34" i="30"/>
  <c r="O34" i="30"/>
  <c r="P34" i="30"/>
  <c r="Q34" i="30"/>
  <c r="R34" i="30"/>
  <c r="AA34" i="30"/>
  <c r="AB34" i="30"/>
  <c r="AC34" i="30"/>
  <c r="AD34" i="30"/>
  <c r="AE34" i="30"/>
  <c r="AF34" i="30"/>
  <c r="AG34" i="30"/>
  <c r="AH34" i="30"/>
  <c r="AQ34" i="30"/>
  <c r="AR34" i="30"/>
  <c r="AS34" i="30"/>
  <c r="AT34" i="30"/>
  <c r="AU34" i="30"/>
  <c r="AV34" i="30"/>
  <c r="AW34" i="30"/>
  <c r="AX34" i="30"/>
  <c r="BG34" i="30"/>
  <c r="BH34" i="30"/>
  <c r="BI34" i="30"/>
  <c r="BJ34" i="30"/>
  <c r="BK34" i="30"/>
  <c r="BL34" i="30"/>
  <c r="BM34" i="30"/>
  <c r="IU34" i="30" s="1"/>
  <c r="BN34" i="30"/>
  <c r="BW34" i="30"/>
  <c r="BX34" i="30"/>
  <c r="BY34" i="30"/>
  <c r="BZ34" i="30"/>
  <c r="CC34" i="30"/>
  <c r="CD34" i="30"/>
  <c r="CE34" i="30"/>
  <c r="CF34" i="30"/>
  <c r="CO34" i="30"/>
  <c r="CP34" i="30"/>
  <c r="CQ34" i="30"/>
  <c r="CR34" i="30"/>
  <c r="CS34" i="30"/>
  <c r="CT34" i="30"/>
  <c r="CU34" i="30"/>
  <c r="CV34" i="30"/>
  <c r="DE34" i="30"/>
  <c r="DF34" i="30"/>
  <c r="DG34" i="30"/>
  <c r="DH34" i="30"/>
  <c r="DI34" i="30"/>
  <c r="DJ34" i="30"/>
  <c r="DK34" i="30"/>
  <c r="DL34" i="30"/>
  <c r="DU34" i="30"/>
  <c r="DV34" i="30"/>
  <c r="DW34" i="30"/>
  <c r="DX34" i="30"/>
  <c r="DY34" i="30"/>
  <c r="DZ34" i="30"/>
  <c r="EA34" i="30"/>
  <c r="EB34" i="30"/>
  <c r="EK34" i="30"/>
  <c r="EL34" i="30"/>
  <c r="EM34" i="30"/>
  <c r="EN34" i="30"/>
  <c r="EO34" i="30"/>
  <c r="EP34" i="30"/>
  <c r="EQ34" i="30"/>
  <c r="ER34" i="30"/>
  <c r="FA34" i="30"/>
  <c r="FB34" i="30"/>
  <c r="FC34" i="30"/>
  <c r="FD34" i="30"/>
  <c r="FE34" i="30"/>
  <c r="FF34" i="30"/>
  <c r="FG34" i="30"/>
  <c r="FH34" i="30"/>
  <c r="FU34" i="30"/>
  <c r="FV34" i="30"/>
  <c r="GK34" i="30"/>
  <c r="GL34" i="30"/>
  <c r="HM34" i="30"/>
  <c r="HN34" i="30"/>
  <c r="HO34" i="30"/>
  <c r="HP34" i="30"/>
  <c r="IB34" i="30"/>
  <c r="IC34" i="30"/>
  <c r="ID34" i="30"/>
  <c r="IE34" i="30"/>
  <c r="IF34" i="30"/>
  <c r="IG34" i="30"/>
  <c r="IH34" i="30"/>
  <c r="II34" i="30"/>
  <c r="IS34" i="30"/>
  <c r="IT34" i="30"/>
  <c r="J35" i="12"/>
  <c r="K35" i="12"/>
  <c r="J36" i="12"/>
  <c r="K36" i="12"/>
  <c r="I37" i="30"/>
  <c r="J37" i="30"/>
  <c r="K37" i="30"/>
  <c r="L37" i="30"/>
  <c r="M37" i="30"/>
  <c r="N37" i="30"/>
  <c r="O37" i="30"/>
  <c r="P37" i="30"/>
  <c r="Q37" i="30"/>
  <c r="R37" i="30"/>
  <c r="AA37" i="30"/>
  <c r="AB37" i="30"/>
  <c r="AC37" i="30"/>
  <c r="AD37" i="30"/>
  <c r="AE37" i="30"/>
  <c r="AF37" i="30"/>
  <c r="AG37" i="30"/>
  <c r="AH37" i="30"/>
  <c r="AQ37" i="30"/>
  <c r="AR37" i="30"/>
  <c r="AS37" i="30"/>
  <c r="AT37" i="30"/>
  <c r="AU37" i="30"/>
  <c r="AV37" i="30"/>
  <c r="AW37" i="30"/>
  <c r="AX37" i="30"/>
  <c r="BG37" i="30"/>
  <c r="BH37" i="30"/>
  <c r="BI37" i="30"/>
  <c r="BJ37" i="30"/>
  <c r="BK37" i="30"/>
  <c r="BL37" i="30"/>
  <c r="BM37" i="30"/>
  <c r="BN37" i="30"/>
  <c r="BW37" i="30"/>
  <c r="BX37" i="30"/>
  <c r="BY37" i="30"/>
  <c r="BZ37" i="30"/>
  <c r="CC37" i="30"/>
  <c r="CD37" i="30"/>
  <c r="CE37" i="30"/>
  <c r="CF37" i="30"/>
  <c r="CO37" i="30"/>
  <c r="CP37" i="30"/>
  <c r="CQ37" i="30"/>
  <c r="CR37" i="30"/>
  <c r="CS37" i="30"/>
  <c r="CT37" i="30"/>
  <c r="CU37" i="30"/>
  <c r="CV37" i="30"/>
  <c r="DE37" i="30"/>
  <c r="DF37" i="30"/>
  <c r="DG37" i="30"/>
  <c r="DH37" i="30"/>
  <c r="DI37" i="30"/>
  <c r="DJ37" i="30"/>
  <c r="DK37" i="30"/>
  <c r="DL37" i="30"/>
  <c r="DU37" i="30"/>
  <c r="DV37" i="30"/>
  <c r="DW37" i="30"/>
  <c r="DX37" i="30"/>
  <c r="DY37" i="30"/>
  <c r="DZ37" i="30"/>
  <c r="EA37" i="30"/>
  <c r="EB37" i="30"/>
  <c r="EK37" i="30"/>
  <c r="EL37" i="30"/>
  <c r="EM37" i="30"/>
  <c r="EN37" i="30"/>
  <c r="EO37" i="30"/>
  <c r="EP37" i="30"/>
  <c r="EQ37" i="30"/>
  <c r="ER37" i="30"/>
  <c r="FA37" i="30"/>
  <c r="FB37" i="30"/>
  <c r="FC37" i="30"/>
  <c r="FD37" i="30"/>
  <c r="FE37" i="30"/>
  <c r="FF37" i="30"/>
  <c r="FG37" i="30"/>
  <c r="FH37" i="30"/>
  <c r="FU37" i="30"/>
  <c r="FV37" i="30"/>
  <c r="GK37" i="30"/>
  <c r="GL37" i="30"/>
  <c r="HM37" i="30"/>
  <c r="HN37" i="30"/>
  <c r="HO37" i="30"/>
  <c r="HP37" i="30"/>
  <c r="IB37" i="30"/>
  <c r="IC37" i="30"/>
  <c r="ID37" i="30"/>
  <c r="IE37" i="30"/>
  <c r="IF37" i="30"/>
  <c r="IG37" i="30"/>
  <c r="IH37" i="30"/>
  <c r="II37" i="30"/>
  <c r="IS37" i="30"/>
  <c r="IT37" i="30"/>
  <c r="J38" i="12"/>
  <c r="K38" i="12"/>
  <c r="J39" i="12"/>
  <c r="K39" i="12"/>
  <c r="I40" i="30"/>
  <c r="J40" i="30"/>
  <c r="K40" i="30"/>
  <c r="L40" i="30"/>
  <c r="M40" i="30"/>
  <c r="N40" i="30"/>
  <c r="Q40" i="30"/>
  <c r="R40" i="30"/>
  <c r="AA40" i="30"/>
  <c r="AB40" i="30"/>
  <c r="AC40" i="30"/>
  <c r="AD40" i="30"/>
  <c r="AE40" i="30"/>
  <c r="AF40" i="30"/>
  <c r="AG40" i="30"/>
  <c r="AH40" i="30"/>
  <c r="AQ40" i="30"/>
  <c r="AR40" i="30"/>
  <c r="AS40" i="30"/>
  <c r="AT40" i="30"/>
  <c r="AU40" i="30"/>
  <c r="AV40" i="30"/>
  <c r="AW40" i="30"/>
  <c r="AX40" i="30"/>
  <c r="BG40" i="30"/>
  <c r="BH40" i="30"/>
  <c r="BI40" i="30"/>
  <c r="BJ40" i="30"/>
  <c r="BK40" i="30"/>
  <c r="BL40" i="30"/>
  <c r="BM40" i="30"/>
  <c r="BN40" i="30"/>
  <c r="BW40" i="30"/>
  <c r="BX40" i="30"/>
  <c r="BY40" i="30"/>
  <c r="BZ40" i="30"/>
  <c r="CC40" i="30"/>
  <c r="CD40" i="30"/>
  <c r="CE40" i="30"/>
  <c r="CF40" i="30"/>
  <c r="CQ40" i="30"/>
  <c r="CR40" i="30"/>
  <c r="CS40" i="30"/>
  <c r="CT40" i="30"/>
  <c r="CU40" i="30"/>
  <c r="CV40" i="30"/>
  <c r="DE40" i="30"/>
  <c r="DF40" i="30"/>
  <c r="DG40" i="30"/>
  <c r="DH40" i="30"/>
  <c r="DI40" i="30"/>
  <c r="DJ40" i="30"/>
  <c r="DK40" i="30"/>
  <c r="DL40" i="30"/>
  <c r="DU40" i="30"/>
  <c r="DV40" i="30"/>
  <c r="DW40" i="30"/>
  <c r="DX40" i="30"/>
  <c r="DY40" i="30"/>
  <c r="DZ40" i="30"/>
  <c r="EA40" i="30"/>
  <c r="EK40" i="30"/>
  <c r="EL40" i="30"/>
  <c r="EM40" i="30"/>
  <c r="EN40" i="30"/>
  <c r="EO40" i="30"/>
  <c r="EP40" i="30"/>
  <c r="EQ40" i="30"/>
  <c r="ER40" i="30"/>
  <c r="FA40" i="30"/>
  <c r="FB40" i="30"/>
  <c r="FC40" i="30"/>
  <c r="FD40" i="30"/>
  <c r="FE40" i="30"/>
  <c r="FF40" i="30"/>
  <c r="FG40" i="30"/>
  <c r="FH40" i="30"/>
  <c r="FU40" i="30"/>
  <c r="FV40" i="30"/>
  <c r="GK40" i="30"/>
  <c r="GL40" i="30"/>
  <c r="HM40" i="30"/>
  <c r="HN40" i="30"/>
  <c r="HO40" i="30"/>
  <c r="HP40" i="30"/>
  <c r="IB40" i="30"/>
  <c r="IC40" i="30"/>
  <c r="ID40" i="30"/>
  <c r="IE40" i="30"/>
  <c r="IF40" i="30"/>
  <c r="IG40" i="30"/>
  <c r="IG33" i="30" s="1"/>
  <c r="IH40" i="30"/>
  <c r="II40" i="30"/>
  <c r="IS40" i="30"/>
  <c r="IT40" i="30"/>
  <c r="IT33" i="30" s="1"/>
  <c r="J42" i="12"/>
  <c r="K42" i="12"/>
  <c r="I45" i="30"/>
  <c r="J45" i="30"/>
  <c r="K45" i="30"/>
  <c r="L45" i="30"/>
  <c r="M45" i="30"/>
  <c r="N45" i="30"/>
  <c r="O45" i="30"/>
  <c r="P45" i="30"/>
  <c r="Q45" i="30"/>
  <c r="R45" i="30"/>
  <c r="AA45" i="30"/>
  <c r="AB45" i="30"/>
  <c r="AC45" i="30"/>
  <c r="AD45" i="30"/>
  <c r="AE45" i="30"/>
  <c r="AF45" i="30"/>
  <c r="AG45" i="30"/>
  <c r="AH45" i="30"/>
  <c r="AQ45" i="30"/>
  <c r="AR45" i="30"/>
  <c r="AS45" i="30"/>
  <c r="AT45" i="30"/>
  <c r="AU45" i="30"/>
  <c r="AV45" i="30"/>
  <c r="AW45" i="30"/>
  <c r="AX45" i="30"/>
  <c r="BG45" i="30"/>
  <c r="BH45" i="30"/>
  <c r="BI45" i="30"/>
  <c r="BJ45" i="30"/>
  <c r="BK45" i="30"/>
  <c r="BL45" i="30"/>
  <c r="BM45" i="30"/>
  <c r="BN45" i="30"/>
  <c r="BW45" i="30"/>
  <c r="BX45" i="30"/>
  <c r="BY45" i="30"/>
  <c r="BZ45" i="30"/>
  <c r="CC45" i="30"/>
  <c r="CD45" i="30"/>
  <c r="CE45" i="30"/>
  <c r="CF45" i="30"/>
  <c r="CO45" i="30"/>
  <c r="CP45" i="30"/>
  <c r="CQ45" i="30"/>
  <c r="CR45" i="30"/>
  <c r="CS45" i="30"/>
  <c r="CT45" i="30"/>
  <c r="CU45" i="30"/>
  <c r="CV45" i="30"/>
  <c r="DE45" i="30"/>
  <c r="DF45" i="30"/>
  <c r="DG45" i="30"/>
  <c r="DH45" i="30"/>
  <c r="DI45" i="30"/>
  <c r="DJ45" i="30"/>
  <c r="DK45" i="30"/>
  <c r="DL45" i="30"/>
  <c r="DU45" i="30"/>
  <c r="DV45" i="30"/>
  <c r="DW45" i="30"/>
  <c r="DX45" i="30"/>
  <c r="DY45" i="30"/>
  <c r="DZ45" i="30"/>
  <c r="EA45" i="30"/>
  <c r="EB45" i="30"/>
  <c r="EK45" i="30"/>
  <c r="EL45" i="30"/>
  <c r="EM45" i="30"/>
  <c r="EN45" i="30"/>
  <c r="EO45" i="30"/>
  <c r="EP45" i="30"/>
  <c r="EQ45" i="30"/>
  <c r="ER45" i="30"/>
  <c r="FA45" i="30"/>
  <c r="FB45" i="30"/>
  <c r="FC45" i="30"/>
  <c r="FD45" i="30"/>
  <c r="FE45" i="30"/>
  <c r="FF45" i="30"/>
  <c r="FG45" i="30"/>
  <c r="FH45" i="30"/>
  <c r="FU45" i="30"/>
  <c r="FV45" i="30"/>
  <c r="GK45" i="30"/>
  <c r="GL45" i="30"/>
  <c r="HM45" i="30"/>
  <c r="HN45" i="30"/>
  <c r="HO45" i="30"/>
  <c r="HP45" i="30"/>
  <c r="IB45" i="30"/>
  <c r="IC45" i="30"/>
  <c r="ID45" i="30"/>
  <c r="IE45" i="30"/>
  <c r="IF45" i="30"/>
  <c r="IG45" i="30"/>
  <c r="IH45" i="30"/>
  <c r="II45" i="30"/>
  <c r="IS45" i="30"/>
  <c r="IT45" i="30"/>
  <c r="J46" i="12"/>
  <c r="K46" i="12"/>
  <c r="I47" i="30"/>
  <c r="J47" i="30"/>
  <c r="K47" i="30"/>
  <c r="L47" i="30"/>
  <c r="M47" i="30"/>
  <c r="N47" i="30"/>
  <c r="O47" i="30"/>
  <c r="P47" i="30"/>
  <c r="Q47" i="30"/>
  <c r="R47" i="30"/>
  <c r="AA47" i="30"/>
  <c r="AB47" i="30"/>
  <c r="AC47" i="30"/>
  <c r="AD47" i="30"/>
  <c r="AE47" i="30"/>
  <c r="AF47" i="30"/>
  <c r="AG47" i="30"/>
  <c r="AH47" i="30"/>
  <c r="AQ47" i="30"/>
  <c r="AR47" i="30"/>
  <c r="AS47" i="30"/>
  <c r="AT47" i="30"/>
  <c r="AU47" i="30"/>
  <c r="AV47" i="30"/>
  <c r="AW47" i="30"/>
  <c r="AX47" i="30"/>
  <c r="BG47" i="30"/>
  <c r="BH47" i="30"/>
  <c r="BI47" i="30"/>
  <c r="BJ47" i="30"/>
  <c r="BK47" i="30"/>
  <c r="BL47" i="30"/>
  <c r="BM47" i="30"/>
  <c r="BN47" i="30"/>
  <c r="BW47" i="30"/>
  <c r="BX47" i="30"/>
  <c r="BY47" i="30"/>
  <c r="BZ47" i="30"/>
  <c r="CC47" i="30"/>
  <c r="CD47" i="30"/>
  <c r="CE47" i="30"/>
  <c r="CF47" i="30"/>
  <c r="CO47" i="30"/>
  <c r="CP47" i="30"/>
  <c r="CQ47" i="30"/>
  <c r="CR47" i="30"/>
  <c r="CS47" i="30"/>
  <c r="CT47" i="30"/>
  <c r="CU47" i="30"/>
  <c r="CV47" i="30"/>
  <c r="DE47" i="30"/>
  <c r="DF47" i="30"/>
  <c r="DG47" i="30"/>
  <c r="DH47" i="30"/>
  <c r="DI47" i="30"/>
  <c r="DJ47" i="30"/>
  <c r="DK47" i="30"/>
  <c r="DL47" i="30"/>
  <c r="DU47" i="30"/>
  <c r="DV47" i="30"/>
  <c r="DW47" i="30"/>
  <c r="DX47" i="30"/>
  <c r="DY47" i="30"/>
  <c r="DZ47" i="30"/>
  <c r="EA47" i="30"/>
  <c r="EB47" i="30"/>
  <c r="EK47" i="30"/>
  <c r="EL47" i="30"/>
  <c r="EM47" i="30"/>
  <c r="EN47" i="30"/>
  <c r="EO47" i="30"/>
  <c r="EP47" i="30"/>
  <c r="EQ47" i="30"/>
  <c r="ER47" i="30"/>
  <c r="FA47" i="30"/>
  <c r="FB47" i="30"/>
  <c r="FC47" i="30"/>
  <c r="FD47" i="30"/>
  <c r="FE47" i="30"/>
  <c r="FF47" i="30"/>
  <c r="FG47" i="30"/>
  <c r="FH47" i="30"/>
  <c r="FU47" i="30"/>
  <c r="FV47" i="30"/>
  <c r="GK47" i="30"/>
  <c r="GL47" i="30"/>
  <c r="HM47" i="30"/>
  <c r="HN47" i="30"/>
  <c r="HO47" i="30"/>
  <c r="HP47" i="30"/>
  <c r="IB47" i="30"/>
  <c r="IC47" i="30"/>
  <c r="ID47" i="30"/>
  <c r="IE47" i="30"/>
  <c r="IF47" i="30"/>
  <c r="IG47" i="30"/>
  <c r="IH47" i="30"/>
  <c r="II47" i="30"/>
  <c r="IS47" i="30"/>
  <c r="IT47" i="30"/>
  <c r="J48" i="12"/>
  <c r="K48" i="12"/>
  <c r="J49" i="12"/>
  <c r="K49" i="12"/>
  <c r="J50" i="12"/>
  <c r="K50" i="12"/>
  <c r="J52" i="12"/>
  <c r="K52" i="12"/>
  <c r="GK56" i="30"/>
  <c r="J57" i="12"/>
  <c r="K57" i="12"/>
  <c r="J58" i="12"/>
  <c r="K58" i="12"/>
  <c r="K59" i="12"/>
  <c r="J60" i="12"/>
  <c r="K60" i="12"/>
  <c r="I61" i="30"/>
  <c r="I56" i="30" s="1"/>
  <c r="J61" i="30"/>
  <c r="K61" i="30"/>
  <c r="K56" i="30" s="1"/>
  <c r="L61" i="30"/>
  <c r="L56" i="30" s="1"/>
  <c r="M61" i="30"/>
  <c r="M56" i="30" s="1"/>
  <c r="N61" i="30"/>
  <c r="N56" i="30" s="1"/>
  <c r="O61" i="30"/>
  <c r="O56" i="30" s="1"/>
  <c r="P61" i="30"/>
  <c r="P56" i="30" s="1"/>
  <c r="Q61" i="30"/>
  <c r="Q56" i="30" s="1"/>
  <c r="R61" i="30"/>
  <c r="R56" i="30" s="1"/>
  <c r="AA61" i="30"/>
  <c r="AA56" i="30" s="1"/>
  <c r="AB61" i="30"/>
  <c r="AB56" i="30" s="1"/>
  <c r="AB76" i="30" s="1"/>
  <c r="AC61" i="30"/>
  <c r="AC56" i="30" s="1"/>
  <c r="AD61" i="30"/>
  <c r="AD56" i="30" s="1"/>
  <c r="AE61" i="30"/>
  <c r="AF61" i="30"/>
  <c r="AF56" i="30" s="1"/>
  <c r="AG61" i="30"/>
  <c r="AG56" i="30" s="1"/>
  <c r="AH61" i="30"/>
  <c r="AH56" i="30" s="1"/>
  <c r="AR61" i="30"/>
  <c r="AR56" i="30" s="1"/>
  <c r="AS61" i="30"/>
  <c r="AS56" i="30" s="1"/>
  <c r="AT61" i="30"/>
  <c r="AT56" i="30" s="1"/>
  <c r="AU61" i="30"/>
  <c r="AU56" i="30" s="1"/>
  <c r="AV61" i="30"/>
  <c r="AV56" i="30" s="1"/>
  <c r="AW61" i="30"/>
  <c r="AW56" i="30" s="1"/>
  <c r="AX61" i="30"/>
  <c r="AX56" i="30" s="1"/>
  <c r="BG61" i="30"/>
  <c r="BG56" i="30" s="1"/>
  <c r="BH61" i="30"/>
  <c r="BH56" i="30" s="1"/>
  <c r="BI61" i="30"/>
  <c r="BI56" i="30" s="1"/>
  <c r="BJ61" i="30"/>
  <c r="BJ56" i="30" s="1"/>
  <c r="BK61" i="30"/>
  <c r="BK56" i="30" s="1"/>
  <c r="BL61" i="30"/>
  <c r="BL56" i="30" s="1"/>
  <c r="BM61" i="30"/>
  <c r="BM56" i="30" s="1"/>
  <c r="BN61" i="30"/>
  <c r="BN56" i="30" s="1"/>
  <c r="BW61" i="30"/>
  <c r="BW56" i="30" s="1"/>
  <c r="BX61" i="30"/>
  <c r="BX56" i="30" s="1"/>
  <c r="BY61" i="30"/>
  <c r="BY56" i="30" s="1"/>
  <c r="BZ61" i="30"/>
  <c r="BZ56" i="30" s="1"/>
  <c r="CD61" i="30"/>
  <c r="CD56" i="30" s="1"/>
  <c r="CE61" i="30"/>
  <c r="CE56" i="30" s="1"/>
  <c r="CF61" i="30"/>
  <c r="CF56" i="30" s="1"/>
  <c r="CO61" i="30"/>
  <c r="CO56" i="30" s="1"/>
  <c r="CP61" i="30"/>
  <c r="CP56" i="30" s="1"/>
  <c r="CQ61" i="30"/>
  <c r="CQ56" i="30" s="1"/>
  <c r="CR61" i="30"/>
  <c r="CR56" i="30" s="1"/>
  <c r="CS61" i="30"/>
  <c r="CS56" i="30" s="1"/>
  <c r="CT61" i="30"/>
  <c r="CT56" i="30" s="1"/>
  <c r="CU61" i="30"/>
  <c r="CU56" i="30" s="1"/>
  <c r="CV61" i="30"/>
  <c r="CV56" i="30" s="1"/>
  <c r="DE61" i="30"/>
  <c r="DE56" i="30" s="1"/>
  <c r="DF61" i="30"/>
  <c r="DF56" i="30" s="1"/>
  <c r="DG61" i="30"/>
  <c r="DG56" i="30" s="1"/>
  <c r="DH61" i="30"/>
  <c r="DH56" i="30" s="1"/>
  <c r="DI61" i="30"/>
  <c r="DI56" i="30" s="1"/>
  <c r="DJ61" i="30"/>
  <c r="DJ56" i="30" s="1"/>
  <c r="DK61" i="30"/>
  <c r="DK56" i="30" s="1"/>
  <c r="DL61" i="30"/>
  <c r="DL56" i="30" s="1"/>
  <c r="DU61" i="30"/>
  <c r="DU56" i="30" s="1"/>
  <c r="DV61" i="30"/>
  <c r="DV56" i="30" s="1"/>
  <c r="DW61" i="30"/>
  <c r="DW56" i="30" s="1"/>
  <c r="DX61" i="30"/>
  <c r="DX56" i="30" s="1"/>
  <c r="DY61" i="30"/>
  <c r="DY56" i="30" s="1"/>
  <c r="DZ61" i="30"/>
  <c r="DZ56" i="30" s="1"/>
  <c r="EA61" i="30"/>
  <c r="EA56" i="30" s="1"/>
  <c r="EB61" i="30"/>
  <c r="EB56" i="30" s="1"/>
  <c r="EK61" i="30"/>
  <c r="EK56" i="30" s="1"/>
  <c r="EL61" i="30"/>
  <c r="EL56" i="30" s="1"/>
  <c r="EM61" i="30"/>
  <c r="EM56" i="30" s="1"/>
  <c r="EN61" i="30"/>
  <c r="EN56" i="30" s="1"/>
  <c r="EO61" i="30"/>
  <c r="EO56" i="30" s="1"/>
  <c r="EP61" i="30"/>
  <c r="EP56" i="30"/>
  <c r="EQ61" i="30"/>
  <c r="EQ56" i="30" s="1"/>
  <c r="ER61" i="30"/>
  <c r="ER56" i="30" s="1"/>
  <c r="FA61" i="30"/>
  <c r="FA56" i="30" s="1"/>
  <c r="FB61" i="30"/>
  <c r="FB56" i="30" s="1"/>
  <c r="FC61" i="30"/>
  <c r="FC56" i="30" s="1"/>
  <c r="FD61" i="30"/>
  <c r="FD56" i="30" s="1"/>
  <c r="FE61" i="30"/>
  <c r="FE56" i="30" s="1"/>
  <c r="FF61" i="30"/>
  <c r="FF56" i="30" s="1"/>
  <c r="FG61" i="30"/>
  <c r="FG56" i="30" s="1"/>
  <c r="FH61" i="30"/>
  <c r="FH56" i="30" s="1"/>
  <c r="FU61" i="30"/>
  <c r="FU56" i="30" s="1"/>
  <c r="FV61" i="30"/>
  <c r="FV56" i="30" s="1"/>
  <c r="GK61" i="30"/>
  <c r="GL61" i="30"/>
  <c r="GL56" i="30" s="1"/>
  <c r="HM61" i="30"/>
  <c r="HM56" i="30" s="1"/>
  <c r="HN61" i="30"/>
  <c r="HN56" i="30" s="1"/>
  <c r="HO61" i="30"/>
  <c r="HO56" i="30" s="1"/>
  <c r="HP61" i="30"/>
  <c r="HP56" i="30" s="1"/>
  <c r="IB61" i="30"/>
  <c r="IB56" i="30" s="1"/>
  <c r="IC61" i="30"/>
  <c r="IC56" i="30" s="1"/>
  <c r="ID61" i="30"/>
  <c r="ID56" i="30" s="1"/>
  <c r="IE61" i="30"/>
  <c r="IE56" i="30" s="1"/>
  <c r="IF61" i="30"/>
  <c r="IF56" i="30" s="1"/>
  <c r="IG61" i="30"/>
  <c r="IG56" i="30" s="1"/>
  <c r="IH61" i="30"/>
  <c r="IH56" i="30" s="1"/>
  <c r="II61" i="30"/>
  <c r="II56" i="30" s="1"/>
  <c r="IQ61" i="30"/>
  <c r="IQ56" i="30" s="1"/>
  <c r="IR61" i="30"/>
  <c r="IR56" i="30" s="1"/>
  <c r="IS61" i="30"/>
  <c r="IS56" i="30" s="1"/>
  <c r="IT61" i="30"/>
  <c r="IT56" i="30"/>
  <c r="J62" i="12"/>
  <c r="K62" i="12"/>
  <c r="K63" i="12"/>
  <c r="J64" i="12"/>
  <c r="K64" i="12"/>
  <c r="J65" i="12"/>
  <c r="K65" i="12"/>
  <c r="J66" i="12"/>
  <c r="K66" i="12"/>
  <c r="J67" i="12"/>
  <c r="K67" i="12"/>
  <c r="J69" i="12"/>
  <c r="K69" i="12"/>
  <c r="J70" i="12"/>
  <c r="K70" i="12"/>
  <c r="I71" i="30"/>
  <c r="I68" i="30" s="1"/>
  <c r="J71" i="30"/>
  <c r="J68" i="30" s="1"/>
  <c r="K71" i="30"/>
  <c r="K68" i="30"/>
  <c r="L71" i="30"/>
  <c r="L68" i="30" s="1"/>
  <c r="M71" i="30"/>
  <c r="M68" i="30" s="1"/>
  <c r="N71" i="30"/>
  <c r="N68" i="30"/>
  <c r="O71" i="30"/>
  <c r="P71" i="30"/>
  <c r="Q71" i="30"/>
  <c r="Q68" i="30" s="1"/>
  <c r="R71" i="30"/>
  <c r="R68" i="30" s="1"/>
  <c r="AA71" i="30"/>
  <c r="AA68" i="30" s="1"/>
  <c r="AB71" i="30"/>
  <c r="AB68" i="30" s="1"/>
  <c r="AC71" i="30"/>
  <c r="AC68" i="30" s="1"/>
  <c r="AD71" i="30"/>
  <c r="AD68" i="30" s="1"/>
  <c r="AE71" i="30"/>
  <c r="AE68" i="30" s="1"/>
  <c r="AF71" i="30"/>
  <c r="AF68" i="30" s="1"/>
  <c r="AG71" i="30"/>
  <c r="AG68" i="30" s="1"/>
  <c r="AH71" i="30"/>
  <c r="AH68" i="30" s="1"/>
  <c r="AQ71" i="30"/>
  <c r="AQ68" i="30" s="1"/>
  <c r="AR71" i="30"/>
  <c r="AR68" i="30" s="1"/>
  <c r="AS71" i="30"/>
  <c r="AS68" i="30" s="1"/>
  <c r="AT71" i="30"/>
  <c r="AT68" i="30" s="1"/>
  <c r="AU71" i="30"/>
  <c r="AU68" i="30" s="1"/>
  <c r="AV71" i="30"/>
  <c r="AV68" i="30" s="1"/>
  <c r="AW71" i="30"/>
  <c r="AW68" i="30" s="1"/>
  <c r="AX71" i="30"/>
  <c r="AX68" i="30" s="1"/>
  <c r="BG71" i="30"/>
  <c r="BG68" i="30" s="1"/>
  <c r="BH71" i="30"/>
  <c r="BH68" i="30" s="1"/>
  <c r="BI71" i="30"/>
  <c r="BI68" i="30" s="1"/>
  <c r="BJ71" i="30"/>
  <c r="BJ68" i="30" s="1"/>
  <c r="BK71" i="30"/>
  <c r="BK68" i="30" s="1"/>
  <c r="BL71" i="30"/>
  <c r="BL68" i="30" s="1"/>
  <c r="BM71" i="30"/>
  <c r="BM68" i="30" s="1"/>
  <c r="BN71" i="30"/>
  <c r="BN68" i="30" s="1"/>
  <c r="BW71" i="30"/>
  <c r="BW68" i="30" s="1"/>
  <c r="BX71" i="30"/>
  <c r="BX68" i="30" s="1"/>
  <c r="BY71" i="30"/>
  <c r="BY68" i="30" s="1"/>
  <c r="BZ71" i="30"/>
  <c r="BZ68" i="30" s="1"/>
  <c r="CC71" i="30"/>
  <c r="CC68" i="30" s="1"/>
  <c r="CD71" i="30"/>
  <c r="CD68" i="30" s="1"/>
  <c r="CE71" i="30"/>
  <c r="CE68" i="30" s="1"/>
  <c r="CF71" i="30"/>
  <c r="CF68" i="30" s="1"/>
  <c r="CO71" i="30"/>
  <c r="CO68" i="30"/>
  <c r="CP71" i="30"/>
  <c r="CP68" i="30" s="1"/>
  <c r="CQ71" i="30"/>
  <c r="CQ68" i="30" s="1"/>
  <c r="CR71" i="30"/>
  <c r="CR68" i="30" s="1"/>
  <c r="CS71" i="30"/>
  <c r="CS68" i="30" s="1"/>
  <c r="CT71" i="30"/>
  <c r="CT68" i="30" s="1"/>
  <c r="CU71" i="30"/>
  <c r="CU68" i="30" s="1"/>
  <c r="CV71" i="30"/>
  <c r="CV68" i="30" s="1"/>
  <c r="DE71" i="30"/>
  <c r="DE68" i="30" s="1"/>
  <c r="DF71" i="30"/>
  <c r="DF68" i="30" s="1"/>
  <c r="DG71" i="30"/>
  <c r="DG68" i="30" s="1"/>
  <c r="DH71" i="30"/>
  <c r="DH68" i="30" s="1"/>
  <c r="DJ71" i="30"/>
  <c r="DJ68" i="30" s="1"/>
  <c r="DK71" i="30"/>
  <c r="DK68" i="30" s="1"/>
  <c r="DL71" i="30"/>
  <c r="DL68" i="30" s="1"/>
  <c r="DU71" i="30"/>
  <c r="DU68" i="30" s="1"/>
  <c r="DV71" i="30"/>
  <c r="DV68" i="30" s="1"/>
  <c r="DW71" i="30"/>
  <c r="DW68" i="30" s="1"/>
  <c r="DX71" i="30"/>
  <c r="DX68" i="30" s="1"/>
  <c r="DY71" i="30"/>
  <c r="DY68" i="30" s="1"/>
  <c r="DZ71" i="30"/>
  <c r="DZ68" i="30" s="1"/>
  <c r="EA71" i="30"/>
  <c r="EA68" i="30" s="1"/>
  <c r="EB71" i="30"/>
  <c r="EB68" i="30" s="1"/>
  <c r="EK71" i="30"/>
  <c r="EK68" i="30" s="1"/>
  <c r="EL71" i="30"/>
  <c r="EL68" i="30" s="1"/>
  <c r="EM71" i="30"/>
  <c r="EM68" i="30" s="1"/>
  <c r="EN71" i="30"/>
  <c r="EN68" i="30" s="1"/>
  <c r="EO71" i="30"/>
  <c r="EO68" i="30" s="1"/>
  <c r="EP71" i="30"/>
  <c r="EP68" i="30" s="1"/>
  <c r="EQ71" i="30"/>
  <c r="EQ68" i="30" s="1"/>
  <c r="ER71" i="30"/>
  <c r="ER68" i="30" s="1"/>
  <c r="FA71" i="30"/>
  <c r="FA68" i="30" s="1"/>
  <c r="FB71" i="30"/>
  <c r="FB68" i="30" s="1"/>
  <c r="FC71" i="30"/>
  <c r="FC68" i="30" s="1"/>
  <c r="FD71" i="30"/>
  <c r="FD68" i="30" s="1"/>
  <c r="FE71" i="30"/>
  <c r="FE68" i="30" s="1"/>
  <c r="FF71" i="30"/>
  <c r="FF68" i="30" s="1"/>
  <c r="FG71" i="30"/>
  <c r="FG68" i="30" s="1"/>
  <c r="FH71" i="30"/>
  <c r="FH68" i="30" s="1"/>
  <c r="FU71" i="30"/>
  <c r="FU68" i="30" s="1"/>
  <c r="FV71" i="30"/>
  <c r="FV68" i="30" s="1"/>
  <c r="GK71" i="30"/>
  <c r="GK68" i="30" s="1"/>
  <c r="GL71" i="30"/>
  <c r="GL68" i="30" s="1"/>
  <c r="HM71" i="30"/>
  <c r="HM68" i="30" s="1"/>
  <c r="HN71" i="30"/>
  <c r="HN68" i="30" s="1"/>
  <c r="HO71" i="30"/>
  <c r="HO68" i="30" s="1"/>
  <c r="HP71" i="30"/>
  <c r="HP68" i="30" s="1"/>
  <c r="IB71" i="30"/>
  <c r="IB68" i="30" s="1"/>
  <c r="IC71" i="30"/>
  <c r="IC68" i="30" s="1"/>
  <c r="ID71" i="30"/>
  <c r="ID68" i="30" s="1"/>
  <c r="IE71" i="30"/>
  <c r="IE68" i="30" s="1"/>
  <c r="IF71" i="30"/>
  <c r="IF68" i="30" s="1"/>
  <c r="IG71" i="30"/>
  <c r="IG68" i="30" s="1"/>
  <c r="IH71" i="30"/>
  <c r="IH68" i="30" s="1"/>
  <c r="II71" i="30"/>
  <c r="II68" i="30" s="1"/>
  <c r="IQ71" i="30"/>
  <c r="IQ68" i="30" s="1"/>
  <c r="IR71" i="30"/>
  <c r="IR68" i="30" s="1"/>
  <c r="IS71" i="30"/>
  <c r="IS68" i="30" s="1"/>
  <c r="IT71" i="30"/>
  <c r="IT68" i="30" s="1"/>
  <c r="J72" i="12"/>
  <c r="K72" i="12"/>
  <c r="J73" i="12"/>
  <c r="K73" i="12"/>
  <c r="K74" i="12"/>
  <c r="J75" i="12"/>
  <c r="K75" i="12"/>
  <c r="I78" i="30"/>
  <c r="I77" i="30" s="1"/>
  <c r="J78" i="30"/>
  <c r="K78" i="30"/>
  <c r="K77" i="30" s="1"/>
  <c r="L78" i="30"/>
  <c r="L77" i="30" s="1"/>
  <c r="M78" i="30"/>
  <c r="M77" i="30" s="1"/>
  <c r="N78" i="30"/>
  <c r="N77" i="30" s="1"/>
  <c r="O78" i="30"/>
  <c r="O77" i="30" s="1"/>
  <c r="P78" i="30"/>
  <c r="P77" i="30" s="1"/>
  <c r="Q78" i="30"/>
  <c r="R78" i="30"/>
  <c r="R77" i="30" s="1"/>
  <c r="AA78" i="30"/>
  <c r="AA77" i="30" s="1"/>
  <c r="AB78" i="30"/>
  <c r="AB77" i="30" s="1"/>
  <c r="AC78" i="30"/>
  <c r="AC77" i="30" s="1"/>
  <c r="AD78" i="30"/>
  <c r="AD77" i="30" s="1"/>
  <c r="AE78" i="30"/>
  <c r="AE77" i="30" s="1"/>
  <c r="AF78" i="30"/>
  <c r="AF77" i="30" s="1"/>
  <c r="AG78" i="30"/>
  <c r="AG77" i="30" s="1"/>
  <c r="AH78" i="30"/>
  <c r="AH77" i="30" s="1"/>
  <c r="AQ78" i="30"/>
  <c r="AQ77" i="30" s="1"/>
  <c r="IU77" i="30" s="1"/>
  <c r="AR78" i="30"/>
  <c r="AR77" i="30" s="1"/>
  <c r="AS78" i="30"/>
  <c r="AS77" i="30" s="1"/>
  <c r="AT78" i="30"/>
  <c r="AT77" i="30" s="1"/>
  <c r="AU78" i="30"/>
  <c r="AU77" i="30" s="1"/>
  <c r="AV78" i="30"/>
  <c r="AV77" i="30" s="1"/>
  <c r="AW78" i="30"/>
  <c r="AW77" i="30" s="1"/>
  <c r="AX78" i="30"/>
  <c r="AX77" i="30"/>
  <c r="BG78" i="30"/>
  <c r="BG77" i="30" s="1"/>
  <c r="BH78" i="30"/>
  <c r="BH77" i="30" s="1"/>
  <c r="BI78" i="30"/>
  <c r="BI77" i="30" s="1"/>
  <c r="BJ78" i="30"/>
  <c r="BJ77" i="30" s="1"/>
  <c r="BK78" i="30"/>
  <c r="BK77" i="30" s="1"/>
  <c r="BL78" i="30"/>
  <c r="BL77" i="30" s="1"/>
  <c r="BM78" i="30"/>
  <c r="BM77" i="30" s="1"/>
  <c r="BN78" i="30"/>
  <c r="BN77" i="30" s="1"/>
  <c r="BW78" i="30"/>
  <c r="BW77" i="30" s="1"/>
  <c r="BX78" i="30"/>
  <c r="BX77" i="30" s="1"/>
  <c r="BY78" i="30"/>
  <c r="BY77" i="30" s="1"/>
  <c r="BZ78" i="30"/>
  <c r="BZ77" i="30" s="1"/>
  <c r="CC78" i="30"/>
  <c r="CC77" i="30" s="1"/>
  <c r="CD78" i="30"/>
  <c r="CD77" i="30" s="1"/>
  <c r="CE78" i="30"/>
  <c r="CE77" i="30" s="1"/>
  <c r="CF78" i="30"/>
  <c r="CF77" i="30" s="1"/>
  <c r="CO78" i="30"/>
  <c r="CO77" i="30" s="1"/>
  <c r="CP78" i="30"/>
  <c r="CP77" i="30" s="1"/>
  <c r="CQ78" i="30"/>
  <c r="CQ77" i="30" s="1"/>
  <c r="CR78" i="30"/>
  <c r="CR77" i="30" s="1"/>
  <c r="CS78" i="30"/>
  <c r="CS77" i="30" s="1"/>
  <c r="CT78" i="30"/>
  <c r="CT77" i="30" s="1"/>
  <c r="CU78" i="30"/>
  <c r="CU77" i="30" s="1"/>
  <c r="CV78" i="30"/>
  <c r="CV77" i="30" s="1"/>
  <c r="DE78" i="30"/>
  <c r="DE77" i="30" s="1"/>
  <c r="DF78" i="30"/>
  <c r="DF77" i="30" s="1"/>
  <c r="DG78" i="30"/>
  <c r="DG77" i="30" s="1"/>
  <c r="DH78" i="30"/>
  <c r="DH77" i="30" s="1"/>
  <c r="DI78" i="30"/>
  <c r="DI77" i="30" s="1"/>
  <c r="DJ78" i="30"/>
  <c r="DJ77" i="30" s="1"/>
  <c r="DK78" i="30"/>
  <c r="DK77" i="30" s="1"/>
  <c r="DL78" i="30"/>
  <c r="DL77" i="30" s="1"/>
  <c r="DU78" i="30"/>
  <c r="DU77" i="30" s="1"/>
  <c r="DV78" i="30"/>
  <c r="DV77" i="30" s="1"/>
  <c r="DW78" i="30"/>
  <c r="DW77" i="30" s="1"/>
  <c r="DX78" i="30"/>
  <c r="DX77" i="30" s="1"/>
  <c r="DY78" i="30"/>
  <c r="DY77" i="30" s="1"/>
  <c r="DZ78" i="30"/>
  <c r="DZ77" i="30" s="1"/>
  <c r="EA78" i="30"/>
  <c r="EA77" i="30" s="1"/>
  <c r="EB78" i="30"/>
  <c r="EB77" i="30" s="1"/>
  <c r="EK78" i="30"/>
  <c r="EK77" i="30" s="1"/>
  <c r="EL78" i="30"/>
  <c r="EL77" i="30" s="1"/>
  <c r="EM78" i="30"/>
  <c r="EM77" i="30" s="1"/>
  <c r="EN78" i="30"/>
  <c r="EN77" i="30" s="1"/>
  <c r="EO78" i="30"/>
  <c r="EO77" i="30" s="1"/>
  <c r="EP78" i="30"/>
  <c r="EP77" i="30" s="1"/>
  <c r="EQ78" i="30"/>
  <c r="EQ77" i="30" s="1"/>
  <c r="ER78" i="30"/>
  <c r="ER77" i="30" s="1"/>
  <c r="FA78" i="30"/>
  <c r="FA77" i="30"/>
  <c r="FB78" i="30"/>
  <c r="FB77" i="30" s="1"/>
  <c r="FC78" i="30"/>
  <c r="FC77" i="30" s="1"/>
  <c r="FD78" i="30"/>
  <c r="FD77" i="30" s="1"/>
  <c r="FE78" i="30"/>
  <c r="FE77" i="30" s="1"/>
  <c r="FF78" i="30"/>
  <c r="FF77" i="30" s="1"/>
  <c r="FG78" i="30"/>
  <c r="FG77" i="30" s="1"/>
  <c r="FH78" i="30"/>
  <c r="FH77" i="30" s="1"/>
  <c r="FU78" i="30"/>
  <c r="FU77" i="30" s="1"/>
  <c r="FV78" i="30"/>
  <c r="FV77" i="30" s="1"/>
  <c r="GK78" i="30"/>
  <c r="GK77" i="30" s="1"/>
  <c r="GL78" i="30"/>
  <c r="GL77" i="30" s="1"/>
  <c r="HM78" i="30"/>
  <c r="HM77" i="30" s="1"/>
  <c r="HN78" i="30"/>
  <c r="HN77" i="30" s="1"/>
  <c r="HO78" i="30"/>
  <c r="HO77" i="30" s="1"/>
  <c r="HP78" i="30"/>
  <c r="HP77" i="30"/>
  <c r="IB78" i="30"/>
  <c r="IB77" i="30" s="1"/>
  <c r="IC78" i="30"/>
  <c r="IC77" i="30" s="1"/>
  <c r="ID78" i="30"/>
  <c r="ID77" i="30" s="1"/>
  <c r="IE78" i="30"/>
  <c r="IE77" i="30" s="1"/>
  <c r="IF78" i="30"/>
  <c r="IF77" i="30" s="1"/>
  <c r="IG78" i="30"/>
  <c r="IG77" i="30" s="1"/>
  <c r="IH78" i="30"/>
  <c r="IH77" i="30" s="1"/>
  <c r="II78" i="30"/>
  <c r="II77" i="30" s="1"/>
  <c r="IQ78" i="30"/>
  <c r="IQ77" i="30" s="1"/>
  <c r="IR78" i="30"/>
  <c r="IR77" i="30" s="1"/>
  <c r="IS78" i="30"/>
  <c r="IS77" i="30" s="1"/>
  <c r="IT78" i="30"/>
  <c r="IT77" i="30" s="1"/>
  <c r="J79" i="12"/>
  <c r="J80" i="12"/>
  <c r="J81" i="12"/>
  <c r="K81" i="12"/>
  <c r="J82" i="12"/>
  <c r="K82" i="12"/>
  <c r="I8" i="12"/>
  <c r="U8" i="12"/>
  <c r="AG8" i="12"/>
  <c r="AS8" i="12" s="1"/>
  <c r="K9" i="12"/>
  <c r="V9" i="12"/>
  <c r="W9" i="12"/>
  <c r="AS9" i="12"/>
  <c r="V10" i="12"/>
  <c r="AS10" i="12"/>
  <c r="V11" i="12"/>
  <c r="AS11" i="12"/>
  <c r="I12" i="12"/>
  <c r="U12" i="12"/>
  <c r="AS12" i="12" s="1"/>
  <c r="AG12" i="12"/>
  <c r="AG7" i="12" s="1"/>
  <c r="W13" i="12"/>
  <c r="AS13" i="12"/>
  <c r="V14" i="12"/>
  <c r="W14" i="12"/>
  <c r="AS14" i="12"/>
  <c r="V15" i="12"/>
  <c r="W15" i="12"/>
  <c r="AS15" i="12"/>
  <c r="V16" i="12"/>
  <c r="W16" i="12"/>
  <c r="AS16" i="12"/>
  <c r="W17" i="12"/>
  <c r="AS17" i="12"/>
  <c r="AS18" i="12"/>
  <c r="I19" i="12"/>
  <c r="U19" i="12"/>
  <c r="AS19" i="12" s="1"/>
  <c r="AG19" i="12"/>
  <c r="J20" i="12"/>
  <c r="W20" i="12"/>
  <c r="AS20" i="12"/>
  <c r="V21" i="12"/>
  <c r="AS21" i="12"/>
  <c r="W22" i="12"/>
  <c r="AS22" i="12"/>
  <c r="V23" i="12"/>
  <c r="AS23" i="12"/>
  <c r="AS24" i="12"/>
  <c r="AS25" i="12"/>
  <c r="AS26" i="12"/>
  <c r="AS27" i="12"/>
  <c r="V28" i="12"/>
  <c r="W28" i="12"/>
  <c r="AS29" i="12"/>
  <c r="I30" i="12"/>
  <c r="AS30" i="12" s="1"/>
  <c r="U30" i="12"/>
  <c r="AG30" i="12"/>
  <c r="V31" i="12"/>
  <c r="W31" i="12"/>
  <c r="AS31" i="12"/>
  <c r="W32" i="12"/>
  <c r="AS32" i="12"/>
  <c r="I34" i="12"/>
  <c r="U34" i="12"/>
  <c r="AG34" i="12"/>
  <c r="W35" i="12"/>
  <c r="AS35" i="12"/>
  <c r="AS36" i="12"/>
  <c r="I37" i="12"/>
  <c r="U37" i="12"/>
  <c r="AG37" i="12"/>
  <c r="AS37" i="12"/>
  <c r="V38" i="12"/>
  <c r="W38" i="12"/>
  <c r="AS38" i="12"/>
  <c r="W39" i="12"/>
  <c r="AS39" i="12"/>
  <c r="I40" i="12"/>
  <c r="U40" i="12"/>
  <c r="U33" i="12" s="1"/>
  <c r="U91" i="12" s="1"/>
  <c r="U99" i="12" s="1"/>
  <c r="AG40" i="12"/>
  <c r="AG33" i="12" s="1"/>
  <c r="AG91" i="12" s="1"/>
  <c r="AG99" i="12" s="1"/>
  <c r="V42" i="12"/>
  <c r="W42" i="12"/>
  <c r="AS42" i="12"/>
  <c r="I45" i="12"/>
  <c r="U45" i="12"/>
  <c r="AG45" i="12"/>
  <c r="W46" i="12"/>
  <c r="AS46" i="12"/>
  <c r="I47" i="12"/>
  <c r="AS47" i="12" s="1"/>
  <c r="U47" i="12"/>
  <c r="U44" i="12" s="1"/>
  <c r="AG47" i="12"/>
  <c r="AG44" i="12"/>
  <c r="W48" i="12"/>
  <c r="AS48" i="12"/>
  <c r="AS49" i="12"/>
  <c r="AS103" i="12"/>
  <c r="W50" i="12"/>
  <c r="AS50" i="12"/>
  <c r="V52" i="12"/>
  <c r="W52" i="12"/>
  <c r="AS52" i="12"/>
  <c r="AG76" i="12"/>
  <c r="AG92" i="12" s="1"/>
  <c r="AS57" i="12"/>
  <c r="AS58" i="12"/>
  <c r="AS59" i="12"/>
  <c r="AS60" i="12"/>
  <c r="I61" i="12"/>
  <c r="I56" i="12" s="1"/>
  <c r="AS56" i="12" s="1"/>
  <c r="AS94" i="12" s="1"/>
  <c r="U61" i="12"/>
  <c r="U56" i="12"/>
  <c r="AG61" i="12"/>
  <c r="AG56" i="12" s="1"/>
  <c r="V62" i="12"/>
  <c r="W62" i="12"/>
  <c r="AS62" i="12"/>
  <c r="AS63" i="12"/>
  <c r="V64" i="12"/>
  <c r="W64" i="12"/>
  <c r="AS64" i="12"/>
  <c r="W65" i="12"/>
  <c r="AI65" i="12"/>
  <c r="AS65" i="12"/>
  <c r="W66" i="12"/>
  <c r="AH66" i="12"/>
  <c r="AS66" i="12"/>
  <c r="W67" i="12"/>
  <c r="AS67" i="12"/>
  <c r="I68" i="12"/>
  <c r="I95" i="12" s="1"/>
  <c r="AS69" i="12"/>
  <c r="V70" i="12"/>
  <c r="AS70" i="12"/>
  <c r="I71" i="12"/>
  <c r="U71" i="12"/>
  <c r="U68" i="12" s="1"/>
  <c r="U95" i="12" s="1"/>
  <c r="AG71" i="12"/>
  <c r="AG68" i="12" s="1"/>
  <c r="AG95" i="12" s="1"/>
  <c r="V72" i="12"/>
  <c r="W72" i="12"/>
  <c r="AS72" i="12"/>
  <c r="V73" i="12"/>
  <c r="W73" i="12"/>
  <c r="AS73" i="12"/>
  <c r="V74" i="12"/>
  <c r="AS74" i="12"/>
  <c r="V75" i="12"/>
  <c r="W75" i="12"/>
  <c r="AS75" i="12"/>
  <c r="I77" i="12"/>
  <c r="U77" i="12"/>
  <c r="AG77" i="12"/>
  <c r="AS78" i="12"/>
  <c r="W79" i="12"/>
  <c r="AS79" i="12"/>
  <c r="V80" i="12"/>
  <c r="W80" i="12"/>
  <c r="AI80" i="12"/>
  <c r="V81" i="12"/>
  <c r="W81" i="12"/>
  <c r="AI81" i="12"/>
  <c r="AS81" i="12"/>
  <c r="W82" i="12"/>
  <c r="AS82" i="12"/>
  <c r="I94" i="12"/>
  <c r="U94" i="12"/>
  <c r="AS102" i="12"/>
  <c r="AS101" i="12" s="1"/>
  <c r="AS106" i="12"/>
  <c r="AT106" i="12"/>
  <c r="AU106" i="12"/>
  <c r="AS107" i="12"/>
  <c r="AS105" i="12" s="1"/>
  <c r="AF12" i="43"/>
  <c r="O7" i="40"/>
  <c r="O42" i="40"/>
  <c r="O51" i="40" s="1"/>
  <c r="AF74" i="41"/>
  <c r="L54" i="40"/>
  <c r="L74" i="40" s="1"/>
  <c r="L81" i="40" s="1"/>
  <c r="J54" i="43"/>
  <c r="L7" i="42"/>
  <c r="P7" i="40"/>
  <c r="J66" i="31"/>
  <c r="N74" i="31"/>
  <c r="N81" i="31"/>
  <c r="N74" i="40"/>
  <c r="AG94" i="12"/>
  <c r="AS71" i="12"/>
  <c r="J59" i="12"/>
  <c r="I7" i="12"/>
  <c r="J74" i="43"/>
  <c r="J81" i="43" s="1"/>
  <c r="CC61" i="30"/>
  <c r="CC56" i="30" s="1"/>
  <c r="AE42" i="31"/>
  <c r="AE51" i="31" s="1"/>
  <c r="DI71" i="30"/>
  <c r="DI68" i="30" s="1"/>
  <c r="J74" i="12"/>
  <c r="AS61" i="12"/>
  <c r="IB33" i="30"/>
  <c r="BG47" i="31"/>
  <c r="V48" i="12" s="1"/>
  <c r="AA46" i="31"/>
  <c r="BH34" i="31"/>
  <c r="W34" i="12" s="1"/>
  <c r="BE43" i="31"/>
  <c r="BG44" i="31"/>
  <c r="V45" i="12"/>
  <c r="M33" i="31"/>
  <c r="K59" i="39"/>
  <c r="K54" i="39" s="1"/>
  <c r="AS60" i="39"/>
  <c r="K66" i="31"/>
  <c r="Z74" i="31"/>
  <c r="Z81" i="31" s="1"/>
  <c r="J7" i="39"/>
  <c r="AC7" i="39"/>
  <c r="AC42" i="39" s="1"/>
  <c r="AC51" i="39" s="1"/>
  <c r="AV7" i="31"/>
  <c r="AV42" i="31" s="1"/>
  <c r="AC54" i="32"/>
  <c r="AC74" i="32" s="1"/>
  <c r="AC81" i="32" s="1"/>
  <c r="I59" i="40"/>
  <c r="I54" i="40" s="1"/>
  <c r="AS60" i="40"/>
  <c r="AR43" i="31"/>
  <c r="AF43" i="31"/>
  <c r="N43" i="31"/>
  <c r="J43" i="31"/>
  <c r="AP7" i="31"/>
  <c r="AD43" i="32"/>
  <c r="I33" i="32"/>
  <c r="AC19" i="32"/>
  <c r="AC7" i="32" s="1"/>
  <c r="J7" i="32"/>
  <c r="Z40" i="42"/>
  <c r="L33" i="42"/>
  <c r="N33" i="42"/>
  <c r="J75" i="31"/>
  <c r="BH75" i="31" s="1"/>
  <c r="W77" i="12" s="1"/>
  <c r="BE33" i="31"/>
  <c r="BE42" i="31" s="1"/>
  <c r="BE51" i="31" s="1"/>
  <c r="AS33" i="31"/>
  <c r="Y33" i="31"/>
  <c r="BG34" i="31"/>
  <c r="V34" i="12" s="1"/>
  <c r="K33" i="32"/>
  <c r="J33" i="39"/>
  <c r="AT37" i="39"/>
  <c r="AS56" i="39"/>
  <c r="AT40" i="39"/>
  <c r="AS25" i="39"/>
  <c r="AO7" i="39"/>
  <c r="Y7" i="39"/>
  <c r="K66" i="40"/>
  <c r="AS57" i="40"/>
  <c r="AS8" i="40"/>
  <c r="AQ69" i="41"/>
  <c r="I66" i="41"/>
  <c r="AQ56" i="41"/>
  <c r="AB74" i="41"/>
  <c r="AB81" i="41" s="1"/>
  <c r="R7" i="32"/>
  <c r="R42" i="32" s="1"/>
  <c r="R51" i="32" s="1"/>
  <c r="I46" i="39"/>
  <c r="AS46" i="39" s="1"/>
  <c r="L43" i="39"/>
  <c r="AO33" i="39"/>
  <c r="AO42" i="39" s="1"/>
  <c r="AO51" i="39" s="1"/>
  <c r="AC33" i="39"/>
  <c r="Y33" i="39"/>
  <c r="M33" i="39"/>
  <c r="I33" i="39"/>
  <c r="AC19" i="39"/>
  <c r="M7" i="39"/>
  <c r="M42" i="39"/>
  <c r="M51" i="39" s="1"/>
  <c r="AF7" i="39"/>
  <c r="AF42" i="39" s="1"/>
  <c r="AF51" i="39"/>
  <c r="AS69" i="40"/>
  <c r="I46" i="40"/>
  <c r="AS37" i="40"/>
  <c r="AE33" i="40"/>
  <c r="Y33" i="40"/>
  <c r="M33" i="40"/>
  <c r="I33" i="40"/>
  <c r="K33" i="40"/>
  <c r="I59" i="41"/>
  <c r="I54" i="41" s="1"/>
  <c r="I74" i="41"/>
  <c r="Y61" i="42"/>
  <c r="I59" i="42"/>
  <c r="I54" i="42" s="1"/>
  <c r="I74" i="42" s="1"/>
  <c r="I81" i="42" s="1"/>
  <c r="AF75" i="43"/>
  <c r="M81" i="39"/>
  <c r="AS37" i="39"/>
  <c r="AA19" i="39"/>
  <c r="AS21" i="39"/>
  <c r="AT12" i="39"/>
  <c r="K54" i="40"/>
  <c r="K74" i="40"/>
  <c r="K81" i="40"/>
  <c r="AS56" i="40"/>
  <c r="AS44" i="40"/>
  <c r="AQ42" i="40"/>
  <c r="AQ51" i="40"/>
  <c r="K51" i="40"/>
  <c r="AO74" i="41"/>
  <c r="AO81" i="41" s="1"/>
  <c r="L33" i="41"/>
  <c r="AR34" i="41"/>
  <c r="N7" i="41"/>
  <c r="AT37" i="40"/>
  <c r="AO33" i="41"/>
  <c r="AA33" i="41"/>
  <c r="O33" i="41"/>
  <c r="K33" i="41"/>
  <c r="AQ33" i="41"/>
  <c r="AQ34" i="41"/>
  <c r="AO7" i="41"/>
  <c r="AQ8" i="41"/>
  <c r="Y69" i="42"/>
  <c r="K66" i="42"/>
  <c r="Z30" i="42"/>
  <c r="AS47" i="40"/>
  <c r="AS27" i="40"/>
  <c r="K43" i="41"/>
  <c r="AR40" i="41"/>
  <c r="AF7" i="41"/>
  <c r="X33" i="42"/>
  <c r="AE43" i="41"/>
  <c r="Y43" i="41"/>
  <c r="M43" i="41"/>
  <c r="AQ40" i="41"/>
  <c r="K59" i="42"/>
  <c r="K54" i="42" s="1"/>
  <c r="Y60" i="42"/>
  <c r="K33" i="42"/>
  <c r="Y33" i="42" s="1"/>
  <c r="Y34" i="42"/>
  <c r="Z8" i="42"/>
  <c r="AQ12" i="41"/>
  <c r="I46" i="42"/>
  <c r="Y46" i="42" s="1"/>
  <c r="Y40" i="42"/>
  <c r="J33" i="42"/>
  <c r="Y30" i="42"/>
  <c r="Y8" i="42"/>
  <c r="O7" i="41"/>
  <c r="O42" i="41" s="1"/>
  <c r="K75" i="42"/>
  <c r="Y75" i="42" s="1"/>
  <c r="Y76" i="42"/>
  <c r="Z69" i="42"/>
  <c r="M66" i="42"/>
  <c r="M19" i="42"/>
  <c r="Y19" i="42" s="1"/>
  <c r="Z12" i="42"/>
  <c r="J7" i="42"/>
  <c r="AB43" i="43"/>
  <c r="P43" i="43"/>
  <c r="L43" i="43"/>
  <c r="Z7" i="43"/>
  <c r="Z42" i="43" s="1"/>
  <c r="Z51" i="43" s="1"/>
  <c r="K7" i="43"/>
  <c r="Y12" i="42"/>
  <c r="I42" i="42"/>
  <c r="AE68" i="43"/>
  <c r="AA66" i="43"/>
  <c r="AA74" i="43" s="1"/>
  <c r="AA81" i="43" s="1"/>
  <c r="K59" i="43"/>
  <c r="K54" i="43" s="1"/>
  <c r="K74" i="43" s="1"/>
  <c r="K81" i="43" s="1"/>
  <c r="AE60" i="43"/>
  <c r="I59" i="43"/>
  <c r="I54" i="43" s="1"/>
  <c r="O54" i="43"/>
  <c r="O74" i="43" s="1"/>
  <c r="O81" i="43" s="1"/>
  <c r="AE46" i="43"/>
  <c r="I7" i="43"/>
  <c r="AA7" i="39"/>
  <c r="J42" i="42"/>
  <c r="J42" i="39"/>
  <c r="I42" i="43"/>
  <c r="Y42" i="39"/>
  <c r="Y51" i="39" s="1"/>
  <c r="AS46" i="40"/>
  <c r="I90" i="12"/>
  <c r="I98" i="12" s="1"/>
  <c r="AS68" i="12"/>
  <c r="AS95" i="12" s="1"/>
  <c r="N31" i="48"/>
  <c r="AE31" i="48"/>
  <c r="M31" i="48"/>
  <c r="Z31" i="48"/>
  <c r="AD31" i="48"/>
  <c r="AQ31" i="48"/>
  <c r="AV31" i="48"/>
  <c r="L35" i="48"/>
  <c r="Q20" i="48"/>
  <c r="AC62" i="48"/>
  <c r="AC57" i="48" s="1"/>
  <c r="AC77" i="48" s="1"/>
  <c r="K31" i="48"/>
  <c r="I48" i="48"/>
  <c r="I45" i="48" s="1"/>
  <c r="M48" i="48"/>
  <c r="M45" i="48" s="1"/>
  <c r="AD48" i="48"/>
  <c r="AX53" i="48"/>
  <c r="AY53" i="48" s="1"/>
  <c r="AC9" i="48"/>
  <c r="AT13" i="48"/>
  <c r="J31" i="48"/>
  <c r="AA31" i="48"/>
  <c r="AR31" i="48"/>
  <c r="M38" i="48"/>
  <c r="Z38" i="48"/>
  <c r="AV38" i="48"/>
  <c r="AT48" i="48"/>
  <c r="Z72" i="48"/>
  <c r="Z69" i="48"/>
  <c r="K8" i="60"/>
  <c r="Z13" i="48"/>
  <c r="L9" i="48"/>
  <c r="Q9" i="48"/>
  <c r="AP9" i="48"/>
  <c r="AT9" i="48"/>
  <c r="N35" i="48"/>
  <c r="AA35" i="48"/>
  <c r="AE35" i="48"/>
  <c r="AR35" i="48"/>
  <c r="Z35" i="48"/>
  <c r="AD35" i="48"/>
  <c r="AQ35" i="48"/>
  <c r="AV35" i="48"/>
  <c r="AR38" i="48"/>
  <c r="L48" i="48"/>
  <c r="AC48" i="48"/>
  <c r="K9" i="48"/>
  <c r="O9" i="48"/>
  <c r="AB9" i="48"/>
  <c r="AF9" i="48"/>
  <c r="AF8" i="48" s="1"/>
  <c r="AS9" i="48"/>
  <c r="AA9" i="48"/>
  <c r="AE9" i="48"/>
  <c r="AQ9" i="48"/>
  <c r="AW9" i="48" s="1"/>
  <c r="AV9" i="48"/>
  <c r="AW40" i="48"/>
  <c r="L20" i="48"/>
  <c r="AC20" i="48"/>
  <c r="K20" i="48"/>
  <c r="AB20" i="48"/>
  <c r="AE20" i="48"/>
  <c r="AW30" i="48"/>
  <c r="AG33" i="48"/>
  <c r="AP31" i="48"/>
  <c r="J13" i="48"/>
  <c r="N13" i="48"/>
  <c r="AA13" i="48"/>
  <c r="AE13" i="48"/>
  <c r="AR13" i="48"/>
  <c r="I13" i="48"/>
  <c r="AQ13" i="48"/>
  <c r="AV13" i="48"/>
  <c r="AP13" i="48"/>
  <c r="AG17" i="48"/>
  <c r="AW18" i="48"/>
  <c r="M20" i="48"/>
  <c r="AB38" i="48"/>
  <c r="AF38" i="48"/>
  <c r="AF34" i="48" s="1"/>
  <c r="AS38" i="48"/>
  <c r="J38" i="48"/>
  <c r="AA38" i="48"/>
  <c r="Z48" i="48"/>
  <c r="AV48" i="48"/>
  <c r="M72" i="48"/>
  <c r="AD72" i="48"/>
  <c r="AD69" i="48" s="1"/>
  <c r="L72" i="48"/>
  <c r="Q72" i="48"/>
  <c r="Q69" i="48"/>
  <c r="AP72" i="48"/>
  <c r="AG76" i="48"/>
  <c r="O20" i="48"/>
  <c r="AS20" i="48"/>
  <c r="AW25" i="48"/>
  <c r="AX25" i="48" s="1"/>
  <c r="AT31" i="48"/>
  <c r="O31" i="48"/>
  <c r="AB31" i="48"/>
  <c r="AF31" i="48"/>
  <c r="P77" i="48"/>
  <c r="P84" i="48" s="1"/>
  <c r="I62" i="48"/>
  <c r="Z62" i="48"/>
  <c r="AF62" i="48"/>
  <c r="N57" i="48"/>
  <c r="AG68" i="48"/>
  <c r="AX82" i="48"/>
  <c r="AP15" i="49"/>
  <c r="O13" i="48"/>
  <c r="AB13" i="48"/>
  <c r="AF13" i="48"/>
  <c r="AS13" i="48"/>
  <c r="AW15" i="48"/>
  <c r="AG18" i="48"/>
  <c r="AW19" i="48"/>
  <c r="AG21" i="48"/>
  <c r="Z20" i="48"/>
  <c r="AD20" i="48"/>
  <c r="AQ20" i="48"/>
  <c r="AV20" i="48"/>
  <c r="AW24" i="48"/>
  <c r="AG25" i="48"/>
  <c r="AW28" i="48"/>
  <c r="AG30" i="48"/>
  <c r="AX30" i="48" s="1"/>
  <c r="J35" i="48"/>
  <c r="N72" i="48"/>
  <c r="N69" i="48"/>
  <c r="AR72" i="48"/>
  <c r="AR69" i="48" s="1"/>
  <c r="AX83" i="48"/>
  <c r="L13" i="48"/>
  <c r="Q13" i="48"/>
  <c r="AC13" i="48"/>
  <c r="AG15" i="48"/>
  <c r="AW16" i="48"/>
  <c r="AG19" i="48"/>
  <c r="AX19" i="48" s="1"/>
  <c r="AG65" i="48"/>
  <c r="AG67" i="48"/>
  <c r="AF72" i="48"/>
  <c r="AF69" i="48" s="1"/>
  <c r="AR9" i="48"/>
  <c r="AG11" i="48"/>
  <c r="AX11" i="48" s="1"/>
  <c r="M9" i="48"/>
  <c r="AW11" i="48"/>
  <c r="AW12" i="48"/>
  <c r="AF20" i="48"/>
  <c r="AA20" i="48"/>
  <c r="AR20" i="48"/>
  <c r="AG23" i="48"/>
  <c r="AW26" i="48"/>
  <c r="AG27" i="48"/>
  <c r="AP38" i="48"/>
  <c r="N38" i="48"/>
  <c r="AX51" i="48"/>
  <c r="AB62" i="48"/>
  <c r="AE38" i="48"/>
  <c r="AG61" i="48"/>
  <c r="O62" i="48"/>
  <c r="O57" i="48" s="1"/>
  <c r="AG66" i="48"/>
  <c r="AG74" i="48"/>
  <c r="AW75" i="48"/>
  <c r="M13" i="48"/>
  <c r="AD13" i="48"/>
  <c r="AG16" i="48"/>
  <c r="AW17" i="48"/>
  <c r="AW23" i="48"/>
  <c r="AW27" i="48"/>
  <c r="AG37" i="48"/>
  <c r="AT35" i="48"/>
  <c r="Q38" i="48"/>
  <c r="AC38" i="48"/>
  <c r="AU45" i="48"/>
  <c r="AC72" i="48"/>
  <c r="AG75" i="48"/>
  <c r="L79" i="48"/>
  <c r="L78" i="48" s="1"/>
  <c r="AW14" i="48"/>
  <c r="AW22" i="48"/>
  <c r="I38" i="48"/>
  <c r="K13" i="48"/>
  <c r="AG14" i="48"/>
  <c r="AX14" i="48" s="1"/>
  <c r="AP20" i="48"/>
  <c r="AW21" i="48"/>
  <c r="AT20" i="48"/>
  <c r="L31" i="48"/>
  <c r="Q31" i="48"/>
  <c r="AC31" i="48"/>
  <c r="AG32" i="48"/>
  <c r="AX32" i="48" s="1"/>
  <c r="AS31" i="48"/>
  <c r="AW33" i="48"/>
  <c r="AW32" i="48"/>
  <c r="AG10" i="48"/>
  <c r="Q35" i="48"/>
  <c r="AC35" i="48"/>
  <c r="AG36" i="48"/>
  <c r="AS35" i="48"/>
  <c r="AW37" i="48"/>
  <c r="Z9" i="48"/>
  <c r="AD9" i="48"/>
  <c r="AD8" i="48" s="1"/>
  <c r="AG12" i="48"/>
  <c r="I20" i="48"/>
  <c r="J20" i="48"/>
  <c r="J8" i="48" s="1"/>
  <c r="N20" i="48"/>
  <c r="AQ48" i="48"/>
  <c r="AB72" i="48"/>
  <c r="AB69" i="48" s="1"/>
  <c r="I9" i="48"/>
  <c r="J9" i="48"/>
  <c r="N9" i="48"/>
  <c r="AW10" i="48"/>
  <c r="AG22" i="48"/>
  <c r="AG24" i="48"/>
  <c r="AG26" i="48"/>
  <c r="AG28" i="48"/>
  <c r="N48" i="48"/>
  <c r="N45" i="48" s="1"/>
  <c r="AR48" i="48"/>
  <c r="AG64" i="48"/>
  <c r="J57" i="48"/>
  <c r="AG71" i="48"/>
  <c r="AV72" i="48"/>
  <c r="AV69" i="48" s="1"/>
  <c r="I35" i="48"/>
  <c r="I34" i="48" s="1"/>
  <c r="M35" i="48"/>
  <c r="AW36" i="48"/>
  <c r="AX36" i="48" s="1"/>
  <c r="J48" i="48"/>
  <c r="AA48" i="48"/>
  <c r="AE48" i="48"/>
  <c r="AE45" i="48" s="1"/>
  <c r="AA57" i="48"/>
  <c r="AE62" i="48"/>
  <c r="Q62" i="48"/>
  <c r="Q57" i="48" s="1"/>
  <c r="J72" i="48"/>
  <c r="J69" i="48" s="1"/>
  <c r="AG73" i="48"/>
  <c r="AA72" i="48"/>
  <c r="AA69" i="48" s="1"/>
  <c r="AE72" i="48"/>
  <c r="AE69" i="48" s="1"/>
  <c r="AP35" i="48"/>
  <c r="AG40" i="48"/>
  <c r="AX40" i="48" s="1"/>
  <c r="AW43" i="48"/>
  <c r="K48" i="48"/>
  <c r="K45" i="48" s="1"/>
  <c r="O48" i="48"/>
  <c r="O45" i="48" s="1"/>
  <c r="AU77" i="48"/>
  <c r="AU84" i="48" s="1"/>
  <c r="AG70" i="48"/>
  <c r="K72" i="48"/>
  <c r="K69" i="48"/>
  <c r="O72" i="48"/>
  <c r="O69" i="48" s="1"/>
  <c r="AG58" i="48"/>
  <c r="AW61" i="48"/>
  <c r="AW71" i="48"/>
  <c r="L34" i="48"/>
  <c r="N34" i="48"/>
  <c r="J34" i="48"/>
  <c r="AV34" i="48"/>
  <c r="AR8" i="48"/>
  <c r="J45" i="48"/>
  <c r="Z74" i="41"/>
  <c r="Z81" i="41" s="1"/>
  <c r="Y74" i="41"/>
  <c r="Y81" i="41"/>
  <c r="L74" i="41"/>
  <c r="L81" i="41" s="1"/>
  <c r="K74" i="41"/>
  <c r="K81" i="41"/>
  <c r="AQ59" i="41"/>
  <c r="AR19" i="41"/>
  <c r="AQ19" i="41"/>
  <c r="AQ30" i="41"/>
  <c r="Z7" i="41"/>
  <c r="AE74" i="41"/>
  <c r="AE81" i="41" s="1"/>
  <c r="AQ54" i="41"/>
  <c r="M74" i="41"/>
  <c r="J43" i="41"/>
  <c r="L7" i="41"/>
  <c r="L42" i="41" s="1"/>
  <c r="P42" i="41"/>
  <c r="P51" i="41" s="1"/>
  <c r="AR8" i="41"/>
  <c r="O74" i="40"/>
  <c r="O81" i="40"/>
  <c r="AB74" i="40"/>
  <c r="AB81" i="40"/>
  <c r="P81" i="40"/>
  <c r="AE74" i="40"/>
  <c r="AE81" i="40" s="1"/>
  <c r="AT19" i="40"/>
  <c r="AS19" i="40"/>
  <c r="Y74" i="40"/>
  <c r="Y81" i="40"/>
  <c r="Z74" i="40"/>
  <c r="Z81" i="40"/>
  <c r="AT8" i="39"/>
  <c r="AT46" i="39"/>
  <c r="AD74" i="39"/>
  <c r="AD81" i="39"/>
  <c r="AS59" i="39"/>
  <c r="AS30" i="39"/>
  <c r="L7" i="39"/>
  <c r="L74" i="39"/>
  <c r="L81" i="39" s="1"/>
  <c r="AC74" i="39"/>
  <c r="AA74" i="39"/>
  <c r="AA81" i="39" s="1"/>
  <c r="AS19" i="39"/>
  <c r="Z7" i="39"/>
  <c r="AT54" i="39"/>
  <c r="O7" i="39"/>
  <c r="L79" i="12" l="1"/>
  <c r="H55" i="60"/>
  <c r="H7" i="60"/>
  <c r="H6" i="60" s="1"/>
  <c r="K17" i="60"/>
  <c r="K12" i="60"/>
  <c r="K7" i="60" s="1"/>
  <c r="K56" i="60"/>
  <c r="I6" i="60"/>
  <c r="K17" i="67"/>
  <c r="J14" i="67"/>
  <c r="I14" i="67"/>
  <c r="I22" i="67" s="1"/>
  <c r="I24" i="67" s="1"/>
  <c r="E14" i="67"/>
  <c r="D14" i="67"/>
  <c r="F14" i="46"/>
  <c r="AO15" i="49"/>
  <c r="D14" i="51"/>
  <c r="D24" i="51" s="1"/>
  <c r="D28" i="51" s="1"/>
  <c r="AW31" i="48"/>
  <c r="AX23" i="48"/>
  <c r="AQ8" i="48"/>
  <c r="AQ77" i="48"/>
  <c r="AQ84" i="48" s="1"/>
  <c r="AS77" i="48"/>
  <c r="AS84" i="48" s="1"/>
  <c r="AW79" i="48"/>
  <c r="AP78" i="48"/>
  <c r="AW78" i="48" s="1"/>
  <c r="AS45" i="48"/>
  <c r="AB48" i="48"/>
  <c r="AB45" i="48" s="1"/>
  <c r="AW73" i="48"/>
  <c r="AX73" i="48" s="1"/>
  <c r="AX64" i="48"/>
  <c r="AX61" i="48"/>
  <c r="AB34" i="48"/>
  <c r="AC45" i="48"/>
  <c r="AW80" i="48"/>
  <c r="AX26" i="48"/>
  <c r="AW63" i="48"/>
  <c r="AX63" i="48" s="1"/>
  <c r="AX68" i="48"/>
  <c r="AG50" i="48"/>
  <c r="AX50" i="48" s="1"/>
  <c r="AD34" i="48"/>
  <c r="AD44" i="48" s="1"/>
  <c r="AD54" i="48" s="1"/>
  <c r="AG46" i="48"/>
  <c r="AW67" i="48"/>
  <c r="AX65" i="48"/>
  <c r="Z45" i="48"/>
  <c r="AF48" i="48"/>
  <c r="AF45" i="48" s="1"/>
  <c r="AX60" i="48"/>
  <c r="AX70" i="48"/>
  <c r="AX75" i="48"/>
  <c r="AW74" i="48"/>
  <c r="AX74" i="48" s="1"/>
  <c r="AF44" i="48"/>
  <c r="AF54" i="48" s="1"/>
  <c r="AW66" i="48"/>
  <c r="AX66" i="48" s="1"/>
  <c r="AT62" i="48"/>
  <c r="AT57" i="48" s="1"/>
  <c r="AT77" i="48" s="1"/>
  <c r="AT84" i="48" s="1"/>
  <c r="AG43" i="48"/>
  <c r="AX43" i="48" s="1"/>
  <c r="AA45" i="48"/>
  <c r="AX71" i="48"/>
  <c r="AG47" i="48"/>
  <c r="AX47" i="48" s="1"/>
  <c r="AG80" i="48"/>
  <c r="AX67" i="48"/>
  <c r="AR62" i="48"/>
  <c r="AR57" i="48" s="1"/>
  <c r="AR77" i="48" s="1"/>
  <c r="AR84" i="48" s="1"/>
  <c r="AX33" i="48"/>
  <c r="Z34" i="48"/>
  <c r="AV62" i="48"/>
  <c r="AV57" i="48" s="1"/>
  <c r="AV77" i="48" s="1"/>
  <c r="AV84" i="48" s="1"/>
  <c r="AX15" i="48"/>
  <c r="Q77" i="48"/>
  <c r="Q84" i="48" s="1"/>
  <c r="AG41" i="48"/>
  <c r="Q8" i="48"/>
  <c r="M8" i="48"/>
  <c r="AX21" i="48"/>
  <c r="AX41" i="48"/>
  <c r="AR34" i="48"/>
  <c r="AR44" i="48" s="1"/>
  <c r="AR54" i="48" s="1"/>
  <c r="AS34" i="48"/>
  <c r="AW35" i="48"/>
  <c r="AX37" i="48"/>
  <c r="AP8" i="48"/>
  <c r="AU8" i="48"/>
  <c r="AU44" i="48" s="1"/>
  <c r="AU54" i="48" s="1"/>
  <c r="AW20" i="48"/>
  <c r="AT8" i="48"/>
  <c r="AT44" i="48" s="1"/>
  <c r="AX28" i="48"/>
  <c r="AX17" i="48"/>
  <c r="AX18" i="48"/>
  <c r="AX10" i="48"/>
  <c r="AS8" i="48"/>
  <c r="AS44" i="48" s="1"/>
  <c r="AS54" i="48" s="1"/>
  <c r="AX12" i="48"/>
  <c r="Z8" i="48"/>
  <c r="Z44" i="48" s="1"/>
  <c r="AG9" i="48"/>
  <c r="AX9" i="48" s="1"/>
  <c r="AA8" i="48"/>
  <c r="AE8" i="48"/>
  <c r="AB8" i="48"/>
  <c r="AB44" i="48" s="1"/>
  <c r="AC8" i="48"/>
  <c r="AE34" i="48"/>
  <c r="AD77" i="48"/>
  <c r="AA77" i="48"/>
  <c r="AA84" i="48" s="1"/>
  <c r="AG78" i="48"/>
  <c r="AX78" i="48" s="1"/>
  <c r="AC84" i="48"/>
  <c r="AD84" i="48"/>
  <c r="AG72" i="48"/>
  <c r="J77" i="48"/>
  <c r="J84" i="48" s="1"/>
  <c r="L45" i="48"/>
  <c r="Q45" i="48"/>
  <c r="M34" i="48"/>
  <c r="AG38" i="48"/>
  <c r="P44" i="48"/>
  <c r="P54" i="48" s="1"/>
  <c r="J44" i="48"/>
  <c r="J54" i="48" s="1"/>
  <c r="AG35" i="48"/>
  <c r="O8" i="48"/>
  <c r="O44" i="48" s="1"/>
  <c r="O54" i="48" s="1"/>
  <c r="AG31" i="48"/>
  <c r="AX31" i="48" s="1"/>
  <c r="AX22" i="48"/>
  <c r="I8" i="48"/>
  <c r="I44" i="48" s="1"/>
  <c r="I54" i="48" s="1"/>
  <c r="AG20" i="48"/>
  <c r="AX24" i="48"/>
  <c r="K8" i="48"/>
  <c r="K44" i="48" s="1"/>
  <c r="K54" i="48" s="1"/>
  <c r="AX27" i="48"/>
  <c r="AX16" i="48"/>
  <c r="N8" i="48"/>
  <c r="N44" i="48" s="1"/>
  <c r="N54" i="48" s="1"/>
  <c r="Y66" i="42"/>
  <c r="K74" i="42"/>
  <c r="IU71" i="30"/>
  <c r="IU8" i="30"/>
  <c r="X18" i="12"/>
  <c r="K19" i="12"/>
  <c r="J77" i="30"/>
  <c r="IV77" i="30" s="1"/>
  <c r="IV78" i="30"/>
  <c r="K78" i="12" s="1"/>
  <c r="FT76" i="30"/>
  <c r="FT83" i="30" s="1"/>
  <c r="AE56" i="30"/>
  <c r="IV68" i="30"/>
  <c r="K68" i="12" s="1"/>
  <c r="K95" i="12" s="1"/>
  <c r="P68" i="30"/>
  <c r="IV71" i="30"/>
  <c r="K71" i="12" s="1"/>
  <c r="J56" i="30"/>
  <c r="IV56" i="30" s="1"/>
  <c r="K56" i="12" s="1"/>
  <c r="K94" i="12" s="1"/>
  <c r="IV61" i="30"/>
  <c r="K61" i="12" s="1"/>
  <c r="HS43" i="30"/>
  <c r="HS53" i="30" s="1"/>
  <c r="GG56" i="30"/>
  <c r="IE7" i="30"/>
  <c r="IS33" i="30"/>
  <c r="IF33" i="30"/>
  <c r="GX76" i="30"/>
  <c r="GX83" i="30" s="1"/>
  <c r="BW76" i="30"/>
  <c r="AV44" i="30"/>
  <c r="IT7" i="30"/>
  <c r="IG7" i="30"/>
  <c r="IG43" i="30" s="1"/>
  <c r="FS76" i="30"/>
  <c r="FQ44" i="30"/>
  <c r="FT44" i="30"/>
  <c r="GZ7" i="30"/>
  <c r="GW44" i="30"/>
  <c r="GX7" i="30"/>
  <c r="GX44" i="30"/>
  <c r="FS7" i="30"/>
  <c r="FS44" i="30"/>
  <c r="GZ44" i="30"/>
  <c r="O77" i="48"/>
  <c r="O84" i="48" s="1"/>
  <c r="AO42" i="31"/>
  <c r="AO51" i="31" s="1"/>
  <c r="AW38" i="48"/>
  <c r="AF42" i="41"/>
  <c r="AF51" i="41" s="1"/>
  <c r="K74" i="39"/>
  <c r="AS54" i="39"/>
  <c r="AG43" i="12"/>
  <c r="AG90" i="12"/>
  <c r="AG98" i="12" s="1"/>
  <c r="M81" i="41"/>
  <c r="AQ75" i="41"/>
  <c r="Y42" i="40"/>
  <c r="Y51" i="40" s="1"/>
  <c r="AS7" i="40"/>
  <c r="BF42" i="31"/>
  <c r="BF51" i="31" s="1"/>
  <c r="AV51" i="31"/>
  <c r="BG59" i="31"/>
  <c r="V61" i="12" s="1"/>
  <c r="L43" i="31"/>
  <c r="BH44" i="31"/>
  <c r="W45" i="12" s="1"/>
  <c r="AP33" i="31"/>
  <c r="AP42" i="31" s="1"/>
  <c r="AP51" i="31" s="1"/>
  <c r="BH30" i="31"/>
  <c r="W30" i="12" s="1"/>
  <c r="AT7" i="31"/>
  <c r="P81" i="39"/>
  <c r="J43" i="39"/>
  <c r="AT44" i="39"/>
  <c r="AI45" i="12" s="1"/>
  <c r="M74" i="40"/>
  <c r="M81" i="40" s="1"/>
  <c r="AT59" i="39"/>
  <c r="AC81" i="39"/>
  <c r="AS59" i="40"/>
  <c r="AP34" i="48"/>
  <c r="AA34" i="48"/>
  <c r="AC34" i="48"/>
  <c r="AG13" i="48"/>
  <c r="L8" i="48"/>
  <c r="L44" i="48" s="1"/>
  <c r="AQ76" i="41"/>
  <c r="AS33" i="40"/>
  <c r="I42" i="40"/>
  <c r="AS66" i="40"/>
  <c r="Z33" i="42"/>
  <c r="I44" i="12"/>
  <c r="AS44" i="12" s="1"/>
  <c r="AF81" i="41"/>
  <c r="AS77" i="12"/>
  <c r="AS34" i="12"/>
  <c r="P81" i="31"/>
  <c r="BG40" i="31"/>
  <c r="V40" i="12" s="1"/>
  <c r="Z33" i="31"/>
  <c r="L33" i="31"/>
  <c r="Y42" i="31"/>
  <c r="Y51" i="31" s="1"/>
  <c r="BG30" i="31"/>
  <c r="V30" i="12" s="1"/>
  <c r="Z7" i="31"/>
  <c r="Z42" i="31" s="1"/>
  <c r="Z51" i="31" s="1"/>
  <c r="L7" i="31"/>
  <c r="L42" i="31" s="1"/>
  <c r="L51" i="31" s="1"/>
  <c r="AS76" i="39"/>
  <c r="AT34" i="39"/>
  <c r="O42" i="39"/>
  <c r="O51" i="39" s="1"/>
  <c r="AT66" i="40"/>
  <c r="AW72" i="48"/>
  <c r="AX72" i="48" s="1"/>
  <c r="AG79" i="48"/>
  <c r="AX79" i="48" s="1"/>
  <c r="AW13" i="48"/>
  <c r="Q34" i="48"/>
  <c r="N77" i="48"/>
  <c r="N84" i="48" s="1"/>
  <c r="K81" i="42"/>
  <c r="AO42" i="41"/>
  <c r="AO51" i="41" s="1"/>
  <c r="I76" i="12"/>
  <c r="BH69" i="31"/>
  <c r="W71" i="12" s="1"/>
  <c r="AG83" i="12"/>
  <c r="AS45" i="12"/>
  <c r="AS40" i="12"/>
  <c r="I33" i="12"/>
  <c r="U7" i="12"/>
  <c r="IB76" i="30"/>
  <c r="AB81" i="31"/>
  <c r="BG69" i="31"/>
  <c r="V71" i="12" s="1"/>
  <c r="L54" i="31"/>
  <c r="L74" i="31" s="1"/>
  <c r="L81" i="31" s="1"/>
  <c r="BG46" i="31"/>
  <c r="V47" i="12" s="1"/>
  <c r="AX30" i="32"/>
  <c r="J66" i="39"/>
  <c r="AT66" i="39" s="1"/>
  <c r="AT69" i="39"/>
  <c r="AH63" i="12"/>
  <c r="AS40" i="39"/>
  <c r="AE33" i="39"/>
  <c r="AE42" i="39" s="1"/>
  <c r="AE51" i="39" s="1"/>
  <c r="AB43" i="40"/>
  <c r="AB51" i="40" s="1"/>
  <c r="AT44" i="40"/>
  <c r="N33" i="40"/>
  <c r="AT34" i="40"/>
  <c r="AI34" i="12" s="1"/>
  <c r="AF7" i="40"/>
  <c r="AC74" i="41"/>
  <c r="AC81" i="41" s="1"/>
  <c r="I74" i="40"/>
  <c r="AS54" i="40"/>
  <c r="K44" i="30"/>
  <c r="AD33" i="31"/>
  <c r="AD42" i="31" s="1"/>
  <c r="AD51" i="31" s="1"/>
  <c r="X27" i="12"/>
  <c r="BH12" i="31"/>
  <c r="W12" i="12" s="1"/>
  <c r="X12" i="12" s="1"/>
  <c r="AA42" i="31"/>
  <c r="M44" i="48"/>
  <c r="M54" i="48" s="1"/>
  <c r="AV8" i="48"/>
  <c r="AV44" i="48" s="1"/>
  <c r="AV54" i="48" s="1"/>
  <c r="I81" i="41"/>
  <c r="BH76" i="31"/>
  <c r="W78" i="12" s="1"/>
  <c r="BG76" i="31"/>
  <c r="V78" i="12" s="1"/>
  <c r="BH8" i="31"/>
  <c r="W8" i="12" s="1"/>
  <c r="U76" i="12"/>
  <c r="BG75" i="31"/>
  <c r="V77" i="12" s="1"/>
  <c r="AU74" i="31"/>
  <c r="AU81" i="31" s="1"/>
  <c r="AP81" i="31"/>
  <c r="AD81" i="31"/>
  <c r="AE81" i="31"/>
  <c r="K7" i="31"/>
  <c r="AE74" i="32"/>
  <c r="AE81" i="32" s="1"/>
  <c r="R74" i="32"/>
  <c r="R81" i="32" s="1"/>
  <c r="I81" i="39"/>
  <c r="AR81" i="39"/>
  <c r="K43" i="39"/>
  <c r="AS44" i="39"/>
  <c r="J54" i="40"/>
  <c r="AT59" i="40"/>
  <c r="J75" i="41"/>
  <c r="AR75" i="41" s="1"/>
  <c r="AR76" i="41"/>
  <c r="AP54" i="41"/>
  <c r="AR59" i="41"/>
  <c r="O81" i="41"/>
  <c r="AW39" i="48"/>
  <c r="AX39" i="48" s="1"/>
  <c r="AQ38" i="48"/>
  <c r="AQ34" i="48" s="1"/>
  <c r="AT46" i="48"/>
  <c r="AW47" i="48"/>
  <c r="AP48" i="48"/>
  <c r="AW49" i="48"/>
  <c r="AX49" i="48" s="1"/>
  <c r="AE57" i="48"/>
  <c r="AE77" i="48" s="1"/>
  <c r="AE84" i="48" s="1"/>
  <c r="AW58" i="48"/>
  <c r="AX58" i="48" s="1"/>
  <c r="I57" i="48"/>
  <c r="AG59" i="48"/>
  <c r="AX59" i="48" s="1"/>
  <c r="Z57" i="48"/>
  <c r="Z77" i="48" s="1"/>
  <c r="Z84" i="48" s="1"/>
  <c r="AP57" i="48"/>
  <c r="AB57" i="48"/>
  <c r="AB77" i="48" s="1"/>
  <c r="AB84" i="48" s="1"/>
  <c r="AF57" i="48"/>
  <c r="AF77" i="48" s="1"/>
  <c r="AF84" i="48" s="1"/>
  <c r="I69" i="48"/>
  <c r="M69" i="48"/>
  <c r="M77" i="48" s="1"/>
  <c r="M84" i="48" s="1"/>
  <c r="L69" i="48"/>
  <c r="L77" i="48" s="1"/>
  <c r="L84" i="48" s="1"/>
  <c r="AP69" i="48"/>
  <c r="AW69" i="48" s="1"/>
  <c r="AH70" i="12"/>
  <c r="L42" i="42"/>
  <c r="L51" i="42" s="1"/>
  <c r="CQ76" i="30"/>
  <c r="CQ83" i="30" s="1"/>
  <c r="AA76" i="30"/>
  <c r="AA83" i="30" s="1"/>
  <c r="L76" i="30"/>
  <c r="L83" i="30" s="1"/>
  <c r="FG33" i="30"/>
  <c r="CQ33" i="30"/>
  <c r="AR33" i="30"/>
  <c r="M33" i="30"/>
  <c r="FA33" i="30"/>
  <c r="AE7" i="30"/>
  <c r="AT74" i="31"/>
  <c r="AT81" i="31" s="1"/>
  <c r="AQ74" i="31"/>
  <c r="AQ81" i="31" s="1"/>
  <c r="K74" i="31"/>
  <c r="K81" i="31" s="1"/>
  <c r="K43" i="31"/>
  <c r="AR33" i="31"/>
  <c r="AF33" i="31"/>
  <c r="AR7" i="31"/>
  <c r="AR42" i="31" s="1"/>
  <c r="AR51" i="31" s="1"/>
  <c r="AX69" i="32"/>
  <c r="AW34" i="32"/>
  <c r="O74" i="39"/>
  <c r="O81" i="39" s="1"/>
  <c r="Z74" i="39"/>
  <c r="Z81" i="39" s="1"/>
  <c r="AQ33" i="39"/>
  <c r="AQ42" i="39" s="1"/>
  <c r="AQ51" i="39" s="1"/>
  <c r="AI15" i="12"/>
  <c r="AI13" i="12"/>
  <c r="AU13" i="12" s="1"/>
  <c r="N7" i="39"/>
  <c r="N42" i="39" s="1"/>
  <c r="AT43" i="40"/>
  <c r="J7" i="40"/>
  <c r="AT12" i="40"/>
  <c r="AE7" i="40"/>
  <c r="AE42" i="40" s="1"/>
  <c r="AE51" i="40" s="1"/>
  <c r="I75" i="43"/>
  <c r="AE75" i="43" s="1"/>
  <c r="AE76" i="43"/>
  <c r="AC74" i="43"/>
  <c r="AC81" i="43" s="1"/>
  <c r="Y74" i="43"/>
  <c r="Y81" i="43" s="1"/>
  <c r="M33" i="43"/>
  <c r="AE34" i="43"/>
  <c r="AI23" i="12"/>
  <c r="AU23" i="12" s="1"/>
  <c r="L7" i="43"/>
  <c r="L42" i="43" s="1"/>
  <c r="L51" i="43" s="1"/>
  <c r="J25" i="67"/>
  <c r="J26" i="67" s="1"/>
  <c r="K62" i="48"/>
  <c r="AG62" i="48" s="1"/>
  <c r="AQ66" i="41"/>
  <c r="AU76" i="30"/>
  <c r="AU83" i="30" s="1"/>
  <c r="BK44" i="30"/>
  <c r="AU44" i="30"/>
  <c r="AQ44" i="30"/>
  <c r="IT43" i="30"/>
  <c r="AV74" i="31"/>
  <c r="AV81" i="31" s="1"/>
  <c r="AS74" i="31"/>
  <c r="AS81" i="31" s="1"/>
  <c r="AR74" i="31"/>
  <c r="AR81" i="31" s="1"/>
  <c r="AA74" i="31"/>
  <c r="AA81" i="31" s="1"/>
  <c r="AB43" i="31"/>
  <c r="BH43" i="31" s="1"/>
  <c r="W44" i="12" s="1"/>
  <c r="BG33" i="31"/>
  <c r="V33" i="12" s="1"/>
  <c r="V91" i="12" s="1"/>
  <c r="V99" i="12" s="1"/>
  <c r="O42" i="31"/>
  <c r="O51" i="31" s="1"/>
  <c r="AC43" i="32"/>
  <c r="K43" i="32"/>
  <c r="Q7" i="32"/>
  <c r="Q42" i="32" s="1"/>
  <c r="Q51" i="32" s="1"/>
  <c r="K66" i="39"/>
  <c r="AS66" i="39" s="1"/>
  <c r="AS69" i="39"/>
  <c r="AR43" i="39"/>
  <c r="AT30" i="39"/>
  <c r="AP42" i="39"/>
  <c r="AS8" i="39"/>
  <c r="N75" i="40"/>
  <c r="N81" i="40" s="1"/>
  <c r="AT76" i="40"/>
  <c r="AF81" i="40"/>
  <c r="AT40" i="40"/>
  <c r="AF33" i="40"/>
  <c r="AR7" i="40"/>
  <c r="AR42" i="40" s="1"/>
  <c r="AR51" i="40" s="1"/>
  <c r="AT8" i="40"/>
  <c r="AA81" i="41"/>
  <c r="P81" i="41"/>
  <c r="N42" i="42"/>
  <c r="N51" i="42" s="1"/>
  <c r="AP43" i="31"/>
  <c r="AT33" i="31"/>
  <c r="K33" i="31"/>
  <c r="BG12" i="31"/>
  <c r="V12" i="12" s="1"/>
  <c r="AS7" i="31"/>
  <c r="AS42" i="31" s="1"/>
  <c r="AS51" i="31" s="1"/>
  <c r="AF7" i="31"/>
  <c r="AF42" i="31" s="1"/>
  <c r="AF51" i="31" s="1"/>
  <c r="N7" i="31"/>
  <c r="N42" i="31" s="1"/>
  <c r="N51" i="31" s="1"/>
  <c r="J75" i="32"/>
  <c r="AX75" i="32" s="1"/>
  <c r="I54" i="32"/>
  <c r="I74" i="32" s="1"/>
  <c r="AW59" i="32"/>
  <c r="AF43" i="32"/>
  <c r="AF51" i="32" s="1"/>
  <c r="AX46" i="32"/>
  <c r="AX44" i="32"/>
  <c r="AX40" i="32"/>
  <c r="AI40" i="12" s="1"/>
  <c r="AB33" i="32"/>
  <c r="AB42" i="32" s="1"/>
  <c r="AB51" i="32" s="1"/>
  <c r="P33" i="32"/>
  <c r="J33" i="32"/>
  <c r="AW30" i="32"/>
  <c r="AE7" i="32"/>
  <c r="AE42" i="32" s="1"/>
  <c r="AE51" i="32" s="1"/>
  <c r="AX12" i="32"/>
  <c r="AI12" i="12" s="1"/>
  <c r="AB7" i="32"/>
  <c r="AX8" i="32"/>
  <c r="AH79" i="12"/>
  <c r="AH75" i="12"/>
  <c r="AT75" i="12" s="1"/>
  <c r="AH73" i="12"/>
  <c r="AE43" i="39"/>
  <c r="P33" i="39"/>
  <c r="P42" i="39" s="1"/>
  <c r="P51" i="39" s="1"/>
  <c r="L33" i="39"/>
  <c r="L42" i="39" s="1"/>
  <c r="AR7" i="39"/>
  <c r="AR42" i="39" s="1"/>
  <c r="AB7" i="39"/>
  <c r="AB42" i="39" s="1"/>
  <c r="AB51" i="39" s="1"/>
  <c r="AI9" i="12"/>
  <c r="AU9" i="12" s="1"/>
  <c r="AD7" i="39"/>
  <c r="AD42" i="39" s="1"/>
  <c r="AD51" i="39" s="1"/>
  <c r="AT69" i="40"/>
  <c r="AA7" i="40"/>
  <c r="AA42" i="40" s="1"/>
  <c r="AA51" i="40" s="1"/>
  <c r="L42" i="40"/>
  <c r="L51" i="40" s="1"/>
  <c r="AR69" i="41"/>
  <c r="J66" i="41"/>
  <c r="AE7" i="41"/>
  <c r="AE42" i="41" s="1"/>
  <c r="AE51" i="41" s="1"/>
  <c r="I7" i="41"/>
  <c r="AI14" i="12"/>
  <c r="AU14" i="12" s="1"/>
  <c r="AA33" i="31"/>
  <c r="X11" i="12"/>
  <c r="BG8" i="31"/>
  <c r="V8" i="12" s="1"/>
  <c r="X8" i="12" s="1"/>
  <c r="AI78" i="12"/>
  <c r="AA43" i="32"/>
  <c r="AW46" i="32"/>
  <c r="AW44" i="32"/>
  <c r="AW40" i="32"/>
  <c r="O33" i="32"/>
  <c r="AW19" i="32"/>
  <c r="AW12" i="32"/>
  <c r="AW8" i="32"/>
  <c r="J75" i="39"/>
  <c r="AT75" i="39" s="1"/>
  <c r="AT76" i="39"/>
  <c r="AP43" i="39"/>
  <c r="N43" i="39"/>
  <c r="K33" i="39"/>
  <c r="K42" i="39" s="1"/>
  <c r="K51" i="39" s="1"/>
  <c r="AS34" i="39"/>
  <c r="AH18" i="12"/>
  <c r="AH14" i="12"/>
  <c r="AT14" i="12" s="1"/>
  <c r="I75" i="40"/>
  <c r="AS75" i="40" s="1"/>
  <c r="AS76" i="40"/>
  <c r="AS40" i="40"/>
  <c r="Z33" i="40"/>
  <c r="Z42" i="40" s="1"/>
  <c r="Z51" i="40" s="1"/>
  <c r="AS34" i="40"/>
  <c r="N7" i="40"/>
  <c r="AT30" i="40"/>
  <c r="AR37" i="41"/>
  <c r="Y42" i="41"/>
  <c r="Y51" i="41" s="1"/>
  <c r="AR12" i="41"/>
  <c r="AP7" i="41"/>
  <c r="AP42" i="41" s="1"/>
  <c r="AP51" i="41" s="1"/>
  <c r="L75" i="42"/>
  <c r="Z75" i="42" s="1"/>
  <c r="Z76" i="42"/>
  <c r="Y43" i="43"/>
  <c r="AE44" i="43"/>
  <c r="J33" i="43"/>
  <c r="AF33" i="43" s="1"/>
  <c r="AF34" i="43"/>
  <c r="AH9" i="12"/>
  <c r="P33" i="40"/>
  <c r="P42" i="40" s="1"/>
  <c r="P51" i="40" s="1"/>
  <c r="AQ46" i="41"/>
  <c r="AH47" i="12" s="1"/>
  <c r="L43" i="41"/>
  <c r="AR44" i="41"/>
  <c r="AF33" i="41"/>
  <c r="AR30" i="41"/>
  <c r="M7" i="41"/>
  <c r="M42" i="41" s="1"/>
  <c r="M51" i="41" s="1"/>
  <c r="AB7" i="41"/>
  <c r="AB42" i="41" s="1"/>
  <c r="AB51" i="41" s="1"/>
  <c r="N66" i="43"/>
  <c r="N74" i="43" s="1"/>
  <c r="N81" i="43" s="1"/>
  <c r="AF69" i="43"/>
  <c r="Z74" i="43"/>
  <c r="Z81" i="43" s="1"/>
  <c r="AI50" i="12"/>
  <c r="E25" i="67"/>
  <c r="E26" i="67" s="1"/>
  <c r="D26" i="67"/>
  <c r="D25" i="67"/>
  <c r="AI31" i="12"/>
  <c r="AI73" i="12"/>
  <c r="AU73" i="12" s="1"/>
  <c r="J33" i="31"/>
  <c r="BG19" i="31"/>
  <c r="V19" i="12" s="1"/>
  <c r="AW76" i="32"/>
  <c r="I75" i="32"/>
  <c r="AW75" i="32" s="1"/>
  <c r="AH77" i="12" s="1"/>
  <c r="AW69" i="32"/>
  <c r="AH71" i="12" s="1"/>
  <c r="J54" i="32"/>
  <c r="AX59" i="32"/>
  <c r="AH43" i="32"/>
  <c r="L33" i="32"/>
  <c r="AW37" i="32"/>
  <c r="AX34" i="32"/>
  <c r="AH72" i="12"/>
  <c r="AT72" i="12" s="1"/>
  <c r="I7" i="39"/>
  <c r="AE43" i="40"/>
  <c r="Z43" i="41"/>
  <c r="O43" i="41"/>
  <c r="O51" i="41" s="1"/>
  <c r="Z33" i="41"/>
  <c r="Z42" i="41" s="1"/>
  <c r="Z51" i="41" s="1"/>
  <c r="N33" i="41"/>
  <c r="K43" i="42"/>
  <c r="Z37" i="42"/>
  <c r="AH60" i="12"/>
  <c r="AI49" i="12"/>
  <c r="AD43" i="43"/>
  <c r="AD51" i="43" s="1"/>
  <c r="K33" i="43"/>
  <c r="AE33" i="43" s="1"/>
  <c r="J7" i="43"/>
  <c r="E22" i="67"/>
  <c r="AI52" i="12"/>
  <c r="AU52" i="12" s="1"/>
  <c r="AI46" i="12"/>
  <c r="AH65" i="12"/>
  <c r="AI79" i="12"/>
  <c r="AU79" i="12" s="1"/>
  <c r="AA7" i="41"/>
  <c r="AA42" i="41" s="1"/>
  <c r="AA51" i="41" s="1"/>
  <c r="J7" i="41"/>
  <c r="Z44" i="42"/>
  <c r="AE30" i="43"/>
  <c r="AH30" i="12" s="1"/>
  <c r="AH28" i="12"/>
  <c r="AA42" i="43"/>
  <c r="AA51" i="43" s="1"/>
  <c r="AS7" i="32"/>
  <c r="AS42" i="32" s="1"/>
  <c r="AS51" i="32" s="1"/>
  <c r="AH29" i="12"/>
  <c r="AT29" i="12" s="1"/>
  <c r="AI60" i="12"/>
  <c r="AU60" i="12" s="1"/>
  <c r="X7" i="42"/>
  <c r="X42" i="42" s="1"/>
  <c r="X51" i="42" s="1"/>
  <c r="AI32" i="12"/>
  <c r="AJ32" i="12" s="1"/>
  <c r="AH27" i="12"/>
  <c r="AT27" i="12" s="1"/>
  <c r="AH23" i="12"/>
  <c r="AT23" i="12" s="1"/>
  <c r="AC7" i="43"/>
  <c r="AC42" i="43" s="1"/>
  <c r="AC51" i="43" s="1"/>
  <c r="Y7" i="43"/>
  <c r="Y42" i="43" s="1"/>
  <c r="Y51" i="43" s="1"/>
  <c r="M7" i="43"/>
  <c r="K64" i="60"/>
  <c r="K55" i="60" s="1"/>
  <c r="F26" i="67"/>
  <c r="D22" i="67"/>
  <c r="D24" i="67" s="1"/>
  <c r="H21" i="67"/>
  <c r="AV74" i="32"/>
  <c r="AV81" i="32" s="1"/>
  <c r="AT7" i="32"/>
  <c r="M7" i="32"/>
  <c r="N74" i="32"/>
  <c r="N81" i="32" s="1"/>
  <c r="AH42" i="12"/>
  <c r="AH32" i="12"/>
  <c r="AI36" i="12"/>
  <c r="AU36" i="12" s="1"/>
  <c r="AI82" i="12"/>
  <c r="AU82" i="12" s="1"/>
  <c r="FR76" i="30"/>
  <c r="FR83" i="30" s="1"/>
  <c r="GZ76" i="30"/>
  <c r="GZ83" i="30" s="1"/>
  <c r="J74" i="42"/>
  <c r="J81" i="42" s="1"/>
  <c r="Z43" i="42"/>
  <c r="W7" i="42"/>
  <c r="W42" i="42" s="1"/>
  <c r="W51" i="42" s="1"/>
  <c r="AI28" i="12"/>
  <c r="AU28" i="12" s="1"/>
  <c r="AI26" i="12"/>
  <c r="AU26" i="12" s="1"/>
  <c r="AI20" i="12"/>
  <c r="AU20" i="12" s="1"/>
  <c r="P7" i="43"/>
  <c r="P42" i="43" s="1"/>
  <c r="P51" i="43" s="1"/>
  <c r="K13" i="67"/>
  <c r="C14" i="67"/>
  <c r="G21" i="67"/>
  <c r="AH36" i="12"/>
  <c r="AT36" i="12" s="1"/>
  <c r="AH31" i="12"/>
  <c r="AT31" i="12" s="1"/>
  <c r="AI35" i="12"/>
  <c r="AI10" i="12"/>
  <c r="AU10" i="12" s="1"/>
  <c r="FQ76" i="30"/>
  <c r="FQ83" i="30" s="1"/>
  <c r="GY76" i="30"/>
  <c r="GY83" i="30" s="1"/>
  <c r="GW76" i="30"/>
  <c r="GW83" i="30" s="1"/>
  <c r="K41" i="60"/>
  <c r="K39" i="60" s="1"/>
  <c r="J55" i="60"/>
  <c r="I26" i="67"/>
  <c r="J22" i="67"/>
  <c r="AH16" i="12"/>
  <c r="AI39" i="12"/>
  <c r="AU39" i="12" s="1"/>
  <c r="AI18" i="12"/>
  <c r="AU18" i="12" s="1"/>
  <c r="AI74" i="12"/>
  <c r="AI64" i="12"/>
  <c r="N33" i="32"/>
  <c r="N42" i="32" s="1"/>
  <c r="N51" i="32" s="1"/>
  <c r="AH39" i="12"/>
  <c r="AT39" i="12" s="1"/>
  <c r="AH35" i="12"/>
  <c r="AI38" i="12"/>
  <c r="AU38" i="12" s="1"/>
  <c r="AI17" i="12"/>
  <c r="AU17" i="12" s="1"/>
  <c r="AI72" i="12"/>
  <c r="AI67" i="12"/>
  <c r="GJ76" i="30"/>
  <c r="GJ83" i="30" s="1"/>
  <c r="GW33" i="30"/>
  <c r="GW43" i="30" s="1"/>
  <c r="AU7" i="32"/>
  <c r="AU42" i="32" s="1"/>
  <c r="AU51" i="32" s="1"/>
  <c r="AQ33" i="32"/>
  <c r="AH38" i="12"/>
  <c r="AI42" i="12"/>
  <c r="AU42" i="12" s="1"/>
  <c r="AI75" i="12"/>
  <c r="AI66" i="12"/>
  <c r="FW44" i="30"/>
  <c r="GM7" i="30"/>
  <c r="GY44" i="30"/>
  <c r="GX33" i="30"/>
  <c r="GX43" i="30" s="1"/>
  <c r="GX53" i="30" s="1"/>
  <c r="FQ7" i="30"/>
  <c r="FT7" i="30"/>
  <c r="GN76" i="30"/>
  <c r="GN83" i="30" s="1"/>
  <c r="GY7" i="30"/>
  <c r="FH44" i="30"/>
  <c r="FV7" i="30"/>
  <c r="EP7" i="30"/>
  <c r="FW7" i="30"/>
  <c r="HO7" i="30"/>
  <c r="GM76" i="30"/>
  <c r="GM83" i="30" s="1"/>
  <c r="GN33" i="30"/>
  <c r="GK44" i="30"/>
  <c r="GY33" i="30"/>
  <c r="FR44" i="30"/>
  <c r="FX44" i="30"/>
  <c r="GZ33" i="30"/>
  <c r="FR7" i="30"/>
  <c r="FX7" i="30"/>
  <c r="GM44" i="30"/>
  <c r="GL44" i="30"/>
  <c r="HN44" i="30"/>
  <c r="HN33" i="30"/>
  <c r="FV33" i="30"/>
  <c r="FV43" i="30" s="1"/>
  <c r="EL7" i="30"/>
  <c r="GN7" i="30"/>
  <c r="GM33" i="30"/>
  <c r="GN44" i="30"/>
  <c r="FV76" i="30"/>
  <c r="FV83" i="30" s="1"/>
  <c r="FW76" i="30"/>
  <c r="FW83" i="30" s="1"/>
  <c r="GG76" i="30"/>
  <c r="GG83" i="30" s="1"/>
  <c r="FX76" i="30"/>
  <c r="FX83" i="30" s="1"/>
  <c r="GH76" i="30"/>
  <c r="GH83" i="30" s="1"/>
  <c r="FW33" i="30"/>
  <c r="FX33" i="30"/>
  <c r="BM7" i="30"/>
  <c r="HM44" i="30"/>
  <c r="FU33" i="30"/>
  <c r="FS33" i="30"/>
  <c r="FT33" i="30"/>
  <c r="FT43" i="30" s="1"/>
  <c r="FT53" i="30" s="1"/>
  <c r="DG7" i="30"/>
  <c r="FB44" i="30"/>
  <c r="CP44" i="30"/>
  <c r="BH44" i="30"/>
  <c r="P44" i="30"/>
  <c r="BG7" i="30"/>
  <c r="FQ33" i="30"/>
  <c r="FG76" i="30"/>
  <c r="FG83" i="30" s="1"/>
  <c r="FR33" i="30"/>
  <c r="AG7" i="30"/>
  <c r="BN76" i="30"/>
  <c r="BN83" i="30" s="1"/>
  <c r="AT44" i="30"/>
  <c r="EP33" i="30"/>
  <c r="FV44" i="30"/>
  <c r="FC44" i="30"/>
  <c r="FA44" i="30"/>
  <c r="EK44" i="30"/>
  <c r="CS44" i="30"/>
  <c r="CC44" i="30"/>
  <c r="BW44" i="30"/>
  <c r="EK33" i="30"/>
  <c r="DY33" i="30"/>
  <c r="DE33" i="30"/>
  <c r="EA76" i="30"/>
  <c r="EA83" i="30" s="1"/>
  <c r="I76" i="30"/>
  <c r="I83" i="30" s="1"/>
  <c r="FU44" i="30"/>
  <c r="FD44" i="30"/>
  <c r="CR44" i="30"/>
  <c r="EN7" i="30"/>
  <c r="CR7" i="30"/>
  <c r="AD7" i="30"/>
  <c r="DG76" i="30"/>
  <c r="DG83" i="30" s="1"/>
  <c r="J7" i="30"/>
  <c r="AB33" i="30"/>
  <c r="CF44" i="30"/>
  <c r="I33" i="30"/>
  <c r="R7" i="30"/>
  <c r="AU33" i="30"/>
  <c r="CE33" i="30"/>
  <c r="BY33" i="30"/>
  <c r="BM33" i="30"/>
  <c r="IU33" i="30" s="1"/>
  <c r="AS33" i="30"/>
  <c r="AC33" i="30"/>
  <c r="AU7" i="30"/>
  <c r="CC76" i="30"/>
  <c r="CC83" i="30" s="1"/>
  <c r="AC76" i="30"/>
  <c r="AC83" i="30" s="1"/>
  <c r="ID76" i="30"/>
  <c r="ID83" i="30" s="1"/>
  <c r="HO76" i="30"/>
  <c r="HO83" i="30" s="1"/>
  <c r="AT76" i="30"/>
  <c r="AT83" i="30" s="1"/>
  <c r="BG44" i="30"/>
  <c r="EA7" i="30"/>
  <c r="BI7" i="30"/>
  <c r="FH76" i="30"/>
  <c r="FH83" i="30" s="1"/>
  <c r="DK76" i="30"/>
  <c r="DK83" i="30" s="1"/>
  <c r="BX76" i="30"/>
  <c r="BX83" i="30" s="1"/>
  <c r="ER44" i="30"/>
  <c r="EB44" i="30"/>
  <c r="DX44" i="30"/>
  <c r="EQ44" i="30"/>
  <c r="DG44" i="30"/>
  <c r="AH44" i="30"/>
  <c r="J44" i="30"/>
  <c r="HM33" i="30"/>
  <c r="EM33" i="30"/>
  <c r="DW33" i="30"/>
  <c r="FB7" i="30"/>
  <c r="HN7" i="30"/>
  <c r="DV76" i="30"/>
  <c r="DV83" i="30" s="1"/>
  <c r="L60" i="12"/>
  <c r="AS44" i="30"/>
  <c r="M44" i="30"/>
  <c r="II33" i="30"/>
  <c r="Q33" i="30"/>
  <c r="L33" i="30"/>
  <c r="CR33" i="30"/>
  <c r="IS7" i="30"/>
  <c r="IS43" i="30" s="1"/>
  <c r="HM7" i="30"/>
  <c r="DJ7" i="30"/>
  <c r="CP7" i="30"/>
  <c r="HM76" i="30"/>
  <c r="HM83" i="30" s="1"/>
  <c r="EP76" i="30"/>
  <c r="EP83" i="30" s="1"/>
  <c r="CV76" i="30"/>
  <c r="CV83" i="30" s="1"/>
  <c r="CR76" i="30"/>
  <c r="CR83" i="30" s="1"/>
  <c r="AV76" i="30"/>
  <c r="II44" i="30"/>
  <c r="FF44" i="30"/>
  <c r="AR44" i="30"/>
  <c r="AB44" i="30"/>
  <c r="FE44" i="30"/>
  <c r="EP44" i="30"/>
  <c r="EL44" i="30"/>
  <c r="DJ44" i="30"/>
  <c r="DF44" i="30"/>
  <c r="CT44" i="30"/>
  <c r="BL44" i="30"/>
  <c r="AE44" i="30"/>
  <c r="AA44" i="30"/>
  <c r="HO33" i="30"/>
  <c r="FE33" i="30"/>
  <c r="EL33" i="30"/>
  <c r="EL43" i="30" s="1"/>
  <c r="DV33" i="30"/>
  <c r="DJ33" i="30"/>
  <c r="DF33" i="30"/>
  <c r="CP33" i="30"/>
  <c r="CD33" i="30"/>
  <c r="BX33" i="30"/>
  <c r="BH33" i="30"/>
  <c r="AV33" i="30"/>
  <c r="L35" i="12"/>
  <c r="FC7" i="30"/>
  <c r="FD7" i="30"/>
  <c r="ER7" i="30"/>
  <c r="DI7" i="30"/>
  <c r="DE7" i="30"/>
  <c r="CS7" i="30"/>
  <c r="CC7" i="30"/>
  <c r="BK7" i="30"/>
  <c r="AQ7" i="30"/>
  <c r="IS76" i="30"/>
  <c r="IS83" i="30" s="1"/>
  <c r="BH76" i="30"/>
  <c r="BH83" i="30" s="1"/>
  <c r="EO76" i="30"/>
  <c r="EO83" i="30" s="1"/>
  <c r="BG76" i="30"/>
  <c r="BG83" i="30" s="1"/>
  <c r="BW83" i="30"/>
  <c r="J78" i="12"/>
  <c r="AX76" i="30"/>
  <c r="AX83" i="30" s="1"/>
  <c r="HN76" i="30"/>
  <c r="AV83" i="30"/>
  <c r="AR76" i="30"/>
  <c r="AR83" i="30" s="1"/>
  <c r="K76" i="30"/>
  <c r="IT44" i="30"/>
  <c r="IC44" i="30"/>
  <c r="ER33" i="30"/>
  <c r="AU81" i="12"/>
  <c r="FC76" i="30"/>
  <c r="FC83" i="30" s="1"/>
  <c r="CT76" i="30"/>
  <c r="CT83" i="30" s="1"/>
  <c r="BL76" i="30"/>
  <c r="BL83" i="30" s="1"/>
  <c r="IG76" i="30"/>
  <c r="IG83" i="30" s="1"/>
  <c r="FB76" i="30"/>
  <c r="FB83" i="30" s="1"/>
  <c r="EM76" i="30"/>
  <c r="EM83" i="30" s="1"/>
  <c r="CE76" i="30"/>
  <c r="CE83" i="30" s="1"/>
  <c r="BK76" i="30"/>
  <c r="BK83" i="30" s="1"/>
  <c r="EO44" i="30"/>
  <c r="DI44" i="30"/>
  <c r="IS44" i="30"/>
  <c r="BZ44" i="30"/>
  <c r="FC33" i="30"/>
  <c r="EQ33" i="30"/>
  <c r="EN33" i="30"/>
  <c r="DU33" i="30"/>
  <c r="CS33" i="30"/>
  <c r="IH7" i="30"/>
  <c r="ID7" i="30"/>
  <c r="GK7" i="30"/>
  <c r="IC7" i="30"/>
  <c r="DK7" i="30"/>
  <c r="DL7" i="30"/>
  <c r="ER76" i="30"/>
  <c r="ER83" i="30" s="1"/>
  <c r="AW44" i="30"/>
  <c r="BJ76" i="30"/>
  <c r="BJ83" i="30" s="1"/>
  <c r="BZ76" i="30"/>
  <c r="BZ83" i="30" s="1"/>
  <c r="AE76" i="30"/>
  <c r="J47" i="12"/>
  <c r="IG44" i="30"/>
  <c r="FD33" i="30"/>
  <c r="IC33" i="30"/>
  <c r="FF76" i="30"/>
  <c r="FF83" i="30" s="1"/>
  <c r="CO76" i="30"/>
  <c r="CO83" i="30" s="1"/>
  <c r="II76" i="30"/>
  <c r="II83" i="30" s="1"/>
  <c r="IE76" i="30"/>
  <c r="IE83" i="30" s="1"/>
  <c r="K47" i="12"/>
  <c r="CQ44" i="30"/>
  <c r="BY44" i="30"/>
  <c r="GL33" i="30"/>
  <c r="FF33" i="30"/>
  <c r="FB33" i="30"/>
  <c r="EB33" i="30"/>
  <c r="IV33" i="30" s="1"/>
  <c r="DX33" i="30"/>
  <c r="BZ33" i="30"/>
  <c r="AD33" i="30"/>
  <c r="BW33" i="30"/>
  <c r="BG33" i="30"/>
  <c r="AE33" i="30"/>
  <c r="BL7" i="30"/>
  <c r="AF7" i="30"/>
  <c r="P7" i="30"/>
  <c r="L7" i="30"/>
  <c r="M76" i="30"/>
  <c r="M83" i="30" s="1"/>
  <c r="CU76" i="30"/>
  <c r="CU83" i="30" s="1"/>
  <c r="BI76" i="30"/>
  <c r="BI83" i="30" s="1"/>
  <c r="L49" i="12"/>
  <c r="IF44" i="30"/>
  <c r="IB44" i="30"/>
  <c r="EM44" i="30"/>
  <c r="DY44" i="30"/>
  <c r="DV44" i="30"/>
  <c r="CO44" i="30"/>
  <c r="BX44" i="30"/>
  <c r="IE44" i="30"/>
  <c r="HP44" i="30"/>
  <c r="DE44" i="30"/>
  <c r="CD44" i="30"/>
  <c r="BN44" i="30"/>
  <c r="R44" i="30"/>
  <c r="IE33" i="30"/>
  <c r="IE43" i="30" s="1"/>
  <c r="HP33" i="30"/>
  <c r="DK33" i="30"/>
  <c r="DH33" i="30"/>
  <c r="CV33" i="30"/>
  <c r="ID33" i="30"/>
  <c r="ID43" i="30" s="1"/>
  <c r="BJ33" i="30"/>
  <c r="AT33" i="30"/>
  <c r="DZ33" i="30"/>
  <c r="CT7" i="30"/>
  <c r="K30" i="12"/>
  <c r="FE7" i="30"/>
  <c r="EO7" i="30"/>
  <c r="EK7" i="30"/>
  <c r="DY7" i="30"/>
  <c r="AA7" i="30"/>
  <c r="K7" i="30"/>
  <c r="IB7" i="30"/>
  <c r="IB43" i="30" s="1"/>
  <c r="CV7" i="30"/>
  <c r="DU44" i="30"/>
  <c r="L44" i="30"/>
  <c r="IH44" i="30"/>
  <c r="ID44" i="30"/>
  <c r="EA44" i="30"/>
  <c r="DW44" i="30"/>
  <c r="DK44" i="30"/>
  <c r="BJ44" i="30"/>
  <c r="AC44" i="30"/>
  <c r="Q44" i="30"/>
  <c r="DG33" i="30"/>
  <c r="CU33" i="30"/>
  <c r="BN33" i="30"/>
  <c r="AH33" i="30"/>
  <c r="AA33" i="30"/>
  <c r="N33" i="30"/>
  <c r="BI33" i="30"/>
  <c r="GK33" i="30"/>
  <c r="II7" i="30"/>
  <c r="GL7" i="30"/>
  <c r="FH7" i="30"/>
  <c r="EB7" i="30"/>
  <c r="DH7" i="30"/>
  <c r="BZ7" i="30"/>
  <c r="BN7" i="30"/>
  <c r="BJ7" i="30"/>
  <c r="AT7" i="30"/>
  <c r="AH7" i="30"/>
  <c r="DZ7" i="30"/>
  <c r="AU35" i="12"/>
  <c r="J30" i="12"/>
  <c r="L67" i="12"/>
  <c r="L62" i="12"/>
  <c r="AT52" i="12"/>
  <c r="L81" i="12"/>
  <c r="L75" i="12"/>
  <c r="L73" i="12"/>
  <c r="Q77" i="30"/>
  <c r="J77" i="12" s="1"/>
  <c r="EB76" i="30"/>
  <c r="EB83" i="30" s="1"/>
  <c r="BM76" i="30"/>
  <c r="BM83" i="30" s="1"/>
  <c r="IC76" i="30"/>
  <c r="IC83" i="30" s="1"/>
  <c r="CF76" i="30"/>
  <c r="CF83" i="30" s="1"/>
  <c r="K33" i="30"/>
  <c r="IQ76" i="30"/>
  <c r="IQ83" i="30" s="1"/>
  <c r="EQ76" i="30"/>
  <c r="EQ83" i="30" s="1"/>
  <c r="EN76" i="30"/>
  <c r="EN83" i="30" s="1"/>
  <c r="DW76" i="30"/>
  <c r="DW83" i="30" s="1"/>
  <c r="DL76" i="30"/>
  <c r="DL83" i="30" s="1"/>
  <c r="AW76" i="30"/>
  <c r="AW83" i="30" s="1"/>
  <c r="AG76" i="30"/>
  <c r="AG83" i="30" s="1"/>
  <c r="DX76" i="30"/>
  <c r="DX83" i="30" s="1"/>
  <c r="BI44" i="30"/>
  <c r="AX44" i="30"/>
  <c r="EA33" i="30"/>
  <c r="CO33" i="30"/>
  <c r="J33" i="30"/>
  <c r="K40" i="12"/>
  <c r="AU40" i="12" s="1"/>
  <c r="AC7" i="30"/>
  <c r="FG7" i="30"/>
  <c r="HN83" i="30"/>
  <c r="FD76" i="30"/>
  <c r="FD83" i="30" s="1"/>
  <c r="DI76" i="30"/>
  <c r="DI83" i="30" s="1"/>
  <c r="IB83" i="30"/>
  <c r="AB83" i="30"/>
  <c r="IF76" i="30"/>
  <c r="IF83" i="30" s="1"/>
  <c r="R76" i="30"/>
  <c r="R83" i="30" s="1"/>
  <c r="FG44" i="30"/>
  <c r="N44" i="30"/>
  <c r="K45" i="12"/>
  <c r="AQ33" i="30"/>
  <c r="DL33" i="30"/>
  <c r="BW7" i="30"/>
  <c r="EQ7" i="30"/>
  <c r="CO7" i="30"/>
  <c r="BX7" i="30"/>
  <c r="BH7" i="30"/>
  <c r="AV7" i="30"/>
  <c r="AR7" i="30"/>
  <c r="K77" i="12"/>
  <c r="DZ76" i="30"/>
  <c r="DZ83" i="30" s="1"/>
  <c r="IT76" i="30"/>
  <c r="IT83" i="30" s="1"/>
  <c r="IR76" i="30"/>
  <c r="IR83" i="30" s="1"/>
  <c r="IH76" i="30"/>
  <c r="IH83" i="30" s="1"/>
  <c r="GL76" i="30"/>
  <c r="GL83" i="30" s="1"/>
  <c r="FA76" i="30"/>
  <c r="FA83" i="30" s="1"/>
  <c r="DY76" i="30"/>
  <c r="DY83" i="30" s="1"/>
  <c r="CP76" i="30"/>
  <c r="CP83" i="30" s="1"/>
  <c r="AS76" i="30"/>
  <c r="AS83" i="30" s="1"/>
  <c r="K83" i="30"/>
  <c r="GK76" i="30"/>
  <c r="GK83" i="30" s="1"/>
  <c r="HO44" i="30"/>
  <c r="CU44" i="30"/>
  <c r="EO33" i="30"/>
  <c r="AX33" i="30"/>
  <c r="J37" i="12"/>
  <c r="CF7" i="30"/>
  <c r="EM7" i="30"/>
  <c r="CQ7" i="30"/>
  <c r="FU7" i="30"/>
  <c r="DX7" i="30"/>
  <c r="AB7" i="30"/>
  <c r="DF76" i="30"/>
  <c r="DF83" i="30" s="1"/>
  <c r="AQ61" i="30"/>
  <c r="AQ56" i="30" s="1"/>
  <c r="AQ76" i="30" s="1"/>
  <c r="AQ83" i="30" s="1"/>
  <c r="J63" i="12"/>
  <c r="HP76" i="30"/>
  <c r="HP83" i="30" s="1"/>
  <c r="FU76" i="30"/>
  <c r="FU83" i="30" s="1"/>
  <c r="CS76" i="30"/>
  <c r="CS83" i="30" s="1"/>
  <c r="CD76" i="30"/>
  <c r="CD83" i="30" s="1"/>
  <c r="BY76" i="30"/>
  <c r="BY83" i="30" s="1"/>
  <c r="AF76" i="30"/>
  <c r="AF83" i="30" s="1"/>
  <c r="AD76" i="30"/>
  <c r="AD83" i="30" s="1"/>
  <c r="DL44" i="30"/>
  <c r="DH44" i="30"/>
  <c r="BM44" i="30"/>
  <c r="AG44" i="30"/>
  <c r="O44" i="30"/>
  <c r="IH33" i="30"/>
  <c r="IH43" i="30" s="1"/>
  <c r="FH33" i="30"/>
  <c r="BK33" i="30"/>
  <c r="K37" i="12"/>
  <c r="BL33" i="30"/>
  <c r="AF33" i="30"/>
  <c r="P33" i="30"/>
  <c r="FA7" i="30"/>
  <c r="DW7" i="30"/>
  <c r="AW7" i="30"/>
  <c r="DJ76" i="30"/>
  <c r="DJ83" i="30" s="1"/>
  <c r="FE76" i="30"/>
  <c r="FE83" i="30" s="1"/>
  <c r="Q76" i="30"/>
  <c r="EN44" i="30"/>
  <c r="DZ44" i="30"/>
  <c r="CV44" i="30"/>
  <c r="CE44" i="30"/>
  <c r="AD44" i="30"/>
  <c r="DI33" i="30"/>
  <c r="CF33" i="30"/>
  <c r="CC33" i="30"/>
  <c r="AG33" i="30"/>
  <c r="R33" i="30"/>
  <c r="J34" i="12"/>
  <c r="IF7" i="30"/>
  <c r="CU7" i="30"/>
  <c r="CE7" i="30"/>
  <c r="BY7" i="30"/>
  <c r="N7" i="30"/>
  <c r="K12" i="12"/>
  <c r="HP7" i="30"/>
  <c r="FF7" i="30"/>
  <c r="DV7" i="30"/>
  <c r="DF7" i="30"/>
  <c r="AS7" i="30"/>
  <c r="Q7" i="30"/>
  <c r="DU76" i="30"/>
  <c r="DU83" i="30" s="1"/>
  <c r="AH76" i="30"/>
  <c r="AH83" i="30" s="1"/>
  <c r="L48" i="12"/>
  <c r="J45" i="12"/>
  <c r="CT33" i="30"/>
  <c r="CD7" i="30"/>
  <c r="DU7" i="30"/>
  <c r="AX7" i="30"/>
  <c r="AU104" i="12"/>
  <c r="AU46" i="12"/>
  <c r="AU31" i="12"/>
  <c r="L9" i="12"/>
  <c r="AU72" i="12"/>
  <c r="AU67" i="12"/>
  <c r="AT82" i="12"/>
  <c r="AU66" i="12"/>
  <c r="L80" i="12"/>
  <c r="AU32" i="12"/>
  <c r="AT81" i="12"/>
  <c r="AT79" i="12"/>
  <c r="L38" i="12"/>
  <c r="L15" i="12"/>
  <c r="L13" i="12"/>
  <c r="I44" i="30"/>
  <c r="AT46" i="12"/>
  <c r="AT32" i="12"/>
  <c r="AT66" i="12"/>
  <c r="AT67" i="12"/>
  <c r="AU64" i="12"/>
  <c r="AV64" i="12" s="1"/>
  <c r="EK76" i="30"/>
  <c r="EK83" i="30" s="1"/>
  <c r="EL76" i="30"/>
  <c r="EL83" i="30" s="1"/>
  <c r="AT74" i="12"/>
  <c r="L74" i="12"/>
  <c r="AU75" i="12"/>
  <c r="DH76" i="30"/>
  <c r="DH83" i="30" s="1"/>
  <c r="DE76" i="30"/>
  <c r="DE83" i="30" s="1"/>
  <c r="J40" i="12"/>
  <c r="J71" i="12"/>
  <c r="AT71" i="12" s="1"/>
  <c r="L42" i="12"/>
  <c r="L20" i="12"/>
  <c r="L29" i="12"/>
  <c r="L26" i="12"/>
  <c r="L25" i="12"/>
  <c r="L23" i="12"/>
  <c r="L21" i="12"/>
  <c r="L65" i="12"/>
  <c r="AU65" i="12"/>
  <c r="L70" i="12"/>
  <c r="AW33" i="30"/>
  <c r="L36" i="12"/>
  <c r="L10" i="12"/>
  <c r="L17" i="12"/>
  <c r="AT17" i="12"/>
  <c r="L14" i="12"/>
  <c r="L16" i="12"/>
  <c r="AT10" i="12"/>
  <c r="K8" i="12"/>
  <c r="AT9" i="12"/>
  <c r="L27" i="12"/>
  <c r="J19" i="12"/>
  <c r="L22" i="12"/>
  <c r="AT35" i="12"/>
  <c r="L58" i="12"/>
  <c r="L59" i="12"/>
  <c r="L57" i="12"/>
  <c r="L69" i="12"/>
  <c r="AU80" i="12"/>
  <c r="AT80" i="12"/>
  <c r="AT107" i="12" s="1"/>
  <c r="AT105" i="12" s="1"/>
  <c r="P76" i="30"/>
  <c r="P83" i="30" s="1"/>
  <c r="AT73" i="12"/>
  <c r="AU74" i="12"/>
  <c r="O68" i="30"/>
  <c r="N76" i="30"/>
  <c r="N83" i="30" s="1"/>
  <c r="AT65" i="12"/>
  <c r="AT42" i="12"/>
  <c r="O33" i="30"/>
  <c r="AT38" i="12"/>
  <c r="K34" i="12"/>
  <c r="O7" i="30"/>
  <c r="M7" i="30"/>
  <c r="M43" i="30" s="1"/>
  <c r="L18" i="12"/>
  <c r="AU15" i="12"/>
  <c r="AT16" i="12"/>
  <c r="AT15" i="12"/>
  <c r="J12" i="12"/>
  <c r="AU16" i="12"/>
  <c r="AT13" i="12"/>
  <c r="J8" i="12"/>
  <c r="L11" i="12"/>
  <c r="I7" i="30"/>
  <c r="BH46" i="31"/>
  <c r="W47" i="12" s="1"/>
  <c r="X47" i="12" s="1"/>
  <c r="BH19" i="31"/>
  <c r="W19" i="12" s="1"/>
  <c r="X19" i="12" s="1"/>
  <c r="J74" i="31"/>
  <c r="J81" i="31" s="1"/>
  <c r="X57" i="12"/>
  <c r="O74" i="31"/>
  <c r="O81" i="31" s="1"/>
  <c r="X68" i="12"/>
  <c r="V95" i="12"/>
  <c r="X69" i="12"/>
  <c r="X21" i="12"/>
  <c r="X60" i="12"/>
  <c r="AT60" i="12"/>
  <c r="AU50" i="12"/>
  <c r="AB51" i="31"/>
  <c r="X58" i="12"/>
  <c r="X59" i="12"/>
  <c r="AT70" i="12"/>
  <c r="BH54" i="31"/>
  <c r="W56" i="12" s="1"/>
  <c r="W94" i="12" s="1"/>
  <c r="I54" i="31"/>
  <c r="I74" i="31" s="1"/>
  <c r="X22" i="12"/>
  <c r="X25" i="12"/>
  <c r="I7" i="31"/>
  <c r="I42" i="31" s="1"/>
  <c r="J7" i="31"/>
  <c r="J42" i="31" s="1"/>
  <c r="M7" i="31"/>
  <c r="M42" i="31" s="1"/>
  <c r="M51" i="31" s="1"/>
  <c r="AT18" i="12"/>
  <c r="AB7" i="43"/>
  <c r="AB42" i="43" s="1"/>
  <c r="AB51" i="43" s="1"/>
  <c r="AI29" i="12"/>
  <c r="AU29" i="12" s="1"/>
  <c r="AF46" i="43"/>
  <c r="AF66" i="43"/>
  <c r="AB74" i="43"/>
  <c r="AB81" i="43" s="1"/>
  <c r="AE59" i="43"/>
  <c r="AH20" i="12"/>
  <c r="AT20" i="12" s="1"/>
  <c r="AH25" i="12"/>
  <c r="AT25" i="12" s="1"/>
  <c r="AE19" i="43"/>
  <c r="AH21" i="12"/>
  <c r="AT21" i="12" s="1"/>
  <c r="AE8" i="43"/>
  <c r="AI11" i="12"/>
  <c r="AU11" i="12" s="1"/>
  <c r="AF19" i="43"/>
  <c r="AI25" i="12"/>
  <c r="AU25" i="12" s="1"/>
  <c r="AI21" i="12"/>
  <c r="AU21" i="12" s="1"/>
  <c r="AF59" i="43"/>
  <c r="AE66" i="43"/>
  <c r="AH68" i="12" s="1"/>
  <c r="AH95" i="12" s="1"/>
  <c r="AI70" i="12"/>
  <c r="AU70" i="12" s="1"/>
  <c r="M74" i="43"/>
  <c r="M81" i="43" s="1"/>
  <c r="L74" i="43"/>
  <c r="AF54" i="43"/>
  <c r="P74" i="43"/>
  <c r="P81" i="43" s="1"/>
  <c r="AE54" i="43"/>
  <c r="I74" i="43"/>
  <c r="L81" i="43"/>
  <c r="AH64" i="12"/>
  <c r="AT64" i="12" s="1"/>
  <c r="AI62" i="12"/>
  <c r="AU62" i="12" s="1"/>
  <c r="AI57" i="12"/>
  <c r="AU57" i="12" s="1"/>
  <c r="AF43" i="43"/>
  <c r="AH49" i="12"/>
  <c r="AT49" i="12" s="1"/>
  <c r="AF7" i="43"/>
  <c r="AE7" i="43"/>
  <c r="AH11" i="12"/>
  <c r="AT11" i="12" s="1"/>
  <c r="AD7" i="32"/>
  <c r="AD42" i="32" s="1"/>
  <c r="AD51" i="32" s="1"/>
  <c r="AX19" i="32"/>
  <c r="AH74" i="32"/>
  <c r="AH81" i="32" s="1"/>
  <c r="AX66" i="32"/>
  <c r="AX54" i="32"/>
  <c r="AW54" i="32"/>
  <c r="AQ42" i="32"/>
  <c r="AQ51" i="32" s="1"/>
  <c r="AR42" i="32"/>
  <c r="AR51" i="32" s="1"/>
  <c r="AF74" i="32"/>
  <c r="AF81" i="32" s="1"/>
  <c r="AD74" i="32"/>
  <c r="AD81" i="32" s="1"/>
  <c r="AI30" i="12"/>
  <c r="M74" i="32"/>
  <c r="M81" i="32" s="1"/>
  <c r="M42" i="32"/>
  <c r="M51" i="32" s="1"/>
  <c r="L74" i="32"/>
  <c r="L81" i="32" s="1"/>
  <c r="AI63" i="12"/>
  <c r="AU63" i="12" s="1"/>
  <c r="AA74" i="32"/>
  <c r="AA81" i="32" s="1"/>
  <c r="J42" i="32"/>
  <c r="AG7" i="32"/>
  <c r="AG42" i="32" s="1"/>
  <c r="AG51" i="32" s="1"/>
  <c r="AH12" i="12"/>
  <c r="K7" i="32"/>
  <c r="AH40" i="12"/>
  <c r="AH34" i="12"/>
  <c r="AI8" i="12"/>
  <c r="AI48" i="12"/>
  <c r="AU48" i="12" s="1"/>
  <c r="P43" i="32"/>
  <c r="AI37" i="12"/>
  <c r="AH7" i="32"/>
  <c r="AH42" i="32" s="1"/>
  <c r="AH62" i="12"/>
  <c r="AH37" i="12"/>
  <c r="AA33" i="32"/>
  <c r="AA42" i="32" s="1"/>
  <c r="AA51" i="32" s="1"/>
  <c r="O7" i="32"/>
  <c r="O42" i="32" s="1"/>
  <c r="O51" i="32" s="1"/>
  <c r="I7" i="32"/>
  <c r="I42" i="32" s="1"/>
  <c r="AH48" i="12"/>
  <c r="AT48" i="12" s="1"/>
  <c r="AT102" i="12" s="1"/>
  <c r="AT42" i="32"/>
  <c r="AT51" i="32" s="1"/>
  <c r="J43" i="32"/>
  <c r="P7" i="32"/>
  <c r="AH58" i="12"/>
  <c r="AT58" i="12" s="1"/>
  <c r="AU81" i="32"/>
  <c r="AC42" i="32"/>
  <c r="AC51" i="32" s="1"/>
  <c r="AI69" i="12"/>
  <c r="AB74" i="32"/>
  <c r="AB81" i="32" s="1"/>
  <c r="P74" i="32"/>
  <c r="P81" i="32" s="1"/>
  <c r="O74" i="32"/>
  <c r="O81" i="32" s="1"/>
  <c r="AH69" i="12"/>
  <c r="AT69" i="12" s="1"/>
  <c r="Q74" i="32"/>
  <c r="Q81" i="32" s="1"/>
  <c r="K74" i="32"/>
  <c r="K81" i="32" s="1"/>
  <c r="AH59" i="12"/>
  <c r="AT59" i="12" s="1"/>
  <c r="AH57" i="12"/>
  <c r="AT57" i="12" s="1"/>
  <c r="AI59" i="12"/>
  <c r="AU59" i="12" s="1"/>
  <c r="J74" i="32"/>
  <c r="AI58" i="12"/>
  <c r="AU58" i="12" s="1"/>
  <c r="AU49" i="12"/>
  <c r="AU103" i="12" s="1"/>
  <c r="AJ49" i="12"/>
  <c r="AI24" i="12"/>
  <c r="AU24" i="12" s="1"/>
  <c r="AI22" i="12"/>
  <c r="AU22" i="12" s="1"/>
  <c r="L7" i="32"/>
  <c r="AX7" i="32" s="1"/>
  <c r="AH26" i="12"/>
  <c r="AT26" i="12" s="1"/>
  <c r="AH24" i="12"/>
  <c r="AT24" i="12" s="1"/>
  <c r="AH22" i="12"/>
  <c r="AT22" i="12" s="1"/>
  <c r="AI27" i="12"/>
  <c r="Z19" i="42"/>
  <c r="Z46" i="42"/>
  <c r="X74" i="42"/>
  <c r="X81" i="42" s="1"/>
  <c r="Z66" i="42"/>
  <c r="N74" i="42"/>
  <c r="N81" i="42" s="1"/>
  <c r="Y59" i="42"/>
  <c r="Z7" i="42"/>
  <c r="L74" i="42"/>
  <c r="M74" i="42"/>
  <c r="M81" i="42" s="1"/>
  <c r="Y81" i="42" s="1"/>
  <c r="Y54" i="42"/>
  <c r="Z59" i="42"/>
  <c r="Z54" i="42"/>
  <c r="J51" i="42"/>
  <c r="K42" i="42"/>
  <c r="M7" i="42"/>
  <c r="M42" i="42" s="1"/>
  <c r="M51" i="42" s="1"/>
  <c r="AV39" i="12" l="1"/>
  <c r="AQ44" i="48"/>
  <c r="AQ54" i="48" s="1"/>
  <c r="AX20" i="48"/>
  <c r="AW62" i="48"/>
  <c r="AG45" i="48"/>
  <c r="AB54" i="48"/>
  <c r="Z54" i="48"/>
  <c r="AX62" i="48"/>
  <c r="AG48" i="48"/>
  <c r="AX80" i="48"/>
  <c r="AA44" i="48"/>
  <c r="AA54" i="48" s="1"/>
  <c r="AX38" i="48"/>
  <c r="AX35" i="48"/>
  <c r="AC44" i="48"/>
  <c r="AC54" i="48" s="1"/>
  <c r="AE44" i="48"/>
  <c r="AE54" i="48" s="1"/>
  <c r="AG34" i="48"/>
  <c r="L54" i="48"/>
  <c r="AH19" i="12"/>
  <c r="IU7" i="30"/>
  <c r="J7" i="12" s="1"/>
  <c r="O76" i="30"/>
  <c r="O83" i="30" s="1"/>
  <c r="IU83" i="30" s="1"/>
  <c r="IU68" i="30"/>
  <c r="J68" i="12" s="1"/>
  <c r="J95" i="12" s="1"/>
  <c r="AT63" i="12"/>
  <c r="AV63" i="12" s="1"/>
  <c r="AJ25" i="12"/>
  <c r="AT77" i="12"/>
  <c r="AV79" i="12"/>
  <c r="AJ27" i="12"/>
  <c r="L78" i="12"/>
  <c r="K33" i="12"/>
  <c r="K91" i="12" s="1"/>
  <c r="K99" i="12" s="1"/>
  <c r="K7" i="12"/>
  <c r="K90" i="12" s="1"/>
  <c r="K98" i="12" s="1"/>
  <c r="IU61" i="30"/>
  <c r="J61" i="12" s="1"/>
  <c r="L61" i="12" s="1"/>
  <c r="IU56" i="30"/>
  <c r="J56" i="12" s="1"/>
  <c r="J94" i="12" s="1"/>
  <c r="AE83" i="30"/>
  <c r="J76" i="30"/>
  <c r="IV76" i="30" s="1"/>
  <c r="K76" i="12" s="1"/>
  <c r="K92" i="12" s="1"/>
  <c r="J83" i="30"/>
  <c r="IV83" i="30" s="1"/>
  <c r="K83" i="12" s="1"/>
  <c r="FS83" i="30"/>
  <c r="IB53" i="30"/>
  <c r="IT53" i="30"/>
  <c r="IF43" i="30"/>
  <c r="IF53" i="30" s="1"/>
  <c r="II43" i="30"/>
  <c r="II53" i="30" s="1"/>
  <c r="ID53" i="30"/>
  <c r="EP43" i="30"/>
  <c r="EP53" i="30" s="1"/>
  <c r="DE43" i="30"/>
  <c r="DE53" i="30" s="1"/>
  <c r="GZ43" i="30"/>
  <c r="GW53" i="30"/>
  <c r="HN43" i="30"/>
  <c r="FG43" i="30"/>
  <c r="FG53" i="30" s="1"/>
  <c r="HO43" i="30"/>
  <c r="FA43" i="30"/>
  <c r="FA53" i="30" s="1"/>
  <c r="CR43" i="30"/>
  <c r="CR53" i="30" s="1"/>
  <c r="FR43" i="30"/>
  <c r="FR53" i="30" s="1"/>
  <c r="GZ53" i="30"/>
  <c r="FQ43" i="30"/>
  <c r="FQ53" i="30" s="1"/>
  <c r="FS43" i="30"/>
  <c r="H25" i="67"/>
  <c r="H26" i="67"/>
  <c r="H22" i="67"/>
  <c r="H24" i="67" s="1"/>
  <c r="L51" i="39"/>
  <c r="AT42" i="39"/>
  <c r="AI77" i="12"/>
  <c r="AU77" i="12" s="1"/>
  <c r="AI71" i="12"/>
  <c r="AU71" i="12" s="1"/>
  <c r="AS74" i="40"/>
  <c r="I81" i="40"/>
  <c r="AS81" i="40" s="1"/>
  <c r="I49" i="40" s="1"/>
  <c r="AT7" i="39"/>
  <c r="AS42" i="40"/>
  <c r="BG74" i="31"/>
  <c r="V76" i="12" s="1"/>
  <c r="V92" i="12" s="1"/>
  <c r="BH81" i="31"/>
  <c r="W83" i="12" s="1"/>
  <c r="M42" i="43"/>
  <c r="M51" i="43" s="1"/>
  <c r="AH78" i="12"/>
  <c r="AT78" i="12" s="1"/>
  <c r="AH45" i="12"/>
  <c r="AT45" i="12" s="1"/>
  <c r="I42" i="41"/>
  <c r="AQ7" i="41"/>
  <c r="N51" i="39"/>
  <c r="AW33" i="32"/>
  <c r="K57" i="48"/>
  <c r="K77" i="48" s="1"/>
  <c r="K84" i="48" s="1"/>
  <c r="I77" i="48"/>
  <c r="AP74" i="41"/>
  <c r="AP81" i="41" s="1"/>
  <c r="AR54" i="41"/>
  <c r="AI56" i="12" s="1"/>
  <c r="AU56" i="12" s="1"/>
  <c r="J74" i="40"/>
  <c r="AT54" i="40"/>
  <c r="K6" i="60"/>
  <c r="AT33" i="40"/>
  <c r="I83" i="12"/>
  <c r="AS76" i="12"/>
  <c r="AS92" i="12" s="1"/>
  <c r="I92" i="12"/>
  <c r="AW34" i="48"/>
  <c r="AT43" i="39"/>
  <c r="J51" i="39"/>
  <c r="K81" i="39"/>
  <c r="AS81" i="39" s="1"/>
  <c r="I49" i="39" s="1"/>
  <c r="AS74" i="39"/>
  <c r="I81" i="32"/>
  <c r="P42" i="32"/>
  <c r="P51" i="32" s="1"/>
  <c r="AH8" i="12"/>
  <c r="AT8" i="12" s="1"/>
  <c r="AU12" i="12"/>
  <c r="CQ43" i="30"/>
  <c r="AR43" i="30"/>
  <c r="AR53" i="30" s="1"/>
  <c r="AU78" i="12"/>
  <c r="AE43" i="30"/>
  <c r="GM43" i="30"/>
  <c r="GM53" i="30" s="1"/>
  <c r="C22" i="67"/>
  <c r="K22" i="67" s="1"/>
  <c r="K14" i="67"/>
  <c r="J42" i="41"/>
  <c r="AR7" i="41"/>
  <c r="AR33" i="41"/>
  <c r="N42" i="40"/>
  <c r="N51" i="40" s="1"/>
  <c r="AG69" i="48"/>
  <c r="AX69" i="48" s="1"/>
  <c r="AW57" i="48"/>
  <c r="AP77" i="48"/>
  <c r="AP45" i="48"/>
  <c r="AW48" i="48"/>
  <c r="AT75" i="40"/>
  <c r="K42" i="31"/>
  <c r="K51" i="31" s="1"/>
  <c r="AQ81" i="41"/>
  <c r="I49" i="41" s="1"/>
  <c r="AW8" i="48"/>
  <c r="AG8" i="48"/>
  <c r="AT33" i="39"/>
  <c r="AX13" i="48"/>
  <c r="AP44" i="48"/>
  <c r="J74" i="39"/>
  <c r="G25" i="67"/>
  <c r="K25" i="67" s="1"/>
  <c r="G26" i="67"/>
  <c r="AT45" i="48"/>
  <c r="AT54" i="48" s="1"/>
  <c r="AW46" i="48"/>
  <c r="AX46" i="48" s="1"/>
  <c r="U83" i="12"/>
  <c r="U92" i="12"/>
  <c r="AS33" i="12"/>
  <c r="AS91" i="12" s="1"/>
  <c r="AS99" i="12" s="1"/>
  <c r="I91" i="12"/>
  <c r="I99" i="12" s="1"/>
  <c r="I43" i="12"/>
  <c r="AS33" i="39"/>
  <c r="Z42" i="42"/>
  <c r="L81" i="42"/>
  <c r="AX43" i="32"/>
  <c r="AI44" i="12" s="1"/>
  <c r="AH51" i="32"/>
  <c r="K43" i="30"/>
  <c r="K53" i="30" s="1"/>
  <c r="GN43" i="30"/>
  <c r="GN53" i="30" s="1"/>
  <c r="GY43" i="30"/>
  <c r="GY53" i="30" s="1"/>
  <c r="G22" i="67"/>
  <c r="G24" i="67" s="1"/>
  <c r="J42" i="43"/>
  <c r="I42" i="39"/>
  <c r="AS7" i="39"/>
  <c r="BH33" i="31"/>
  <c r="W33" i="12" s="1"/>
  <c r="W91" i="12" s="1"/>
  <c r="W99" i="12" s="1"/>
  <c r="AR43" i="41"/>
  <c r="J74" i="41"/>
  <c r="AR66" i="41"/>
  <c r="AR51" i="39"/>
  <c r="AX33" i="32"/>
  <c r="AI33" i="12" s="1"/>
  <c r="AI91" i="12" s="1"/>
  <c r="AP51" i="39"/>
  <c r="J42" i="40"/>
  <c r="AT7" i="40"/>
  <c r="N42" i="41"/>
  <c r="N51" i="41" s="1"/>
  <c r="AF42" i="40"/>
  <c r="AF51" i="40" s="1"/>
  <c r="U90" i="12"/>
  <c r="U98" i="12" s="1"/>
  <c r="AS7" i="12"/>
  <c r="AS90" i="12" s="1"/>
  <c r="AS98" i="12" s="1"/>
  <c r="U43" i="12"/>
  <c r="K42" i="43"/>
  <c r="AT42" i="31"/>
  <c r="AT51" i="31" s="1"/>
  <c r="AQ74" i="41"/>
  <c r="Q44" i="48"/>
  <c r="L51" i="41"/>
  <c r="AG88" i="12"/>
  <c r="AG96" i="12" s="1"/>
  <c r="AG53" i="12"/>
  <c r="FW43" i="30"/>
  <c r="FW53" i="30" s="1"/>
  <c r="CS43" i="30"/>
  <c r="CS53" i="30" s="1"/>
  <c r="FX43" i="30"/>
  <c r="FX53" i="30" s="1"/>
  <c r="AG43" i="30"/>
  <c r="AG53" i="30" s="1"/>
  <c r="HN53" i="30"/>
  <c r="BY43" i="30"/>
  <c r="BY53" i="30" s="1"/>
  <c r="BG43" i="30"/>
  <c r="BG53" i="30" s="1"/>
  <c r="EN43" i="30"/>
  <c r="EN53" i="30" s="1"/>
  <c r="FU43" i="30"/>
  <c r="FU53" i="30" s="1"/>
  <c r="ER43" i="30"/>
  <c r="ER53" i="30" s="1"/>
  <c r="BM43" i="30"/>
  <c r="BM53" i="30" s="1"/>
  <c r="DU43" i="30"/>
  <c r="DU53" i="30" s="1"/>
  <c r="DJ43" i="30"/>
  <c r="DJ53" i="30" s="1"/>
  <c r="AT43" i="30"/>
  <c r="AT53" i="30" s="1"/>
  <c r="AQ43" i="30"/>
  <c r="AQ53" i="30" s="1"/>
  <c r="AD43" i="30"/>
  <c r="AD53" i="30" s="1"/>
  <c r="FC43" i="30"/>
  <c r="FC53" i="30" s="1"/>
  <c r="AT47" i="12"/>
  <c r="CE43" i="30"/>
  <c r="CE53" i="30" s="1"/>
  <c r="DI43" i="30"/>
  <c r="DI53" i="30" s="1"/>
  <c r="BJ43" i="30"/>
  <c r="BJ53" i="30" s="1"/>
  <c r="DG43" i="30"/>
  <c r="DG53" i="30" s="1"/>
  <c r="EL53" i="30"/>
  <c r="M53" i="30"/>
  <c r="AW43" i="30"/>
  <c r="AW53" i="30" s="1"/>
  <c r="DV43" i="30"/>
  <c r="DV53" i="30" s="1"/>
  <c r="N43" i="30"/>
  <c r="N53" i="30" s="1"/>
  <c r="DW43" i="30"/>
  <c r="DW53" i="30" s="1"/>
  <c r="AB43" i="30"/>
  <c r="AB53" i="30" s="1"/>
  <c r="AC43" i="30"/>
  <c r="AC53" i="30" s="1"/>
  <c r="EA43" i="30"/>
  <c r="EA53" i="30" s="1"/>
  <c r="FE43" i="30"/>
  <c r="FE53" i="30" s="1"/>
  <c r="HP43" i="30"/>
  <c r="HP53" i="30" s="1"/>
  <c r="R43" i="30"/>
  <c r="R53" i="30" s="1"/>
  <c r="HO53" i="30"/>
  <c r="BX43" i="30"/>
  <c r="BX53" i="30" s="1"/>
  <c r="DL43" i="30"/>
  <c r="DL53" i="30" s="1"/>
  <c r="J43" i="30"/>
  <c r="J53" i="30" s="1"/>
  <c r="CC43" i="30"/>
  <c r="CC53" i="30" s="1"/>
  <c r="BL43" i="30"/>
  <c r="BL53" i="30" s="1"/>
  <c r="EM43" i="30"/>
  <c r="EM53" i="30" s="1"/>
  <c r="DZ43" i="30"/>
  <c r="DZ53" i="30" s="1"/>
  <c r="BN43" i="30"/>
  <c r="BN53" i="30" s="1"/>
  <c r="FH43" i="30"/>
  <c r="FH53" i="30" s="1"/>
  <c r="EK43" i="30"/>
  <c r="EK53" i="30" s="1"/>
  <c r="CP43" i="30"/>
  <c r="CP53" i="30" s="1"/>
  <c r="AU43" i="30"/>
  <c r="AU53" i="30" s="1"/>
  <c r="FV53" i="30"/>
  <c r="J44" i="12"/>
  <c r="L37" i="12"/>
  <c r="EQ43" i="30"/>
  <c r="EQ53" i="30" s="1"/>
  <c r="DY43" i="30"/>
  <c r="DY53" i="30" s="1"/>
  <c r="FB43" i="30"/>
  <c r="FB53" i="30" s="1"/>
  <c r="CT43" i="30"/>
  <c r="CT53" i="30" s="1"/>
  <c r="HM43" i="30"/>
  <c r="HM53" i="30" s="1"/>
  <c r="BI43" i="30"/>
  <c r="BI53" i="30" s="1"/>
  <c r="EO43" i="30"/>
  <c r="EO53" i="30" s="1"/>
  <c r="AS43" i="30"/>
  <c r="AS53" i="30" s="1"/>
  <c r="AV43" i="30"/>
  <c r="AV53" i="30" s="1"/>
  <c r="L43" i="30"/>
  <c r="BK43" i="30"/>
  <c r="BK53" i="30" s="1"/>
  <c r="L47" i="12"/>
  <c r="AV81" i="12"/>
  <c r="IE53" i="30"/>
  <c r="L40" i="12"/>
  <c r="CD43" i="30"/>
  <c r="CD53" i="30" s="1"/>
  <c r="DF43" i="30"/>
  <c r="DF53" i="30" s="1"/>
  <c r="CU43" i="30"/>
  <c r="CU53" i="30" s="1"/>
  <c r="EB43" i="30"/>
  <c r="AA43" i="30"/>
  <c r="AA53" i="30" s="1"/>
  <c r="CV43" i="30"/>
  <c r="CV53" i="30" s="1"/>
  <c r="DH43" i="30"/>
  <c r="DH53" i="30" s="1"/>
  <c r="P43" i="30"/>
  <c r="P53" i="30" s="1"/>
  <c r="IG53" i="30"/>
  <c r="IC43" i="30"/>
  <c r="IC53" i="30" s="1"/>
  <c r="AT30" i="12"/>
  <c r="L63" i="12"/>
  <c r="AX43" i="30"/>
  <c r="AX53" i="30" s="1"/>
  <c r="Q43" i="30"/>
  <c r="Q53" i="30" s="1"/>
  <c r="FF43" i="30"/>
  <c r="FF53" i="30" s="1"/>
  <c r="IH53" i="30"/>
  <c r="CQ53" i="30"/>
  <c r="BH43" i="30"/>
  <c r="BH53" i="30" s="1"/>
  <c r="BW43" i="30"/>
  <c r="BW53" i="30" s="1"/>
  <c r="IS53" i="30"/>
  <c r="FD43" i="30"/>
  <c r="FD53" i="30" s="1"/>
  <c r="AU30" i="12"/>
  <c r="AU45" i="12"/>
  <c r="AV10" i="12"/>
  <c r="AF43" i="30"/>
  <c r="DX43" i="30"/>
  <c r="DX53" i="30" s="1"/>
  <c r="CO43" i="30"/>
  <c r="CO53" i="30" s="1"/>
  <c r="AH43" i="30"/>
  <c r="AH53" i="30" s="1"/>
  <c r="BZ43" i="30"/>
  <c r="BZ53" i="30" s="1"/>
  <c r="GL43" i="30"/>
  <c r="GL53" i="30" s="1"/>
  <c r="GK43" i="30"/>
  <c r="GK53" i="30" s="1"/>
  <c r="AV35" i="12"/>
  <c r="AV38" i="12"/>
  <c r="AV67" i="12"/>
  <c r="CF43" i="30"/>
  <c r="CF53" i="30" s="1"/>
  <c r="DK43" i="30"/>
  <c r="DK53" i="30" s="1"/>
  <c r="AT40" i="12"/>
  <c r="AU107" i="12"/>
  <c r="AU105" i="12" s="1"/>
  <c r="AT37" i="12"/>
  <c r="AV74" i="12"/>
  <c r="AV75" i="12"/>
  <c r="AV17" i="12"/>
  <c r="K44" i="12"/>
  <c r="AU37" i="12"/>
  <c r="AT34" i="12"/>
  <c r="L34" i="12"/>
  <c r="J33" i="12"/>
  <c r="J91" i="12" s="1"/>
  <c r="Q83" i="30"/>
  <c r="L77" i="12"/>
  <c r="AV13" i="12"/>
  <c r="L12" i="12"/>
  <c r="AV73" i="12"/>
  <c r="AV9" i="12"/>
  <c r="AV36" i="12"/>
  <c r="AV32" i="12"/>
  <c r="AV18" i="12"/>
  <c r="AV14" i="12"/>
  <c r="AV15" i="12"/>
  <c r="AV42" i="12"/>
  <c r="O43" i="30"/>
  <c r="O53" i="30" s="1"/>
  <c r="L71" i="12"/>
  <c r="AV65" i="12"/>
  <c r="L19" i="12"/>
  <c r="AV20" i="12"/>
  <c r="AV29" i="12"/>
  <c r="AV70" i="12"/>
  <c r="L8" i="12"/>
  <c r="AV16" i="12"/>
  <c r="AT19" i="12"/>
  <c r="AV80" i="12"/>
  <c r="AU34" i="12"/>
  <c r="AV26" i="12"/>
  <c r="AV23" i="12"/>
  <c r="AT12" i="12"/>
  <c r="I43" i="30"/>
  <c r="BH7" i="31"/>
  <c r="W7" i="12" s="1"/>
  <c r="W90" i="12" s="1"/>
  <c r="W98" i="12" s="1"/>
  <c r="BH74" i="31"/>
  <c r="W76" i="12" s="1"/>
  <c r="W92" i="12" s="1"/>
  <c r="BG54" i="31"/>
  <c r="V56" i="12" s="1"/>
  <c r="V94" i="12" s="1"/>
  <c r="I81" i="31"/>
  <c r="BG81" i="31" s="1"/>
  <c r="V83" i="12" s="1"/>
  <c r="AV25" i="12"/>
  <c r="BG7" i="31"/>
  <c r="V7" i="12" s="1"/>
  <c r="V90" i="12" s="1"/>
  <c r="AV60" i="12"/>
  <c r="AT103" i="12"/>
  <c r="AT101" i="12" s="1"/>
  <c r="I51" i="31"/>
  <c r="BG42" i="31"/>
  <c r="BH42" i="31"/>
  <c r="W43" i="12" s="1"/>
  <c r="J51" i="31"/>
  <c r="AJ21" i="12"/>
  <c r="AF74" i="43"/>
  <c r="AV21" i="12"/>
  <c r="AJ20" i="12"/>
  <c r="AV11" i="12"/>
  <c r="AJ70" i="12"/>
  <c r="AF81" i="43"/>
  <c r="AE74" i="43"/>
  <c r="AJ62" i="12"/>
  <c r="I81" i="43"/>
  <c r="AE81" i="43" s="1"/>
  <c r="I49" i="43" s="1"/>
  <c r="AJ11" i="12"/>
  <c r="AW81" i="32"/>
  <c r="AW74" i="32"/>
  <c r="K42" i="32"/>
  <c r="AW7" i="32"/>
  <c r="J51" i="32"/>
  <c r="AX74" i="32"/>
  <c r="AJ63" i="12"/>
  <c r="AV49" i="12"/>
  <c r="AJ30" i="12"/>
  <c r="AJ48" i="12"/>
  <c r="AI61" i="12"/>
  <c r="AU61" i="12" s="1"/>
  <c r="AJ69" i="12"/>
  <c r="AT62" i="12"/>
  <c r="AV62" i="12" s="1"/>
  <c r="AJ59" i="12"/>
  <c r="AU27" i="12"/>
  <c r="AV27" i="12" s="1"/>
  <c r="AU8" i="12"/>
  <c r="AH61" i="12"/>
  <c r="AH33" i="12"/>
  <c r="AU69" i="12"/>
  <c r="AJ58" i="12"/>
  <c r="AV22" i="12"/>
  <c r="AJ22" i="12"/>
  <c r="AI19" i="12"/>
  <c r="AV24" i="12"/>
  <c r="AI68" i="12"/>
  <c r="AU68" i="12" s="1"/>
  <c r="AU95" i="12" s="1"/>
  <c r="AJ57" i="12"/>
  <c r="AH56" i="12"/>
  <c r="J81" i="32"/>
  <c r="AX81" i="32" s="1"/>
  <c r="AI47" i="12"/>
  <c r="AU47" i="12" s="1"/>
  <c r="AJ26" i="12"/>
  <c r="L42" i="32"/>
  <c r="AX42" i="32" s="1"/>
  <c r="AI7" i="12"/>
  <c r="AJ24" i="12"/>
  <c r="AV57" i="12"/>
  <c r="Z51" i="42"/>
  <c r="Z81" i="42"/>
  <c r="Z74" i="42"/>
  <c r="Y74" i="42"/>
  <c r="AV58" i="12"/>
  <c r="AV59" i="12"/>
  <c r="AU102" i="12"/>
  <c r="AU101" i="12" s="1"/>
  <c r="AV48" i="12"/>
  <c r="K51" i="42"/>
  <c r="Y42" i="42"/>
  <c r="Y7" i="42"/>
  <c r="AX48" i="48" l="1"/>
  <c r="AW45" i="48"/>
  <c r="AX45" i="48" s="1"/>
  <c r="AX34" i="48"/>
  <c r="AJ19" i="12"/>
  <c r="AE53" i="30"/>
  <c r="IU53" i="30" s="1"/>
  <c r="IU43" i="30"/>
  <c r="J43" i="12" s="1"/>
  <c r="IU76" i="30"/>
  <c r="J76" i="12" s="1"/>
  <c r="J92" i="12" s="1"/>
  <c r="EB53" i="30"/>
  <c r="IV43" i="30"/>
  <c r="K43" i="12" s="1"/>
  <c r="K88" i="12" s="1"/>
  <c r="K96" i="12" s="1"/>
  <c r="AT61" i="12"/>
  <c r="X83" i="12"/>
  <c r="AV78" i="12"/>
  <c r="AV77" i="12"/>
  <c r="L53" i="30"/>
  <c r="FS53" i="30"/>
  <c r="J83" i="12"/>
  <c r="L83" i="12" s="1"/>
  <c r="AF42" i="43"/>
  <c r="J51" i="43"/>
  <c r="AF51" i="43" s="1"/>
  <c r="AS43" i="12"/>
  <c r="AS88" i="12" s="1"/>
  <c r="AS96" i="12" s="1"/>
  <c r="AS108" i="12" s="1"/>
  <c r="I53" i="12"/>
  <c r="I88" i="12"/>
  <c r="I96" i="12" s="1"/>
  <c r="AQ49" i="41"/>
  <c r="I43" i="41"/>
  <c r="AQ43" i="41" s="1"/>
  <c r="I43" i="40"/>
  <c r="AS49" i="40"/>
  <c r="AP84" i="48"/>
  <c r="AW84" i="48" s="1"/>
  <c r="AW77" i="48"/>
  <c r="C24" i="67"/>
  <c r="K24" i="67" s="1"/>
  <c r="AT51" i="39"/>
  <c r="AJ8" i="12"/>
  <c r="BH51" i="31"/>
  <c r="W53" i="12" s="1"/>
  <c r="K51" i="43"/>
  <c r="AE42" i="43"/>
  <c r="AT42" i="40"/>
  <c r="J51" i="40"/>
  <c r="AT51" i="40" s="1"/>
  <c r="AT74" i="39"/>
  <c r="J81" i="39"/>
  <c r="AT81" i="39" s="1"/>
  <c r="AX8" i="48"/>
  <c r="AG77" i="48"/>
  <c r="I84" i="48"/>
  <c r="AG84" i="48" s="1"/>
  <c r="AS49" i="39"/>
  <c r="I43" i="39"/>
  <c r="AS43" i="39" s="1"/>
  <c r="AQ42" i="41"/>
  <c r="Q54" i="48"/>
  <c r="AG54" i="48" s="1"/>
  <c r="AG44" i="48"/>
  <c r="U53" i="12"/>
  <c r="U88" i="12"/>
  <c r="U96" i="12" s="1"/>
  <c r="J81" i="41"/>
  <c r="AR81" i="41" s="1"/>
  <c r="AR74" i="41"/>
  <c r="I51" i="39"/>
  <c r="AS51" i="39" s="1"/>
  <c r="AS42" i="39"/>
  <c r="AW44" i="48"/>
  <c r="AP54" i="48"/>
  <c r="AW54" i="48" s="1"/>
  <c r="AR42" i="41"/>
  <c r="AI43" i="12" s="1"/>
  <c r="J51" i="41"/>
  <c r="AR51" i="41" s="1"/>
  <c r="AS83" i="12"/>
  <c r="AT74" i="40"/>
  <c r="J81" i="40"/>
  <c r="AT81" i="40" s="1"/>
  <c r="AG57" i="48"/>
  <c r="AX57" i="48" s="1"/>
  <c r="AV47" i="12"/>
  <c r="L44" i="12"/>
  <c r="AU33" i="12"/>
  <c r="AU91" i="12" s="1"/>
  <c r="AU99" i="12" s="1"/>
  <c r="L68" i="12"/>
  <c r="L56" i="12"/>
  <c r="J99" i="12"/>
  <c r="AT68" i="12"/>
  <c r="AT95" i="12" s="1"/>
  <c r="AV12" i="12"/>
  <c r="AU44" i="12"/>
  <c r="L33" i="12"/>
  <c r="AV30" i="12"/>
  <c r="AV40" i="12"/>
  <c r="AV37" i="12"/>
  <c r="AV71" i="12"/>
  <c r="AV34" i="12"/>
  <c r="I53" i="30"/>
  <c r="J90" i="12"/>
  <c r="J98" i="12" s="1"/>
  <c r="L7" i="12"/>
  <c r="X76" i="12"/>
  <c r="X56" i="12"/>
  <c r="V98" i="12"/>
  <c r="AT56" i="12"/>
  <c r="AT94" i="12" s="1"/>
  <c r="X7" i="12"/>
  <c r="W88" i="12"/>
  <c r="W96" i="12" s="1"/>
  <c r="AA49" i="31"/>
  <c r="V43" i="12"/>
  <c r="V88" i="12" s="1"/>
  <c r="V96" i="12" s="1"/>
  <c r="AE49" i="43"/>
  <c r="I43" i="43"/>
  <c r="I51" i="43" s="1"/>
  <c r="AE51" i="43" s="1"/>
  <c r="AH83" i="12"/>
  <c r="K51" i="32"/>
  <c r="AW42" i="32"/>
  <c r="AI95" i="12"/>
  <c r="AI99" i="12" s="1"/>
  <c r="AJ68" i="12"/>
  <c r="AV69" i="12"/>
  <c r="AH76" i="12"/>
  <c r="AH92" i="12" s="1"/>
  <c r="AJ47" i="12"/>
  <c r="AV8" i="12"/>
  <c r="AJ61" i="12"/>
  <c r="AH91" i="12"/>
  <c r="AH99" i="12" s="1"/>
  <c r="AT33" i="12"/>
  <c r="I49" i="32"/>
  <c r="AW49" i="32" s="1"/>
  <c r="AU19" i="12"/>
  <c r="AV19" i="12" s="1"/>
  <c r="AU94" i="12"/>
  <c r="AJ56" i="12"/>
  <c r="AH94" i="12"/>
  <c r="AI94" i="12"/>
  <c r="AI76" i="12"/>
  <c r="AI92" i="12" s="1"/>
  <c r="AI83" i="12"/>
  <c r="AU83" i="12" s="1"/>
  <c r="AI90" i="12"/>
  <c r="AU7" i="12"/>
  <c r="AU90" i="12" s="1"/>
  <c r="L51" i="32"/>
  <c r="AX51" i="32" s="1"/>
  <c r="I49" i="42"/>
  <c r="AH7" i="12"/>
  <c r="AX84" i="48" l="1"/>
  <c r="AX77" i="48"/>
  <c r="AX44" i="48"/>
  <c r="AV61" i="12"/>
  <c r="L76" i="12"/>
  <c r="K53" i="12"/>
  <c r="J53" i="12"/>
  <c r="AT83" i="12"/>
  <c r="AV83" i="12" s="1"/>
  <c r="AS53" i="12"/>
  <c r="AH43" i="12"/>
  <c r="AT43" i="12" s="1"/>
  <c r="AT88" i="12" s="1"/>
  <c r="AX54" i="48"/>
  <c r="AS43" i="40"/>
  <c r="I51" i="40"/>
  <c r="AS51" i="40" s="1"/>
  <c r="I51" i="41"/>
  <c r="AQ51" i="41" s="1"/>
  <c r="AV68" i="12"/>
  <c r="J88" i="12"/>
  <c r="J96" i="12" s="1"/>
  <c r="L43" i="12"/>
  <c r="AV56" i="12"/>
  <c r="X43" i="12"/>
  <c r="AA43" i="31"/>
  <c r="BG49" i="31"/>
  <c r="V50" i="12" s="1"/>
  <c r="X50" i="12" s="1"/>
  <c r="AE43" i="43"/>
  <c r="AI53" i="12"/>
  <c r="AU53" i="12" s="1"/>
  <c r="AU98" i="12"/>
  <c r="AI98" i="12"/>
  <c r="AT76" i="12"/>
  <c r="AT92" i="12" s="1"/>
  <c r="I43" i="32"/>
  <c r="AW43" i="32" s="1"/>
  <c r="AT91" i="12"/>
  <c r="AT99" i="12" s="1"/>
  <c r="AV33" i="12"/>
  <c r="AU76" i="12"/>
  <c r="AU92" i="12" s="1"/>
  <c r="AJ76" i="12"/>
  <c r="AJ83" i="12"/>
  <c r="AI88" i="12"/>
  <c r="AI96" i="12" s="1"/>
  <c r="AU43" i="12"/>
  <c r="AU88" i="12" s="1"/>
  <c r="AH90" i="12"/>
  <c r="AH98" i="12" s="1"/>
  <c r="AT7" i="12"/>
  <c r="AJ7" i="12"/>
  <c r="Y49" i="42"/>
  <c r="I43" i="42"/>
  <c r="AH88" i="12" l="1"/>
  <c r="AH96" i="12" s="1"/>
  <c r="L53" i="12"/>
  <c r="AJ43" i="12"/>
  <c r="AA51" i="31"/>
  <c r="BG51" i="31" s="1"/>
  <c r="V53" i="12" s="1"/>
  <c r="X53" i="12" s="1"/>
  <c r="BG43" i="31"/>
  <c r="V44" i="12" s="1"/>
  <c r="X44" i="12" s="1"/>
  <c r="AT96" i="12"/>
  <c r="AT108" i="12" s="1"/>
  <c r="AU96" i="12"/>
  <c r="AU108" i="12" s="1"/>
  <c r="AV76" i="12"/>
  <c r="I51" i="32"/>
  <c r="AW51" i="32" s="1"/>
  <c r="AH50" i="12"/>
  <c r="AJ50" i="12" s="1"/>
  <c r="AV43" i="12"/>
  <c r="Y43" i="42"/>
  <c r="AH44" i="12" s="1"/>
  <c r="I51" i="42"/>
  <c r="Y51" i="42" s="1"/>
  <c r="AT90" i="12"/>
  <c r="AT98" i="12" s="1"/>
  <c r="AV7" i="12"/>
  <c r="AT50" i="12" l="1"/>
  <c r="AV50" i="12" s="1"/>
  <c r="AH53" i="12"/>
  <c r="AT44" i="12"/>
  <c r="AV44" i="12" s="1"/>
  <c r="AJ44" i="12"/>
  <c r="AT53" i="12" l="1"/>
  <c r="AV53" i="12" s="1"/>
  <c r="AJ53" i="12"/>
</calcChain>
</file>

<file path=xl/sharedStrings.xml><?xml version="1.0" encoding="utf-8"?>
<sst xmlns="http://schemas.openxmlformats.org/spreadsheetml/2006/main" count="12502" uniqueCount="2397">
  <si>
    <t>- 1. melléklet</t>
  </si>
  <si>
    <t>- 2. melléklet</t>
  </si>
  <si>
    <t>- 3. melléklet</t>
  </si>
  <si>
    <t>- 4. melléklet</t>
  </si>
  <si>
    <t>- 5. melléklet</t>
  </si>
  <si>
    <t>- 6. melléklet</t>
  </si>
  <si>
    <t>- 7. melléklet</t>
  </si>
  <si>
    <t>adatok eFt-ban</t>
  </si>
  <si>
    <t>A</t>
  </si>
  <si>
    <t>B</t>
  </si>
  <si>
    <t>C</t>
  </si>
  <si>
    <t>D</t>
  </si>
  <si>
    <t>E</t>
  </si>
  <si>
    <t>Beruházások, felújítások, támogatás értékű felhalmozási kiadások, felhalmozási célú pénzeszközátadások</t>
  </si>
  <si>
    <t>Pénzma-radványból</t>
  </si>
  <si>
    <t>EU támogatás</t>
  </si>
  <si>
    <t>Működési bevételből</t>
  </si>
  <si>
    <t>finanszírozott fejlesztések</t>
  </si>
  <si>
    <t>Áthúzódó</t>
  </si>
  <si>
    <t>1.</t>
  </si>
  <si>
    <t>2.</t>
  </si>
  <si>
    <t>3.</t>
  </si>
  <si>
    <t>4.</t>
  </si>
  <si>
    <t>5.</t>
  </si>
  <si>
    <t>6.</t>
  </si>
  <si>
    <t>7.</t>
  </si>
  <si>
    <t>8.</t>
  </si>
  <si>
    <t>9.</t>
  </si>
  <si>
    <t>10.</t>
  </si>
  <si>
    <t>11.</t>
  </si>
  <si>
    <t>12.</t>
  </si>
  <si>
    <t>13.</t>
  </si>
  <si>
    <t>14.</t>
  </si>
  <si>
    <t>15.</t>
  </si>
  <si>
    <t>16.</t>
  </si>
  <si>
    <t>17.</t>
  </si>
  <si>
    <t>18.</t>
  </si>
  <si>
    <t>19.</t>
  </si>
  <si>
    <t>20.</t>
  </si>
  <si>
    <t>Városi lámpahely bővítés</t>
  </si>
  <si>
    <t>21.</t>
  </si>
  <si>
    <t>22.</t>
  </si>
  <si>
    <t>Tervkészítések</t>
  </si>
  <si>
    <t>23.</t>
  </si>
  <si>
    <t>24.</t>
  </si>
  <si>
    <t>25.</t>
  </si>
  <si>
    <t>Helyi védettség alatt lévő épületek felújításának támogatása</t>
  </si>
  <si>
    <t>26.</t>
  </si>
  <si>
    <t>27.</t>
  </si>
  <si>
    <t>28.</t>
  </si>
  <si>
    <t>29.</t>
  </si>
  <si>
    <t>30.</t>
  </si>
  <si>
    <t>31.</t>
  </si>
  <si>
    <t>32.</t>
  </si>
  <si>
    <t>33.</t>
  </si>
  <si>
    <t>34.</t>
  </si>
  <si>
    <t>35.</t>
  </si>
  <si>
    <t>36.</t>
  </si>
  <si>
    <t>37.</t>
  </si>
  <si>
    <t>38.</t>
  </si>
  <si>
    <t>39.</t>
  </si>
  <si>
    <t>Intézmények</t>
  </si>
  <si>
    <t>40.</t>
  </si>
  <si>
    <t>41.</t>
  </si>
  <si>
    <t>42.</t>
  </si>
  <si>
    <t>43.</t>
  </si>
  <si>
    <t>44.</t>
  </si>
  <si>
    <t>45.</t>
  </si>
  <si>
    <t>46.</t>
  </si>
  <si>
    <t>47.</t>
  </si>
  <si>
    <t>48.</t>
  </si>
  <si>
    <t>49.</t>
  </si>
  <si>
    <t>50.</t>
  </si>
  <si>
    <t>51.</t>
  </si>
  <si>
    <t>52.</t>
  </si>
  <si>
    <t>53.</t>
  </si>
  <si>
    <t>54.</t>
  </si>
  <si>
    <t>Összesen:</t>
  </si>
  <si>
    <t>55.</t>
  </si>
  <si>
    <t>56.</t>
  </si>
  <si>
    <t>Végösszesen:</t>
  </si>
  <si>
    <t>Működési célú</t>
  </si>
  <si>
    <t>Napsugár Óvoda</t>
  </si>
  <si>
    <t>Meseház Óvoda</t>
  </si>
  <si>
    <t>Pitypang Óvoda</t>
  </si>
  <si>
    <t>Nefelejcs Bölcsőde</t>
  </si>
  <si>
    <t>Lamberg-kastély Kulturális Központ</t>
  </si>
  <si>
    <t>Összesen</t>
  </si>
  <si>
    <t>I.</t>
  </si>
  <si>
    <t>Működési bevételek</t>
  </si>
  <si>
    <t>I.1.</t>
  </si>
  <si>
    <t>Közhatalmi bevételek</t>
  </si>
  <si>
    <t>I.2.</t>
  </si>
  <si>
    <t>I.3.</t>
  </si>
  <si>
    <t>I.4.</t>
  </si>
  <si>
    <t>I.5.</t>
  </si>
  <si>
    <t>II.</t>
  </si>
  <si>
    <t>Felhalmozási bevételek</t>
  </si>
  <si>
    <t>II.1.</t>
  </si>
  <si>
    <t>II.2.</t>
  </si>
  <si>
    <t>II.3.</t>
  </si>
  <si>
    <t>III.</t>
  </si>
  <si>
    <t>III.1.</t>
  </si>
  <si>
    <t>Működési kiadások</t>
  </si>
  <si>
    <t>Személyi juttatások</t>
  </si>
  <si>
    <t>Felhalmozási kiadások</t>
  </si>
  <si>
    <t>Általános tartalék</t>
  </si>
  <si>
    <t>Függő, átfutó, kiegyenlítő kiadások</t>
  </si>
  <si>
    <t>ÖNKORMÁNYZAT ÖSSZESEN</t>
  </si>
  <si>
    <t>Megnevezés</t>
  </si>
  <si>
    <t>F</t>
  </si>
  <si>
    <t>G</t>
  </si>
  <si>
    <t>H</t>
  </si>
  <si>
    <t>I</t>
  </si>
  <si>
    <t>J</t>
  </si>
  <si>
    <t>K</t>
  </si>
  <si>
    <t>Felújítások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</si>
  <si>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</si>
  <si>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</si>
  <si>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</si>
  <si>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</si>
  <si>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</si>
  <si>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</si>
  <si>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</si>
  <si>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</si>
  <si>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</si>
  <si>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</si>
  <si>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</si>
  <si>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</si>
  <si>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</si>
  <si>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</si>
  <si>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</si>
  <si>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</si>
  <si>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</si>
  <si>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</si>
  <si>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</si>
  <si>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</si>
  <si>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</si>
  <si>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</si>
  <si>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</si>
  <si>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</si>
  <si>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</si>
  <si>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</si>
  <si>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</si>
  <si>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</si>
  <si>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</si>
  <si>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</si>
  <si>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</si>
  <si>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</si>
  <si>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</si>
  <si>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</si>
  <si>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</si>
  <si>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</si>
  <si>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</si>
  <si>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</si>
  <si>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</si>
  <si>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</si>
  <si>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</si>
  <si>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</si>
  <si>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</si>
  <si>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</si>
  <si>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</si>
  <si>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</si>
  <si>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</si>
  <si>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</si>
  <si>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</si>
  <si>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</si>
  <si>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</si>
  <si>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</si>
  <si>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</si>
  <si>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</si>
  <si>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</si>
  <si>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</si>
  <si>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</si>
  <si>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</si>
  <si>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</si>
  <si>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</si>
  <si>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</si>
  <si>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</si>
  <si>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</si>
  <si>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</si>
  <si>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</si>
  <si>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</si>
  <si>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</si>
  <si>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</si>
  <si>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</si>
  <si>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</si>
  <si>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</si>
  <si>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</si>
  <si>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</si>
  <si>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</si>
  <si>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</si>
  <si>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</si>
  <si>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</si>
  <si>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</si>
  <si>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</si>
  <si>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</si>
  <si>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</si>
  <si>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</si>
  <si>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</si>
  <si>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</si>
  <si>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Beruházások</t>
  </si>
  <si>
    <t>Intézményi kis összegű felújítások</t>
  </si>
  <si>
    <t>Intézményi játszóterek szabványosítása</t>
  </si>
  <si>
    <t>Fejlesztési célú céltartalékok</t>
  </si>
  <si>
    <t>Irányító szervtől kapott támogatás</t>
  </si>
  <si>
    <t>AR</t>
  </si>
  <si>
    <t>AS</t>
  </si>
  <si>
    <t>AT</t>
  </si>
  <si>
    <t>AV</t>
  </si>
  <si>
    <t>AW</t>
  </si>
  <si>
    <t>AU</t>
  </si>
  <si>
    <t>AZ</t>
  </si>
  <si>
    <t>AX</t>
  </si>
  <si>
    <t>Környezetvédelmi alap</t>
  </si>
  <si>
    <t>Építéshatósági alap</t>
  </si>
  <si>
    <t>BA</t>
  </si>
  <si>
    <t>BB</t>
  </si>
  <si>
    <t>BC</t>
  </si>
  <si>
    <t>BD</t>
  </si>
  <si>
    <t>BE</t>
  </si>
  <si>
    <t>BF</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</si>
  <si>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</si>
  <si>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</si>
  <si>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</si>
  <si>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</si>
  <si>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</si>
  <si>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</si>
  <si>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</si>
  <si>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</si>
  <si>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</si>
  <si>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</si>
  <si>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</si>
  <si>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</si>
  <si>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</si>
  <si>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</si>
  <si>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</si>
  <si>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</si>
  <si>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</si>
  <si>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</si>
  <si>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</si>
  <si>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</si>
  <si>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</si>
  <si>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</si>
  <si>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</si>
  <si>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</si>
  <si>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</si>
  <si>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</si>
  <si>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</si>
  <si>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</si>
  <si>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</si>
  <si>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</si>
  <si>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</si>
  <si>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</si>
  <si>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</si>
  <si>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</si>
  <si>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</si>
  <si>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</si>
  <si>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</si>
  <si>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</si>
  <si>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</si>
  <si>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</si>
  <si>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</si>
  <si>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</si>
  <si>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</si>
  <si>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</si>
  <si>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</si>
  <si>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</si>
  <si>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</si>
  <si>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</si>
  <si>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</si>
  <si>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</si>
  <si>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</si>
  <si>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</si>
  <si>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</si>
  <si>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</si>
  <si>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</si>
  <si>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</si>
  <si>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</si>
  <si>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</si>
  <si>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</si>
  <si>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</si>
  <si>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</si>
  <si>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</si>
  <si>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</si>
  <si>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</si>
  <si>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</si>
  <si>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</si>
  <si>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</si>
  <si>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</si>
  <si>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</si>
  <si>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</si>
  <si>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</si>
  <si>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</si>
  <si>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</si>
  <si>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</si>
  <si>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</si>
  <si>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</si>
  <si>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</si>
  <si>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</si>
  <si>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</si>
  <si>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</si>
  <si>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</si>
  <si>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</si>
  <si>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</si>
  <si>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</si>
  <si>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</si>
  <si>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</si>
  <si>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</si>
  <si>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</si>
  <si>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</si>
  <si>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</si>
  <si>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</si>
  <si>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</si>
  <si>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</si>
  <si>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</si>
  <si>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</si>
  <si>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</si>
  <si>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</si>
  <si>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</si>
  <si>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</si>
  <si>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</si>
  <si>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</si>
  <si>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</si>
  <si>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</si>
  <si>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</si>
  <si>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</si>
  <si>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</si>
  <si>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</si>
  <si>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</si>
  <si>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317.</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</si>
  <si>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</si>
  <si>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</si>
  <si>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</si>
  <si>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</si>
  <si>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</si>
  <si>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</si>
  <si>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</si>
  <si>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</si>
  <si>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</si>
  <si>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</si>
  <si>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</si>
  <si>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</si>
  <si>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</si>
  <si>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</si>
  <si>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</si>
  <si>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</si>
  <si>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</si>
  <si>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</si>
  <si>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</si>
  <si>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</si>
  <si>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</si>
  <si>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</si>
  <si>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</si>
  <si>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</si>
  <si>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</si>
  <si>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</si>
  <si>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</si>
  <si>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</si>
  <si>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</si>
  <si>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</si>
  <si>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</si>
  <si>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</si>
  <si>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</si>
  <si>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</si>
  <si>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</si>
  <si>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</si>
  <si>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</si>
  <si>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</si>
  <si>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</si>
  <si>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</si>
  <si>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</si>
  <si>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</si>
  <si>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</si>
  <si>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</si>
  <si>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</si>
  <si>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</si>
  <si>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</si>
  <si>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</si>
  <si>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</si>
  <si>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</si>
  <si>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</si>
  <si>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</si>
  <si>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</si>
  <si>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</si>
  <si>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</si>
  <si>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</si>
  <si>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</si>
  <si>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</si>
  <si>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</si>
  <si>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</si>
  <si>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</si>
  <si>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</si>
  <si>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</si>
  <si>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</si>
  <si>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</si>
  <si>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</si>
  <si>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</si>
  <si>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</si>
  <si>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</si>
  <si>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</si>
  <si>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</si>
  <si>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</si>
  <si>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</si>
  <si>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</si>
  <si>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</si>
  <si>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</si>
  <si>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</si>
  <si>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</si>
  <si>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</si>
  <si>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</si>
  <si>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</si>
  <si>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</si>
  <si>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</si>
  <si>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</si>
  <si>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</si>
  <si>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</si>
  <si>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</si>
  <si>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</si>
  <si>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</si>
  <si>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</si>
  <si>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</si>
  <si>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</si>
  <si>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</si>
  <si>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</si>
  <si>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</si>
  <si>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</si>
  <si>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</si>
  <si>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</si>
  <si>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</si>
  <si>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</si>
  <si>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</si>
  <si>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</si>
  <si>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</si>
  <si>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</si>
  <si>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</si>
  <si>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</si>
  <si>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</si>
  <si>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</si>
  <si>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</si>
  <si>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</si>
  <si>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</si>
  <si>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</si>
  <si>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</si>
  <si>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</si>
  <si>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</si>
  <si>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</si>
  <si>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</si>
  <si>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</si>
  <si>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</si>
  <si>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</si>
  <si>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</si>
  <si>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</si>
  <si>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</si>
  <si>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</si>
  <si>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</si>
  <si>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</si>
  <si>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</si>
  <si>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</si>
  <si>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</si>
  <si>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</si>
  <si>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</si>
  <si>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</si>
  <si>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</si>
  <si>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</si>
  <si>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</si>
  <si>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</si>
  <si>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</si>
  <si>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</si>
  <si>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</si>
  <si>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</si>
  <si>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</si>
  <si>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</si>
  <si>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</si>
  <si>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</si>
  <si>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</si>
  <si>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</si>
  <si>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</si>
  <si>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</si>
  <si>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</si>
  <si>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</si>
  <si>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</si>
  <si>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</si>
  <si>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</si>
  <si>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</si>
  <si>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</si>
  <si>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</si>
  <si>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</si>
  <si>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</si>
  <si>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</si>
  <si>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</si>
  <si>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</si>
  <si>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</si>
  <si>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</si>
  <si>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</si>
  <si>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</si>
  <si>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</si>
  <si>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</si>
  <si>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</si>
  <si>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</si>
  <si>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</si>
  <si>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</si>
  <si>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</si>
  <si>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</si>
  <si>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</si>
  <si>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</si>
  <si>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</si>
  <si>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</si>
  <si>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</si>
  <si>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Költségvetési bevételek (46. sor)</t>
  </si>
  <si>
    <t>Költségvetési kiadások (97. sor)</t>
  </si>
  <si>
    <t>Költségvetési egyenleg (108. sor - 109. sor)</t>
  </si>
  <si>
    <t>Ebből:</t>
  </si>
  <si>
    <t>Felhalmozási célú</t>
  </si>
  <si>
    <t>A költségvetési hiány belső finanszírozása</t>
  </si>
  <si>
    <t>A költségvetési hiány külső finanszírozása</t>
  </si>
  <si>
    <t>Költségvetési hiány(-) / többlet(+)</t>
  </si>
  <si>
    <t>Fejlesztési bevételből</t>
  </si>
  <si>
    <t>Egyéb közhatalmi bevételek</t>
  </si>
  <si>
    <t>Működési célú támogatások államháztartáson belülről</t>
  </si>
  <si>
    <t>Működési célú átvett pénzeszközök</t>
  </si>
  <si>
    <t>Felhalmozási célú támogatások államháztartáson belülről</t>
  </si>
  <si>
    <t>Felhalmozási célú átvett pénzeszközök</t>
  </si>
  <si>
    <t>Felhalmozási célú pénzeszközátvétel államháztartáson kívülről</t>
  </si>
  <si>
    <t>Finanszírozási bevételek</t>
  </si>
  <si>
    <t>Hitel-, kölcsönfelvétel államháztartáson kívülről</t>
  </si>
  <si>
    <t>Likviditási célú hitelek, kölcsönök felvétele pénzügyi vállalkozástól</t>
  </si>
  <si>
    <t>III.2.</t>
  </si>
  <si>
    <t>Maradvány igénybevétele</t>
  </si>
  <si>
    <t>III.3.</t>
  </si>
  <si>
    <t>Munkaadókat terhelő járulékok és szociális hozzájárulási adó</t>
  </si>
  <si>
    <t>Dologi kiadások</t>
  </si>
  <si>
    <t>Egyéb működési célú kiadások</t>
  </si>
  <si>
    <t>Beruházások ÁFÁ-val</t>
  </si>
  <si>
    <t>Felújítások ÁFÁ-val</t>
  </si>
  <si>
    <t>Egyéb felhalmozási célú kiadások</t>
  </si>
  <si>
    <t>Felhalmozási célú visszatérítendő támogatások, kölcsönök nyújtása államháztartáson kívülre</t>
  </si>
  <si>
    <t>Felhalmozási célú céltartalék</t>
  </si>
  <si>
    <t>Finanszírozási kiadások</t>
  </si>
  <si>
    <t>IV.</t>
  </si>
  <si>
    <t xml:space="preserve">IV. </t>
  </si>
  <si>
    <t>Függő, átfutó bevételek</t>
  </si>
  <si>
    <t>Hiteltörlesztés államháztartáson kívülre</t>
  </si>
  <si>
    <t>III.4.</t>
  </si>
  <si>
    <t>Maradvány igénybevétele működési célra</t>
  </si>
  <si>
    <t>Maradvány igénybevétele felhalmozási célra</t>
  </si>
  <si>
    <t>MÓR VÁROSI ÖNKORMÁNYZAT KONSZOLIDÁLT KÖLTSÉGVETÉSI BEVÉTELEK ÖSSZESEN (I.+II.)</t>
  </si>
  <si>
    <t>MÓR VÁROSI ÖNKORMÁNYZAT KONSZOLIDÁLT BEVÉTELEK ÖSSZESEN (I.+II.+III.+IV.)</t>
  </si>
  <si>
    <t>Központi, irányító szervi támogatás folyósítása</t>
  </si>
  <si>
    <t>MÓR VÁROSI ÖNKORMÁNYZAT KONSZOLIDÁLT KÖLTSÉGVETÉSI KIADÁSOK ÖSSZESEN (I.+II.)</t>
  </si>
  <si>
    <t>MÓR VÁROSI ÖNKORMÁNYZAT KONSZOLIDÁLT KIADÁSOK ÖSSZESEN (I.+II.+III.+IV.)</t>
  </si>
  <si>
    <t>Ellátottak pénzbeli juttatásai</t>
  </si>
  <si>
    <t>Tartalomjegyzék</t>
  </si>
  <si>
    <t xml:space="preserve">elkülönítetten az európai uniós forrásból finanszírozott támogatással megvalósuló programok, projektek kiadásait, </t>
  </si>
  <si>
    <t>valamint az önkormányzat ilyen projekthez történő hozzájárulását</t>
  </si>
  <si>
    <t>013320 Köztemető- fenntartás és- működtetés</t>
  </si>
  <si>
    <t>013350 Az önkormányzati vagyonnal való gazdálodással kapcsolatos feladatok</t>
  </si>
  <si>
    <t>013360 Más szerv részére végzett pénzügyi- gazdálkodási, üzemeltetési, egyéb szolgáltatások</t>
  </si>
  <si>
    <t>016030 Állampolgársági ügyek</t>
  </si>
  <si>
    <t>016080 Kiemelt állami és önkormányzati rendezvények</t>
  </si>
  <si>
    <t>018020 Központi költségvetési befizetések</t>
  </si>
  <si>
    <t>018030 Támogatási célú finanszírozási műveletek</t>
  </si>
  <si>
    <t>022010 Polgári honvédelem ágazati feladatai, a lakosság felkészítése</t>
  </si>
  <si>
    <t>042180 Állat- egészségügy</t>
  </si>
  <si>
    <t>045110 Közúti közlekedés igazgatása és támogatása</t>
  </si>
  <si>
    <t>045120 Út, autópálya építése</t>
  </si>
  <si>
    <t>045160 Közutak, hidak, alagutak üzemeltetése, fenntartása</t>
  </si>
  <si>
    <t>045170 Parkoló, garázs üzemeltetése, fenntartása</t>
  </si>
  <si>
    <t>047120 Piac üzemeltetése</t>
  </si>
  <si>
    <t>051030 Nem veszélyes (települési) hulladék vegyes (ömlesztett) begyüjtése, szállítása, átrakása</t>
  </si>
  <si>
    <t>052020 Szennyvíz gyűjtése, tisztítása, elhelyezése</t>
  </si>
  <si>
    <t>061030 Lakáshoz jutást segítő támogatások</t>
  </si>
  <si>
    <t>062010 Településfejlesztés igazgatása</t>
  </si>
  <si>
    <t>063080 Vízellátással kapcsolatos közmű építése, fenntartása, üzemeltetése</t>
  </si>
  <si>
    <t>064010 Közvilágítás</t>
  </si>
  <si>
    <t>066010 Zöldterület kezelés</t>
  </si>
  <si>
    <t>072190 Általános orvosi szolgáltatások finanszírozása és támogatása</t>
  </si>
  <si>
    <t>072390 Fogorvosi ellátás finanszírozása és támogatása</t>
  </si>
  <si>
    <t>074031 Család és nővédelmi egészségügyi gondozás</t>
  </si>
  <si>
    <t>074032 Ifjúság- egészségügyi gondozás</t>
  </si>
  <si>
    <t>081041 Versenysport- és utánpótlás- nevelési tevékenység és támogatása</t>
  </si>
  <si>
    <t>081045 Szabadidősport- (rekreációs sport-) tevékenység és támogatása</t>
  </si>
  <si>
    <t>083050 Televízió- műsor szolgáltatása és támogatása</t>
  </si>
  <si>
    <t>084031 Civil szervezetek működési támogatása</t>
  </si>
  <si>
    <t>086030 Nemzetközi kulturális együttműködés</t>
  </si>
  <si>
    <t>101150 Betegséggel kapcsolatos pénzbeli ellátások, támogatások</t>
  </si>
  <si>
    <t>104060 A gyermekek, fiatalok és családok életminőségét javító programok</t>
  </si>
  <si>
    <t>106010 Lakóingatlan szociális célú bérbeadása, üzemeltetése</t>
  </si>
  <si>
    <t>107060 Egyéb szociális pénzbeli és természetbeni ellátások, támogatások</t>
  </si>
  <si>
    <t>013350 Az önkormányzati vagyonnal való gazdálkodással kapcsolatos feladatok</t>
  </si>
  <si>
    <t>105010 Munkanélküli aktívkorúak ellátása</t>
  </si>
  <si>
    <t>Önkormányzatok működési támogatásai</t>
  </si>
  <si>
    <t>I.1.07.</t>
  </si>
  <si>
    <t>I.1.12.</t>
  </si>
  <si>
    <t>Egyéb működési célú támogatások bevételei államháztartáson belülről</t>
  </si>
  <si>
    <t xml:space="preserve">II.1.14. </t>
  </si>
  <si>
    <t>Felhalmozási célú önkormányzati támogatások</t>
  </si>
  <si>
    <t>II.1.18.</t>
  </si>
  <si>
    <t>Egyéb felhalmozási célú támogatások bevételei államháztartáson belülről</t>
  </si>
  <si>
    <t>I.2.22.</t>
  </si>
  <si>
    <t>Jövedelemadók</t>
  </si>
  <si>
    <t>I.2.25.</t>
  </si>
  <si>
    <t>Vagyoni típusú adók</t>
  </si>
  <si>
    <t>I.2.26.</t>
  </si>
  <si>
    <t>Értékesítési és forgalmi adók</t>
  </si>
  <si>
    <t>I.2.29.</t>
  </si>
  <si>
    <t>Gépjárműadók</t>
  </si>
  <si>
    <t>I.2.30.</t>
  </si>
  <si>
    <t>Egyéb áruhasználati és szolgáltatási adók</t>
  </si>
  <si>
    <t>I.2.32.</t>
  </si>
  <si>
    <t>I.3.34.</t>
  </si>
  <si>
    <t>I.3.35.</t>
  </si>
  <si>
    <t>I.3.36.</t>
  </si>
  <si>
    <t>I.3.37.</t>
  </si>
  <si>
    <t>I.3.38.</t>
  </si>
  <si>
    <t>I.3.39.</t>
  </si>
  <si>
    <t>I.3.40.</t>
  </si>
  <si>
    <t>I.3.41.</t>
  </si>
  <si>
    <t>I.3.43.</t>
  </si>
  <si>
    <t>Készletértékesítés ellenértéke</t>
  </si>
  <si>
    <t>Szolgáltatások ellenértéke</t>
  </si>
  <si>
    <t>Közvetített szolgáltatások ellenértéke</t>
  </si>
  <si>
    <t>Tulajdonosi bevételek</t>
  </si>
  <si>
    <t>Ellátási díjak</t>
  </si>
  <si>
    <t>Kiszámlázott általános forgalmi adó</t>
  </si>
  <si>
    <t>Általános forgalmi adó visszatérítése</t>
  </si>
  <si>
    <t>Kamatbevételek</t>
  </si>
  <si>
    <t>Egyéb működési bevételek</t>
  </si>
  <si>
    <t>Ingatlanok értékesítése</t>
  </si>
  <si>
    <t>Egyéb tárgyi eszközök értékesítése</t>
  </si>
  <si>
    <t>Működési célú visszatérítendő támogatások, kölcsönök visszatérülése államháztartáson kívülről</t>
  </si>
  <si>
    <t>Egyéb működési célú átvett pénzeszközök</t>
  </si>
  <si>
    <t>I.4.52.</t>
  </si>
  <si>
    <t>I.4.53.</t>
  </si>
  <si>
    <t xml:space="preserve">II.2.46. </t>
  </si>
  <si>
    <t>II.2.47.</t>
  </si>
  <si>
    <t>II.3.57.</t>
  </si>
  <si>
    <t>III.1.02.</t>
  </si>
  <si>
    <t>Előző év költségvetési maradványának működési célú igénybevétele</t>
  </si>
  <si>
    <t>Előző év költségvetési maradványának felhalmozási célú igénybevétele</t>
  </si>
  <si>
    <t>I.4.62.</t>
  </si>
  <si>
    <t>I.4.65.</t>
  </si>
  <si>
    <t>III.2.10/1.</t>
  </si>
  <si>
    <t>III.2.10/2.</t>
  </si>
  <si>
    <t>I.4.66/1.</t>
  </si>
  <si>
    <t>I.4.66/2.</t>
  </si>
  <si>
    <t>Működési célú visszatérítendő támogatások, kölcsönök nyújtása államháztartáson kívülre</t>
  </si>
  <si>
    <t>Egyéb működési célú támogatások államháztartáson belülre</t>
  </si>
  <si>
    <t>Működési célú céltartalékok</t>
  </si>
  <si>
    <t>I.4.60.</t>
  </si>
  <si>
    <t>Egyéb működési célú támogatások államháztartáson kívülre</t>
  </si>
  <si>
    <t>II.3.84.</t>
  </si>
  <si>
    <t>Egyéb felhalmozási célú támogatások államháztartáson belülre</t>
  </si>
  <si>
    <t>II.3.86.</t>
  </si>
  <si>
    <t>II.3.88.</t>
  </si>
  <si>
    <t>Egyéb felhalmozási célú támogatások államháztartáson kívülre</t>
  </si>
  <si>
    <t>II.3.89.</t>
  </si>
  <si>
    <t>Likviditási célú hitelek, kölcsönök törlesztése pénzügyi vállalkozásnak</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</si>
  <si>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</si>
  <si>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</si>
  <si>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</si>
  <si>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</si>
  <si>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</si>
  <si>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</si>
  <si>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</si>
  <si>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</si>
  <si>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</si>
  <si>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</si>
  <si>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</si>
  <si>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</si>
  <si>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</si>
  <si>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</si>
  <si>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</si>
  <si>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</si>
  <si>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</si>
  <si>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</si>
  <si>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</si>
  <si>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</si>
  <si>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</si>
  <si>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</si>
  <si>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</si>
  <si>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</si>
  <si>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</si>
  <si>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</si>
  <si>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</si>
  <si>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</si>
  <si>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</si>
  <si>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</si>
  <si>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</si>
  <si>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</si>
  <si>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</si>
  <si>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</si>
  <si>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</si>
  <si>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</si>
  <si>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</si>
  <si>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</si>
  <si>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</si>
  <si>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</si>
  <si>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</si>
  <si>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</si>
  <si>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</si>
  <si>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</si>
  <si>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</si>
  <si>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</si>
  <si>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</si>
  <si>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</si>
  <si>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</si>
  <si>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</si>
  <si>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</si>
  <si>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</si>
  <si>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</si>
  <si>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</si>
  <si>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</si>
  <si>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</si>
  <si>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</si>
  <si>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</si>
  <si>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</si>
  <si>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</si>
  <si>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</si>
  <si>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</si>
  <si>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</si>
  <si>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</si>
  <si>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</si>
  <si>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</si>
  <si>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</si>
  <si>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</si>
  <si>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</si>
  <si>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</si>
  <si>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</si>
  <si>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</si>
  <si>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</si>
  <si>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</si>
  <si>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</si>
  <si>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</si>
  <si>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</si>
  <si>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</si>
  <si>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</si>
  <si>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</si>
  <si>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</si>
  <si>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</si>
  <si>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</si>
  <si>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</si>
  <si>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</si>
  <si>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</si>
  <si>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</si>
  <si>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</si>
  <si>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</si>
  <si>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</si>
  <si>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</si>
  <si>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</si>
  <si>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</si>
  <si>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</si>
  <si>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</si>
  <si>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</si>
  <si>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</si>
  <si>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</si>
  <si>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</si>
  <si>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</si>
  <si>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</si>
  <si>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</si>
  <si>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</si>
  <si>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</si>
  <si>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</si>
  <si>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</si>
  <si>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</si>
  <si>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</si>
  <si>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</si>
  <si>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</si>
  <si>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</si>
  <si>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</si>
  <si>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</si>
  <si>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</si>
  <si>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</si>
  <si>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</si>
  <si>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011130 Önkormányza-tok és önkormányzati hivatalok jogalkotó és általános igazgatási tevékenysége</t>
  </si>
  <si>
    <t>018010 Önkormányza-tok elszámolásai a központi költségvetéssel</t>
  </si>
  <si>
    <t>041232 Start- munka program- Téli közfoglalkozta-tás</t>
  </si>
  <si>
    <t>041233 Hosszabb időtartamú közfoglalkozta-tás</t>
  </si>
  <si>
    <t>062010 Településfej-lesztés igazgatása</t>
  </si>
  <si>
    <t>062020 Településfej-lesztései projektek és támogatásuk</t>
  </si>
  <si>
    <t>081030 Sportlétesítmé-nyek, edzőtáborok működtetése és fejlesztése</t>
  </si>
  <si>
    <t>066020 Város-, községgazdál-kodási egyéb szolgáltatások</t>
  </si>
  <si>
    <t>081061 Szabadidős park, fürdő és trandszolgálta-tás</t>
  </si>
  <si>
    <t>084032 Civil szervezetek programtámoga-tása</t>
  </si>
  <si>
    <t>084040 Egyházak közösségi és hitéleti tevékenységé-nek támogatása</t>
  </si>
  <si>
    <t>104051 Gyermekvédel-mi pénzbeli és természetbeni ellátások</t>
  </si>
  <si>
    <t>104052 Családtámoga-tások</t>
  </si>
  <si>
    <t>BG</t>
  </si>
  <si>
    <t>BH</t>
  </si>
  <si>
    <t>BI</t>
  </si>
  <si>
    <t>BJ</t>
  </si>
  <si>
    <t>BK</t>
  </si>
  <si>
    <t>BL</t>
  </si>
  <si>
    <t>BM</t>
  </si>
  <si>
    <t>BN</t>
  </si>
  <si>
    <t>BO</t>
  </si>
  <si>
    <t>BP</t>
  </si>
  <si>
    <t>BQ</t>
  </si>
  <si>
    <t>BR</t>
  </si>
  <si>
    <t>BS</t>
  </si>
  <si>
    <t>BT</t>
  </si>
  <si>
    <t>BU</t>
  </si>
  <si>
    <t>BV</t>
  </si>
  <si>
    <t>BW</t>
  </si>
  <si>
    <t>BX</t>
  </si>
  <si>
    <t>BZ</t>
  </si>
  <si>
    <t>CA</t>
  </si>
  <si>
    <t>POLGÁRMESTERI HIVATAL ÖSSZESEN</t>
  </si>
  <si>
    <t>Mór Városi Önkormányzat Ellátó Központja</t>
  </si>
  <si>
    <t>Panelprogram forrás elkülönítés</t>
  </si>
  <si>
    <t>Velegi úti iparterület közvilágítás bővítés I. ütem</t>
  </si>
  <si>
    <t>013360 Más szerv részére végzett pénzügyi-gazdálkodási, üzemeltetési, egyéb szolgáltatások</t>
  </si>
  <si>
    <t>106020 Lakásfenntartással, lakhatással összefüggő ellátások</t>
  </si>
  <si>
    <t>044310 Építésügy igazgatása</t>
  </si>
  <si>
    <t>Önkormányzatok és önkormányzati hivatalok jogalkotó és általános igazgatási tevékenysége (011130)</t>
  </si>
  <si>
    <t>Bútor beszerzés</t>
  </si>
  <si>
    <t>Köztemető-fenntartás és -működtetés (013320)</t>
  </si>
  <si>
    <t>Kálvária temető szoborcsoport felújítása, Kálvária domb és keresztek felújítása</t>
  </si>
  <si>
    <t>Az önkormányzati vagyonnal való gazdálkodással kapcsolatos feladatok (013350)</t>
  </si>
  <si>
    <t>Intézményi épület felújítások tervezési költségei</t>
  </si>
  <si>
    <t>Hosszabb időtartamú közfoglalkoztatás (041233)</t>
  </si>
  <si>
    <t>Zrínyi u. 36. sz. alatti ingatlannál kazán- és aprítéktároló építése</t>
  </si>
  <si>
    <t>Út, autópálya építés (045120)</t>
  </si>
  <si>
    <t>Autóbusz pályaudvar rekonstrukció</t>
  </si>
  <si>
    <t>Forgalombiztonsági beavatkozások</t>
  </si>
  <si>
    <t>Butik sor parkoló, üzletekhez árufeltöltő út kialakítása</t>
  </si>
  <si>
    <t>Szennyvíz gyűjtése, tisztítása, elhelyezése (052020)</t>
  </si>
  <si>
    <t>Lakáshoz jutást segítő támogatások (061030)</t>
  </si>
  <si>
    <t>Első lakáshoz jutók támogatása</t>
  </si>
  <si>
    <t>Településfejlesztés igazgatása (062010)</t>
  </si>
  <si>
    <t>Településrendezési Terv felülvizsgálata</t>
  </si>
  <si>
    <t>Víztermelés, -kezelés, -ellátás (063080)</t>
  </si>
  <si>
    <t>Közvilágítás (064010)</t>
  </si>
  <si>
    <t>Zöldterület-kezelés (066010)</t>
  </si>
  <si>
    <t>Panelfelújítás - önkormányzati támogatás</t>
  </si>
  <si>
    <t>Hagyományos technológiával épült ingatlanok felújításának támogatása</t>
  </si>
  <si>
    <t>Futópálya, távolugró gödör, lőtér, kapu, szervízút kialakítása</t>
  </si>
  <si>
    <t>Város-, községgazdálkodási egyéb szolgáltatások (066020)</t>
  </si>
  <si>
    <t>MÓRI POLGÁRMESTERI HIVATAL BEVÉTELEK ÖSSZESEN (I.+II.+III.+IV.)</t>
  </si>
  <si>
    <t>MÓRI POLGÁRMESTERI HIVATAL KÖLTSÉGVETÉSI BEVÉTELEK ÖSSZESEN (I.+II.)</t>
  </si>
  <si>
    <t>MÓRI POLGÁRMESTERI HIVATAL KÖLTSÉGVETÉSI KIADÁSOK ÖSSZESEN (I.+II.)</t>
  </si>
  <si>
    <t>MÓRI POLGÁRMESTERI HIVATAL KIADÁSOK ÖSSZESEN (I.+II.+III.+IV.)</t>
  </si>
  <si>
    <t xml:space="preserve">kiemelt előirányzatok, azon belül kormányzati funkció, feladat bontásban, </t>
  </si>
  <si>
    <t>MÓR VÁROSI ÖNKORMÁNYZAT BEVÉTELEK ÖSSZESEN (I.+II.+III.+IV.)</t>
  </si>
  <si>
    <t>MÓR VÁROSI ÖNKORMÁNYZAT KÖLTSÉGVETÉSI BEVÉTELEK ÖSSZESEN (I.+II.)</t>
  </si>
  <si>
    <t>MÓR VÁROSI ÖNKORMÁNYZAT KÖLTSÉGVETÉSI KIADÁSOK ÖSSZESEN (I.+II.)</t>
  </si>
  <si>
    <t>MÓR VÁROSI ÖNKORMÁNYZAT KIADÁSOK ÖSSZESEN (I.+II.+III.+IV.)</t>
  </si>
  <si>
    <t>Kis értékű eszközbeszerzés</t>
  </si>
  <si>
    <t>900060 Forgatási és befektetési célú finanszírozási műveletek</t>
  </si>
  <si>
    <t>Sportlétesítmények, edzőtáborok működtetése és fejlesztése (081030)</t>
  </si>
  <si>
    <t>Babos kút területrendezés</t>
  </si>
  <si>
    <t>BY</t>
  </si>
  <si>
    <t>Család és nővédelmi egészségügyi gondozás (074031)</t>
  </si>
  <si>
    <t>Szabadidős park, fürdő és strandszolgáltatás (081061)</t>
  </si>
  <si>
    <t>Kiemelt állami és önkormányzati rendezvények (016080)</t>
  </si>
  <si>
    <t>Elvonások és befizetések bevételei</t>
  </si>
  <si>
    <t>I.1.08.</t>
  </si>
  <si>
    <t>512.</t>
  </si>
  <si>
    <t>513.</t>
  </si>
  <si>
    <t>514.</t>
  </si>
  <si>
    <t>515.</t>
  </si>
  <si>
    <t>516.</t>
  </si>
  <si>
    <t>517.</t>
  </si>
  <si>
    <t>518.</t>
  </si>
  <si>
    <t>Nem veszélyes (települési) hulladék vegyes (ömlesztett) begyüjtése, szállítása, átrakása (051030)</t>
  </si>
  <si>
    <t>Kis értékű informatikai eszköz beszerzés</t>
  </si>
  <si>
    <t>I.4.56.</t>
  </si>
  <si>
    <t>Elvonások és befizetések</t>
  </si>
  <si>
    <t>519.</t>
  </si>
  <si>
    <t>520.</t>
  </si>
  <si>
    <t>521.</t>
  </si>
  <si>
    <t>522.</t>
  </si>
  <si>
    <t>523.</t>
  </si>
  <si>
    <t>524.</t>
  </si>
  <si>
    <t>525.</t>
  </si>
  <si>
    <t>Mór út és járdaépítés</t>
  </si>
  <si>
    <t>MVÖ ELLÁTÓ KÖZPONTJA KÖLTSÉGVETÉSI BEVÉTELEK ÖSSZESEN (I.+II.)</t>
  </si>
  <si>
    <t>MVÖ ELLÁTÓ KÖZPONTJA BEVÉTELEK ÖSSZESEN (I.+II.+III.+IV.)</t>
  </si>
  <si>
    <t>MVÖ ELLÁTÓ KÖZPONTJA KÖLTSÉGVETÉSI KIADÁSOK ÖSSZESEN (I.+II.)</t>
  </si>
  <si>
    <t>MVÖ ELLÁTÓ KÖZPONTJA KIADÁSOK ÖSSZESEN (I.+II.+III.+IV.)</t>
  </si>
  <si>
    <t>MVÖ ELLÁTÓ KÖZPONTJA ÖSSZESEN</t>
  </si>
  <si>
    <t>091220 Köznevelési intézmény 1-4. évfolyamán tanulók nevelésével, oktatásával összefüggő működtetési feladatok</t>
  </si>
  <si>
    <t>091250 Alapfokú művészetok-tatással összefüggő működtetési feladatok</t>
  </si>
  <si>
    <t>092260 Gimnázium és szakképző iskola tanulóinak közismereti és szakmai elméleti oktatásával összefüggő működtetési feladatok</t>
  </si>
  <si>
    <t>096015 Gyermekétkeztetés köznevelési intézményben</t>
  </si>
  <si>
    <t>096025 Munkahelyi étkeztetés köznevelési intézményben</t>
  </si>
  <si>
    <t>900090 Vállalkozási tevékenysé-gek kiadásai és bevételei</t>
  </si>
  <si>
    <t>- 8. melléklet</t>
  </si>
  <si>
    <t>- 9. melléklet</t>
  </si>
  <si>
    <t>- 10. melléklet</t>
  </si>
  <si>
    <t>- 11. melléklet</t>
  </si>
  <si>
    <t>091110 Óvodai nevelés, ellátás szakmai feladatai</t>
  </si>
  <si>
    <t>091120 Sajátos nevelési igényű gyermekek óvodai nevelésének, ellátásának szakmai feladatai</t>
  </si>
  <si>
    <t>091130 Nemzetiségi óvodai nevelés, ellátás szakmai feladatai</t>
  </si>
  <si>
    <t>091140 Óvodai nevelés, ellátás működtetési feladatai</t>
  </si>
  <si>
    <t>096025 Munkahelyi étkeztetés</t>
  </si>
  <si>
    <t>098021 Pedagógiai szakszolgáltató tevékenység szakmai feladatai</t>
  </si>
  <si>
    <t>NEFELEJCS BÖLCSŐDE ÖSSZESEN</t>
  </si>
  <si>
    <t>NEFELEJCS BÖLCSŐDE KÖLTSÉGVETÉSI BEVÉTELEK ÖSSZESEN (I.+II.)</t>
  </si>
  <si>
    <t>NEFELEJCS BÖLCSŐDE BEVÉTELEK ÖSSZESEN (I.+II.+III.+IV.)</t>
  </si>
  <si>
    <t>NEFELEJCS BÖLCSŐDE KÖLTSÉGVETÉSI KIADÁSOK ÖSSZESEN (I.+II.)</t>
  </si>
  <si>
    <t>NEFELEJCS BÖLCSŐDE KIADÁSOK ÖSSZESEN (I.+II.+III.+IV.)</t>
  </si>
  <si>
    <t xml:space="preserve">104035 Gyermekétkeztetés bölcsődében </t>
  </si>
  <si>
    <t xml:space="preserve">104036 Munkahelyi étkeztetés bölcsődében </t>
  </si>
  <si>
    <t>LAMBERG-KASTÉLY KULTURÁLIS KÖZPONT ÖSSZESEN</t>
  </si>
  <si>
    <t>LAMBERG-KASTÉLY KULTURÁLIS KÖZPONT KÖLTSÉGVETÉSI BEVÉTELEK ÖSSZESEN (I.+II.)</t>
  </si>
  <si>
    <t>LAMBERG-KASTÉLY KULTURÁLIS KÖZPONT BEVÉTELEK ÖSSZESEN (I.+II.+III.+IV.)</t>
  </si>
  <si>
    <t>LAMBERG-KASTÉLY KULTURÁLIS KÖZPONT KÖLTSÉGVETÉSI KIADÁSOK ÖSSZESEN (I.+II.)</t>
  </si>
  <si>
    <t>LAMBERG-KASTÉLY KULTURÁLIS KÖZPONT KIADÁSOK ÖSSZESEN (I.+II.+III.+IV.)</t>
  </si>
  <si>
    <t>082042 Könyvtári állomány gyarapítása, nyilvántartása</t>
  </si>
  <si>
    <t>082043 Könyvtári állomány feltárása, megőrzése, védelme</t>
  </si>
  <si>
    <t>082044 Könyvtári szolgáltatások</t>
  </si>
  <si>
    <t>082063 Múzeumi kiállítási tevékenység</t>
  </si>
  <si>
    <t>082092 Közművelődés - hagyományos közösségi kulturális értékek gondozása</t>
  </si>
  <si>
    <t>900090 Vállalkozási tevékenységek kiadásai és bevételei</t>
  </si>
  <si>
    <t>Posta akadálymentesítése</t>
  </si>
  <si>
    <t>Informatikai beszerzések</t>
  </si>
  <si>
    <t>Ingatlan vásárlások</t>
  </si>
  <si>
    <t>Térfigyelő kamerarendszer bővítés</t>
  </si>
  <si>
    <t>Mór út és járdaépítés, felújítás</t>
  </si>
  <si>
    <t>Városi csapadékvíz elvezető rendszerek felújítása, korszerűsítése</t>
  </si>
  <si>
    <t>Mór Városi Önkormányzat saját bevételeinek részletezése az adósságot keletkeztető ügyletből származó tárgyévi fizetési kötelezettség megállapításához</t>
  </si>
  <si>
    <t>Bevételi jogcímek</t>
  </si>
  <si>
    <t>Helyi adókból származó bevételek</t>
  </si>
  <si>
    <t>Az önkormányzati vagyon és az önkormányzatot megillető vagyoni értékű jog értékesítéséből és hasznosításából származó bevétel</t>
  </si>
  <si>
    <t>Osztalék, koncessziós díj, és hozambevétel</t>
  </si>
  <si>
    <t>Tárgyi eszköz és az immateriális jószág, részvény, részesedés, vállalat értékesítéséből vagy privatizációból származó bevétel</t>
  </si>
  <si>
    <t>Bírság-, pótlék- és díjbevétel</t>
  </si>
  <si>
    <t>Kezességvállalással kapcsolatos megtérülés</t>
  </si>
  <si>
    <t>SAJÁT BEVÉTELEK ÖSSZESEN*</t>
  </si>
  <si>
    <t>*Az adósságot keletkeztető ügyletekhez történő hozzájárulás részletes szabályairól szóló 353/2011. (XII.31.) Korm. Rendelet 2.§ (1) bekezdése alapján.</t>
  </si>
  <si>
    <t>Véradó állomás felújítása I. ütem</t>
  </si>
  <si>
    <t>Trianoni emlékmű pályázati önerő</t>
  </si>
  <si>
    <t>Köztisztviselői lakásvásárlási hitel</t>
  </si>
  <si>
    <t>Gerontex Kft. jótállási garancia</t>
  </si>
  <si>
    <t>CB</t>
  </si>
  <si>
    <t xml:space="preserve">098022 Pedagógiai szakszolgáltató tevékenység működtetési feladatai </t>
  </si>
  <si>
    <t>096025 Mun kahelyi étkeztetés köznevelési intézményben</t>
  </si>
  <si>
    <t>Mór Városi Önkormányzat módosított előirányzatai összesen</t>
  </si>
  <si>
    <t>Mór Városi Önkormányzat eredeti előirányzatai összesen</t>
  </si>
  <si>
    <t>Teljesítés %-ban</t>
  </si>
  <si>
    <t>Móri Polgármesteri Hivatal eredeti előirányzatai összesen</t>
  </si>
  <si>
    <t>Móri Polgármesteri Hivatal módosított előirányzatai összesen</t>
  </si>
  <si>
    <t>Intézmények eredeti előirányzatai összesen</t>
  </si>
  <si>
    <t>Intézmények módosított előirányzatai összesen</t>
  </si>
  <si>
    <t>ÖNKORMÁNYZAT EREDETI ELŐIRÁNYZAT ÖSSZESEN</t>
  </si>
  <si>
    <t>ÖNKORMÁNYZAT MÓDOSÍTOTT ELŐIRÁNYZAT ÖSSZESEN</t>
  </si>
  <si>
    <t>TELJESÍTÉS %-BAN</t>
  </si>
  <si>
    <t>I.3.42.</t>
  </si>
  <si>
    <t>Biztosító által fizetett kártérítés</t>
  </si>
  <si>
    <t>Államháztartáson belüli megelőlegezések visszafizetése</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</si>
  <si>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</si>
  <si>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</si>
  <si>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</si>
  <si>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</si>
  <si>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</si>
  <si>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</si>
  <si>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</si>
  <si>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</si>
  <si>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</si>
  <si>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</si>
  <si>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</si>
  <si>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</si>
  <si>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</si>
  <si>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</si>
  <si>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</si>
  <si>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</si>
  <si>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</si>
  <si>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</si>
  <si>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</si>
  <si>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</si>
  <si>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</si>
  <si>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</si>
  <si>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</si>
  <si>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</si>
  <si>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</si>
  <si>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</si>
  <si>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</si>
  <si>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</si>
  <si>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</si>
  <si>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</si>
  <si>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</si>
  <si>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</si>
  <si>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</si>
  <si>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</si>
  <si>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</si>
  <si>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</si>
  <si>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</si>
  <si>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</si>
  <si>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</si>
  <si>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</si>
  <si>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</si>
  <si>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</si>
  <si>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</si>
  <si>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</si>
  <si>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</si>
  <si>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</si>
  <si>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</si>
  <si>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</si>
  <si>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</si>
  <si>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</si>
  <si>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</si>
  <si>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</si>
  <si>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</si>
  <si>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</si>
  <si>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</si>
  <si>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</si>
  <si>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</si>
  <si>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</si>
  <si>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</si>
  <si>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</si>
  <si>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</si>
  <si>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</si>
  <si>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</si>
  <si>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</si>
  <si>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</si>
  <si>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</si>
  <si>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</si>
  <si>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</si>
  <si>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</si>
  <si>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</si>
  <si>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</si>
  <si>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</si>
  <si>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</si>
  <si>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</si>
  <si>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</si>
  <si>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</si>
  <si>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</si>
  <si>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</si>
  <si>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</si>
  <si>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</si>
  <si>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</si>
  <si>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</si>
  <si>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</si>
  <si>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</si>
  <si>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</si>
  <si>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</si>
  <si>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</si>
  <si>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</si>
  <si>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</si>
  <si>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</si>
  <si>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</si>
  <si>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</si>
  <si>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</si>
  <si>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</si>
  <si>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</si>
  <si>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</si>
  <si>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</si>
  <si>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</si>
  <si>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</si>
  <si>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</si>
  <si>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</si>
  <si>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</si>
  <si>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</si>
  <si>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</si>
  <si>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</si>
  <si>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</si>
  <si>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</si>
  <si>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</si>
  <si>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</si>
  <si>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</si>
  <si>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</si>
  <si>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</si>
  <si>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</si>
  <si>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</si>
  <si>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</si>
  <si>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</si>
  <si>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</si>
  <si>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</si>
  <si>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</si>
  <si>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</si>
  <si>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</si>
  <si>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</si>
  <si>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</si>
  <si>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</si>
  <si>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</si>
  <si>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</si>
  <si>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</si>
  <si>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</si>
  <si>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</si>
  <si>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</si>
  <si>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</si>
  <si>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</si>
  <si>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</si>
  <si>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</si>
  <si>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</si>
  <si>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</si>
  <si>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</si>
  <si>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</si>
  <si>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</si>
  <si>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</si>
  <si>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</si>
  <si>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</si>
  <si>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</si>
  <si>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</si>
  <si>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</si>
  <si>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</si>
  <si>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</si>
  <si>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</si>
  <si>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</si>
  <si>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</si>
  <si>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</si>
  <si>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</si>
  <si>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</si>
  <si>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</si>
  <si>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</si>
  <si>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</si>
  <si>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</si>
  <si>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</si>
  <si>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</si>
  <si>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</si>
  <si>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</si>
  <si>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</si>
  <si>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</si>
  <si>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</si>
  <si>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</si>
  <si>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</si>
  <si>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</si>
  <si>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</si>
  <si>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</si>
  <si>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</si>
  <si>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</si>
  <si>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</si>
  <si>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</si>
  <si>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</si>
  <si>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</si>
  <si>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</si>
  <si>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</si>
  <si>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</si>
  <si>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</si>
  <si>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</si>
  <si>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</si>
  <si>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</si>
  <si>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</si>
  <si>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</si>
  <si>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</si>
  <si>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</si>
  <si>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</si>
  <si>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</si>
  <si>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</si>
  <si>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</si>
  <si>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</si>
  <si>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</si>
  <si>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</si>
  <si>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</si>
  <si>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</si>
  <si>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</si>
  <si>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</si>
  <si>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</si>
  <si>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</si>
  <si>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</si>
  <si>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</si>
  <si>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</si>
  <si>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</si>
  <si>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</si>
  <si>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</si>
  <si>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</si>
  <si>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</si>
  <si>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</si>
  <si>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</si>
  <si>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</si>
  <si>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</si>
  <si>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</si>
  <si>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</si>
  <si>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</si>
  <si>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</si>
  <si>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</si>
  <si>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</si>
  <si>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</si>
  <si>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</si>
  <si>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</si>
  <si>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</si>
  <si>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</si>
  <si>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</si>
  <si>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</si>
  <si>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</si>
  <si>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</si>
  <si>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</si>
  <si>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</si>
  <si>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</si>
  <si>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</si>
  <si>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</si>
  <si>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</si>
  <si>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</si>
  <si>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</si>
  <si>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</si>
  <si>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</si>
  <si>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</si>
  <si>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</si>
  <si>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</si>
  <si>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</si>
  <si>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</si>
  <si>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</si>
  <si>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</si>
  <si>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</si>
  <si>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</si>
  <si>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</si>
  <si>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</si>
  <si>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</si>
  <si>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</si>
  <si>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</si>
  <si>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</si>
  <si>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</si>
  <si>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</si>
  <si>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</si>
  <si>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</si>
  <si>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</si>
  <si>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</si>
  <si>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</si>
  <si>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</si>
  <si>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</si>
  <si>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</si>
  <si>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</si>
  <si>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</si>
  <si>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</si>
  <si>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</si>
  <si>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</si>
  <si>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</si>
  <si>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</si>
  <si>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</si>
  <si>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</si>
  <si>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</si>
  <si>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</si>
  <si>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</si>
  <si>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</si>
  <si>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</si>
  <si>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</si>
  <si>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</si>
  <si>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</si>
  <si>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</si>
  <si>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</si>
  <si>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</si>
  <si>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</si>
  <si>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</si>
  <si>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</si>
  <si>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</si>
  <si>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</si>
  <si>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</si>
  <si>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</si>
  <si>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</si>
  <si>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</si>
  <si>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</si>
  <si>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</si>
  <si>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</si>
  <si>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</si>
  <si>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</si>
  <si>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</si>
  <si>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</si>
  <si>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</si>
  <si>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</si>
  <si>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</si>
  <si>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</si>
  <si>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</si>
  <si>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</si>
  <si>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</si>
  <si>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</si>
  <si>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</si>
  <si>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</si>
  <si>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</si>
  <si>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</si>
  <si>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</si>
  <si>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</si>
  <si>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</si>
  <si>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</si>
  <si>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</si>
  <si>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</si>
  <si>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</si>
  <si>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</si>
  <si>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</si>
  <si>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</si>
  <si>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</si>
  <si>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</si>
  <si>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</si>
  <si>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</si>
  <si>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</si>
  <si>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</si>
  <si>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</si>
  <si>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</si>
  <si>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</si>
  <si>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</si>
  <si>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</si>
  <si>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</si>
  <si>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</si>
  <si>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</si>
  <si>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</si>
  <si>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</si>
  <si>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</si>
  <si>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</si>
  <si>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</si>
  <si>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</si>
  <si>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</si>
  <si>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</si>
  <si>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</si>
  <si>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</si>
  <si>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</si>
  <si>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</si>
  <si>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</si>
  <si>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</si>
  <si>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</si>
  <si>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</si>
  <si>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</si>
  <si>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</si>
  <si>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</si>
  <si>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</si>
  <si>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</si>
  <si>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</si>
  <si>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</si>
  <si>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</si>
  <si>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</si>
  <si>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</si>
  <si>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</si>
  <si>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</si>
  <si>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</si>
  <si>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</si>
  <si>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</si>
  <si>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</si>
  <si>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</si>
  <si>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</si>
  <si>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</si>
  <si>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</si>
  <si>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</si>
  <si>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</si>
  <si>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</si>
  <si>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</si>
  <si>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</si>
  <si>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</si>
  <si>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</si>
  <si>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</si>
  <si>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</si>
  <si>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</si>
  <si>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</si>
  <si>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</si>
  <si>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</si>
  <si>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</si>
  <si>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</si>
  <si>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</si>
  <si>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</si>
  <si>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</si>
  <si>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</si>
  <si>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</si>
  <si>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</si>
  <si>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</si>
  <si>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</si>
  <si>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</si>
  <si>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</si>
  <si>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</si>
  <si>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</si>
  <si>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</si>
  <si>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</si>
  <si>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</si>
  <si>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</si>
  <si>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</si>
  <si>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</si>
  <si>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</si>
  <si>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</si>
  <si>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</si>
  <si>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</si>
  <si>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</si>
  <si>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</si>
  <si>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</si>
  <si>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</si>
  <si>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</si>
  <si>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</si>
  <si>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</si>
  <si>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</si>
  <si>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</si>
  <si>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</si>
  <si>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</si>
  <si>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</si>
  <si>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</si>
  <si>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</si>
  <si>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</si>
  <si>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</si>
  <si>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</si>
  <si>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</si>
  <si>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</si>
  <si>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</si>
  <si>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</si>
  <si>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</si>
  <si>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</si>
  <si>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</si>
  <si>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</si>
  <si>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</si>
  <si>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</si>
  <si>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</si>
  <si>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</si>
  <si>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</si>
  <si>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</si>
  <si>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</si>
  <si>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</si>
  <si>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</si>
  <si>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</si>
  <si>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</si>
  <si>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</si>
  <si>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</si>
  <si>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</si>
  <si>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</si>
  <si>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</si>
  <si>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</si>
  <si>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</si>
  <si>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</si>
  <si>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</si>
  <si>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</si>
  <si>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</si>
  <si>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</si>
  <si>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</si>
  <si>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</si>
  <si>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</si>
  <si>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</si>
  <si>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</si>
  <si>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</si>
  <si>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</si>
  <si>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</si>
  <si>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</si>
  <si>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</si>
  <si>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</si>
  <si>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</si>
  <si>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</si>
  <si>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</si>
  <si>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</si>
  <si>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</si>
  <si>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</si>
  <si>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</si>
  <si>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</si>
  <si>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</si>
  <si>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</si>
  <si>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</si>
  <si>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</si>
  <si>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</si>
  <si>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</si>
  <si>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</si>
  <si>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</si>
  <si>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</si>
  <si>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</si>
  <si>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</si>
  <si>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</si>
  <si>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</si>
  <si>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</si>
  <si>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</si>
  <si>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</si>
  <si>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</si>
  <si>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</si>
  <si>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</si>
  <si>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</si>
  <si>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</si>
  <si>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</si>
  <si>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</si>
  <si>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</si>
  <si>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</si>
  <si>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</si>
  <si>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</si>
  <si>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</si>
  <si>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</si>
  <si>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</si>
  <si>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</si>
  <si>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</si>
  <si>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</si>
  <si>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</si>
  <si>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</si>
  <si>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</si>
  <si>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</si>
  <si>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</si>
  <si>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</si>
  <si>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</si>
  <si>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</si>
  <si>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</si>
  <si>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</si>
  <si>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</si>
  <si>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</si>
  <si>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</si>
  <si>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</si>
  <si>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</si>
  <si>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</si>
  <si>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</si>
  <si>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</si>
  <si>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</si>
  <si>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</si>
  <si>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</si>
  <si>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</si>
  <si>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</si>
  <si>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</si>
  <si>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</si>
  <si>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</si>
  <si>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</si>
  <si>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</si>
  <si>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</si>
  <si>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</si>
  <si>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</si>
  <si>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</si>
  <si>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</si>
  <si>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</si>
  <si>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</si>
  <si>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</si>
  <si>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</si>
  <si>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</si>
  <si>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</si>
  <si>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</si>
  <si>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</si>
  <si>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</si>
  <si>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</si>
  <si>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</si>
  <si>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</si>
  <si>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</si>
  <si>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</si>
  <si>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</si>
  <si>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</si>
  <si>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</si>
  <si>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</si>
  <si>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</si>
  <si>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</si>
  <si>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</si>
  <si>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EV</t>
  </si>
  <si>
    <t>FC</t>
  </si>
  <si>
    <t>FD</t>
  </si>
  <si>
    <t>0111220 Adó-, vám- és jövedéki igazgatás</t>
  </si>
  <si>
    <t>Intézményi kis összegű beruházások</t>
  </si>
  <si>
    <t xml:space="preserve">Államháztartáson belüli megelőlegezések </t>
  </si>
  <si>
    <t>KÖTELEZŐ FELADATOK</t>
  </si>
  <si>
    <t>ÖNKÉNT VÁLLALT FELADATOK</t>
  </si>
  <si>
    <t>Település-fejlesztés, település-rendezés</t>
  </si>
  <si>
    <t>Település-üzemeltetés (köztemetők, közvilágítás, közutak, közparkok, parkolók és egyéb közterületek kialakítása és fenntartása)</t>
  </si>
  <si>
    <t>Környezet-egészségügy (közisztaság, környezet tisztaság biztosítása, rovar- és rágcsálóirtás), hulladékgazdálkodás</t>
  </si>
  <si>
    <t>Óvodai ellátás</t>
  </si>
  <si>
    <t>Kulturális szolgáltatás (nyilvános könyvtári ellátás biztosítása, kulturális örökség helyi védelme, helyi közművelő-dés támogatása)</t>
  </si>
  <si>
    <t>Szociális, gyermekjóléti szolgáltatások és ellátások</t>
  </si>
  <si>
    <t>Lakás- és helyiség-gazdálkodás</t>
  </si>
  <si>
    <t>Hajléktalan személyek ellátása és rehabilitációja</t>
  </si>
  <si>
    <t>Helyi környezet- és természet-védelem, vízgazdálko-dás, vízkárelhárítás</t>
  </si>
  <si>
    <t>Honvédelem, polgári védelem, katasztrófa-védelem, helyi közfoglalkoz-tatás</t>
  </si>
  <si>
    <t>Helyi adóval, gazdaság-szervezéssel és a turizmussal kapcsolatos feladatok</t>
  </si>
  <si>
    <t>Sport, ifjúsági ügyek</t>
  </si>
  <si>
    <t>Helyi közösségi közlekedés biztosítása</t>
  </si>
  <si>
    <t>Munkanélküli aktív korúak ellátása</t>
  </si>
  <si>
    <t>Lakásfenntar-tással, lakhatással összefüggő ellátások, önkormányzati segélyezés</t>
  </si>
  <si>
    <t>Rendszeres gyermekvé-delmi támogatás</t>
  </si>
  <si>
    <t>Kötelező feladatok összesen</t>
  </si>
  <si>
    <t>Önkormányzati tulajdonú gazdasági társaságok fenntartása és működtetése</t>
  </si>
  <si>
    <t>Városi elismerő és kitüntető címek adományozása, városi rendezvények megtartása</t>
  </si>
  <si>
    <t>Egyházak, sport- és civil szervezetek támogatása, közalapítvá-nyok fenntartása, az egészségügyi alapellátáshoz biztosított külön támogatás, alapító tagként a TDM szervezet működtetésé-hez való hozzájárulás</t>
  </si>
  <si>
    <t>Felsőoktatási ösztöndíjak, iskolatej, HPV oltás biztosítása, ROTA vírus elleni védőoltás, úszásoktatás-hoz való hozzájárulás</t>
  </si>
  <si>
    <t>Fiatal házasok első lakáshoz jutásának támogatása, köztisztviselői lakásvásárlás támogatása, adósságkeze-lési szolgáltatás</t>
  </si>
  <si>
    <t>Helyi védelem alá helyezett épületek felújításához történő hozzájárulás</t>
  </si>
  <si>
    <t>Ápolási díj, közgyógyellá-tás, családtámoga-tások</t>
  </si>
  <si>
    <t>Önként vállalt feladatok összesen</t>
  </si>
  <si>
    <t>Helyi környezet- és természet-védelem, vízgazdálkodás, vízkárelhárítás</t>
  </si>
  <si>
    <t>Felsőoktatási ösztöndíjak, iskolatej, HPV oltás biztosítása, úszásoktatáshoz való hozzájárulás</t>
  </si>
  <si>
    <t>Államháztartáson belüli megelőlegezések</t>
  </si>
  <si>
    <t>Mór Városi Önkormányzat engedélyezett alkalmazotti létszáma kormányzati funkciók szerinti bontásban</t>
  </si>
  <si>
    <t>011130</t>
  </si>
  <si>
    <t>041233</t>
  </si>
  <si>
    <t>066020</t>
  </si>
  <si>
    <t>074031</t>
  </si>
  <si>
    <t>074032</t>
  </si>
  <si>
    <t>082042</t>
  </si>
  <si>
    <t>082043</t>
  </si>
  <si>
    <t>082044</t>
  </si>
  <si>
    <t>082092</t>
  </si>
  <si>
    <t>091110</t>
  </si>
  <si>
    <t>091130</t>
  </si>
  <si>
    <t>091220</t>
  </si>
  <si>
    <t>091250</t>
  </si>
  <si>
    <t>096015</t>
  </si>
  <si>
    <t>092260</t>
  </si>
  <si>
    <t>098021</t>
  </si>
  <si>
    <t>Önkormányzatok és önkormányzati hivatalok jogalkotó és általános igazgatási tevékenysége</t>
  </si>
  <si>
    <t>Hosszabb időtartamú közfoglalkoztatás</t>
  </si>
  <si>
    <t>Város-, községgazdálkodási egyéb szolgáltatások</t>
  </si>
  <si>
    <t>Család- és nővédelmi egészségügyi gondozás</t>
  </si>
  <si>
    <t>Ifjúság-egészségügyi gondozás</t>
  </si>
  <si>
    <t>Könyvtári állomány gyarapítása, nyilvántartása</t>
  </si>
  <si>
    <t>Könyvtári állomány feltárása, megőrzése, védelme</t>
  </si>
  <si>
    <t>Könyvtári szolgáltatások</t>
  </si>
  <si>
    <t>Közművelődés - hagyományos közösségi kulturális értékek</t>
  </si>
  <si>
    <t>Óvodai nevelés, ellátás szakmai feladatai</t>
  </si>
  <si>
    <t>Nemzetiségi óvodai nevelés, ellátás szakmai feladatai</t>
  </si>
  <si>
    <t>Köznevelési intézmény 1-4. évfolyamán tanulók nevelésével, oktatásával összefüggő működtetési feladatok</t>
  </si>
  <si>
    <t>Alapfokú művészetoktatás-sal összefüggő működtetési feladatok</t>
  </si>
  <si>
    <t>Gyermekétkeztetés köznevelési intézményben</t>
  </si>
  <si>
    <t>Gimnázium és szakképző iskola tanulóinak közismereti és szakmai elméleti oktatásával összefüggő működtetési feladatok</t>
  </si>
  <si>
    <t>Pedagógiai szakszolgáltató tevékenység szakmai feladatai</t>
  </si>
  <si>
    <t>Gyermekek napközbeni ellátása</t>
  </si>
  <si>
    <t>Gyermekétkeztetés bölcsődében</t>
  </si>
  <si>
    <t>Köztisztviselő</t>
  </si>
  <si>
    <t>Közfoglal-koztatott</t>
  </si>
  <si>
    <t>Közalkalmazott</t>
  </si>
  <si>
    <t>Köztisztviselő / közalkalmazott</t>
  </si>
  <si>
    <t>Közfoglalkoztatott</t>
  </si>
  <si>
    <t>Mór Városi Önkormányzat</t>
  </si>
  <si>
    <t>Móri Polgármesteri Hivatal</t>
  </si>
  <si>
    <t>Mór Városi Önkormányzat adósságot keletkeztető ügyletekből és kezességvállalásokból fennálló kötelezettségei</t>
  </si>
  <si>
    <t>MEGNEVEZÉS</t>
  </si>
  <si>
    <t>Adósságszolgálat a Költségvetési törvény 67-68. §-ában szabályozottak figyelembevételével</t>
  </si>
  <si>
    <t>2016.</t>
  </si>
  <si>
    <t>2017.</t>
  </si>
  <si>
    <t>Konszolidá-cióval érintett állomány</t>
  </si>
  <si>
    <t>Konszolidá-ció adósság-átvállalással</t>
  </si>
  <si>
    <t>Konszolidá-ció költségvetési támogatással</t>
  </si>
  <si>
    <t>Önkormány-zat fizetési kötelzettsége</t>
  </si>
  <si>
    <t>ÖSSZES KÖTELEZETTSÉG</t>
  </si>
  <si>
    <t>TARTALÉKOK ÖSSZESEN</t>
  </si>
  <si>
    <t>Általános tartalékok összesen</t>
  </si>
  <si>
    <t>Céltartalékok összesen</t>
  </si>
  <si>
    <t>Közműfejlesztési tartalék</t>
  </si>
  <si>
    <t>Városi csapadékvíz elvezető rendszerek felújítása pályázati önerő</t>
  </si>
  <si>
    <t>Geontex Kft. jótállási garancia</t>
  </si>
  <si>
    <t>Fejlesztési célú</t>
  </si>
  <si>
    <t>Közfoglalkoztatás önerő céltartalék</t>
  </si>
  <si>
    <t>Iparűzési adó</t>
  </si>
  <si>
    <t>Évközi normatíva lemondás</t>
  </si>
  <si>
    <t xml:space="preserve">Céltartalékok  </t>
  </si>
  <si>
    <t xml:space="preserve"> </t>
  </si>
  <si>
    <t>CÉLTARTALÉKOK ÉS ÁLTALÁNOS TARTALÉK</t>
  </si>
  <si>
    <t>Mór Városi Önkormányzat vagyonkimutatása</t>
  </si>
  <si>
    <t>Mór Városi Önkormányzat konszolidált mérlege</t>
  </si>
  <si>
    <t>Mór Városi Önkormányzat konszolidált eredménykimutatása</t>
  </si>
  <si>
    <t>2018.</t>
  </si>
  <si>
    <t>Költségvetési évben esedékes kötelezettségek</t>
  </si>
  <si>
    <t>Költségvetési évet követően esedékes kötelezettségek</t>
  </si>
  <si>
    <t>Kötelezettség jellegű sajátos elszámolások</t>
  </si>
  <si>
    <t>-</t>
  </si>
  <si>
    <t>ÖSSZESEN</t>
  </si>
  <si>
    <t>ESZKÖZÖK</t>
  </si>
  <si>
    <t>A)</t>
  </si>
  <si>
    <t xml:space="preserve">I. </t>
  </si>
  <si>
    <t>Immateriális javak</t>
  </si>
  <si>
    <t>1.1.</t>
  </si>
  <si>
    <t>Forgalomképtelen immateriális javak</t>
  </si>
  <si>
    <t>1.2.</t>
  </si>
  <si>
    <t>Korlátozottan forgalomképes immateriális javak</t>
  </si>
  <si>
    <t>1.3.</t>
  </si>
  <si>
    <t>Forgalomképes immateriális javak</t>
  </si>
  <si>
    <t>Tárgyi eszközök</t>
  </si>
  <si>
    <t>Ingatlanok és a kapcsolódó vagyoni értékű jogok</t>
  </si>
  <si>
    <t>Forgalomképtelen ingatlanok és a kapcsolódó vagyoni értékű jogok</t>
  </si>
  <si>
    <t>Korlátozottan forgalomképes ingatlanok és a kapcsolódó vagyoni értékű jogok</t>
  </si>
  <si>
    <t>Forgalomképes ingatlanok és a kapcsolódó vagyoni értékű jogok</t>
  </si>
  <si>
    <t>Gépek, berendezések és felszerelések</t>
  </si>
  <si>
    <t>2.1.</t>
  </si>
  <si>
    <t>Forgalomképtelen gépek, berendezések és felszerelések</t>
  </si>
  <si>
    <t>2.2.</t>
  </si>
  <si>
    <t>Korlátozottan forgalomképes gépek, berendezések és felszerelések</t>
  </si>
  <si>
    <t>2.3.</t>
  </si>
  <si>
    <t>Forgalomképes gépek, berendezések és felszerelések</t>
  </si>
  <si>
    <t>Beruházások, felújítások</t>
  </si>
  <si>
    <t>Tárgyi eszközök értékhelyesbítése (forgalomképes)</t>
  </si>
  <si>
    <t>Befektetett pénzügyi eszközök</t>
  </si>
  <si>
    <t>Tartós részesedések</t>
  </si>
  <si>
    <t>Mórhő Kft.</t>
  </si>
  <si>
    <t>Fejérvíz Zrt.</t>
  </si>
  <si>
    <t>Fejér Megyei Önkormányzatok Kegyeleti Központ Kft.</t>
  </si>
  <si>
    <t>1.4.</t>
  </si>
  <si>
    <t>Mór Városi Televízió Nonprofit Kft.</t>
  </si>
  <si>
    <t>1.5.</t>
  </si>
  <si>
    <t>Közép-Duna Vidéke Hulladékgazdálkodási Zrt.</t>
  </si>
  <si>
    <t>1.6.</t>
  </si>
  <si>
    <t>Forrás részvény</t>
  </si>
  <si>
    <t>Tartós hitelviszonyt megtestesítő értékpapírok (forgalomképes)</t>
  </si>
  <si>
    <t>Befektetett pénzügyi eszközök értékhelyesbítése (forgalomképes)</t>
  </si>
  <si>
    <t>Koncesszióba, vagyonkezelésbe adott eszközök (korlátozottan forgalomképes)</t>
  </si>
  <si>
    <t>Koncesszióba, vagyonkezelésbe adott eszközök</t>
  </si>
  <si>
    <t>Koncesszióba, vagyonkezelésbe adott eszközök értékhelyesbítése</t>
  </si>
  <si>
    <t>B.)</t>
  </si>
  <si>
    <t>NEMZETI VAGYONBA TARTOZÓ FORGÓESZKÖZÖK</t>
  </si>
  <si>
    <t>Készletek (forgalomképes)</t>
  </si>
  <si>
    <t>Értékpapírok (forgalomképes)</t>
  </si>
  <si>
    <t>Nem tartós részesedések</t>
  </si>
  <si>
    <t>Forgatási célú hitelviszonyt megtestesítő értékpapírok (forgalomképes)</t>
  </si>
  <si>
    <t>C.)</t>
  </si>
  <si>
    <t>PÉNZESZKÖZÖK (forgalomképes)</t>
  </si>
  <si>
    <t>D.)</t>
  </si>
  <si>
    <t>KÖVETELÉSEK (forgalomképes)</t>
  </si>
  <si>
    <t>Költségvetési évben esedékes követelések</t>
  </si>
  <si>
    <t>Költségvetési évet követően esedékes követelések</t>
  </si>
  <si>
    <t>Követelés jellegű sajátos elszámolások</t>
  </si>
  <si>
    <t>E.)</t>
  </si>
  <si>
    <t>EGYÉB SAJÁTOS ESZKÖZOLDALI ELSZÁMOLÁSOK (forgalomképes)</t>
  </si>
  <si>
    <t>F.)</t>
  </si>
  <si>
    <t>AKTÍV IDŐBELI ELHATÁROLÁSOK</t>
  </si>
  <si>
    <t>FORRÁSOK</t>
  </si>
  <si>
    <t>G.)</t>
  </si>
  <si>
    <t>SAJÁT TŐKE</t>
  </si>
  <si>
    <t>Nemzeti vagyon induláskori értéke</t>
  </si>
  <si>
    <t>Nemzeti vagyon változásai</t>
  </si>
  <si>
    <t>Egyéb eszközök induláskori értéke és változásai</t>
  </si>
  <si>
    <t>Felhalmozott eredmény</t>
  </si>
  <si>
    <t>V.</t>
  </si>
  <si>
    <t>Eszközök értékhelyesbítésének forrása</t>
  </si>
  <si>
    <t>VI.</t>
  </si>
  <si>
    <t>Mérleg szerinti eredmény</t>
  </si>
  <si>
    <t>H.)</t>
  </si>
  <si>
    <t>KÖTELEZETTSÉGEK</t>
  </si>
  <si>
    <t>I.)</t>
  </si>
  <si>
    <t>EGYÉB SAJÁTOS FORRÁSOLDALI ELSZÁMOLÁSOK</t>
  </si>
  <si>
    <t>J.)</t>
  </si>
  <si>
    <t>KINCSTÁRI SZÁMLAVEZETÉSSEL KAPCSOLATOS ELSZÁMOLÁSOK</t>
  </si>
  <si>
    <t>K.)</t>
  </si>
  <si>
    <t>PASSZÍV IDŐBELI ELHATÁROLÁSOK</t>
  </si>
  <si>
    <t>01</t>
  </si>
  <si>
    <t>02</t>
  </si>
  <si>
    <t>03</t>
  </si>
  <si>
    <t>04</t>
  </si>
  <si>
    <t>05</t>
  </si>
  <si>
    <t>06</t>
  </si>
  <si>
    <t>07</t>
  </si>
  <si>
    <t>08</t>
  </si>
  <si>
    <t>09</t>
  </si>
  <si>
    <t>10</t>
  </si>
  <si>
    <t>11</t>
  </si>
  <si>
    <t>12</t>
  </si>
  <si>
    <t>13</t>
  </si>
  <si>
    <t>14</t>
  </si>
  <si>
    <t>15</t>
  </si>
  <si>
    <t>16</t>
  </si>
  <si>
    <t>17</t>
  </si>
  <si>
    <t>18</t>
  </si>
  <si>
    <t>19</t>
  </si>
  <si>
    <t>ESZKÖZÖK ÖSSZESEN (=A+B+C+D+E+F)</t>
  </si>
  <si>
    <t>21</t>
  </si>
  <si>
    <t>22</t>
  </si>
  <si>
    <t>23</t>
  </si>
  <si>
    <t>24</t>
  </si>
  <si>
    <t>25</t>
  </si>
  <si>
    <t>27</t>
  </si>
  <si>
    <t>28</t>
  </si>
  <si>
    <t>29</t>
  </si>
  <si>
    <t>34</t>
  </si>
  <si>
    <t>36</t>
  </si>
  <si>
    <t>37</t>
  </si>
  <si>
    <t>38</t>
  </si>
  <si>
    <t>39</t>
  </si>
  <si>
    <t>41</t>
  </si>
  <si>
    <t>Előző időszaki konszolidált összeg</t>
  </si>
  <si>
    <t>Tárgyi időszaki konszolidált összeg</t>
  </si>
  <si>
    <t>Módosítások (+/-)</t>
  </si>
  <si>
    <t>A/I/1 Vagyoni értékű jogok</t>
  </si>
  <si>
    <t>A/I/2 Szellemi termékek</t>
  </si>
  <si>
    <t>A/I Immateriális javak (=A/I/1+A/I/2+A/I/3)</t>
  </si>
  <si>
    <t>A/II/1 Ingatlanok és a kapcsolódó vagyoni értékű jogok</t>
  </si>
  <si>
    <t>A/II/2 Gépek, berendezések, felszerelések, járművek</t>
  </si>
  <si>
    <t>A/II/4 Beruházások, felújítások</t>
  </si>
  <si>
    <t>A/II Tárgyi eszközök  (=A/II/1+...+A/II/5)</t>
  </si>
  <si>
    <t>A/III/1 Tartós részesedések (=A/III/1a+…+A/III/1e)</t>
  </si>
  <si>
    <t>A/III/1b - ebből: tartós részesedések nem pénzügyi vállalkozásban</t>
  </si>
  <si>
    <t>A/III/1e - ebből: egyéb tartós részesedések</t>
  </si>
  <si>
    <t>A/III Befektetett pénzügyi eszközök (=A/III/1+A/III/2+A/III/3)</t>
  </si>
  <si>
    <t>A/IV/1 Koncesszióba, vagyonkezelésbe adott eszközök (=A/IV/1a+A/IV/1b+A/IV/1c)</t>
  </si>
  <si>
    <t>A/IV/1a - ebből: immateriális javak</t>
  </si>
  <si>
    <t>A/IV/1b - ebből: tárgyi eszközök</t>
  </si>
  <si>
    <t>A/IV Koncesszióba, vagyonkezelésbe adott eszközök (=A/IV/1+A/IV/2)</t>
  </si>
  <si>
    <t>A) NEMZETI VAGYONBA TARTOZÓ BEFEKTETETT ESZKÖZÖK (=A/I+A/II+A/III+A/IV)</t>
  </si>
  <si>
    <t>B/I/1 Vásárolt készletek</t>
  </si>
  <si>
    <t>B/I Készletek (=B/I/1+…+B/I/5)</t>
  </si>
  <si>
    <t>B/II/2 Forgatási célú hitelviszonyt megtestesítő értékpapírok (&gt;=B/II/2a+…+B/II/2e)</t>
  </si>
  <si>
    <t>B/II/2e - ebből: befektetési jegyek</t>
  </si>
  <si>
    <t>42</t>
  </si>
  <si>
    <t>B/II Értékpapírok (=B/II/1+B/II/2)</t>
  </si>
  <si>
    <t>43</t>
  </si>
  <si>
    <t>B) NEMZETI VAGYONBA TARTOZÓ FORGÓESZKÖZÖK (= B/I+B/II)</t>
  </si>
  <si>
    <t>45</t>
  </si>
  <si>
    <t>47</t>
  </si>
  <si>
    <t>C/II/1 Forintpénztár</t>
  </si>
  <si>
    <t>50</t>
  </si>
  <si>
    <t>C/II Pénztárak, csekkek, betétkönyvek (=C/II/1+C/II/2+C/II/3)</t>
  </si>
  <si>
    <t>51</t>
  </si>
  <si>
    <t>C/III/1 Kincstáron kívüli forintszámlák</t>
  </si>
  <si>
    <t>53</t>
  </si>
  <si>
    <t>C/III Forintszámlák (=C/III/1+C/III/2)</t>
  </si>
  <si>
    <t>57</t>
  </si>
  <si>
    <t>C) PÉNZESZKÖZÖK (=C/I+…+C/IV)</t>
  </si>
  <si>
    <t>58</t>
  </si>
  <si>
    <t>D/I/1 Költségvetési évben esedékes követelések működési célú támogatások bevételeire államháztartáson belülről (&gt;=D/I/1a)</t>
  </si>
  <si>
    <t>59</t>
  </si>
  <si>
    <t>60</t>
  </si>
  <si>
    <t>62</t>
  </si>
  <si>
    <t>D/I/3 Költségvetési évben esedékes követelések közhatalmi bevételre (=D/I/3a+…+D/I/3f)</t>
  </si>
  <si>
    <t>63</t>
  </si>
  <si>
    <t>66</t>
  </si>
  <si>
    <t>D/I/3d - ebből: költségvetési évben esedékes követelések vagyoni típusú adókra</t>
  </si>
  <si>
    <t>67</t>
  </si>
  <si>
    <t>D/I/3e - ebből: költségvetési évben esedékes követelések termékek és szolgáltatások adóira</t>
  </si>
  <si>
    <t>68</t>
  </si>
  <si>
    <t>D/I/3f - ebből: költségvetési évben esedékes követelések egyéb közhatalmi bevételekre</t>
  </si>
  <si>
    <t>69</t>
  </si>
  <si>
    <t>D/I/4 Költségvetési évben esedékes követelések működési bevételre (=D/I/4a+…+D/I/4i)</t>
  </si>
  <si>
    <t>70</t>
  </si>
  <si>
    <t>D/I/4a - ebből: költségvetési évben esedékes követelések készletértékesítés ellenértékére, szolgáltatások ellenértékére, közvetített szolgáltatások ellenértékére</t>
  </si>
  <si>
    <t>71</t>
  </si>
  <si>
    <t>D/I/4b - ebből: költségvetési évben esedékes követelések tulajdonosi bevételekre</t>
  </si>
  <si>
    <t>72</t>
  </si>
  <si>
    <t>D/I/4c - ebből: költségvetési évben esedékes követelések ellátási díjakra</t>
  </si>
  <si>
    <t>73</t>
  </si>
  <si>
    <t>D/I/4d - ebből: költségvetési évben esedékes követelések kiszámlázott általános forgalmi adóra</t>
  </si>
  <si>
    <t>78</t>
  </si>
  <si>
    <t>D/I/4i - ebből: költségvetési évben esedékes követelések egyéb működési bevételekre</t>
  </si>
  <si>
    <t>79</t>
  </si>
  <si>
    <t>D/I/5 Költségvetési évben esedékes követelések felhalmozási bevételre (=D/I/5a+…+D/I/5e)</t>
  </si>
  <si>
    <t>81</t>
  </si>
  <si>
    <t>D/I/5b - ebből: költségvetési évben esedékes követelések ingatlanok értékesítésére</t>
  </si>
  <si>
    <t>85</t>
  </si>
  <si>
    <t>88</t>
  </si>
  <si>
    <t>89</t>
  </si>
  <si>
    <t>D/I/7 Költségvetési évben esedékes követelések felhalmozási célú átvett pénzeszközre (&gt;=D/I/7a+D/I/7b+D/I/7c)</t>
  </si>
  <si>
    <t>92</t>
  </si>
  <si>
    <t>D/I/7c - ebből: költségvetési évben esedékes követelések felhalmozási célú visszatérítendő támogatások, kölcsönök visszatérülésére államháztartáson kívülről</t>
  </si>
  <si>
    <t>95</t>
  </si>
  <si>
    <t>96</t>
  </si>
  <si>
    <t>101</t>
  </si>
  <si>
    <t>D/I Költségvetési évben esedékes követelések (=D/I/1+…+D/I/8)</t>
  </si>
  <si>
    <t>106</t>
  </si>
  <si>
    <t>D/II/3 Költségvetési évet követően esedékes követelések közhatalmi bevételre (=D/II/3a+…+D/II/3f)</t>
  </si>
  <si>
    <t>110</t>
  </si>
  <si>
    <t>D/II/3d - ebből: költségvetési évet követően esedékes követelések vagyoni típusú adókra</t>
  </si>
  <si>
    <t>111</t>
  </si>
  <si>
    <t>D/II/3e - ebből: költségvetési évet követően esedékes követelések termékek és szolgáltatások adóira</t>
  </si>
  <si>
    <t>112</t>
  </si>
  <si>
    <t>D/II/3f - ebből: költségvetési évet követően esedékes követelések egyéb közhatalmi bevételekre</t>
  </si>
  <si>
    <t>113</t>
  </si>
  <si>
    <t>D/II/4 Költségvetési évet követően esedékes követelések működési bevételre (=D/II/4a+…+D/II/4i)</t>
  </si>
  <si>
    <t>114</t>
  </si>
  <si>
    <t>D/II/4a - ebből: költségvetési évet követően esedékes követelések készletértékesítés ellenértékére, szolgáltatások ellenértékére, közvetített szolgáltatások ellenértékére</t>
  </si>
  <si>
    <t>115</t>
  </si>
  <si>
    <t>D/II/4b - ebből: költségvetési évet követően esedékes követelések tulajdonosi bevételekre</t>
  </si>
  <si>
    <t>117</t>
  </si>
  <si>
    <t>D/II/4d - ebből: költségvetési évet követően esedékes követelések kiszámlázott általános forgalmi adóra</t>
  </si>
  <si>
    <t>118</t>
  </si>
  <si>
    <t>D/II/4e - ebből: költségvetési évet követően esedékes követelések általános forgalmi adó visszatérítésére</t>
  </si>
  <si>
    <t>122</t>
  </si>
  <si>
    <t>D/II/4i - ebből: költségvetési évet követően esedékes követelések egyéb működési bevételekre</t>
  </si>
  <si>
    <t>123</t>
  </si>
  <si>
    <t>D/II/5 Költségvetési évet követően esedékes követelések felhalmozási bevételre (=D/II/5a+…+D/II/5e)</t>
  </si>
  <si>
    <t>125</t>
  </si>
  <si>
    <t>D/II/5b - ebből: költségvetési évet követően esedékes követelések ingatlanok értékesítésére</t>
  </si>
  <si>
    <t>133</t>
  </si>
  <si>
    <t>D/II/7 Költségvetési évet követően esedékes követelések felhalmozási célú átvett pénzeszközre (&gt;=D/II/7a+D/II/7b+D/II/7c)</t>
  </si>
  <si>
    <t>136</t>
  </si>
  <si>
    <t>D/II/7c - ebből: költségvetési évet követően esedékes követelések felhalmozási célú visszatérítendő támogatások, kölcsönök visszatérülésére államháztartáson kívülről</t>
  </si>
  <si>
    <t>D/II Költségvetési évet követően esedékes követelések (=D/II/1+…+D/II/8)</t>
  </si>
  <si>
    <t>D/III/1 Adott előlegek (=D/III/1a+…+D/III/1f)</t>
  </si>
  <si>
    <t>D/III/1e - ebből: foglalkoztatottaknak adott előlegek</t>
  </si>
  <si>
    <t>D/III/1f - ebből: túlfizetések, téves és visszajáró kifizetések</t>
  </si>
  <si>
    <t>D/III/4 Forgótőke elszámolása</t>
  </si>
  <si>
    <t>D/III/7 Folyósított, megelőlegezett társadalombiztosítási és családtámogatási ellátások elszámolása</t>
  </si>
  <si>
    <t>D/III/9 Letétre, megőrzésre, fedezetkezelésre átadott pénzeszközök, biztosítékok</t>
  </si>
  <si>
    <t>D/III Követelés jellegű sajátos elszámolások (=D/III/1+…+D/III/9)</t>
  </si>
  <si>
    <t>D) KÖVETELÉSEK  (=D/I+D/II+D/III)</t>
  </si>
  <si>
    <t>E) EGYÉB SAJÁTOS ESZKÖZOLDALI  ELSZÁMOLÁSOK (=E/I+…+E/II)</t>
  </si>
  <si>
    <t>G/I  Nemzeti vagyon induláskori értéke</t>
  </si>
  <si>
    <t>G/III Egyéb eszközök induláskori értéke és változásai</t>
  </si>
  <si>
    <t>G/IV Felhalmozott eredmény</t>
  </si>
  <si>
    <t>G/VI Mérleg szerinti eredmény</t>
  </si>
  <si>
    <t>G/ SAJÁT TŐKE  (= G/I+…+G/VI)</t>
  </si>
  <si>
    <t>H/I/1 Költségvetési évben esedékes kötelezettségek személyi juttatásokra</t>
  </si>
  <si>
    <t>H/I/3 Költségvetési évben esedékes kötelezettségek dologi kiadásokra</t>
  </si>
  <si>
    <t>H/I/4 Költségvetési évben esedékes kötelezettségek ellátottak pénzbeli juttatásaira</t>
  </si>
  <si>
    <t>H/I/5 Költségvetési évben esedékes kötelezettségek egyéb működési célú kiadásokra (&gt;=H/I/5a+H/I/5b)</t>
  </si>
  <si>
    <t>H/I/6 Költségvetési évben esedékes kötelezettségek beruházásokra</t>
  </si>
  <si>
    <t>H/I/7 Költségvetési évben esedékes kötelezettségek felújításokra</t>
  </si>
  <si>
    <t>H/I Költségvetési évben esedékes kötelezettségek (=H/I/1+…+H/I/9)</t>
  </si>
  <si>
    <t>H/II/3 Költségvetési évet követően esedékes kötelezettségek dologi kiadásokra</t>
  </si>
  <si>
    <t>H/II/6 Költségvetési évet követően esedékes kötelezettségek beruházásokra</t>
  </si>
  <si>
    <t>H/II/7 Költségvetési évet követően esedékes kötelezettségek felújításokra</t>
  </si>
  <si>
    <t>H/II/9 Költségvetési évet követően esedékes kötelezettségek finanszírozási kiadásokra (&gt;=H/II/9a+…+H/II/9i)</t>
  </si>
  <si>
    <t>H/II Költségvetési évet követően esedékes kötelezettségek (=H/II/1+…+H/II/9)</t>
  </si>
  <si>
    <t>H/III/1 Kapott előlegek (=H/III/1a+H/III/1b+H/III/1c)</t>
  </si>
  <si>
    <t>H/III/3 Más szervezetet megillető bevételek elszámolása</t>
  </si>
  <si>
    <t>H/III/8 Letétre, megőrzésre, fedezetkezelésre átvett pénzeszközök, biztosítékok</t>
  </si>
  <si>
    <t>H/III Kötelezettség jellegű sajátos elszámolások (=H/III/1+…+H/III/10)</t>
  </si>
  <si>
    <t>H) KÖTELEZETTSÉGEK (=H/I+H/II+H/III)</t>
  </si>
  <si>
    <t>J/2 Költségek, ráfordítások passzív időbeli elhatárolása</t>
  </si>
  <si>
    <t>J/3 Halasztott eredményszemléletű bevételek</t>
  </si>
  <si>
    <t>J) PASSZÍV IDŐBELI ELHATÁROLÁSOK (=J/1+J/2+J/3)</t>
  </si>
  <si>
    <t>FORRÁSOK ÖSSZESEN (=G+H+I+J)</t>
  </si>
  <si>
    <t>01        Közhatalmi eredményszemléletű bevételek</t>
  </si>
  <si>
    <t>02        Eszközök és szolgáltatások értékesítése nettó eredményszemléletű bevételei</t>
  </si>
  <si>
    <t>03        Tevékenység egyéb nettó eredményszemléletű bevételei</t>
  </si>
  <si>
    <t>I        Tevékenység nettó eredményszemléletű bevétele (=01+02+03) (04=01+02+03)</t>
  </si>
  <si>
    <t>06        Központi működési célú támogatások eredményszemléletű bevételei</t>
  </si>
  <si>
    <t>07        Egyéb működési célú támogatások eredményszemléletű bevételei</t>
  </si>
  <si>
    <t>III        Egyéb eredményszemléletű bevételek (=06+07+08) (11=08+09+10)</t>
  </si>
  <si>
    <t>IV        Anyagjellegű ráfordítások (=09+10+11+12) (16=12+...+15)</t>
  </si>
  <si>
    <t>V        Személyi jellegű ráfordítások (=13+14+15) (20=17+...+19)</t>
  </si>
  <si>
    <t>VI        Értékcsökkenési leírás</t>
  </si>
  <si>
    <t>VII        Egyéb ráfordítások</t>
  </si>
  <si>
    <t>16        Kapott (járó) osztalék és részesedés</t>
  </si>
  <si>
    <t>IX        Pénzügyi műveletek ráfordításai (=19+20+21) (33=29+...+31)</t>
  </si>
  <si>
    <t>1.7.</t>
  </si>
  <si>
    <t>Mór-Holding Kft.</t>
  </si>
  <si>
    <t>01        Alaptevékenység költségvetési bevételei</t>
  </si>
  <si>
    <t>02        Alaptevékenység költségvetési kiadásai</t>
  </si>
  <si>
    <t>I          Alaptevékenység költségvetési egyenlege (=01-02)</t>
  </si>
  <si>
    <t>03        Alaptevékenység finanszírozási bevételei</t>
  </si>
  <si>
    <t>04        Alaptevékenység finanszírozási kiadásai</t>
  </si>
  <si>
    <t>II         Alaptevékenység finanszírozási egyenlege (=03-04)</t>
  </si>
  <si>
    <t>A)        Alaptevékenység maradványa (=±I±II)</t>
  </si>
  <si>
    <t>05        Vállalkozási tevékenység költségvetési bevételei</t>
  </si>
  <si>
    <t>06        Vállalkozási tevékenység költségvetési kiadásai</t>
  </si>
  <si>
    <t>III        Vállalkozási tevékenység költségvetési egyenlege (=05-06)</t>
  </si>
  <si>
    <t>07        Vállalkozási tevékenység finanszírozási bevételei</t>
  </si>
  <si>
    <t>08        Vállalkozási tevékenység finanszírozási kiadásai</t>
  </si>
  <si>
    <t>IV        Vállalkozási tevékenység finanszírozási egyenlege (=07-08)</t>
  </si>
  <si>
    <t>B)        Vállalkozási tevékenység maradványa (=±III±IV)</t>
  </si>
  <si>
    <t>C)        Összes maradvány (=A+B)</t>
  </si>
  <si>
    <t>D)        Alaptevékenység kötelezettségvállalással terhelt maradványa</t>
  </si>
  <si>
    <t>E)        Alaptevékenység szabad maradványa (=A-D)</t>
  </si>
  <si>
    <t>F)        Vállalkozási tevékenységet terhelő befizetési kötelezettség (=B*0,1)</t>
  </si>
  <si>
    <t>G)        Vállalkozási tevékenység felhasználható maradványa (=B-F)</t>
  </si>
  <si>
    <t>- 12. melléklet</t>
  </si>
  <si>
    <t>- 13. melléklet</t>
  </si>
  <si>
    <t>- 15. melléklet</t>
  </si>
  <si>
    <t>- 14. melléklet</t>
  </si>
  <si>
    <t>- 16. melléklet</t>
  </si>
  <si>
    <t>- 17. melléklet</t>
  </si>
  <si>
    <t>- 18. melléklet</t>
  </si>
  <si>
    <t>- 19. melléklet</t>
  </si>
  <si>
    <t>- 20. melléklet</t>
  </si>
  <si>
    <t>Személyautó beszerzés</t>
  </si>
  <si>
    <t>Fedett buszvárók telepítése</t>
  </si>
  <si>
    <t>Céltartalékok és általános tartalék</t>
  </si>
  <si>
    <t xml:space="preserve"> NEMZETI VAGYONBA TARTOZÓ BEFEKTETETT ESZKÖZÖK</t>
  </si>
  <si>
    <t>Móri Pitypang Óvoda</t>
  </si>
  <si>
    <t>Móri Napsugár Óvoda</t>
  </si>
  <si>
    <t>Móri Meseház Óvoda</t>
  </si>
  <si>
    <t>Önkormányzat konszolidált összesen</t>
  </si>
  <si>
    <t>MÓRI MESEHÁZ ÓVODA 2016 ÉVI KÖLTSÉGVETÉSE ELŐIRÁNYZAT-CSOPORTOK, KIEMELT ELŐIRÁNYZATOK SZERINTI BONTÁSBAN</t>
  </si>
  <si>
    <t>MÓRI NAPSUGÁR ÓVODA 2016 ÉVI KÖLTSÉGVETÉSE ELŐIRÁNYZAT-CSOPORTOK, KIEMELT ELŐIRÁNYZATOK SZERINTI BONTÁSBAN</t>
  </si>
  <si>
    <t>MÓRI PITYPANG ÓVODA 2016 ÉVI KÖLTSÉGVETÉSE ELŐIRÁNYZAT-CSOPORTOK, KIEMELT ELŐIRÁNYZATOK SZERINTI BONTÁSBAN</t>
  </si>
  <si>
    <t>MÓRI MESEHÁZ ÓVODA ÖSSZESEN</t>
  </si>
  <si>
    <t>MÓRI MESEHÁZ ÓVODA KÖLTSÉGVETÉSI BEVÉTELEK ÖSSZESEN (I.+II.)</t>
  </si>
  <si>
    <t>MÓRI MESEHÁZ ÓVODA BEVÉTELEK ÖSSZESEN (I.+II.+III.+IV.)</t>
  </si>
  <si>
    <t>MÓRI MESEHÁZ ÓVODA KÖLTSÉGVETÉSI KIADÁSOK ÖSSZESEN (I.+II.)</t>
  </si>
  <si>
    <t>MÓRI MESEHÁZ ÓVODA KIADÁSOK ÖSSZESEN (I.+II.+III.+IV.)</t>
  </si>
  <si>
    <t>MÓRI NAPSUGÁR ÓVODA KÖLTSÉGVETÉSI BEVÉTELEK ÖSSZESEN (I.+II.)</t>
  </si>
  <si>
    <t>MÓRI NAPSUGÁR ÓVODA BEVÉTELEK ÖSSZESEN (I.+II.+III.+IV.)</t>
  </si>
  <si>
    <t>MÓRI NAPSUGÁR ÓVODA KÖLTSÉGVETÉSI KIADÁSOK ÖSSZESEN (I.+II.)</t>
  </si>
  <si>
    <t>MÓRI NAPSUGÁR ÓVODA KIADÁSOK ÖSSZESEN (I.+II.+III.+IV.)</t>
  </si>
  <si>
    <t>MÓRI PITYPANG ÓVODA KÖLTSÉGVETÉSI BEVÉTELEK ÖSSZESEN (I.+II.)</t>
  </si>
  <si>
    <t>MÓRI PITYPANG ÓVODA BEVÉTELEK ÖSSZESEN (I.+II.+III.+IV.)</t>
  </si>
  <si>
    <t>MÓRI PITYPANG ÓVODA KÖLTSÉGVETÉSI KIADÁSOK ÖSSZESEN (I.+II.)</t>
  </si>
  <si>
    <t>MÓRI PITYPANG ÓVODA KIADÁSOK ÖSSZESEN (I.+II.+III.+IV.)</t>
  </si>
  <si>
    <t>MÓRI PITYPANG ÓVODA ÖSSZESEN</t>
  </si>
  <si>
    <t>MÓRI NAPSUGÁR ÓVODA ÖSSZESEN</t>
  </si>
  <si>
    <t>NEFELEJCS BÖLCSŐDE 2016 ÉVI KÖLTSÉGVETÉSE ELŐIRÁNYZAT-CSOPORTOK, KIEMELT ELŐIRÁNYZATOK SZERINTI BONTÁSBAN</t>
  </si>
  <si>
    <t>104031 Gyermekek bölcsődei ellátása</t>
  </si>
  <si>
    <t>MÓR VÁROSI ÖNKORMÁNYZAT ELLÁTÓ KÖZPONTJA 2016 ÉVI KÖLTSÉGVETÉSE ELŐIRÁNYZAT-CSOPORTOK, KIEMELT ELŐIRÁNYZATOK SZERINTI BONTÁSBAN</t>
  </si>
  <si>
    <t>107037 Intézményen kívüli gyermekétkez-tetés</t>
  </si>
  <si>
    <t>107051 Szociális étkeztetés</t>
  </si>
  <si>
    <t>104035 Gyermekétkeztetés bölcsődében</t>
  </si>
  <si>
    <t>LAMBERG-KASTÉLY KULTURÁLIS KÖZPONT 2016 ÉVI KÖLTSÉGVETÉSE ELŐIRÁNYZAT-CSOPORTOK, KIEMELT ELŐIRÁNYZATOK SZERINTI BONTÁSBAN</t>
  </si>
  <si>
    <t>MÓRI POLGÁRMESTERI HIVATAL 2016 ÉVI KÖLTSÉGVETÉSE ELŐIRÁNYZAT-CSOPORTOK, KIEMELT ELŐIRÁNYZATOK SZERINTI BONTÁSBAN</t>
  </si>
  <si>
    <t>016020 Országos és helyi népszavazássla kapcsolatos tevékenységek</t>
  </si>
  <si>
    <t>MÓR VÁROSI ÖNKORMÁNYZAT 2016 ÉVI KONSZOLIDÁLT KÖLTSÉGVETÉSE ELŐIRÁNYZAT-CSOPORTOK, KIEMELT ELŐIRÁNYZATOK SZERINTI BONTÁSBAN</t>
  </si>
  <si>
    <t>MÓR VÁROSI ÖNKORMÁNYZAT 2016 ÉVI KÖLTSÉGVETÉSE ELŐIRÁNYZAT-CSOPORTOK, KIEMELT ELŐIRÁNYZATOK SZERINTI BONTÁSBAN</t>
  </si>
  <si>
    <t>Forgatási célú belföldi értékpapírok beváltása, értékesítése</t>
  </si>
  <si>
    <t>II.3.56.</t>
  </si>
  <si>
    <t>Felhalmozási célú visszatérítendő támogatások, kölcsönök visszatérülése államháztartáson kívülről</t>
  </si>
  <si>
    <t>Forgatási célú belföldi értékpapírok vásárlása</t>
  </si>
  <si>
    <t>047320 Turizmusfej-lesztési támogatások és tevékenységek</t>
  </si>
  <si>
    <t>091250 Alapfokú művészetoktatással összefüggő működtetési feladatok</t>
  </si>
  <si>
    <t>094260 Hallgatói és oktatói ösztöndíjak, egyéb juttatások</t>
  </si>
  <si>
    <t>102031 Idősek nappali ellátása</t>
  </si>
  <si>
    <t>104037 Intézményen kívüli gyermekétkeztetés</t>
  </si>
  <si>
    <t>104042 Család- és gyermekjóléti szolgáltatások</t>
  </si>
  <si>
    <t>104043 Család- és gyermekjóléti központ</t>
  </si>
  <si>
    <t>107013 Hajléktalanok átmeneti szállása</t>
  </si>
  <si>
    <t>107052 Házi segítségnyújtás</t>
  </si>
  <si>
    <t>2016. ÉVI TELJESÍTÉS</t>
  </si>
  <si>
    <t>MÓR VÁROSI ÖNKORMÁNYZAT 2016 ÉVI KONSZOLIDÁLT KÖLTSÉGVETÉSE KÖTELEZŐ FELADATOK, ÖNKÉNT VÁLLALT FELADATOK, ÁLLAMI (ÁLLAMIGAZGATÁSI) FELADATOK BONTÁSBAN</t>
  </si>
  <si>
    <t>2016. évi előirányzat</t>
  </si>
  <si>
    <t>Intézményi tartalék</t>
  </si>
  <si>
    <t>Fejlesztési céltartalék</t>
  </si>
  <si>
    <t>Pályázati önerő tartalék TOP és egyéb pályázatokra</t>
  </si>
  <si>
    <t>2016. évi teljesítés</t>
  </si>
  <si>
    <t>2016. évi</t>
  </si>
  <si>
    <t>Mór Városi Önkormányzat 2016. évi konszolidált felhalmozási költségvetése és annak finanszírozása</t>
  </si>
  <si>
    <t>Kálvária temető ravatalozó építés</t>
  </si>
  <si>
    <t>Homoki temető, Kálvária temető kerítés építés</t>
  </si>
  <si>
    <t>Urnafal építés</t>
  </si>
  <si>
    <t>Járdaépítés az épület körül és az urnafalak között</t>
  </si>
  <si>
    <t>Útépítés az új parcellákhoz</t>
  </si>
  <si>
    <t>Gárdonyi Iskola eszközbeszerzés</t>
  </si>
  <si>
    <t>Petőfi Iskola új épület</t>
  </si>
  <si>
    <t>Táncsics Mihály Gimnázium konyhai szellőzőrendszer</t>
  </si>
  <si>
    <t>Piac udvar víz mérősítés</t>
  </si>
  <si>
    <t>Városközpont légvezeték hálózat átépítés</t>
  </si>
  <si>
    <t>Barnamezős területek rehabilitációja</t>
  </si>
  <si>
    <t>Meseház Óvoda bővítése (tornaszoba építés)</t>
  </si>
  <si>
    <t>1938. hrsz-ú ingatlan megvásárlása</t>
  </si>
  <si>
    <t>Zrínyi u. 307/2 hrsz-ú ingatlanon elektromos hálózat kiépítése</t>
  </si>
  <si>
    <t>Lakás vásárlás Kodály Z. u. 10. I/3.</t>
  </si>
  <si>
    <t>Ingatlan vásárlás Szabadság tér 9.</t>
  </si>
  <si>
    <t>2381/1 hrsz-ú ingatlan megvásárlása</t>
  </si>
  <si>
    <t>Zongora beszerzés</t>
  </si>
  <si>
    <t>Pellet készítő gép beszerzése</t>
  </si>
  <si>
    <t>Finom aprító gép</t>
  </si>
  <si>
    <t>Külterületi utak stabilizálása mart aszfalttal</t>
  </si>
  <si>
    <t>Gerincvezeték kiépítése és szennyvízátemelő berendezések beszerzése</t>
  </si>
  <si>
    <t>Ivóvíz bérleti díj terhére megvalósítható beruházás</t>
  </si>
  <si>
    <t>Hálózati csatlakozási díj</t>
  </si>
  <si>
    <t>Kültéri fitnesspark létesítése</t>
  </si>
  <si>
    <t>Óvodai nevelés, ellátás működtetési feladatai (091140)</t>
  </si>
  <si>
    <t>Köznevelési intézmény 1-4. évfolyamán tanulók nevelésével, oktatásával összefüggő működtetési feladatok (091220)</t>
  </si>
  <si>
    <t>Petőfi Iskola új épület építése</t>
  </si>
  <si>
    <t>Gimnázium és szakképző iskola tanulóinak közismereti és szakmai elméleti oktatásával összefüggő működtetési feladatok (092260)</t>
  </si>
  <si>
    <t>Luzsénszky kripta felújítása</t>
  </si>
  <si>
    <t>Mór-Felsődobos ravatalozó felújítása</t>
  </si>
  <si>
    <t>Bérlakás és nem lakáscélú helyiségek felújítása (Mór-Holding Kft.)</t>
  </si>
  <si>
    <t>2576. hrsz-ú pince felújítás 1. ütem</t>
  </si>
  <si>
    <t>Lamberg pince felújítása</t>
  </si>
  <si>
    <t>Volán faház áthelyezése</t>
  </si>
  <si>
    <t>Lamberg-kastély Kulturális Központ turisztikai attrakció fejlesztése</t>
  </si>
  <si>
    <t>Turizmusfejlesztési támogatások és tevékenységek (047320)</t>
  </si>
  <si>
    <t>Szennyvíztelep felújítása</t>
  </si>
  <si>
    <t>Szent János szobor felújítása, áthelyezése</t>
  </si>
  <si>
    <t>Város területén feszületek felújítása</t>
  </si>
  <si>
    <t>Közművelődés - hagyományos közösségi kulturális értékek gondozása (082092)</t>
  </si>
  <si>
    <t>Erzsébet téri Művelődési Ház udvar rendezése</t>
  </si>
  <si>
    <t>Radnóti udvar felújítása</t>
  </si>
  <si>
    <t>Alapfokú művészetoktatással összefüggő működtetési feladatok (092250)</t>
  </si>
  <si>
    <t>Pászti Miklós AMI dobszoba felújítása</t>
  </si>
  <si>
    <t>Mór-Holding Kft. eszközbeszerzés támogatása</t>
  </si>
  <si>
    <t>Látó-hegyi tavak felújításának támogatása</t>
  </si>
  <si>
    <t>Sportfejlesztési program támogatása Móri SE</t>
  </si>
  <si>
    <t>Egyházak közösségi és hitéleti tevékenységének támogatása (084040)</t>
  </si>
  <si>
    <t>Katolikus egyház Plébánia templom lépcsőfelújítás és korlát építés támogatása</t>
  </si>
  <si>
    <t>Móri SE visszatérítendő felhalmozási célú támogatás</t>
  </si>
  <si>
    <t>Épításhatósági alap</t>
  </si>
  <si>
    <t>Móri Polgárnesteri Hivatal</t>
  </si>
  <si>
    <t>Faház vásárlás (Komárom)</t>
  </si>
  <si>
    <t>Iratmegsemmesítő beszerzés</t>
  </si>
  <si>
    <t>Nagy teljesítményű multifunkcionális másológép (Humán Irodára)</t>
  </si>
  <si>
    <t>Szavazófülkék beszerzése</t>
  </si>
  <si>
    <t>Hűtőgép</t>
  </si>
  <si>
    <t>Fénymásoló</t>
  </si>
  <si>
    <t>Érdekeltségnövelő pályázat eszközbeszerzés</t>
  </si>
  <si>
    <t>Mór Városi Önkormányzat 2016. évi konszolidált engedélyezett létszáma</t>
  </si>
  <si>
    <t>2018. után</t>
  </si>
  <si>
    <t>2016. évi eredeti előirányzat</t>
  </si>
  <si>
    <t>2016. évi módosított előirányzat</t>
  </si>
  <si>
    <t>Mór Városi Önkormányzat 2016. évi maradványkimutatása</t>
  </si>
  <si>
    <t>#</t>
  </si>
  <si>
    <t>A központi költségvetésből támogatásként rendelkezésre bocsátott összeg</t>
  </si>
  <si>
    <t>Az önkormányzat által az adott célra ténylegesen felhasznált összeg</t>
  </si>
  <si>
    <t>Az önkormányzat által fel nem használt, de a következő évben jogszerűen felhasználható összeg</t>
  </si>
  <si>
    <t>Eltérés (=3-4-5)</t>
  </si>
  <si>
    <t>A települési önkormányzatok helyi közösségi közlekedésének támogatása</t>
  </si>
  <si>
    <t>Helyi önkormányzatok működési célú költségvetési támogatásai összesen (=01+….+ 08)</t>
  </si>
  <si>
    <t>Óvodai, iskolai és utánpótlás sport infrastruktúra-fejlesztés, felújítás</t>
  </si>
  <si>
    <t>Önkormányzati feladatellátást szolgáló fejlesztések (=12+….+15)</t>
  </si>
  <si>
    <t>Közművelődési érdekeltségnövelő támogatás</t>
  </si>
  <si>
    <t>Helyi önkormányzatok felhalmozási célú költségvetési támogatásai összesen (=10+11+16+17+…+24)</t>
  </si>
  <si>
    <t>Helyi önkormányzatok kiegészítő támogatásai összesen (=9+25+26+….+35)</t>
  </si>
  <si>
    <t>A 2015. évről áthúzódó bérkompenzáció támogatása</t>
  </si>
  <si>
    <t>A köznevelési intézmények működtetéséhez kapcsolódó támogatás</t>
  </si>
  <si>
    <t>Pénzbeli szociális ellátások kiegészítése</t>
  </si>
  <si>
    <t>Szociális ágazati pótlék</t>
  </si>
  <si>
    <t>Települési önkormányzatok nyilvános könyvtári és közművelődési feladatainak támogatása</t>
  </si>
  <si>
    <t>A települési önkormányzatok könyvtári célú érdekeltségnövelő támogatása</t>
  </si>
  <si>
    <t>Könyvtári, közművelődési és múzeumi feladatok támogatása (=42+…+50)</t>
  </si>
  <si>
    <t>4. Szociális kiegészítő pótlék támogatása</t>
  </si>
  <si>
    <t>5. A költségvetési szerveknél foglalkoztatottak 2016. évi kompenzációja (1047/2016. (II. 15.) Korm. hat.)</t>
  </si>
  <si>
    <t>9. Egyes önkormányzatok feladatainak támogatása I. (2006/2015. (XII. 29.) Korm. hat.)</t>
  </si>
  <si>
    <t>Összesen 38. sor kivételével (=36+37+39+40+41+51+58+59+…+87)</t>
  </si>
  <si>
    <t>Mindösszesen (=36+37+...+41+51+58+59+…+87)</t>
  </si>
  <si>
    <t>Az önkormányzat által a 2015. évben fel nem használt, de 2016. évben jogszerűen felhasználható összeg (2016. évi)</t>
  </si>
  <si>
    <t>Ebből 2016. évben az előirt határidőig ténylegesen felhasznált</t>
  </si>
  <si>
    <t>Eltérés (fel nem használt) (=3-4)</t>
  </si>
  <si>
    <t>A család- és gyermekjóléti központok egyszeri támogatása (1838/2015. (XI. 24.) Korm. hat.)</t>
  </si>
  <si>
    <t>Összesen 44. sor kivételével (=42+43+45+46+47+57+58+…+94)</t>
  </si>
  <si>
    <t>Mindösszesen (=42+43+...+47+57+58+…+94)</t>
  </si>
  <si>
    <t>Költségvetési törvény alapján feladatátvétellel/feladatátadással korrigált támogatás</t>
  </si>
  <si>
    <t>Támogatás évközi változása - Május 15.</t>
  </si>
  <si>
    <t>Támogatás évközi változása - Október 1.</t>
  </si>
  <si>
    <t>Tényleges támogatás</t>
  </si>
  <si>
    <t>Évvégi eltérés (+,-) mutatószám szerinti támogatás (=6-(3+4+5))</t>
  </si>
  <si>
    <t>A 05. űrlap alapján a támogatási jogcímhez kapcsolódó kormányzati funkció szerinti kiadások összege</t>
  </si>
  <si>
    <t>Az önkormányzat által az adott célra december 31-ig ténylegesen felhasznált összeg</t>
  </si>
  <si>
    <t>Többlettámogatás (ha a 7-6+9 &gt;0, akkor 7-6+9; egyébként 0)</t>
  </si>
  <si>
    <t>Visszafizetési kötelezettség (ha a 7-6+9 &lt;0, akkor 7-6+9 abszolútértéke; egyébként 0)</t>
  </si>
  <si>
    <t>I.1. A települési  önkormányzatok működésének támogatása (09 01 01 01 00)</t>
  </si>
  <si>
    <t>I.2. Nem közművel összegyűjtött háztartási szennyvíz ártalmatlanítása (09 01 01 02 00)</t>
  </si>
  <si>
    <t>I.4. Határátkelőhelyek fenntartásának támogatása (09 01 01 04 00)</t>
  </si>
  <si>
    <t>II. A települési önkormányzatok egyes köznevelési feladatainak támogatása, a II.4. jogcím kivételével (09 01 02 00 00)</t>
  </si>
  <si>
    <t>III.3. Egyes szociális és gyermekjóléti feladatok támogatása és III.7. Kiegészítő támogatás a bölcsődében foglalkoztatott, felsőfokú végzettségű kisgyermeknevelők béréhez (09 01 03 03 00)</t>
  </si>
  <si>
    <t>III.5. a) és b) Intézményi gyermekétkeztetés támogatása (09 01 03 05 00)</t>
  </si>
  <si>
    <t>1.8.</t>
  </si>
  <si>
    <t>Móri Szabadidőközpont Kft.</t>
  </si>
  <si>
    <t>A helyi önkormányzatok kiegészítő támogatásainak és egyéb kötött felhasználású támogatásainak elszámolása</t>
  </si>
  <si>
    <t>Az előző évi (2015.) kötelezettségvállalással terhelt  kiegészítő támogatásainak és egyéb kötött felhasználású támogatások maradványainak elszámolása</t>
  </si>
  <si>
    <t>Az önkormányzatok általános, köznevelési és szociális feladataihoz kapcsolódó támogatások elszámolása</t>
  </si>
  <si>
    <t>- 21. melléklet</t>
  </si>
  <si>
    <t>- 22. melléklet</t>
  </si>
  <si>
    <t>Mór Városi Önkormányzat 2016. évi konszolidált felhalmozási költségvetése és annak finanszírozása kiemelt előirányzatok, azon belül kormányzati funkciók, feladat bontásban, elkülönítetten az európai uniós forrásból finanszírozott támogatással megvalósuló programok, projektek kiadásait, valamint az önkormányzat ilyen projekthez történő hozzájárulását</t>
  </si>
  <si>
    <t>Mór Városi Önkormányzat 2016. évi konszolidált költségvetése kötelező feladatok, önként vállalt feladatok, állami (államigazgatási) feladatok bontásban</t>
  </si>
  <si>
    <t>Lamberg-kastély Kulturális Központ 2016. évi költségvetése előirányzat-csoportok, kiemelt előirányzatok szerinti bontásban</t>
  </si>
  <si>
    <t>Nefelejcs Bölcsőde 2016. évi költségvetése előirányzat-csoportok, kiemelt előirányzatok szerinti bontásban</t>
  </si>
  <si>
    <t>Móri Meseház Óvoda 2016. évi költségvetése előirányzat-csoportok, kiemelt előirányzatok szerinti bontásban</t>
  </si>
  <si>
    <t>Móri Napsugár Óvoda 2016. évi költségvetése előirányzat-csoportok, kiemelt előirányzatok szerinti bontásban</t>
  </si>
  <si>
    <t>Móri Pitypang Óvoda 2016. évi költségvetése előirányzat-csoportok, kiemelt előirányzatok szerinti bontásban</t>
  </si>
  <si>
    <t>Mór Városi Önkormányzat Ellátó Központja 2016. évi költségvetése előirányzat-csoportok, kiemelt előirányzatok szerinti bontásban</t>
  </si>
  <si>
    <t>Móri Polgármesteri Hivatal 2016. évi költségvetése előirányzat-csoportok, kiemelt előirányzatok szerinti bontásban</t>
  </si>
  <si>
    <t>Mór Városi Önkormányzat 2016. évi költségvetése előirányzat-csoportok, kiemelt előirányzatok szerinti bontásban</t>
  </si>
  <si>
    <t>Mór Városi Önkormányzat 2016. évi konszolidált költségvetése előirányzat-csoportok, kiemelt előirányzatok szerinti bontásban</t>
  </si>
  <si>
    <t>MÓR VÁROSI ÖNKORMÁNYZAT 2016 ÉVI KONSZOLIDÁLT KÖLTSÉGVETÉSI EGYENLEGE ÉS ANNAK FINANSZÍROZÁSA</t>
  </si>
  <si>
    <t>E/III December havi illetmények, munkabérek elszámolása</t>
  </si>
  <si>
    <t>E/I/2 Más előzetesen felszámított levonható általános forgalmi adó</t>
  </si>
  <si>
    <t>E/I Előzetesen felszámított általános forgalmi adó elszámolása (=E/I/1+…+E/I/4)</t>
  </si>
  <si>
    <t>E/II/2 Más fizetendő általános forgalmi adó</t>
  </si>
  <si>
    <t>E/II Fizetendő általános forgalmi adó elszámolása (=E/II/1+E/II/2)</t>
  </si>
  <si>
    <t>E/III Egyéb sajátos eszközoldali elszámolások (=E/III/1+E/III/2)</t>
  </si>
  <si>
    <t>H/II/9e - ebből: költségvetési évet követően esedékes kötelezettségek államháztartáson belüli megelőlegezések visszafizetésére</t>
  </si>
  <si>
    <t>09        Különféle egyéb eredményszemléletű bevételek</t>
  </si>
  <si>
    <t>08        Felhalmozási célú támogatások eredményszemléletű bevételek</t>
  </si>
  <si>
    <t>10        Anyagköltség</t>
  </si>
  <si>
    <t>11        Igénybe vett szolgáltatások értéke</t>
  </si>
  <si>
    <t>13        Eladott (közvetített) szolgáltatások értéke</t>
  </si>
  <si>
    <t>14        Bérköltség</t>
  </si>
  <si>
    <t>15        Személyi jellegű egyéb kifizetések</t>
  </si>
  <si>
    <t>16        Bérjárulékok</t>
  </si>
  <si>
    <t>18        Részesedésekből származó eredményszemléletű bevételek, árfolyamnyereségek</t>
  </si>
  <si>
    <t>20        Egyéb kapott (járó) kamatok és kamatjellegű eredményszemléletű bevételek</t>
  </si>
  <si>
    <t>21        Pénzügyi műveletek egyéb eredményszemléletű bevételei (&gt;=21a+21b)</t>
  </si>
  <si>
    <t>VIII        Pénzügyi műveletek eredményszemléletű bevételei (=17+18+19+20+21)</t>
  </si>
  <si>
    <t>26        Pénzügyi műveletek egyéb ráfordításai (&gt;=26a+26b)</t>
  </si>
  <si>
    <t>C)        MÉRLEG SZERINTI EREDMÉNY (=±C±D) (41=±35±40)</t>
  </si>
  <si>
    <t>B)        PÉNZÜGYI MŰVELETEK EREDMÉNYE (=VIII-IX)</t>
  </si>
  <si>
    <t xml:space="preserve">A) TEVÉKENYSÉGEK EREDMÉNYE (=I±II+III-IV-V-VI-VII) </t>
  </si>
  <si>
    <t>1. melléklet a 16/2017. (V.3.) önkormányzati rendelethez</t>
  </si>
  <si>
    <t>2. melléklet a 16/2017. (V.3.) önkormányzati rendelethez</t>
  </si>
  <si>
    <t>3. melléklet a 16/2017. (V.3.) önkormányzati rendelethez</t>
  </si>
  <si>
    <t>4. melléklet a 16/2017. (V.3.) önkormányzati rendelethez</t>
  </si>
  <si>
    <t>5. melléklet a 16/2017. (V.3.) önkormányzati rendelethez</t>
  </si>
  <si>
    <t>6. melléklet a 16/2017. (V.3.) önkormányzati rendelethez</t>
  </si>
  <si>
    <t>7. melléklet a 16/2017. (V.3.) önkormányzati rendelethez</t>
  </si>
  <si>
    <t>8. melléklet a 16/2017. (V.3.) önkormányzati rendelethez</t>
  </si>
  <si>
    <t>9. melléklet a 16/2017. (V.3.) önkormányzati rendelethez</t>
  </si>
  <si>
    <t>10. melléklet a 16/2017. (V.3.) önkormányzati rendelethez</t>
  </si>
  <si>
    <t>11. melléklet a 16/2017. (V.3.) önkormányzati rendelethez</t>
  </si>
  <si>
    <t>12. melléklet a 16/2017. (V.3.) Önkormányzati rendelethez</t>
  </si>
  <si>
    <t>13. melléklet a 16/2017. (V.3.) önkormányzati rendelethez</t>
  </si>
  <si>
    <t>14. melléklet a 16/2017. (V.3.) önkormányzati rendelethez</t>
  </si>
  <si>
    <t>15. melléklet a 16/2017. (V.3.) önkormányzati rendelethez</t>
  </si>
  <si>
    <t>16. melléklet a 16/2017. (V.3.) önkormányzati rendelethez</t>
  </si>
  <si>
    <t>17. melléklet a 16/2017. (V.3.) önkormányzati rendelethez</t>
  </si>
  <si>
    <t>18. melléklet a 16/2017. (V.3.) önkormányzati rendelethez</t>
  </si>
  <si>
    <t>19. melléklet a 16/2017. (V.3.) önkormányzati rendelethez</t>
  </si>
  <si>
    <t>20. melléklet a 16/2017. (V.3.) önkormányzati rendelethez</t>
  </si>
  <si>
    <t>21. melléklet a 16/2017. (V.3.) önkormányzati rendelethez</t>
  </si>
  <si>
    <t>22. melléklet a 16/2017. (V.3.) önkormányzati rendelethez</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</si>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</sst>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Ft&quot;_-;\-* #,##0.00\ &quot;Ft&quot;_-;_-* &quot;-&quot;??\ &quot;Ft&quot;_-;_-@_-"/>
    <numFmt numFmtId="43" formatCode="_-* #,##0.00\ _F_t_-;\-* #,##0.00\ _F_t_-;_-* &quot;-&quot;??\ _F_t_-;_-@_-"/>
    <numFmt numFmtId="164" formatCode="_-* #,##0\ _F_t_-;\-* #,##0\ _F_t_-;_-* &quot;-&quot;??\ _F_t_-;_-@_-"/>
    <numFmt numFmtId="165" formatCode="#,###"/>
    <numFmt numFmtId="166" formatCode="#,##0_ ;\-#,##0\ "/>
  </numFmts>
  <fonts count="36" x14ac:knownFonts="1">
    <font>
      <sz val="11"/>
      <color theme="1"/>
      <name val="Calibri"/>
      <family val="2"/>
      <charset val="238"/>
      <scheme val="minor"/>
    </font>
    <font>
      <sz val="10"/>
      <name val="Arial"/>
      <family val="2"/>
      <charset val="238"/>
    </font>
    <font>
      <sz val="10"/>
      <name val="Arial CE"/>
      <charset val="238"/>
    </font>
    <font>
      <u/>
      <sz val="12"/>
      <color indexed="12"/>
      <name val="Times New Roman CE"/>
      <charset val="238"/>
    </font>
    <font>
      <u/>
      <sz val="12"/>
      <color indexed="36"/>
      <name val="Times New Roman CE"/>
      <charset val="238"/>
    </font>
    <font>
      <sz val="10"/>
      <name val="Times New Roman CE"/>
      <charset val="238"/>
    </font>
    <font>
      <sz val="12"/>
      <name val="Arial"/>
      <family val="2"/>
      <charset val="238"/>
    </font>
    <font>
      <b/>
      <sz val="10"/>
      <name val="Arial"/>
      <family val="2"/>
      <charset val="238"/>
    </font>
    <font>
      <b/>
      <sz val="12"/>
      <name val="Arial"/>
      <family val="2"/>
      <charset val="238"/>
    </font>
    <font>
      <b/>
      <sz val="11"/>
      <name val="Arial"/>
      <family val="2"/>
      <charset val="238"/>
    </font>
    <font>
      <sz val="11"/>
      <name val="Arial"/>
      <family val="2"/>
      <charset val="238"/>
    </font>
    <font>
      <b/>
      <sz val="14"/>
      <name val="Arial"/>
      <family val="2"/>
      <charset val="238"/>
    </font>
    <font>
      <i/>
      <sz val="11"/>
      <name val="Arial"/>
      <family val="2"/>
      <charset val="238"/>
    </font>
    <font>
      <b/>
      <i/>
      <sz val="11"/>
      <name val="Arial"/>
      <family val="2"/>
      <charset val="238"/>
    </font>
    <font>
      <b/>
      <i/>
      <sz val="12"/>
      <name val="Arial"/>
      <family val="2"/>
      <charset val="238"/>
    </font>
    <font>
      <sz val="12"/>
      <name val="Times New Roman CE"/>
      <charset val="238"/>
    </font>
    <font>
      <sz val="10"/>
      <color indexed="8"/>
      <name val="Arial"/>
      <family val="2"/>
      <charset val="238"/>
    </font>
    <font>
      <i/>
      <sz val="10"/>
      <name val="Arial"/>
      <family val="2"/>
      <charset val="238"/>
    </font>
    <font>
      <sz val="6"/>
      <name val="Arial"/>
      <family val="2"/>
      <charset val="238"/>
    </font>
    <font>
      <sz val="8"/>
      <name val="Arial"/>
      <family val="2"/>
      <charset val="238"/>
    </font>
    <font>
      <b/>
      <sz val="8"/>
      <name val="Arial"/>
      <family val="2"/>
      <charset val="238"/>
    </font>
    <font>
      <b/>
      <sz val="8.5"/>
      <name val="Arial"/>
      <family val="2"/>
      <charset val="238"/>
    </font>
    <font>
      <sz val="9"/>
      <name val="Arial"/>
      <family val="2"/>
      <charset val="238"/>
    </font>
    <font>
      <b/>
      <sz val="9"/>
      <name val="Arial"/>
      <family val="2"/>
      <charset val="238"/>
    </font>
    <font>
      <sz val="10"/>
      <name val="MS Sans Serif"/>
      <family val="2"/>
      <charset val="238"/>
    </font>
    <font>
      <b/>
      <sz val="12"/>
      <name val="Arial CE"/>
      <charset val="238"/>
    </font>
    <font>
      <sz val="11"/>
      <name val="Arial CE"/>
      <charset val="238"/>
    </font>
    <font>
      <sz val="12"/>
      <name val="Arial CE"/>
      <charset val="238"/>
    </font>
    <font>
      <sz val="11"/>
      <color theme="1"/>
      <name val="Calibri"/>
      <family val="2"/>
      <charset val="238"/>
      <scheme val="minor"/>
    </font>
    <font>
      <sz val="10"/>
      <color theme="1"/>
      <name val="Arial"/>
      <family val="2"/>
      <charset val="238"/>
    </font>
    <font>
      <sz val="11"/>
      <color theme="1"/>
      <name val="Arial"/>
      <family val="2"/>
      <charset val="238"/>
    </font>
    <font>
      <b/>
      <i/>
      <sz val="11"/>
      <color theme="1"/>
      <name val="Arial"/>
      <family val="2"/>
      <charset val="238"/>
    </font>
    <font>
      <b/>
      <sz val="10"/>
      <color theme="1"/>
      <name val="Arial"/>
      <family val="2"/>
      <charset val="238"/>
    </font>
    <font>
      <b/>
      <sz val="11"/>
      <color theme="1"/>
      <name val="Arial"/>
      <family val="2"/>
      <charset val="238"/>
    </font>
    <font>
      <sz val="12"/>
      <color theme="1"/>
      <name val="Arial"/>
      <family val="2"/>
      <charset val="238"/>
    </font>
    <font>
      <b/>
      <sz val="12"/>
      <color theme="1"/>
      <name val="Arial"/>
      <family val="2"/>
      <charset val="238"/>
    </font>
  </fonts>
  <fills count="10">
    <fill>
      <patternFill patternType="none"/>
    </fill>
    <fill>
      <patternFill patternType="gray125"/>
    </fill>
    <fill>
      <patternFill patternType="solid">
        <fgColor indexed="22"/>
        <bgColor indexed="64"/>
      </patternFill>
    </fill>
    <fill>
      <patternFill patternType="solid">
        <fgColor indexed="4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C0C0C0"/>
        <bgColor rgb="FF000000"/>
      </patternFill>
    </fill>
    <fill>
      <patternFill patternType="solid">
        <fgColor theme="8" tint="0.79998168889431442"/>
        <bgColor indexed="64"/>
      </patternFill>
    </fill>
  </fills>
  <borders count="6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25">
    <xf numFmtId="0" fontId="0" fillId="0" borderId="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0"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xf numFmtId="0" fontId="1" fillId="0" borderId="0"/>
    <xf numFmtId="0" fontId="1" fillId="0" borderId="0"/>
    <xf numFmtId="0" fontId="28" fillId="0" borderId="0"/>
    <xf numFmtId="0" fontId="24" fillId="0" borderId="0"/>
    <xf numFmtId="0" fontId="1" fillId="0" borderId="0"/>
    <xf numFmtId="0" fontId="5" fillId="0" borderId="0"/>
    <xf numFmtId="0" fontId="1" fillId="0" borderId="0"/>
    <xf numFmtId="0" fontId="1" fillId="0" borderId="0"/>
    <xf numFmtId="0" fontId="2" fillId="0" borderId="0"/>
    <xf numFmtId="0" fontId="24" fillId="0" borderId="0"/>
    <xf numFmtId="0" fontId="15" fillId="0" borderId="0"/>
    <xf numFmtId="44" fontId="28" fillId="0" borderId="0" applyFont="0" applyFill="0" applyBorder="0" applyAlignment="0" applyProtection="0"/>
  </cellStyleXfs>
  <cellXfs count="660">
    <xf numFmtId="0" fontId="0" fillId="0" borderId="0" xfId="0"/>
    <xf numFmtId="0" fontId="1" fillId="0" borderId="0" xfId="19"/>
    <xf numFmtId="0" fontId="6" fillId="0" borderId="1" xfId="19" applyFont="1" applyBorder="1" applyAlignment="1">
      <alignment horizontal="justify" vertical="center" wrapText="1"/>
    </xf>
    <xf numFmtId="0" fontId="1" fillId="0" borderId="0" xfId="14" applyAlignment="1">
      <alignment horizontal="right"/>
    </xf>
    <xf numFmtId="0" fontId="1" fillId="0" borderId="0" xfId="14"/>
    <xf numFmtId="0" fontId="7" fillId="4" borderId="2" xfId="14" applyFont="1" applyFill="1" applyBorder="1" applyAlignment="1">
      <alignment horizontal="center" vertical="center" wrapText="1"/>
    </xf>
    <xf numFmtId="0" fontId="1" fillId="0" borderId="0" xfId="14" applyAlignment="1">
      <alignment wrapText="1"/>
    </xf>
    <xf numFmtId="0" fontId="1" fillId="4" borderId="3" xfId="14" applyFill="1" applyBorder="1"/>
    <xf numFmtId="0" fontId="1" fillId="4" borderId="4" xfId="14" applyFill="1" applyBorder="1"/>
    <xf numFmtId="0" fontId="1" fillId="4" borderId="5" xfId="14" applyFill="1" applyBorder="1"/>
    <xf numFmtId="3" fontId="7" fillId="2" borderId="2" xfId="14" applyNumberFormat="1" applyFont="1" applyFill="1" applyBorder="1"/>
    <xf numFmtId="3" fontId="1" fillId="0" borderId="2" xfId="14" applyNumberFormat="1" applyBorder="1"/>
    <xf numFmtId="3" fontId="7" fillId="2" borderId="2" xfId="14" applyNumberFormat="1" applyFont="1" applyFill="1" applyBorder="1" applyAlignment="1">
      <alignment horizontal="right" vertical="center" wrapText="1"/>
    </xf>
    <xf numFmtId="3" fontId="7" fillId="5" borderId="2" xfId="14" applyNumberFormat="1" applyFont="1" applyFill="1" applyBorder="1"/>
    <xf numFmtId="0" fontId="7" fillId="5" borderId="2" xfId="14" applyFont="1" applyFill="1" applyBorder="1" applyAlignment="1">
      <alignment horizontal="center" wrapText="1"/>
    </xf>
    <xf numFmtId="3" fontId="1" fillId="0" borderId="2" xfId="14" applyNumberFormat="1" applyFont="1" applyFill="1" applyBorder="1"/>
    <xf numFmtId="0" fontId="1" fillId="0" borderId="0" xfId="14" applyFont="1"/>
    <xf numFmtId="0" fontId="8" fillId="4" borderId="6" xfId="14" applyFont="1" applyFill="1" applyBorder="1"/>
    <xf numFmtId="0" fontId="1" fillId="4" borderId="1" xfId="14" applyFill="1" applyBorder="1"/>
    <xf numFmtId="0" fontId="1" fillId="4" borderId="7" xfId="14" applyFill="1" applyBorder="1"/>
    <xf numFmtId="3" fontId="8" fillId="2" borderId="2" xfId="14" applyNumberFormat="1" applyFont="1" applyFill="1" applyBorder="1"/>
    <xf numFmtId="0" fontId="1" fillId="4" borderId="6" xfId="14" applyFill="1" applyBorder="1"/>
    <xf numFmtId="0" fontId="10" fillId="0" borderId="8" xfId="0" applyFont="1" applyBorder="1" applyAlignment="1">
      <alignment vertical="center"/>
    </xf>
    <xf numFmtId="0" fontId="9" fillId="0" borderId="0" xfId="0" applyFont="1" applyBorder="1" applyAlignment="1">
      <alignment horizontal="center" vertical="center"/>
    </xf>
    <xf numFmtId="0" fontId="10" fillId="0" borderId="9" xfId="0" applyFont="1" applyBorder="1" applyAlignment="1">
      <alignment vertical="center"/>
    </xf>
    <xf numFmtId="0" fontId="10" fillId="0" borderId="0" xfId="0" applyFont="1" applyAlignment="1">
      <alignment vertical="center"/>
    </xf>
    <xf numFmtId="3" fontId="7" fillId="0" borderId="10" xfId="0" applyNumberFormat="1" applyFont="1" applyFill="1" applyBorder="1" applyAlignment="1">
      <alignment horizontal="center" vertical="center" wrapText="1"/>
    </xf>
    <xf numFmtId="3" fontId="9" fillId="0" borderId="11" xfId="0" applyNumberFormat="1" applyFont="1" applyBorder="1"/>
    <xf numFmtId="3" fontId="9" fillId="0" borderId="12" xfId="0" applyNumberFormat="1" applyFont="1" applyBorder="1"/>
    <xf numFmtId="0" fontId="29" fillId="0" borderId="0" xfId="0" applyFont="1" applyAlignment="1">
      <alignment horizontal="right"/>
    </xf>
    <xf numFmtId="0" fontId="30" fillId="0" borderId="0" xfId="0" applyFont="1"/>
    <xf numFmtId="0" fontId="31" fillId="0" borderId="1" xfId="0" applyFont="1" applyBorder="1"/>
    <xf numFmtId="0" fontId="32" fillId="0" borderId="0" xfId="0" applyFont="1"/>
    <xf numFmtId="0" fontId="32" fillId="0" borderId="10" xfId="0" applyFont="1" applyBorder="1" applyAlignment="1">
      <alignment horizontal="center"/>
    </xf>
    <xf numFmtId="0" fontId="32" fillId="0" borderId="0" xfId="0" applyFont="1" applyAlignment="1">
      <alignment horizontal="right"/>
    </xf>
    <xf numFmtId="0" fontId="8" fillId="0" borderId="0" xfId="14" applyFont="1" applyAlignment="1">
      <alignment horizontal="right"/>
    </xf>
    <xf numFmtId="0" fontId="1" fillId="0" borderId="2" xfId="14" applyBorder="1" applyAlignment="1">
      <alignment horizontal="right"/>
    </xf>
    <xf numFmtId="0" fontId="1" fillId="0" borderId="9" xfId="14" applyBorder="1" applyAlignment="1"/>
    <xf numFmtId="0" fontId="1" fillId="0" borderId="9" xfId="14" applyBorder="1" applyAlignment="1">
      <alignment horizontal="right"/>
    </xf>
    <xf numFmtId="0" fontId="7" fillId="0" borderId="5" xfId="14" applyFont="1" applyBorder="1" applyAlignment="1">
      <alignment horizontal="center"/>
    </xf>
    <xf numFmtId="0" fontId="1" fillId="4" borderId="13" xfId="14" applyFill="1" applyBorder="1" applyAlignment="1">
      <alignment wrapText="1"/>
    </xf>
    <xf numFmtId="0" fontId="1" fillId="4" borderId="0" xfId="14" applyFill="1" applyBorder="1" applyAlignment="1">
      <alignment wrapText="1"/>
    </xf>
    <xf numFmtId="0" fontId="1" fillId="4" borderId="14" xfId="14" applyFill="1" applyBorder="1" applyAlignment="1">
      <alignment wrapText="1"/>
    </xf>
    <xf numFmtId="0" fontId="30" fillId="0" borderId="10" xfId="0" applyFont="1" applyBorder="1"/>
    <xf numFmtId="3" fontId="33" fillId="6" borderId="10" xfId="0" applyNumberFormat="1" applyFont="1" applyFill="1" applyBorder="1" applyAlignment="1">
      <alignment vertical="center"/>
    </xf>
    <xf numFmtId="0" fontId="30" fillId="0" borderId="10" xfId="0" applyFont="1" applyBorder="1" applyAlignment="1"/>
    <xf numFmtId="3" fontId="30" fillId="0" borderId="10" xfId="0" applyNumberFormat="1" applyFont="1" applyBorder="1"/>
    <xf numFmtId="0" fontId="12" fillId="0" borderId="8" xfId="0" applyFont="1" applyBorder="1" applyAlignment="1">
      <alignment vertical="center"/>
    </xf>
    <xf numFmtId="0" fontId="13" fillId="0" borderId="0" xfId="0" applyFont="1" applyBorder="1" applyAlignment="1">
      <alignment horizontal="center" vertical="center"/>
    </xf>
    <xf numFmtId="0" fontId="12" fillId="0" borderId="0" xfId="0" applyFont="1" applyAlignment="1">
      <alignment vertical="center"/>
    </xf>
    <xf numFmtId="0" fontId="13" fillId="0" borderId="1" xfId="0" applyFont="1" applyBorder="1" applyAlignment="1">
      <alignment vertical="center"/>
    </xf>
    <xf numFmtId="0" fontId="12" fillId="0" borderId="1" xfId="0" applyFont="1" applyBorder="1" applyAlignment="1">
      <alignment vertical="center"/>
    </xf>
    <xf numFmtId="3" fontId="13" fillId="0" borderId="11" xfId="0" applyNumberFormat="1" applyFont="1" applyBorder="1" applyAlignment="1">
      <alignment vertical="center"/>
    </xf>
    <xf numFmtId="0" fontId="31" fillId="0" borderId="4" xfId="0" applyFont="1" applyBorder="1"/>
    <xf numFmtId="3" fontId="13" fillId="0" borderId="11" xfId="0" applyNumberFormat="1" applyFont="1" applyBorder="1"/>
    <xf numFmtId="3" fontId="13" fillId="0" borderId="12" xfId="0" applyNumberFormat="1" applyFont="1" applyBorder="1"/>
    <xf numFmtId="0" fontId="1" fillId="0" borderId="0" xfId="19" applyBorder="1"/>
    <xf numFmtId="3" fontId="9" fillId="0" borderId="10" xfId="0" applyNumberFormat="1" applyFont="1" applyFill="1" applyBorder="1" applyAlignment="1">
      <alignment horizontal="center" vertical="center" wrapText="1"/>
    </xf>
    <xf numFmtId="0" fontId="13" fillId="0" borderId="4" xfId="0" applyFont="1" applyBorder="1" applyAlignment="1">
      <alignment horizontal="center" vertical="center"/>
    </xf>
    <xf numFmtId="0" fontId="13" fillId="0" borderId="9" xfId="0" applyFont="1" applyBorder="1" applyAlignment="1">
      <alignment vertical="center"/>
    </xf>
    <xf numFmtId="3" fontId="13" fillId="0" borderId="15" xfId="0" applyNumberFormat="1" applyFont="1" applyBorder="1" applyAlignment="1">
      <alignment vertical="center"/>
    </xf>
    <xf numFmtId="0" fontId="13" fillId="0" borderId="8" xfId="0" applyFont="1" applyBorder="1" applyAlignment="1">
      <alignment vertical="center"/>
    </xf>
    <xf numFmtId="0" fontId="13" fillId="0" borderId="0" xfId="0" applyFont="1" applyAlignment="1">
      <alignment vertical="center"/>
    </xf>
    <xf numFmtId="0" fontId="13" fillId="0" borderId="9" xfId="0" applyFont="1" applyBorder="1" applyAlignment="1">
      <alignment horizontal="center" vertical="center"/>
    </xf>
    <xf numFmtId="0" fontId="13" fillId="0" borderId="0" xfId="0" applyFont="1" applyBorder="1" applyAlignment="1">
      <alignment vertical="center"/>
    </xf>
    <xf numFmtId="0" fontId="13" fillId="0" borderId="0" xfId="0" quotePrefix="1" applyFont="1" applyBorder="1" applyAlignment="1">
      <alignment horizontal="center" vertical="center"/>
    </xf>
    <xf numFmtId="0" fontId="13" fillId="0" borderId="9" xfId="0" quotePrefix="1" applyFont="1" applyBorder="1" applyAlignment="1">
      <alignment vertical="center"/>
    </xf>
    <xf numFmtId="0" fontId="12" fillId="0" borderId="0" xfId="0" applyFont="1" applyBorder="1" applyAlignment="1">
      <alignment vertical="center"/>
    </xf>
    <xf numFmtId="0" fontId="12" fillId="0" borderId="1" xfId="0" quotePrefix="1" applyFont="1" applyBorder="1" applyAlignment="1">
      <alignment horizontal="center" vertical="center"/>
    </xf>
    <xf numFmtId="0" fontId="13" fillId="0" borderId="16"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13" fillId="0" borderId="8" xfId="0" applyFont="1" applyBorder="1"/>
    <xf numFmtId="0" fontId="13" fillId="0" borderId="0" xfId="0" applyFont="1" applyBorder="1"/>
    <xf numFmtId="0" fontId="13" fillId="0" borderId="1" xfId="0" applyFont="1" applyBorder="1" applyAlignment="1">
      <alignment horizontal="center"/>
    </xf>
    <xf numFmtId="0" fontId="13" fillId="0" borderId="1" xfId="0" applyFont="1" applyBorder="1"/>
    <xf numFmtId="0" fontId="13" fillId="0" borderId="16" xfId="0" applyFont="1" applyBorder="1"/>
    <xf numFmtId="0" fontId="13" fillId="0" borderId="4" xfId="0" applyFont="1" applyBorder="1"/>
    <xf numFmtId="0" fontId="13" fillId="0" borderId="20" xfId="0" applyFont="1" applyBorder="1"/>
    <xf numFmtId="0" fontId="13" fillId="0" borderId="0" xfId="0" applyFont="1" applyBorder="1" applyAlignment="1">
      <alignment horizontal="center"/>
    </xf>
    <xf numFmtId="0" fontId="13" fillId="0" borderId="1" xfId="0" quotePrefix="1" applyFont="1" applyBorder="1" applyAlignment="1">
      <alignment horizontal="center" vertical="center"/>
    </xf>
    <xf numFmtId="0" fontId="8" fillId="7" borderId="17" xfId="0" applyFont="1" applyFill="1" applyBorder="1" applyAlignment="1">
      <alignment horizontal="center" vertical="center"/>
    </xf>
    <xf numFmtId="0" fontId="8" fillId="7" borderId="18" xfId="0" applyFont="1" applyFill="1" applyBorder="1" applyAlignment="1">
      <alignment vertical="center"/>
    </xf>
    <xf numFmtId="0" fontId="6" fillId="7" borderId="18" xfId="0" applyFont="1" applyFill="1" applyBorder="1" applyAlignment="1">
      <alignment vertical="center"/>
    </xf>
    <xf numFmtId="3" fontId="8" fillId="7" borderId="10" xfId="0" applyNumberFormat="1" applyFont="1" applyFill="1" applyBorder="1" applyAlignment="1">
      <alignment vertical="center"/>
    </xf>
    <xf numFmtId="0" fontId="6" fillId="0" borderId="0" xfId="0" applyFont="1" applyAlignment="1">
      <alignment vertical="center"/>
    </xf>
    <xf numFmtId="0" fontId="6" fillId="0" borderId="8" xfId="0" applyFont="1" applyBorder="1" applyAlignment="1">
      <alignment vertical="center"/>
    </xf>
    <xf numFmtId="0" fontId="8" fillId="0" borderId="0" xfId="0" applyFont="1" applyBorder="1" applyAlignment="1">
      <alignment horizontal="center" vertical="center"/>
    </xf>
    <xf numFmtId="0" fontId="8" fillId="0" borderId="9" xfId="0" applyFont="1" applyBorder="1" applyAlignment="1">
      <alignment vertical="center"/>
    </xf>
    <xf numFmtId="0" fontId="6" fillId="0" borderId="9" xfId="0" applyFont="1" applyBorder="1" applyAlignment="1">
      <alignment vertical="center"/>
    </xf>
    <xf numFmtId="3" fontId="8" fillId="0" borderId="15" xfId="0" applyNumberFormat="1" applyFont="1" applyBorder="1" applyAlignment="1">
      <alignment vertical="center"/>
    </xf>
    <xf numFmtId="0" fontId="8" fillId="0" borderId="1" xfId="0" applyFont="1" applyBorder="1" applyAlignment="1">
      <alignment vertical="center"/>
    </xf>
    <xf numFmtId="0" fontId="6" fillId="0" borderId="1" xfId="0" applyFont="1" applyBorder="1" applyAlignment="1">
      <alignment vertical="center"/>
    </xf>
    <xf numFmtId="3" fontId="8" fillId="0" borderId="11" xfId="0" applyNumberFormat="1" applyFont="1" applyBorder="1" applyAlignment="1">
      <alignment vertical="center"/>
    </xf>
    <xf numFmtId="0" fontId="8" fillId="0" borderId="0" xfId="0" applyFont="1" applyBorder="1" applyAlignment="1">
      <alignment horizontal="right" vertical="center"/>
    </xf>
    <xf numFmtId="0" fontId="8" fillId="0" borderId="9" xfId="0" applyFont="1" applyBorder="1" applyAlignment="1">
      <alignment horizontal="left" vertical="center"/>
    </xf>
    <xf numFmtId="0" fontId="8" fillId="0" borderId="1" xfId="0" applyFont="1" applyBorder="1" applyAlignment="1">
      <alignment horizontal="left" vertical="center"/>
    </xf>
    <xf numFmtId="0" fontId="6" fillId="0" borderId="1" xfId="0" quotePrefix="1" applyFont="1" applyBorder="1" applyAlignment="1">
      <alignment horizontal="center" vertical="center"/>
    </xf>
    <xf numFmtId="3" fontId="8" fillId="2" borderId="10" xfId="0" applyNumberFormat="1" applyFont="1" applyFill="1" applyBorder="1" applyAlignment="1">
      <alignment vertical="center"/>
    </xf>
    <xf numFmtId="0" fontId="8" fillId="0" borderId="8" xfId="0" applyFont="1" applyBorder="1" applyAlignment="1">
      <alignment vertical="center"/>
    </xf>
    <xf numFmtId="0" fontId="8" fillId="0" borderId="0" xfId="0" applyFont="1" applyAlignment="1">
      <alignment vertical="center"/>
    </xf>
    <xf numFmtId="0" fontId="34" fillId="0" borderId="0" xfId="0" applyFont="1"/>
    <xf numFmtId="0" fontId="8" fillId="7" borderId="17" xfId="0" applyFont="1" applyFill="1" applyBorder="1" applyAlignment="1">
      <alignment horizontal="left" vertical="center"/>
    </xf>
    <xf numFmtId="0" fontId="8" fillId="7" borderId="18" xfId="0" applyFont="1" applyFill="1" applyBorder="1" applyAlignment="1">
      <alignment horizontal="left" vertical="center"/>
    </xf>
    <xf numFmtId="0" fontId="8" fillId="7" borderId="18" xfId="0" applyFont="1" applyFill="1" applyBorder="1" applyAlignment="1">
      <alignment vertical="center" wrapText="1"/>
    </xf>
    <xf numFmtId="0" fontId="8" fillId="7" borderId="17" xfId="0" applyFont="1" applyFill="1" applyBorder="1" applyAlignment="1">
      <alignment horizontal="center"/>
    </xf>
    <xf numFmtId="0" fontId="8" fillId="7" borderId="18" xfId="0" applyFont="1" applyFill="1" applyBorder="1"/>
    <xf numFmtId="3" fontId="8" fillId="7" borderId="10" xfId="0" applyNumberFormat="1" applyFont="1" applyFill="1" applyBorder="1"/>
    <xf numFmtId="0" fontId="35" fillId="0" borderId="0" xfId="0" applyFont="1"/>
    <xf numFmtId="0" fontId="8" fillId="0" borderId="8" xfId="0" applyFont="1" applyBorder="1"/>
    <xf numFmtId="0" fontId="8" fillId="0" borderId="0" xfId="0" applyFont="1" applyBorder="1" applyAlignment="1">
      <alignment horizontal="center"/>
    </xf>
    <xf numFmtId="0" fontId="8" fillId="0" borderId="9" xfId="0" applyFont="1" applyBorder="1"/>
    <xf numFmtId="0" fontId="8" fillId="0" borderId="21" xfId="0" applyFont="1" applyBorder="1"/>
    <xf numFmtId="3" fontId="8" fillId="0" borderId="15" xfId="0" applyNumberFormat="1" applyFont="1" applyBorder="1"/>
    <xf numFmtId="0" fontId="8" fillId="0" borderId="1" xfId="0" applyFont="1" applyBorder="1"/>
    <xf numFmtId="0" fontId="35" fillId="0" borderId="1" xfId="0" applyFont="1" applyBorder="1"/>
    <xf numFmtId="0" fontId="8" fillId="0" borderId="16" xfId="0" applyFont="1" applyBorder="1"/>
    <xf numFmtId="3" fontId="8" fillId="0" borderId="11" xfId="0" applyNumberFormat="1" applyFont="1" applyBorder="1"/>
    <xf numFmtId="0" fontId="8" fillId="0" borderId="4" xfId="0" applyFont="1" applyBorder="1"/>
    <xf numFmtId="0" fontId="35" fillId="0" borderId="4" xfId="0" applyFont="1" applyBorder="1"/>
    <xf numFmtId="0" fontId="8" fillId="0" borderId="20" xfId="0" applyFont="1" applyBorder="1"/>
    <xf numFmtId="0" fontId="35" fillId="7" borderId="18" xfId="0" applyFont="1" applyFill="1" applyBorder="1"/>
    <xf numFmtId="0" fontId="8" fillId="2" borderId="18" xfId="0" applyFont="1" applyFill="1" applyBorder="1"/>
    <xf numFmtId="0" fontId="6" fillId="2" borderId="18" xfId="0" applyFont="1" applyFill="1" applyBorder="1"/>
    <xf numFmtId="16" fontId="8" fillId="0" borderId="0" xfId="0" applyNumberFormat="1" applyFont="1" applyBorder="1" applyAlignment="1">
      <alignment horizontal="center"/>
    </xf>
    <xf numFmtId="0" fontId="8" fillId="0" borderId="22" xfId="0" applyFont="1" applyBorder="1"/>
    <xf numFmtId="0" fontId="8" fillId="0" borderId="23" xfId="0" applyFont="1" applyBorder="1"/>
    <xf numFmtId="0" fontId="8" fillId="7" borderId="19" xfId="0" applyFont="1" applyFill="1" applyBorder="1"/>
    <xf numFmtId="0" fontId="8" fillId="2" borderId="24" xfId="0" applyFont="1" applyFill="1" applyBorder="1" applyAlignment="1">
      <alignment horizontal="left" vertical="center"/>
    </xf>
    <xf numFmtId="0" fontId="8" fillId="2" borderId="25" xfId="0" applyFont="1" applyFill="1" applyBorder="1"/>
    <xf numFmtId="0" fontId="6" fillId="2" borderId="25" xfId="0" applyFont="1" applyFill="1" applyBorder="1"/>
    <xf numFmtId="3" fontId="8" fillId="2" borderId="26" xfId="0" applyNumberFormat="1" applyFont="1" applyFill="1" applyBorder="1" applyAlignment="1">
      <alignment vertical="center"/>
    </xf>
    <xf numFmtId="0" fontId="8" fillId="2" borderId="18" xfId="0" applyFont="1" applyFill="1" applyBorder="1" applyAlignment="1">
      <alignment vertical="center"/>
    </xf>
    <xf numFmtId="3" fontId="8" fillId="0" borderId="12" xfId="0" applyNumberFormat="1" applyFont="1" applyBorder="1"/>
    <xf numFmtId="0" fontId="8" fillId="6" borderId="8"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9" xfId="0" applyFont="1" applyFill="1" applyBorder="1" applyAlignment="1">
      <alignment vertical="center"/>
    </xf>
    <xf numFmtId="0" fontId="6" fillId="6" borderId="9" xfId="0" applyFont="1" applyFill="1" applyBorder="1" applyAlignment="1">
      <alignment vertical="center"/>
    </xf>
    <xf numFmtId="3" fontId="8" fillId="6" borderId="15" xfId="0" applyNumberFormat="1" applyFont="1" applyFill="1" applyBorder="1" applyAlignment="1">
      <alignment vertical="center"/>
    </xf>
    <xf numFmtId="3" fontId="8" fillId="0" borderId="28" xfId="0" applyNumberFormat="1" applyFont="1" applyBorder="1"/>
    <xf numFmtId="0" fontId="8" fillId="6" borderId="17"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8" xfId="0" applyFont="1" applyFill="1" applyBorder="1" applyAlignment="1">
      <alignment vertical="center"/>
    </xf>
    <xf numFmtId="0" fontId="6" fillId="6" borderId="18" xfId="0" applyFont="1" applyFill="1" applyBorder="1" applyAlignment="1">
      <alignment vertical="center"/>
    </xf>
    <xf numFmtId="3" fontId="8" fillId="6" borderId="10" xfId="0" applyNumberFormat="1" applyFont="1" applyFill="1" applyBorder="1" applyAlignment="1">
      <alignment vertical="center"/>
    </xf>
    <xf numFmtId="3" fontId="35" fillId="6" borderId="10" xfId="0" applyNumberFormat="1" applyFont="1" applyFill="1" applyBorder="1" applyAlignment="1">
      <alignment vertical="center"/>
    </xf>
    <xf numFmtId="0" fontId="6" fillId="0" borderId="1" xfId="19" quotePrefix="1" applyFont="1" applyBorder="1" applyAlignment="1">
      <alignment horizontal="left" vertical="center" indent="1"/>
    </xf>
    <xf numFmtId="3" fontId="8" fillId="7" borderId="19" xfId="0" applyNumberFormat="1" applyFont="1" applyFill="1" applyBorder="1" applyAlignment="1">
      <alignment vertical="center"/>
    </xf>
    <xf numFmtId="3" fontId="8" fillId="0" borderId="16" xfId="0" applyNumberFormat="1" applyFont="1" applyBorder="1" applyAlignment="1">
      <alignment vertical="center"/>
    </xf>
    <xf numFmtId="3" fontId="13" fillId="0" borderId="21" xfId="0" applyNumberFormat="1" applyFont="1" applyBorder="1" applyAlignment="1">
      <alignment vertical="center"/>
    </xf>
    <xf numFmtId="3" fontId="8" fillId="0" borderId="21" xfId="0" applyNumberFormat="1" applyFont="1" applyBorder="1" applyAlignment="1">
      <alignment vertical="center"/>
    </xf>
    <xf numFmtId="3" fontId="13" fillId="0" borderId="16" xfId="0" applyNumberFormat="1" applyFont="1" applyBorder="1" applyAlignment="1">
      <alignment vertical="center"/>
    </xf>
    <xf numFmtId="3" fontId="8" fillId="2" borderId="19" xfId="0" applyNumberFormat="1" applyFont="1" applyFill="1" applyBorder="1" applyAlignment="1">
      <alignment vertical="center"/>
    </xf>
    <xf numFmtId="3" fontId="8" fillId="6" borderId="21" xfId="0" applyNumberFormat="1" applyFont="1" applyFill="1" applyBorder="1" applyAlignment="1">
      <alignment vertical="center"/>
    </xf>
    <xf numFmtId="3" fontId="8" fillId="6" borderId="19" xfId="0" applyNumberFormat="1" applyFont="1" applyFill="1" applyBorder="1" applyAlignment="1">
      <alignment vertical="center"/>
    </xf>
    <xf numFmtId="0" fontId="6" fillId="7" borderId="19" xfId="0" applyFont="1" applyFill="1" applyBorder="1" applyAlignment="1">
      <alignment vertical="center"/>
    </xf>
    <xf numFmtId="0" fontId="6" fillId="0" borderId="16" xfId="0" applyFont="1" applyBorder="1" applyAlignment="1">
      <alignment vertical="center"/>
    </xf>
    <xf numFmtId="0" fontId="13" fillId="0" borderId="21" xfId="0" applyFont="1" applyBorder="1" applyAlignment="1">
      <alignment vertical="center"/>
    </xf>
    <xf numFmtId="0" fontId="6" fillId="0" borderId="21" xfId="0" applyFont="1" applyBorder="1" applyAlignment="1">
      <alignment vertical="center"/>
    </xf>
    <xf numFmtId="0" fontId="10" fillId="0" borderId="21" xfId="0" applyFont="1" applyBorder="1" applyAlignment="1">
      <alignment vertical="center"/>
    </xf>
    <xf numFmtId="0" fontId="12" fillId="0" borderId="16" xfId="0" applyFont="1" applyBorder="1" applyAlignment="1">
      <alignment vertical="center"/>
    </xf>
    <xf numFmtId="0" fontId="8" fillId="7" borderId="19" xfId="0" applyFont="1" applyFill="1" applyBorder="1" applyAlignment="1">
      <alignment vertical="center"/>
    </xf>
    <xf numFmtId="0" fontId="8" fillId="0" borderId="21" xfId="0" applyFont="1" applyBorder="1" applyAlignment="1">
      <alignment vertical="center"/>
    </xf>
    <xf numFmtId="0" fontId="6" fillId="6" borderId="21" xfId="0" applyFont="1" applyFill="1" applyBorder="1" applyAlignment="1">
      <alignment vertical="center"/>
    </xf>
    <xf numFmtId="0" fontId="8" fillId="7" borderId="19" xfId="0" applyFont="1" applyFill="1" applyBorder="1" applyAlignment="1">
      <alignment vertical="center" wrapText="1"/>
    </xf>
    <xf numFmtId="0" fontId="6" fillId="6" borderId="19" xfId="0" applyFont="1" applyFill="1" applyBorder="1" applyAlignment="1">
      <alignment vertical="center"/>
    </xf>
    <xf numFmtId="3" fontId="8" fillId="0" borderId="23" xfId="0" applyNumberFormat="1" applyFont="1" applyBorder="1"/>
    <xf numFmtId="3" fontId="8" fillId="7" borderId="19" xfId="0" applyNumberFormat="1" applyFont="1" applyFill="1" applyBorder="1"/>
    <xf numFmtId="3" fontId="8" fillId="2" borderId="30" xfId="0" applyNumberFormat="1" applyFont="1" applyFill="1" applyBorder="1" applyAlignment="1">
      <alignment vertical="center"/>
    </xf>
    <xf numFmtId="0" fontId="8" fillId="0" borderId="31" xfId="0" applyFont="1" applyBorder="1"/>
    <xf numFmtId="0" fontId="6" fillId="2" borderId="30" xfId="0" applyFont="1" applyFill="1" applyBorder="1"/>
    <xf numFmtId="3" fontId="7" fillId="0" borderId="19" xfId="0" applyNumberFormat="1" applyFont="1" applyFill="1" applyBorder="1" applyAlignment="1">
      <alignment horizontal="center" vertical="center" wrapText="1"/>
    </xf>
    <xf numFmtId="0" fontId="11" fillId="8" borderId="0" xfId="0" applyFont="1" applyFill="1" applyBorder="1" applyAlignment="1">
      <alignment vertical="center"/>
    </xf>
    <xf numFmtId="3" fontId="9" fillId="7" borderId="19" xfId="0" applyNumberFormat="1" applyFont="1" applyFill="1" applyBorder="1" applyAlignment="1">
      <alignment vertical="center"/>
    </xf>
    <xf numFmtId="3" fontId="9" fillId="0" borderId="16" xfId="0" applyNumberFormat="1" applyFont="1" applyBorder="1" applyAlignment="1">
      <alignment vertical="center"/>
    </xf>
    <xf numFmtId="3" fontId="9" fillId="0" borderId="21" xfId="0" applyNumberFormat="1" applyFont="1" applyBorder="1" applyAlignment="1">
      <alignment vertical="center"/>
    </xf>
    <xf numFmtId="3" fontId="9" fillId="2" borderId="19" xfId="0" applyNumberFormat="1" applyFont="1" applyFill="1" applyBorder="1" applyAlignment="1">
      <alignment vertical="center"/>
    </xf>
    <xf numFmtId="3" fontId="9" fillId="6" borderId="21" xfId="0" applyNumberFormat="1" applyFont="1" applyFill="1" applyBorder="1" applyAlignment="1">
      <alignment vertical="center"/>
    </xf>
    <xf numFmtId="3" fontId="9" fillId="2" borderId="10" xfId="0" applyNumberFormat="1" applyFont="1" applyFill="1" applyBorder="1" applyAlignment="1">
      <alignment vertical="center"/>
    </xf>
    <xf numFmtId="3" fontId="9" fillId="7" borderId="10" xfId="0" applyNumberFormat="1" applyFont="1" applyFill="1" applyBorder="1"/>
    <xf numFmtId="3" fontId="9" fillId="0" borderId="15" xfId="0" applyNumberFormat="1" applyFont="1" applyBorder="1"/>
    <xf numFmtId="3" fontId="9" fillId="0" borderId="28" xfId="0" applyNumberFormat="1" applyFont="1" applyBorder="1"/>
    <xf numFmtId="3" fontId="9" fillId="6" borderId="19" xfId="0" applyNumberFormat="1" applyFont="1" applyFill="1" applyBorder="1" applyAlignment="1">
      <alignment vertical="center"/>
    </xf>
    <xf numFmtId="3" fontId="9" fillId="2" borderId="26" xfId="0" applyNumberFormat="1" applyFont="1" applyFill="1" applyBorder="1" applyAlignment="1">
      <alignment vertical="center"/>
    </xf>
    <xf numFmtId="3" fontId="7" fillId="0" borderId="10" xfId="0" quotePrefix="1" applyNumberFormat="1" applyFont="1" applyFill="1" applyBorder="1" applyAlignment="1">
      <alignment horizontal="center" vertical="center" wrapText="1"/>
    </xf>
    <xf numFmtId="0" fontId="13" fillId="0" borderId="9" xfId="0" applyFont="1" applyBorder="1" applyAlignment="1">
      <alignment horizontal="left" vertical="center" wrapText="1"/>
    </xf>
    <xf numFmtId="0" fontId="13" fillId="0" borderId="9" xfId="0" applyFont="1" applyBorder="1" applyAlignment="1">
      <alignment horizontal="left" vertical="center"/>
    </xf>
    <xf numFmtId="0" fontId="13" fillId="0" borderId="21" xfId="0" applyFont="1" applyBorder="1" applyAlignment="1">
      <alignment horizontal="left" vertical="center" wrapText="1"/>
    </xf>
    <xf numFmtId="3" fontId="1" fillId="0" borderId="33" xfId="14" applyNumberFormat="1" applyFont="1" applyFill="1" applyBorder="1"/>
    <xf numFmtId="0" fontId="30" fillId="0" borderId="0" xfId="0" applyFont="1"/>
    <xf numFmtId="0" fontId="31" fillId="0" borderId="0" xfId="0" applyFont="1"/>
    <xf numFmtId="0" fontId="32" fillId="0" borderId="10" xfId="0" applyFont="1" applyBorder="1" applyAlignment="1">
      <alignment horizontal="right"/>
    </xf>
    <xf numFmtId="3" fontId="14" fillId="0" borderId="11" xfId="0" applyNumberFormat="1" applyFont="1" applyBorder="1"/>
    <xf numFmtId="3" fontId="14" fillId="0" borderId="12" xfId="0" applyNumberFormat="1" applyFont="1" applyBorder="1"/>
    <xf numFmtId="0" fontId="6" fillId="0" borderId="0" xfId="23" applyFont="1" applyFill="1"/>
    <xf numFmtId="0" fontId="1" fillId="0" borderId="0" xfId="23" applyFont="1" applyFill="1" applyAlignment="1">
      <alignment horizontal="right"/>
    </xf>
    <xf numFmtId="165" fontId="8" fillId="0" borderId="0" xfId="23" applyNumberFormat="1" applyFont="1" applyFill="1" applyBorder="1" applyAlignment="1" applyProtection="1">
      <alignment horizontal="center" vertical="center" wrapText="1"/>
    </xf>
    <xf numFmtId="165" fontId="8" fillId="0" borderId="0" xfId="23" applyNumberFormat="1" applyFont="1" applyFill="1" applyBorder="1" applyAlignment="1" applyProtection="1">
      <alignment horizontal="centerContinuous" vertical="center"/>
    </xf>
    <xf numFmtId="0" fontId="1" fillId="0" borderId="0" xfId="18" applyFont="1" applyFill="1" applyBorder="1" applyAlignment="1" applyProtection="1">
      <alignment horizontal="right"/>
    </xf>
    <xf numFmtId="0" fontId="1" fillId="0" borderId="0" xfId="18" applyFont="1" applyFill="1" applyBorder="1" applyAlignment="1" applyProtection="1"/>
    <xf numFmtId="0" fontId="6" fillId="0" borderId="34" xfId="23" applyFont="1" applyFill="1" applyBorder="1" applyAlignment="1" applyProtection="1">
      <alignment horizontal="center" vertical="center"/>
    </xf>
    <xf numFmtId="0" fontId="6" fillId="0" borderId="35" xfId="23" applyFont="1" applyFill="1" applyBorder="1" applyAlignment="1" applyProtection="1">
      <alignment horizontal="center" vertical="center"/>
    </xf>
    <xf numFmtId="0" fontId="6" fillId="0" borderId="29" xfId="23" applyFont="1" applyFill="1" applyBorder="1" applyAlignment="1" applyProtection="1">
      <alignment horizontal="center" vertical="center"/>
    </xf>
    <xf numFmtId="0" fontId="6" fillId="0" borderId="36" xfId="23" applyFont="1" applyFill="1" applyBorder="1" applyAlignment="1" applyProtection="1">
      <alignment horizontal="center" vertical="center" wrapText="1"/>
    </xf>
    <xf numFmtId="0" fontId="8" fillId="5" borderId="37" xfId="23" applyFont="1" applyFill="1" applyBorder="1" applyAlignment="1" applyProtection="1">
      <alignment horizontal="center" vertical="center" wrapText="1"/>
    </xf>
    <xf numFmtId="0" fontId="8" fillId="5" borderId="38" xfId="23" applyFont="1" applyFill="1" applyBorder="1" applyAlignment="1" applyProtection="1">
      <alignment horizontal="center" vertical="center" wrapText="1"/>
    </xf>
    <xf numFmtId="0" fontId="6" fillId="0" borderId="36" xfId="23" applyFont="1" applyFill="1" applyBorder="1" applyAlignment="1" applyProtection="1">
      <alignment horizontal="center" vertical="center"/>
    </xf>
    <xf numFmtId="0" fontId="6" fillId="0" borderId="37" xfId="23" applyFont="1" applyFill="1" applyBorder="1" applyProtection="1"/>
    <xf numFmtId="164" fontId="6" fillId="0" borderId="38" xfId="9" applyNumberFormat="1" applyFont="1" applyFill="1" applyBorder="1" applyProtection="1">
      <protection locked="0"/>
    </xf>
    <xf numFmtId="0" fontId="6" fillId="0" borderId="39" xfId="23" applyFont="1" applyFill="1" applyBorder="1" applyAlignment="1" applyProtection="1">
      <alignment horizontal="center" vertical="center"/>
    </xf>
    <xf numFmtId="0" fontId="6" fillId="0" borderId="2" xfId="23" applyFont="1" applyFill="1" applyBorder="1" applyAlignment="1" applyProtection="1">
      <alignment wrapText="1"/>
    </xf>
    <xf numFmtId="164" fontId="6" fillId="0" borderId="40" xfId="9" applyNumberFormat="1" applyFont="1" applyFill="1" applyBorder="1" applyProtection="1">
      <protection locked="0"/>
    </xf>
    <xf numFmtId="0" fontId="6" fillId="0" borderId="2" xfId="23" applyFont="1" applyFill="1" applyBorder="1" applyProtection="1"/>
    <xf numFmtId="0" fontId="6" fillId="0" borderId="41" xfId="23" applyFont="1" applyFill="1" applyBorder="1" applyAlignment="1" applyProtection="1">
      <alignment horizontal="center" vertical="center"/>
    </xf>
    <xf numFmtId="0" fontId="6" fillId="0" borderId="33" xfId="23" applyFont="1" applyFill="1" applyBorder="1" applyProtection="1"/>
    <xf numFmtId="164" fontId="6" fillId="0" borderId="42" xfId="9" applyNumberFormat="1" applyFont="1" applyFill="1" applyBorder="1" applyProtection="1">
      <protection locked="0"/>
    </xf>
    <xf numFmtId="164" fontId="8" fillId="0" borderId="29" xfId="9" applyNumberFormat="1" applyFont="1" applyFill="1" applyBorder="1" applyProtection="1"/>
    <xf numFmtId="0" fontId="32" fillId="0" borderId="19" xfId="0" applyFont="1" applyBorder="1" applyAlignment="1">
      <alignment horizontal="center"/>
    </xf>
    <xf numFmtId="0" fontId="32" fillId="0" borderId="32" xfId="0" applyFont="1" applyBorder="1" applyAlignment="1">
      <alignment horizontal="right"/>
    </xf>
    <xf numFmtId="0" fontId="32" fillId="0" borderId="0" xfId="0" applyFont="1" applyBorder="1" applyAlignment="1">
      <alignment horizontal="right"/>
    </xf>
    <xf numFmtId="0" fontId="16" fillId="0" borderId="0" xfId="0" applyFont="1" applyBorder="1" applyAlignment="1">
      <alignment horizontal="left"/>
    </xf>
    <xf numFmtId="0" fontId="30" fillId="0" borderId="32" xfId="0" applyFont="1" applyBorder="1"/>
    <xf numFmtId="0" fontId="30" fillId="0" borderId="0" xfId="0" applyFont="1" applyBorder="1"/>
    <xf numFmtId="3" fontId="33" fillId="6" borderId="17" xfId="0" applyNumberFormat="1" applyFont="1" applyFill="1" applyBorder="1" applyAlignment="1">
      <alignment vertical="center"/>
    </xf>
    <xf numFmtId="3" fontId="30" fillId="0" borderId="17" xfId="0" applyNumberFormat="1" applyFont="1" applyBorder="1" applyAlignment="1">
      <alignment vertical="center"/>
    </xf>
    <xf numFmtId="0" fontId="11" fillId="8" borderId="17" xfId="0" applyFont="1" applyFill="1" applyBorder="1" applyAlignment="1">
      <alignment vertical="center"/>
    </xf>
    <xf numFmtId="0" fontId="11" fillId="8" borderId="18" xfId="0" applyFont="1" applyFill="1" applyBorder="1" applyAlignment="1">
      <alignment vertical="center"/>
    </xf>
    <xf numFmtId="0" fontId="11" fillId="8" borderId="19" xfId="0" applyFont="1" applyFill="1" applyBorder="1" applyAlignment="1">
      <alignment vertical="center"/>
    </xf>
    <xf numFmtId="0" fontId="30" fillId="0" borderId="0" xfId="0" applyFont="1" applyBorder="1" applyAlignment="1">
      <alignment horizontal="center"/>
    </xf>
    <xf numFmtId="3" fontId="8" fillId="0" borderId="21" xfId="0" applyNumberFormat="1" applyFont="1" applyBorder="1"/>
    <xf numFmtId="3" fontId="8" fillId="0" borderId="16" xfId="0" applyNumberFormat="1" applyFont="1" applyBorder="1"/>
    <xf numFmtId="3" fontId="8" fillId="0" borderId="20" xfId="0" applyNumberFormat="1" applyFont="1" applyBorder="1"/>
    <xf numFmtId="3" fontId="13" fillId="0" borderId="16" xfId="0" applyNumberFormat="1" applyFont="1" applyBorder="1"/>
    <xf numFmtId="3" fontId="13" fillId="0" borderId="20" xfId="0" applyNumberFormat="1" applyFont="1" applyBorder="1"/>
    <xf numFmtId="0" fontId="30" fillId="0" borderId="19" xfId="0" applyFont="1" applyBorder="1" applyAlignment="1"/>
    <xf numFmtId="3" fontId="9" fillId="0" borderId="19" xfId="0" applyNumberFormat="1" applyFont="1" applyFill="1" applyBorder="1" applyAlignment="1">
      <alignment horizontal="center" vertical="center" wrapText="1"/>
    </xf>
    <xf numFmtId="0" fontId="11" fillId="8" borderId="10" xfId="0" applyFont="1" applyFill="1" applyBorder="1" applyAlignment="1">
      <alignment vertical="center"/>
    </xf>
    <xf numFmtId="0" fontId="30" fillId="0" borderId="17" xfId="0" applyFont="1" applyBorder="1" applyAlignment="1"/>
    <xf numFmtId="0" fontId="30" fillId="0" borderId="18" xfId="0" applyFont="1" applyBorder="1" applyAlignment="1"/>
    <xf numFmtId="0" fontId="11" fillId="8" borderId="8" xfId="0" applyFont="1" applyFill="1" applyBorder="1" applyAlignment="1">
      <alignment vertical="center"/>
    </xf>
    <xf numFmtId="3" fontId="14" fillId="0" borderId="15" xfId="0" applyNumberFormat="1" applyFont="1" applyBorder="1" applyAlignment="1">
      <alignment vertical="center"/>
    </xf>
    <xf numFmtId="3" fontId="14" fillId="0" borderId="11" xfId="0" applyNumberFormat="1" applyFont="1" applyBorder="1" applyAlignment="1">
      <alignment vertical="center"/>
    </xf>
    <xf numFmtId="0" fontId="6" fillId="0" borderId="43" xfId="23" applyFont="1" applyFill="1" applyBorder="1" applyAlignment="1" applyProtection="1">
      <alignment horizontal="center" vertical="center"/>
    </xf>
    <xf numFmtId="164" fontId="8" fillId="0" borderId="43" xfId="9" applyNumberFormat="1" applyFont="1" applyFill="1" applyBorder="1" applyProtection="1"/>
    <xf numFmtId="3" fontId="13" fillId="0" borderId="44" xfId="0" applyNumberFormat="1" applyFont="1" applyBorder="1" applyAlignment="1">
      <alignment vertical="center"/>
    </xf>
    <xf numFmtId="3" fontId="13" fillId="0" borderId="45" xfId="0" applyNumberFormat="1" applyFont="1" applyBorder="1" applyAlignment="1">
      <alignment vertical="center"/>
    </xf>
    <xf numFmtId="0" fontId="13" fillId="0" borderId="45" xfId="0" applyFont="1" applyBorder="1" applyAlignment="1">
      <alignment vertical="center"/>
    </xf>
    <xf numFmtId="3" fontId="14" fillId="0" borderId="44" xfId="0" applyNumberFormat="1" applyFont="1" applyBorder="1" applyAlignment="1">
      <alignment vertical="center"/>
    </xf>
    <xf numFmtId="10" fontId="8" fillId="7" borderId="19" xfId="0" applyNumberFormat="1" applyFont="1" applyFill="1" applyBorder="1" applyAlignment="1">
      <alignment vertical="center"/>
    </xf>
    <xf numFmtId="10" fontId="8" fillId="0" borderId="16" xfId="0" applyNumberFormat="1" applyFont="1" applyBorder="1" applyAlignment="1">
      <alignment vertical="center"/>
    </xf>
    <xf numFmtId="10" fontId="13" fillId="0" borderId="21" xfId="0" applyNumberFormat="1" applyFont="1" applyBorder="1" applyAlignment="1">
      <alignment vertical="center"/>
    </xf>
    <xf numFmtId="10" fontId="8" fillId="0" borderId="21" xfId="0" applyNumberFormat="1" applyFont="1" applyBorder="1" applyAlignment="1">
      <alignment vertical="center"/>
    </xf>
    <xf numFmtId="10" fontId="13" fillId="0" borderId="16" xfId="0" applyNumberFormat="1" applyFont="1" applyBorder="1" applyAlignment="1">
      <alignment vertical="center"/>
    </xf>
    <xf numFmtId="10" fontId="8" fillId="2" borderId="19" xfId="0" applyNumberFormat="1" applyFont="1" applyFill="1" applyBorder="1" applyAlignment="1">
      <alignment vertical="center"/>
    </xf>
    <xf numFmtId="10" fontId="8" fillId="6" borderId="21" xfId="0" applyNumberFormat="1" applyFont="1" applyFill="1" applyBorder="1" applyAlignment="1">
      <alignment vertical="center"/>
    </xf>
    <xf numFmtId="10" fontId="8" fillId="2" borderId="10" xfId="0" applyNumberFormat="1" applyFont="1" applyFill="1" applyBorder="1" applyAlignment="1">
      <alignment vertical="center"/>
    </xf>
    <xf numFmtId="10" fontId="8" fillId="7" borderId="10" xfId="0" applyNumberFormat="1" applyFont="1" applyFill="1" applyBorder="1"/>
    <xf numFmtId="10" fontId="8" fillId="0" borderId="15" xfId="0" applyNumberFormat="1" applyFont="1" applyBorder="1"/>
    <xf numFmtId="10" fontId="8" fillId="0" borderId="11" xfId="0" applyNumberFormat="1" applyFont="1" applyBorder="1"/>
    <xf numFmtId="10" fontId="8" fillId="0" borderId="12" xfId="0" applyNumberFormat="1" applyFont="1" applyBorder="1"/>
    <xf numFmtId="10" fontId="13" fillId="0" borderId="11" xfId="0" applyNumberFormat="1" applyFont="1" applyBorder="1"/>
    <xf numFmtId="10" fontId="13" fillId="0" borderId="12" xfId="0" applyNumberFormat="1" applyFont="1" applyBorder="1"/>
    <xf numFmtId="10" fontId="8" fillId="0" borderId="28" xfId="0" applyNumberFormat="1" applyFont="1" applyBorder="1"/>
    <xf numFmtId="10" fontId="8" fillId="6" borderId="19" xfId="0" applyNumberFormat="1" applyFont="1" applyFill="1" applyBorder="1" applyAlignment="1">
      <alignment vertical="center"/>
    </xf>
    <xf numFmtId="10" fontId="8" fillId="2" borderId="26" xfId="0" applyNumberFormat="1" applyFont="1" applyFill="1" applyBorder="1" applyAlignment="1">
      <alignment vertical="center"/>
    </xf>
    <xf numFmtId="10" fontId="13" fillId="0" borderId="27" xfId="0" applyNumberFormat="1" applyFont="1" applyBorder="1" applyAlignment="1">
      <alignment vertical="center"/>
    </xf>
    <xf numFmtId="10" fontId="13" fillId="0" borderId="46" xfId="0" applyNumberFormat="1" applyFont="1" applyBorder="1" applyAlignment="1">
      <alignment vertical="center"/>
    </xf>
    <xf numFmtId="10" fontId="8" fillId="6" borderId="29" xfId="0" applyNumberFormat="1" applyFont="1" applyFill="1" applyBorder="1" applyAlignment="1">
      <alignment vertical="center"/>
    </xf>
    <xf numFmtId="10" fontId="8" fillId="7" borderId="29" xfId="0" applyNumberFormat="1" applyFont="1" applyFill="1" applyBorder="1" applyAlignment="1">
      <alignment vertical="center"/>
    </xf>
    <xf numFmtId="10" fontId="8" fillId="0" borderId="40" xfId="0" applyNumberFormat="1" applyFont="1" applyBorder="1" applyAlignment="1">
      <alignment vertical="center"/>
    </xf>
    <xf numFmtId="10" fontId="8" fillId="0" borderId="27" xfId="0" applyNumberFormat="1" applyFont="1" applyBorder="1" applyAlignment="1">
      <alignment vertical="center"/>
    </xf>
    <xf numFmtId="10" fontId="13" fillId="0" borderId="40" xfId="0" applyNumberFormat="1" applyFont="1" applyBorder="1" applyAlignment="1">
      <alignment vertical="center"/>
    </xf>
    <xf numFmtId="10" fontId="8" fillId="2" borderId="29" xfId="0" applyNumberFormat="1" applyFont="1" applyFill="1" applyBorder="1" applyAlignment="1">
      <alignment vertical="center"/>
    </xf>
    <xf numFmtId="10" fontId="8" fillId="6" borderId="27" xfId="0" applyNumberFormat="1" applyFont="1" applyFill="1" applyBorder="1" applyAlignment="1">
      <alignment vertical="center"/>
    </xf>
    <xf numFmtId="10" fontId="6" fillId="0" borderId="28" xfId="9" applyNumberFormat="1" applyFont="1" applyFill="1" applyBorder="1" applyProtection="1">
      <protection locked="0"/>
    </xf>
    <xf numFmtId="10" fontId="6" fillId="0" borderId="11" xfId="9" applyNumberFormat="1" applyFont="1" applyFill="1" applyBorder="1" applyProtection="1">
      <protection locked="0"/>
    </xf>
    <xf numFmtId="10" fontId="8" fillId="0" borderId="47" xfId="9" applyNumberFormat="1" applyFont="1" applyFill="1" applyBorder="1" applyProtection="1"/>
    <xf numFmtId="3" fontId="8" fillId="0" borderId="47" xfId="0" applyNumberFormat="1" applyFont="1" applyBorder="1"/>
    <xf numFmtId="3" fontId="8" fillId="0" borderId="44" xfId="0" applyNumberFormat="1" applyFont="1" applyBorder="1" applyAlignment="1">
      <alignment vertical="center"/>
    </xf>
    <xf numFmtId="3" fontId="8" fillId="0" borderId="45" xfId="0" applyNumberFormat="1" applyFont="1" applyBorder="1" applyAlignment="1">
      <alignment vertical="center"/>
    </xf>
    <xf numFmtId="10" fontId="8" fillId="0" borderId="45" xfId="0" applyNumberFormat="1" applyFont="1" applyBorder="1" applyAlignment="1">
      <alignment vertical="center"/>
    </xf>
    <xf numFmtId="164" fontId="6" fillId="0" borderId="40" xfId="9" applyNumberFormat="1" applyFont="1" applyFill="1" applyBorder="1" applyAlignment="1" applyProtection="1">
      <alignment horizontal="center"/>
      <protection locked="0"/>
    </xf>
    <xf numFmtId="164" fontId="6" fillId="0" borderId="42" xfId="9" applyNumberFormat="1" applyFont="1" applyFill="1" applyBorder="1" applyAlignment="1" applyProtection="1">
      <alignment horizontal="center"/>
      <protection locked="0"/>
    </xf>
    <xf numFmtId="10" fontId="8" fillId="0" borderId="46" xfId="0" applyNumberFormat="1" applyFont="1" applyBorder="1" applyAlignment="1">
      <alignment vertical="center"/>
    </xf>
    <xf numFmtId="0" fontId="32" fillId="0" borderId="19" xfId="0" applyFont="1" applyBorder="1" applyAlignment="1">
      <alignment horizont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6" fillId="0" borderId="0" xfId="0" applyFont="1" applyFill="1" applyBorder="1" applyAlignment="1">
      <alignment vertical="center"/>
    </xf>
    <xf numFmtId="3" fontId="8" fillId="0" borderId="44" xfId="0" applyNumberFormat="1" applyFont="1" applyFill="1" applyBorder="1" applyAlignment="1">
      <alignment vertical="center"/>
    </xf>
    <xf numFmtId="3" fontId="8" fillId="0" borderId="45" xfId="0" applyNumberFormat="1" applyFont="1" applyFill="1" applyBorder="1" applyAlignment="1">
      <alignment vertical="center"/>
    </xf>
    <xf numFmtId="0" fontId="6" fillId="0" borderId="45" xfId="0" applyFont="1" applyFill="1" applyBorder="1" applyAlignment="1">
      <alignment vertical="center"/>
    </xf>
    <xf numFmtId="0" fontId="6" fillId="0" borderId="0" xfId="0" applyFont="1" applyFill="1" applyAlignment="1">
      <alignment vertical="center"/>
    </xf>
    <xf numFmtId="10" fontId="8" fillId="0" borderId="45" xfId="0" applyNumberFormat="1" applyFont="1" applyFill="1" applyBorder="1" applyAlignment="1">
      <alignment vertical="center"/>
    </xf>
    <xf numFmtId="10" fontId="8" fillId="0" borderId="46" xfId="0" applyNumberFormat="1" applyFont="1" applyFill="1" applyBorder="1" applyAlignment="1">
      <alignment vertical="center"/>
    </xf>
    <xf numFmtId="0" fontId="30" fillId="0" borderId="10" xfId="0" applyFont="1" applyBorder="1" applyAlignment="1">
      <alignment horizontal="left" vertical="center"/>
    </xf>
    <xf numFmtId="0" fontId="35" fillId="0" borderId="18" xfId="0" applyFont="1" applyBorder="1" applyAlignment="1">
      <alignment horizontal="center"/>
    </xf>
    <xf numFmtId="3" fontId="13" fillId="9" borderId="10" xfId="0" applyNumberFormat="1" applyFont="1" applyFill="1" applyBorder="1" applyAlignment="1">
      <alignment horizontal="center" vertical="center" wrapText="1"/>
    </xf>
    <xf numFmtId="3" fontId="9" fillId="0" borderId="30" xfId="0" applyNumberFormat="1" applyFont="1" applyFill="1" applyBorder="1" applyAlignment="1">
      <alignment horizontal="center" vertical="center" wrapText="1"/>
    </xf>
    <xf numFmtId="3" fontId="9" fillId="0" borderId="26" xfId="0" applyNumberFormat="1" applyFont="1" applyFill="1" applyBorder="1" applyAlignment="1">
      <alignment horizontal="center" vertical="center" wrapText="1"/>
    </xf>
    <xf numFmtId="3" fontId="9" fillId="0" borderId="25" xfId="0" applyNumberFormat="1" applyFont="1" applyFill="1" applyBorder="1" applyAlignment="1">
      <alignment horizontal="center" vertical="center" wrapText="1"/>
    </xf>
    <xf numFmtId="3" fontId="13" fillId="9" borderId="17" xfId="0" applyNumberFormat="1" applyFont="1" applyFill="1" applyBorder="1" applyAlignment="1">
      <alignment horizontal="center" vertical="center" wrapText="1"/>
    </xf>
    <xf numFmtId="3" fontId="8" fillId="9" borderId="10" xfId="0" applyNumberFormat="1" applyFont="1" applyFill="1" applyBorder="1" applyAlignment="1">
      <alignment horizontal="right" vertical="center" wrapText="1"/>
    </xf>
    <xf numFmtId="3" fontId="13" fillId="9" borderId="10" xfId="0" applyNumberFormat="1" applyFont="1" applyFill="1" applyBorder="1" applyAlignment="1">
      <alignment horizontal="right" vertical="center" wrapText="1"/>
    </xf>
    <xf numFmtId="0" fontId="8" fillId="0" borderId="0" xfId="0" quotePrefix="1" applyFont="1" applyBorder="1" applyAlignment="1">
      <alignment horizontal="left" vertical="center"/>
    </xf>
    <xf numFmtId="0" fontId="8" fillId="0" borderId="0" xfId="0" applyFont="1" applyBorder="1" applyAlignment="1">
      <alignment vertical="center"/>
    </xf>
    <xf numFmtId="0" fontId="8" fillId="0" borderId="45" xfId="0" applyFont="1" applyBorder="1" applyAlignment="1">
      <alignment vertical="center"/>
    </xf>
    <xf numFmtId="0" fontId="32" fillId="0" borderId="22" xfId="0" applyFont="1" applyBorder="1" applyAlignment="1">
      <alignment horizontal="right"/>
    </xf>
    <xf numFmtId="0" fontId="30" fillId="0" borderId="22" xfId="0" applyFont="1" applyBorder="1"/>
    <xf numFmtId="0" fontId="1" fillId="0" borderId="0" xfId="21" applyFont="1"/>
    <xf numFmtId="0" fontId="17" fillId="0" borderId="0" xfId="21" applyFont="1"/>
    <xf numFmtId="0" fontId="1" fillId="0" borderId="0" xfId="21" applyFont="1" applyAlignment="1">
      <alignment horizontal="right"/>
    </xf>
    <xf numFmtId="0" fontId="11" fillId="0" borderId="0" xfId="21" applyFont="1" applyFill="1" applyBorder="1" applyAlignment="1">
      <alignment vertical="center" wrapText="1"/>
    </xf>
    <xf numFmtId="0" fontId="18" fillId="0" borderId="0" xfId="21" applyFont="1" applyFill="1" applyBorder="1"/>
    <xf numFmtId="0" fontId="30" fillId="0" borderId="36" xfId="0" applyFont="1" applyBorder="1"/>
    <xf numFmtId="0" fontId="30" fillId="0" borderId="48" xfId="0" applyFont="1" applyBorder="1" applyAlignment="1">
      <alignment horizontal="center"/>
    </xf>
    <xf numFmtId="0" fontId="30" fillId="0" borderId="49" xfId="0" applyFont="1" applyBorder="1" applyAlignment="1">
      <alignment horizontal="center"/>
    </xf>
    <xf numFmtId="0" fontId="30" fillId="0" borderId="28" xfId="0" applyFont="1" applyBorder="1" applyAlignment="1">
      <alignment horizontal="center"/>
    </xf>
    <xf numFmtId="0" fontId="30" fillId="0" borderId="38" xfId="0" applyFont="1" applyBorder="1" applyAlignment="1">
      <alignment horizontal="center"/>
    </xf>
    <xf numFmtId="0" fontId="19" fillId="0" borderId="39" xfId="21" applyFont="1" applyBorder="1" applyAlignment="1">
      <alignment horizontal="center" vertical="center" wrapText="1"/>
    </xf>
    <xf numFmtId="0" fontId="10" fillId="0" borderId="35" xfId="21" applyFont="1" applyFill="1" applyBorder="1" applyAlignment="1">
      <alignment horizontal="center" vertical="center" wrapText="1"/>
    </xf>
    <xf numFmtId="0" fontId="19" fillId="0" borderId="0" xfId="21" applyFont="1" applyAlignment="1">
      <alignment horizontal="center" vertical="center" wrapText="1"/>
    </xf>
    <xf numFmtId="1" fontId="17" fillId="0" borderId="35" xfId="21" applyNumberFormat="1" applyFont="1" applyFill="1" applyBorder="1" applyAlignment="1">
      <alignment horizontal="center" vertical="center" textRotation="90" wrapText="1"/>
    </xf>
    <xf numFmtId="1" fontId="17" fillId="0" borderId="29" xfId="21" applyNumberFormat="1" applyFont="1" applyFill="1" applyBorder="1" applyAlignment="1">
      <alignment horizontal="center" vertical="center" textRotation="90" wrapText="1"/>
    </xf>
    <xf numFmtId="0" fontId="21" fillId="0" borderId="10" xfId="21" applyFont="1" applyFill="1" applyBorder="1" applyAlignment="1">
      <alignment horizontal="center" vertical="center" textRotation="90" wrapText="1"/>
    </xf>
    <xf numFmtId="0" fontId="20" fillId="0" borderId="29" xfId="21" applyFont="1" applyFill="1" applyBorder="1" applyAlignment="1">
      <alignment horizontal="center" vertical="center" textRotation="90" wrapText="1"/>
    </xf>
    <xf numFmtId="0" fontId="10" fillId="0" borderId="14" xfId="21" applyFont="1" applyFill="1" applyBorder="1" applyAlignment="1">
      <alignment vertical="center" wrapText="1"/>
    </xf>
    <xf numFmtId="2" fontId="22" fillId="0" borderId="50" xfId="21" applyNumberFormat="1" applyFont="1" applyFill="1" applyBorder="1" applyAlignment="1" applyProtection="1">
      <alignment horizontal="center"/>
      <protection locked="0"/>
    </xf>
    <xf numFmtId="0" fontId="19" fillId="0" borderId="51" xfId="21" applyFont="1" applyBorder="1" applyAlignment="1">
      <alignment horizontal="center" vertical="center" wrapText="1"/>
    </xf>
    <xf numFmtId="2" fontId="22" fillId="0" borderId="46" xfId="21" applyNumberFormat="1" applyFont="1" applyFill="1" applyBorder="1" applyAlignment="1" applyProtection="1">
      <alignment horizontal="center"/>
      <protection locked="0"/>
    </xf>
    <xf numFmtId="0" fontId="19" fillId="0" borderId="50" xfId="21" applyFont="1" applyBorder="1" applyAlignment="1">
      <alignment horizontal="center" vertical="center" wrapText="1"/>
    </xf>
    <xf numFmtId="2" fontId="7" fillId="0" borderId="44" xfId="21" applyNumberFormat="1" applyFont="1" applyFill="1" applyBorder="1" applyAlignment="1" applyProtection="1">
      <alignment horizontal="center"/>
      <protection locked="0"/>
    </xf>
    <xf numFmtId="0" fontId="10" fillId="0" borderId="7" xfId="21" applyFont="1" applyFill="1" applyBorder="1" applyAlignment="1">
      <alignment vertical="center" wrapText="1"/>
    </xf>
    <xf numFmtId="2" fontId="22" fillId="0" borderId="33" xfId="21" applyNumberFormat="1" applyFont="1" applyFill="1" applyBorder="1" applyAlignment="1" applyProtection="1">
      <alignment horizontal="center"/>
      <protection locked="0"/>
    </xf>
    <xf numFmtId="2" fontId="22" fillId="0" borderId="42" xfId="21" applyNumberFormat="1" applyFont="1" applyFill="1" applyBorder="1" applyAlignment="1" applyProtection="1">
      <alignment horizontal="center"/>
      <protection locked="0"/>
    </xf>
    <xf numFmtId="2" fontId="7" fillId="0" borderId="12" xfId="21" applyNumberFormat="1" applyFont="1" applyFill="1" applyBorder="1" applyAlignment="1" applyProtection="1">
      <alignment horizontal="center"/>
      <protection locked="0"/>
    </xf>
    <xf numFmtId="0" fontId="20" fillId="0" borderId="0" xfId="21" applyFont="1" applyAlignment="1">
      <alignment horizontal="left"/>
    </xf>
    <xf numFmtId="2" fontId="20" fillId="0" borderId="0" xfId="21" applyNumberFormat="1" applyFont="1" applyAlignment="1">
      <alignment horizontal="right"/>
    </xf>
    <xf numFmtId="2" fontId="20" fillId="0" borderId="0" xfId="21" applyNumberFormat="1" applyFont="1" applyAlignment="1">
      <alignment horizontal="left"/>
    </xf>
    <xf numFmtId="0" fontId="19" fillId="0" borderId="52" xfId="21" applyFont="1" applyBorder="1" applyAlignment="1">
      <alignment horizontal="center" vertical="center" wrapText="1"/>
    </xf>
    <xf numFmtId="0" fontId="9" fillId="4" borderId="53" xfId="21" applyFont="1" applyFill="1" applyBorder="1" applyAlignment="1">
      <alignment vertical="center" wrapText="1"/>
    </xf>
    <xf numFmtId="2" fontId="7" fillId="4" borderId="54" xfId="21" applyNumberFormat="1" applyFont="1" applyFill="1" applyBorder="1" applyAlignment="1">
      <alignment horizontal="center" vertical="center"/>
    </xf>
    <xf numFmtId="2" fontId="7" fillId="4" borderId="55" xfId="21" applyNumberFormat="1" applyFont="1" applyFill="1" applyBorder="1" applyAlignment="1">
      <alignment horizontal="center" vertical="center"/>
    </xf>
    <xf numFmtId="2" fontId="7" fillId="4" borderId="47" xfId="21" applyNumberFormat="1" applyFont="1" applyFill="1" applyBorder="1" applyAlignment="1">
      <alignment horizontal="center" vertical="center"/>
    </xf>
    <xf numFmtId="0" fontId="19" fillId="0" borderId="22" xfId="21" applyFont="1" applyBorder="1" applyAlignment="1">
      <alignment horizontal="left"/>
    </xf>
    <xf numFmtId="0" fontId="19" fillId="0" borderId="22" xfId="21" applyFont="1" applyFill="1" applyBorder="1" applyAlignment="1"/>
    <xf numFmtId="2" fontId="22" fillId="0" borderId="22" xfId="21" applyNumberFormat="1" applyFont="1" applyFill="1" applyBorder="1" applyAlignment="1" applyProtection="1">
      <alignment horizontal="right"/>
      <protection locked="0"/>
    </xf>
    <xf numFmtId="2" fontId="22" fillId="0" borderId="0" xfId="21" applyNumberFormat="1" applyFont="1" applyFill="1" applyBorder="1" applyAlignment="1" applyProtection="1">
      <alignment horizontal="right"/>
      <protection locked="0"/>
    </xf>
    <xf numFmtId="2" fontId="23" fillId="0" borderId="0" xfId="21" applyNumberFormat="1" applyFont="1" applyFill="1" applyBorder="1" applyAlignment="1" applyProtection="1">
      <alignment horizontal="right"/>
      <protection locked="0"/>
    </xf>
    <xf numFmtId="2" fontId="23" fillId="0" borderId="0" xfId="21" applyNumberFormat="1" applyFont="1" applyFill="1" applyBorder="1" applyAlignment="1">
      <alignment horizontal="right"/>
    </xf>
    <xf numFmtId="2" fontId="19" fillId="0" borderId="0" xfId="21" applyNumberFormat="1" applyFont="1" applyBorder="1" applyAlignment="1">
      <alignment horizontal="right"/>
    </xf>
    <xf numFmtId="2" fontId="19" fillId="0" borderId="0" xfId="21" applyNumberFormat="1" applyFont="1" applyBorder="1" applyAlignment="1">
      <alignment horizontal="left"/>
    </xf>
    <xf numFmtId="0" fontId="19" fillId="0" borderId="0" xfId="21" applyFont="1" applyBorder="1" applyAlignment="1">
      <alignment horizontal="left"/>
    </xf>
    <xf numFmtId="0" fontId="14" fillId="0" borderId="25" xfId="18" applyFont="1" applyFill="1" applyBorder="1" applyAlignment="1" applyProtection="1">
      <alignment horizontal="right"/>
    </xf>
    <xf numFmtId="0" fontId="14" fillId="0" borderId="0" xfId="18" applyFont="1" applyFill="1" applyBorder="1" applyAlignment="1" applyProtection="1">
      <alignment horizontal="right"/>
    </xf>
    <xf numFmtId="0" fontId="14" fillId="0" borderId="0" xfId="18" applyFont="1" applyFill="1" applyBorder="1" applyAlignment="1" applyProtection="1"/>
    <xf numFmtId="0" fontId="6" fillId="0" borderId="56" xfId="23" applyFont="1" applyFill="1" applyBorder="1" applyAlignment="1">
      <alignment horizontal="center" vertical="center"/>
    </xf>
    <xf numFmtId="0" fontId="6" fillId="0" borderId="35" xfId="23" applyFont="1" applyFill="1" applyBorder="1" applyAlignment="1">
      <alignment horizontal="center" vertical="center"/>
    </xf>
    <xf numFmtId="0" fontId="6" fillId="0" borderId="43" xfId="23" applyFont="1" applyFill="1" applyBorder="1" applyAlignment="1">
      <alignment horizontal="center" vertical="center"/>
    </xf>
    <xf numFmtId="0" fontId="6" fillId="0" borderId="29" xfId="23" applyFont="1" applyFill="1" applyBorder="1" applyAlignment="1">
      <alignment horizontal="center" vertical="center"/>
    </xf>
    <xf numFmtId="0" fontId="6" fillId="0" borderId="39" xfId="23" applyFont="1" applyFill="1" applyBorder="1" applyAlignment="1">
      <alignment horizontal="center" vertical="center" wrapText="1"/>
    </xf>
    <xf numFmtId="0" fontId="6" fillId="0" borderId="57" xfId="23" applyFont="1" applyFill="1" applyBorder="1" applyAlignment="1">
      <alignment horizontal="center" vertical="center" wrapText="1"/>
    </xf>
    <xf numFmtId="0" fontId="7" fillId="5" borderId="58" xfId="23" applyFont="1" applyFill="1" applyBorder="1" applyAlignment="1">
      <alignment horizontal="center" vertical="center" wrapText="1"/>
    </xf>
    <xf numFmtId="0" fontId="7" fillId="5" borderId="59" xfId="23" applyFont="1" applyFill="1" applyBorder="1" applyAlignment="1">
      <alignment horizontal="center" vertical="center" wrapText="1"/>
    </xf>
    <xf numFmtId="0" fontId="7" fillId="5" borderId="27" xfId="23" applyFont="1" applyFill="1" applyBorder="1" applyAlignment="1">
      <alignment horizontal="center" vertical="center" wrapText="1"/>
    </xf>
    <xf numFmtId="0" fontId="7" fillId="5" borderId="9" xfId="23" applyFont="1" applyFill="1" applyBorder="1" applyAlignment="1">
      <alignment horizontal="center" vertical="center" wrapText="1"/>
    </xf>
    <xf numFmtId="0" fontId="6" fillId="0" borderId="57" xfId="23" applyFont="1" applyFill="1" applyBorder="1" applyAlignment="1">
      <alignment horizontal="center" vertical="center"/>
    </xf>
    <xf numFmtId="0" fontId="6" fillId="0" borderId="59" xfId="23" applyFont="1" applyFill="1" applyBorder="1" applyProtection="1">
      <protection locked="0"/>
    </xf>
    <xf numFmtId="166" fontId="6" fillId="0" borderId="57" xfId="9" applyNumberFormat="1" applyFont="1" applyFill="1" applyBorder="1" applyProtection="1">
      <protection locked="0"/>
    </xf>
    <xf numFmtId="166" fontId="6" fillId="0" borderId="51" xfId="9" applyNumberFormat="1" applyFont="1" applyFill="1" applyBorder="1" applyProtection="1">
      <protection locked="0"/>
    </xf>
    <xf numFmtId="166" fontId="6" fillId="0" borderId="27" xfId="9" applyNumberFormat="1" applyFont="1" applyFill="1" applyBorder="1" applyProtection="1">
      <protection locked="0"/>
    </xf>
    <xf numFmtId="166" fontId="6" fillId="0" borderId="9" xfId="9" applyNumberFormat="1" applyFont="1" applyFill="1" applyBorder="1" applyAlignment="1" applyProtection="1">
      <alignment horizontal="right"/>
      <protection locked="0"/>
    </xf>
    <xf numFmtId="166" fontId="6" fillId="0" borderId="27" xfId="9" applyNumberFormat="1" applyFont="1" applyFill="1" applyBorder="1" applyAlignment="1" applyProtection="1">
      <alignment horizontal="right"/>
      <protection locked="0"/>
    </xf>
    <xf numFmtId="166" fontId="8" fillId="0" borderId="21" xfId="9" applyNumberFormat="1" applyFont="1" applyFill="1" applyBorder="1"/>
    <xf numFmtId="0" fontId="6" fillId="0" borderId="6" xfId="23" applyFont="1" applyFill="1" applyBorder="1" applyAlignment="1" applyProtection="1">
      <alignment wrapText="1"/>
      <protection locked="0"/>
    </xf>
    <xf numFmtId="166" fontId="6" fillId="0" borderId="39" xfId="9" applyNumberFormat="1" applyFont="1" applyFill="1" applyBorder="1" applyProtection="1">
      <protection locked="0"/>
    </xf>
    <xf numFmtId="166" fontId="6" fillId="0" borderId="2" xfId="9" applyNumberFormat="1" applyFont="1" applyFill="1" applyBorder="1" applyProtection="1">
      <protection locked="0"/>
    </xf>
    <xf numFmtId="166" fontId="6" fillId="0" borderId="40" xfId="9" applyNumberFormat="1" applyFont="1" applyFill="1" applyBorder="1" applyProtection="1">
      <protection locked="0"/>
    </xf>
    <xf numFmtId="166" fontId="6" fillId="0" borderId="1" xfId="9" applyNumberFormat="1" applyFont="1" applyFill="1" applyBorder="1" applyProtection="1">
      <protection locked="0"/>
    </xf>
    <xf numFmtId="0" fontId="6" fillId="0" borderId="34" xfId="23" applyFont="1" applyFill="1" applyBorder="1" applyAlignment="1">
      <alignment horizontal="center" vertical="center"/>
    </xf>
    <xf numFmtId="0" fontId="8" fillId="0" borderId="43" xfId="23" applyFont="1" applyFill="1" applyBorder="1" applyAlignment="1">
      <alignment wrapText="1"/>
    </xf>
    <xf numFmtId="166" fontId="8" fillId="0" borderId="34" xfId="23" applyNumberFormat="1" applyFont="1" applyFill="1" applyBorder="1"/>
    <xf numFmtId="166" fontId="8" fillId="0" borderId="35" xfId="23" applyNumberFormat="1" applyFont="1" applyFill="1" applyBorder="1"/>
    <xf numFmtId="166" fontId="8" fillId="0" borderId="29" xfId="23" applyNumberFormat="1" applyFont="1" applyFill="1" applyBorder="1"/>
    <xf numFmtId="166" fontId="8" fillId="0" borderId="60" xfId="23" applyNumberFormat="1" applyFont="1" applyFill="1" applyBorder="1"/>
    <xf numFmtId="166" fontId="8" fillId="0" borderId="19" xfId="23" applyNumberFormat="1" applyFont="1" applyFill="1" applyBorder="1"/>
    <xf numFmtId="0" fontId="1" fillId="0" borderId="0" xfId="14" applyAlignment="1">
      <alignment vertical="center"/>
    </xf>
    <xf numFmtId="0" fontId="1" fillId="0" borderId="0" xfId="14" applyFont="1" applyAlignment="1">
      <alignment horizontal="right" vertical="center"/>
    </xf>
    <xf numFmtId="3" fontId="1" fillId="0" borderId="0" xfId="14" applyNumberFormat="1" applyAlignment="1">
      <alignment vertical="center"/>
    </xf>
    <xf numFmtId="3" fontId="17" fillId="0" borderId="0" xfId="14" applyNumberFormat="1" applyFont="1" applyAlignment="1">
      <alignment vertical="center"/>
    </xf>
    <xf numFmtId="0" fontId="17" fillId="0" borderId="0" xfId="14" applyFont="1" applyAlignment="1">
      <alignment vertical="center"/>
    </xf>
    <xf numFmtId="0" fontId="17" fillId="0" borderId="0" xfId="22" quotePrefix="1" applyFont="1" applyBorder="1" applyAlignment="1">
      <alignment vertical="center"/>
    </xf>
    <xf numFmtId="0" fontId="1" fillId="0" borderId="22" xfId="14" applyBorder="1" applyAlignment="1">
      <alignment vertical="center"/>
    </xf>
    <xf numFmtId="0" fontId="1" fillId="0" borderId="22" xfId="14" applyFont="1" applyBorder="1" applyAlignment="1">
      <alignment horizontal="right" vertical="center"/>
    </xf>
    <xf numFmtId="164" fontId="9" fillId="2" borderId="29" xfId="14" applyNumberFormat="1" applyFont="1" applyFill="1" applyBorder="1" applyAlignment="1">
      <alignment vertical="center"/>
    </xf>
    <xf numFmtId="0" fontId="9" fillId="2" borderId="35" xfId="14" applyFont="1" applyFill="1" applyBorder="1" applyAlignment="1">
      <alignment vertical="center"/>
    </xf>
    <xf numFmtId="0" fontId="9" fillId="2" borderId="60" xfId="14" applyFont="1" applyFill="1" applyBorder="1" applyAlignment="1">
      <alignment vertical="center"/>
    </xf>
    <xf numFmtId="0" fontId="1" fillId="0" borderId="10" xfId="14" applyFont="1" applyBorder="1" applyAlignment="1">
      <alignment horizontal="right" vertical="center"/>
    </xf>
    <xf numFmtId="0" fontId="1" fillId="0" borderId="0" xfId="14" applyBorder="1" applyAlignment="1">
      <alignment vertical="center"/>
    </xf>
    <xf numFmtId="0" fontId="1" fillId="0" borderId="0" xfId="14" applyFont="1" applyBorder="1" applyAlignment="1">
      <alignment horizontal="right" vertical="center"/>
    </xf>
    <xf numFmtId="0" fontId="10" fillId="2" borderId="60" xfId="14" applyFont="1" applyFill="1" applyBorder="1" applyAlignment="1">
      <alignment vertical="center"/>
    </xf>
    <xf numFmtId="164" fontId="9" fillId="2" borderId="55" xfId="14" applyNumberFormat="1" applyFont="1" applyFill="1" applyBorder="1" applyAlignment="1">
      <alignment vertical="center"/>
    </xf>
    <xf numFmtId="0" fontId="9" fillId="2" borderId="61" xfId="14" applyFont="1" applyFill="1" applyBorder="1" applyAlignment="1">
      <alignment vertical="center"/>
    </xf>
    <xf numFmtId="0" fontId="10" fillId="2" borderId="53" xfId="14" applyFont="1" applyFill="1" applyBorder="1" applyAlignment="1">
      <alignment vertical="center"/>
    </xf>
    <xf numFmtId="0" fontId="1" fillId="0" borderId="47" xfId="14" applyFont="1" applyBorder="1" applyAlignment="1">
      <alignment horizontal="right" vertical="center"/>
    </xf>
    <xf numFmtId="164" fontId="1" fillId="0" borderId="42" xfId="3" applyNumberFormat="1" applyFont="1" applyBorder="1" applyAlignment="1">
      <alignment vertical="center"/>
    </xf>
    <xf numFmtId="0" fontId="1" fillId="0" borderId="3" xfId="14" applyFont="1" applyBorder="1" applyAlignment="1">
      <alignment vertical="center" wrapText="1"/>
    </xf>
    <xf numFmtId="0" fontId="1" fillId="0" borderId="5" xfId="14" quotePrefix="1" applyFont="1" applyBorder="1" applyAlignment="1">
      <alignment horizontal="center" vertical="center"/>
    </xf>
    <xf numFmtId="0" fontId="1" fillId="0" borderId="12" xfId="14" applyFont="1" applyBorder="1" applyAlignment="1">
      <alignment horizontal="right" vertical="center"/>
    </xf>
    <xf numFmtId="0" fontId="1" fillId="0" borderId="7" xfId="14" quotePrefix="1" applyFont="1" applyBorder="1" applyAlignment="1">
      <alignment horizontal="center" vertical="center"/>
    </xf>
    <xf numFmtId="0" fontId="1" fillId="0" borderId="11" xfId="14" applyFont="1" applyBorder="1" applyAlignment="1">
      <alignment horizontal="right" vertical="center"/>
    </xf>
    <xf numFmtId="164" fontId="1" fillId="0" borderId="40" xfId="3" applyNumberFormat="1" applyFont="1" applyBorder="1" applyAlignment="1">
      <alignment vertical="center"/>
    </xf>
    <xf numFmtId="0" fontId="1" fillId="0" borderId="6" xfId="14" applyFont="1" applyBorder="1" applyAlignment="1">
      <alignment vertical="center" wrapText="1"/>
    </xf>
    <xf numFmtId="0" fontId="7" fillId="0" borderId="0" xfId="14" applyFont="1" applyAlignment="1">
      <alignment vertical="center"/>
    </xf>
    <xf numFmtId="164" fontId="7" fillId="0" borderId="40" xfId="14" applyNumberFormat="1" applyFont="1" applyBorder="1" applyAlignment="1">
      <alignment vertical="center"/>
    </xf>
    <xf numFmtId="0" fontId="1" fillId="0" borderId="1" xfId="14" applyFont="1" applyBorder="1" applyAlignment="1">
      <alignment vertical="center" wrapText="1"/>
    </xf>
    <xf numFmtId="0" fontId="1" fillId="0" borderId="2" xfId="14" quotePrefix="1" applyFont="1" applyBorder="1" applyAlignment="1">
      <alignment horizontal="center" vertical="center"/>
    </xf>
    <xf numFmtId="0" fontId="1" fillId="0" borderId="1" xfId="14" applyFont="1" applyBorder="1" applyAlignment="1">
      <alignment vertical="center"/>
    </xf>
    <xf numFmtId="0" fontId="1" fillId="0" borderId="6" xfId="14" applyFont="1" applyBorder="1" applyAlignment="1">
      <alignment vertical="center"/>
    </xf>
    <xf numFmtId="164" fontId="7" fillId="0" borderId="27" xfId="14" applyNumberFormat="1" applyFont="1" applyBorder="1" applyAlignment="1">
      <alignment vertical="center"/>
    </xf>
    <xf numFmtId="0" fontId="7" fillId="0" borderId="9" xfId="14" applyFont="1" applyBorder="1" applyAlignment="1">
      <alignment horizontal="left" vertical="center"/>
    </xf>
    <xf numFmtId="0" fontId="1" fillId="0" borderId="15" xfId="14" applyFont="1" applyBorder="1" applyAlignment="1">
      <alignment horizontal="right" vertical="center"/>
    </xf>
    <xf numFmtId="0" fontId="1" fillId="0" borderId="26" xfId="14" applyFont="1" applyBorder="1" applyAlignment="1">
      <alignment vertical="center"/>
    </xf>
    <xf numFmtId="0" fontId="1" fillId="0" borderId="44" xfId="14" applyFont="1" applyBorder="1" applyAlignment="1">
      <alignment vertical="center"/>
    </xf>
    <xf numFmtId="0" fontId="7" fillId="0" borderId="29" xfId="14" applyFont="1" applyBorder="1" applyAlignment="1">
      <alignment horizontal="center"/>
    </xf>
    <xf numFmtId="0" fontId="1" fillId="0" borderId="62" xfId="14" applyFont="1" applyBorder="1" applyAlignment="1">
      <alignment vertical="center"/>
    </xf>
    <xf numFmtId="0" fontId="1" fillId="0" borderId="0" xfId="14" applyFont="1" applyAlignment="1">
      <alignment horizontal="right"/>
    </xf>
    <xf numFmtId="0" fontId="8" fillId="0" borderId="0" xfId="14" applyFont="1" applyAlignment="1">
      <alignment horizontal="center" vertical="center"/>
    </xf>
    <xf numFmtId="0" fontId="1" fillId="0" borderId="0" xfId="14" applyAlignment="1">
      <alignment horizontal="right" vertical="center"/>
    </xf>
    <xf numFmtId="0" fontId="23" fillId="0" borderId="2" xfId="17" applyFont="1" applyBorder="1" applyAlignment="1">
      <alignment horizontal="center" vertical="center" wrapText="1"/>
    </xf>
    <xf numFmtId="0" fontId="7" fillId="0" borderId="2" xfId="17" applyFont="1" applyBorder="1" applyAlignment="1">
      <alignment horizontal="center" vertical="center" wrapText="1"/>
    </xf>
    <xf numFmtId="0" fontId="1" fillId="0" borderId="0" xfId="17" applyFont="1" applyAlignment="1">
      <alignment vertical="center"/>
    </xf>
    <xf numFmtId="3" fontId="8" fillId="0" borderId="51" xfId="17" applyNumberFormat="1" applyFont="1" applyBorder="1" applyAlignment="1">
      <alignment horizontal="right" vertical="center" wrapText="1"/>
    </xf>
    <xf numFmtId="0" fontId="7" fillId="0" borderId="6" xfId="17" applyFont="1" applyBorder="1" applyAlignment="1">
      <alignment horizontal="center" vertical="center"/>
    </xf>
    <xf numFmtId="0" fontId="7" fillId="0" borderId="1" xfId="17" applyFont="1" applyBorder="1" applyAlignment="1">
      <alignment horizontal="left" vertical="center"/>
    </xf>
    <xf numFmtId="0" fontId="1" fillId="0" borderId="1" xfId="17" applyFont="1" applyBorder="1" applyAlignment="1">
      <alignment horizontal="center" vertical="center"/>
    </xf>
    <xf numFmtId="0" fontId="1" fillId="0" borderId="1" xfId="17" applyFont="1" applyBorder="1" applyAlignment="1">
      <alignment vertical="center"/>
    </xf>
    <xf numFmtId="3" fontId="9" fillId="0" borderId="2" xfId="8" applyNumberFormat="1" applyFont="1" applyBorder="1" applyAlignment="1">
      <alignment horizontal="right" vertical="center"/>
    </xf>
    <xf numFmtId="0" fontId="1" fillId="0" borderId="3" xfId="17" applyFont="1" applyBorder="1" applyAlignment="1">
      <alignment horizontal="center" vertical="center"/>
    </xf>
    <xf numFmtId="0" fontId="7" fillId="0" borderId="4" xfId="17" applyFont="1" applyBorder="1" applyAlignment="1">
      <alignment horizontal="center" vertical="center"/>
    </xf>
    <xf numFmtId="3" fontId="7" fillId="0" borderId="2" xfId="8" applyNumberFormat="1" applyFont="1" applyBorder="1" applyAlignment="1">
      <alignment horizontal="right" vertical="center"/>
    </xf>
    <xf numFmtId="0" fontId="1" fillId="0" borderId="13" xfId="17" applyFont="1" applyBorder="1" applyAlignment="1">
      <alignment horizontal="center" vertical="center"/>
    </xf>
    <xf numFmtId="0" fontId="7" fillId="0" borderId="0" xfId="17" applyFont="1" applyBorder="1" applyAlignment="1">
      <alignment horizontal="center" vertical="center"/>
    </xf>
    <xf numFmtId="16" fontId="1" fillId="0" borderId="4" xfId="17" quotePrefix="1" applyNumberFormat="1" applyFont="1" applyBorder="1" applyAlignment="1">
      <alignment horizontal="center" vertical="center"/>
    </xf>
    <xf numFmtId="3" fontId="1" fillId="0" borderId="2" xfId="8" applyNumberFormat="1" applyFont="1" applyBorder="1" applyAlignment="1">
      <alignment horizontal="right" vertical="center"/>
    </xf>
    <xf numFmtId="0" fontId="1" fillId="0" borderId="0" xfId="17" applyFont="1" applyBorder="1" applyAlignment="1">
      <alignment horizontal="center" vertical="center"/>
    </xf>
    <xf numFmtId="0" fontId="1" fillId="0" borderId="0" xfId="17" quotePrefix="1" applyFont="1" applyBorder="1" applyAlignment="1">
      <alignment horizontal="center" vertical="center"/>
    </xf>
    <xf numFmtId="0" fontId="1" fillId="0" borderId="1" xfId="17" applyFont="1" applyBorder="1" applyAlignment="1">
      <alignment horizontal="left" vertical="center"/>
    </xf>
    <xf numFmtId="0" fontId="7" fillId="0" borderId="9" xfId="17" applyFont="1" applyBorder="1" applyAlignment="1">
      <alignment horizontal="left" vertical="center"/>
    </xf>
    <xf numFmtId="0" fontId="1" fillId="0" borderId="4" xfId="17" quotePrefix="1" applyFont="1" applyBorder="1" applyAlignment="1">
      <alignment horizontal="center" vertical="center"/>
    </xf>
    <xf numFmtId="0" fontId="1" fillId="0" borderId="4" xfId="17" quotePrefix="1" applyFont="1" applyBorder="1" applyAlignment="1">
      <alignment vertical="center"/>
    </xf>
    <xf numFmtId="0" fontId="1" fillId="0" borderId="0" xfId="17" quotePrefix="1" applyFont="1" applyBorder="1" applyAlignment="1">
      <alignment vertical="center"/>
    </xf>
    <xf numFmtId="0" fontId="1" fillId="0" borderId="9" xfId="17" applyFont="1" applyBorder="1" applyAlignment="1">
      <alignment vertical="center"/>
    </xf>
    <xf numFmtId="3" fontId="1" fillId="0" borderId="51" xfId="8" applyNumberFormat="1" applyFont="1" applyBorder="1" applyAlignment="1">
      <alignment horizontal="right" vertical="center"/>
    </xf>
    <xf numFmtId="0" fontId="1" fillId="0" borderId="9" xfId="17" applyFont="1" applyBorder="1" applyAlignment="1">
      <alignment horizontal="center" vertical="center"/>
    </xf>
    <xf numFmtId="3" fontId="7" fillId="0" borderId="51" xfId="8" applyNumberFormat="1" applyFont="1" applyBorder="1" applyAlignment="1">
      <alignment horizontal="right" vertical="center"/>
    </xf>
    <xf numFmtId="0" fontId="1" fillId="0" borderId="4" xfId="17" applyFont="1" applyBorder="1" applyAlignment="1">
      <alignment horizontal="center" vertical="center"/>
    </xf>
    <xf numFmtId="0" fontId="1" fillId="0" borderId="9" xfId="17" quotePrefix="1" applyFont="1" applyBorder="1" applyAlignment="1">
      <alignment vertical="center"/>
    </xf>
    <xf numFmtId="0" fontId="1" fillId="0" borderId="59" xfId="17" applyFont="1" applyBorder="1" applyAlignment="1">
      <alignment horizontal="center" vertical="center"/>
    </xf>
    <xf numFmtId="0" fontId="7" fillId="0" borderId="59" xfId="17" applyFont="1" applyBorder="1" applyAlignment="1">
      <alignment horizontal="center" vertical="center"/>
    </xf>
    <xf numFmtId="3" fontId="9" fillId="0" borderId="51" xfId="8" applyNumberFormat="1" applyFont="1" applyBorder="1" applyAlignment="1">
      <alignment horizontal="right" vertical="center"/>
    </xf>
    <xf numFmtId="0" fontId="1" fillId="0" borderId="4" xfId="17" applyFont="1" applyBorder="1" applyAlignment="1">
      <alignment vertical="center"/>
    </xf>
    <xf numFmtId="3" fontId="1" fillId="0" borderId="33" xfId="8" applyNumberFormat="1" applyFont="1" applyBorder="1" applyAlignment="1">
      <alignment horizontal="right" vertical="center"/>
    </xf>
    <xf numFmtId="0" fontId="7" fillId="0" borderId="3" xfId="17" applyFont="1" applyBorder="1" applyAlignment="1">
      <alignment horizontal="center" vertical="center"/>
    </xf>
    <xf numFmtId="0" fontId="7" fillId="0" borderId="4" xfId="17" applyFont="1" applyBorder="1" applyAlignment="1">
      <alignment horizontal="left" vertical="center"/>
    </xf>
    <xf numFmtId="3" fontId="7" fillId="0" borderId="33" xfId="8" applyNumberFormat="1" applyFont="1" applyBorder="1" applyAlignment="1">
      <alignment horizontal="right" vertical="center"/>
    </xf>
    <xf numFmtId="0" fontId="1" fillId="0" borderId="4" xfId="17" applyFont="1" applyBorder="1" applyAlignment="1">
      <alignment horizontal="left" vertical="center"/>
    </xf>
    <xf numFmtId="0" fontId="1" fillId="0" borderId="0" xfId="17" applyFont="1" applyBorder="1" applyAlignment="1">
      <alignment horizontal="left" vertical="center"/>
    </xf>
    <xf numFmtId="3" fontId="8" fillId="0" borderId="2" xfId="8" applyNumberFormat="1" applyFont="1" applyBorder="1" applyAlignment="1">
      <alignment horizontal="right" vertical="center"/>
    </xf>
    <xf numFmtId="0" fontId="1" fillId="0" borderId="5" xfId="17" applyFont="1" applyBorder="1" applyAlignment="1">
      <alignment vertical="center"/>
    </xf>
    <xf numFmtId="0" fontId="7" fillId="0" borderId="13" xfId="17" applyFont="1" applyBorder="1" applyAlignment="1">
      <alignment horizontal="center" vertical="center"/>
    </xf>
    <xf numFmtId="0" fontId="1" fillId="0" borderId="0" xfId="17" applyFont="1" applyAlignment="1">
      <alignment horizontal="center" vertical="center"/>
    </xf>
    <xf numFmtId="0" fontId="2" fillId="0" borderId="0" xfId="12" applyAlignment="1">
      <alignment vertical="center"/>
    </xf>
    <xf numFmtId="0" fontId="2" fillId="0" borderId="0" xfId="12" applyAlignment="1">
      <alignment horizontal="right" vertical="center"/>
    </xf>
    <xf numFmtId="0" fontId="25" fillId="0" borderId="0" xfId="12" applyFont="1" applyAlignment="1">
      <alignment horizontal="center" vertical="center"/>
    </xf>
    <xf numFmtId="0" fontId="8" fillId="3" borderId="2" xfId="12" applyFont="1" applyFill="1" applyBorder="1" applyAlignment="1">
      <alignment horizontal="center" vertical="center" wrapText="1"/>
    </xf>
    <xf numFmtId="3" fontId="1" fillId="0" borderId="2" xfId="12" applyNumberFormat="1" applyFont="1" applyBorder="1" applyAlignment="1">
      <alignment horizontal="right" vertical="center" wrapText="1"/>
    </xf>
    <xf numFmtId="3" fontId="9" fillId="0" borderId="2" xfId="12" applyNumberFormat="1" applyFont="1" applyBorder="1" applyAlignment="1">
      <alignment horizontal="right" vertical="center" wrapText="1"/>
    </xf>
    <xf numFmtId="3" fontId="8" fillId="5" borderId="2" xfId="12" applyNumberFormat="1" applyFont="1" applyFill="1" applyBorder="1" applyAlignment="1">
      <alignment horizontal="right" vertical="center" wrapText="1"/>
    </xf>
    <xf numFmtId="0" fontId="2" fillId="0" borderId="0" xfId="12"/>
    <xf numFmtId="0" fontId="26" fillId="0" borderId="0" xfId="12" applyFont="1"/>
    <xf numFmtId="0" fontId="6" fillId="3" borderId="2" xfId="12" applyFont="1" applyFill="1" applyBorder="1" applyAlignment="1">
      <alignment horizontal="center" vertical="top" wrapText="1"/>
    </xf>
    <xf numFmtId="0" fontId="8" fillId="3" borderId="2" xfId="12" applyFont="1" applyFill="1" applyBorder="1" applyAlignment="1">
      <alignment horizontal="center" vertical="top" wrapText="1"/>
    </xf>
    <xf numFmtId="0" fontId="1" fillId="0" borderId="2" xfId="12" applyFont="1" applyBorder="1" applyAlignment="1">
      <alignment horizontal="center" vertical="top" wrapText="1"/>
    </xf>
    <xf numFmtId="0" fontId="1" fillId="0" borderId="2" xfId="12" applyFont="1" applyBorder="1" applyAlignment="1">
      <alignment horizontal="left" vertical="top" wrapText="1"/>
    </xf>
    <xf numFmtId="3" fontId="1" fillId="0" borderId="2" xfId="12" applyNumberFormat="1" applyFont="1" applyBorder="1" applyAlignment="1">
      <alignment horizontal="right" vertical="top" wrapText="1"/>
    </xf>
    <xf numFmtId="0" fontId="7" fillId="0" borderId="2" xfId="12" applyFont="1" applyBorder="1" applyAlignment="1">
      <alignment horizontal="center" vertical="top" wrapText="1"/>
    </xf>
    <xf numFmtId="0" fontId="7" fillId="0" borderId="2" xfId="12" applyFont="1" applyBorder="1" applyAlignment="1">
      <alignment horizontal="left" vertical="top" wrapText="1"/>
    </xf>
    <xf numFmtId="3" fontId="7" fillId="0" borderId="2" xfId="12" applyNumberFormat="1" applyFont="1" applyBorder="1" applyAlignment="1">
      <alignment horizontal="right" vertical="top" wrapText="1"/>
    </xf>
    <xf numFmtId="0" fontId="9" fillId="0" borderId="2" xfId="12" applyFont="1" applyBorder="1" applyAlignment="1">
      <alignment horizontal="center" vertical="top" wrapText="1"/>
    </xf>
    <xf numFmtId="0" fontId="9" fillId="0" borderId="2" xfId="12" applyFont="1" applyBorder="1" applyAlignment="1">
      <alignment horizontal="left" vertical="top" wrapText="1"/>
    </xf>
    <xf numFmtId="0" fontId="27" fillId="0" borderId="0" xfId="12" applyFont="1"/>
    <xf numFmtId="0" fontId="8" fillId="5" borderId="2" xfId="12" applyFont="1" applyFill="1" applyBorder="1" applyAlignment="1">
      <alignment horizontal="left" vertical="top" wrapText="1"/>
    </xf>
    <xf numFmtId="0" fontId="9" fillId="5" borderId="2" xfId="12" applyFont="1" applyFill="1" applyBorder="1" applyAlignment="1">
      <alignment horizontal="left" vertical="top" wrapText="1"/>
    </xf>
    <xf numFmtId="3" fontId="9" fillId="5" borderId="2" xfId="12" applyNumberFormat="1" applyFont="1" applyFill="1" applyBorder="1" applyAlignment="1">
      <alignment horizontal="right" vertical="center" wrapText="1"/>
    </xf>
    <xf numFmtId="0" fontId="2" fillId="0" borderId="0" xfId="12" applyAlignment="1">
      <alignment horizontal="right"/>
    </xf>
    <xf numFmtId="0" fontId="2" fillId="0" borderId="2" xfId="12" applyBorder="1" applyAlignment="1">
      <alignment horizontal="center"/>
    </xf>
    <xf numFmtId="0" fontId="2" fillId="0" borderId="2" xfId="12" applyBorder="1"/>
    <xf numFmtId="0" fontId="7" fillId="3" borderId="2" xfId="12" applyFont="1" applyFill="1" applyBorder="1" applyAlignment="1">
      <alignment horizontal="center" vertical="center" wrapText="1"/>
    </xf>
    <xf numFmtId="0" fontId="1" fillId="0" borderId="2" xfId="17" applyFont="1" applyBorder="1" applyAlignment="1">
      <alignment horizontal="right" vertical="center"/>
    </xf>
    <xf numFmtId="0" fontId="1" fillId="0" borderId="2" xfId="17" applyFont="1" applyBorder="1" applyAlignment="1">
      <alignment horizontal="center" vertical="center"/>
    </xf>
    <xf numFmtId="0" fontId="2" fillId="0" borderId="2" xfId="12" applyBorder="1" applyAlignment="1">
      <alignment horizontal="center" vertical="center"/>
    </xf>
    <xf numFmtId="3" fontId="13" fillId="0" borderId="10" xfId="0" applyNumberFormat="1" applyFont="1" applyFill="1" applyBorder="1" applyAlignment="1">
      <alignment horizontal="right" vertical="center" wrapText="1"/>
    </xf>
    <xf numFmtId="3" fontId="8" fillId="0" borderId="10" xfId="0" applyNumberFormat="1" applyFont="1" applyFill="1" applyBorder="1" applyAlignment="1">
      <alignment horizontal="right" vertical="center" wrapText="1"/>
    </xf>
    <xf numFmtId="3" fontId="9" fillId="0" borderId="45" xfId="0" applyNumberFormat="1" applyFont="1" applyFill="1" applyBorder="1" applyAlignment="1">
      <alignment vertical="center"/>
    </xf>
    <xf numFmtId="0" fontId="8" fillId="0" borderId="0" xfId="0" quotePrefix="1" applyFont="1" applyFill="1" applyBorder="1" applyAlignment="1">
      <alignment horizontal="center" vertical="center"/>
    </xf>
    <xf numFmtId="3" fontId="8" fillId="0" borderId="28" xfId="0" applyNumberFormat="1" applyFont="1" applyBorder="1" applyAlignment="1">
      <alignment vertical="center"/>
    </xf>
    <xf numFmtId="0" fontId="7" fillId="4" borderId="33" xfId="14" applyFont="1" applyFill="1" applyBorder="1" applyAlignment="1">
      <alignment horizontal="center" vertical="center" wrapText="1"/>
    </xf>
    <xf numFmtId="0" fontId="8" fillId="0" borderId="0" xfId="14" applyFont="1" applyAlignment="1">
      <alignment horizontal="center"/>
    </xf>
    <xf numFmtId="0" fontId="7" fillId="4" borderId="7" xfId="14" applyFont="1" applyFill="1" applyBorder="1" applyAlignment="1">
      <alignment horizontal="center" vertical="center" wrapText="1"/>
    </xf>
    <xf numFmtId="0" fontId="7" fillId="0" borderId="2" xfId="14" applyFont="1" applyBorder="1" applyAlignment="1">
      <alignment horizontal="center"/>
    </xf>
    <xf numFmtId="0" fontId="25" fillId="0" borderId="0" xfId="12" applyFont="1" applyAlignment="1">
      <alignment horizontal="center"/>
    </xf>
    <xf numFmtId="3" fontId="1" fillId="0" borderId="2" xfId="14" applyNumberFormat="1" applyBorder="1" applyAlignment="1">
      <alignment wrapText="1"/>
    </xf>
    <xf numFmtId="0" fontId="8" fillId="2" borderId="0" xfId="14" applyFont="1" applyFill="1" applyBorder="1" applyAlignment="1">
      <alignment horizontal="center" vertical="center" wrapText="1"/>
    </xf>
    <xf numFmtId="0" fontId="25" fillId="0" borderId="2" xfId="12" applyFont="1" applyBorder="1" applyAlignment="1">
      <alignment horizontal="center"/>
    </xf>
    <xf numFmtId="0" fontId="2" fillId="0" borderId="2" xfId="12" applyBorder="1" applyAlignment="1">
      <alignment horizontal="right"/>
    </xf>
    <xf numFmtId="0" fontId="2" fillId="0" borderId="0" xfId="12" applyFont="1" applyAlignment="1">
      <alignment horizontal="right"/>
    </xf>
    <xf numFmtId="0" fontId="9" fillId="3" borderId="2" xfId="12" applyFont="1" applyFill="1" applyBorder="1" applyAlignment="1">
      <alignment horizontal="center" vertical="center" wrapText="1"/>
    </xf>
    <xf numFmtId="0" fontId="23" fillId="3" borderId="2" xfId="12" applyFont="1" applyFill="1" applyBorder="1" applyAlignment="1">
      <alignment horizontal="center" vertical="center" wrapText="1"/>
    </xf>
    <xf numFmtId="0" fontId="11" fillId="0" borderId="0" xfId="19" applyFont="1" applyBorder="1" applyAlignment="1">
      <alignment horizontal="center"/>
    </xf>
    <xf numFmtId="0" fontId="30" fillId="0" borderId="10" xfId="0" applyFont="1" applyBorder="1" applyAlignment="1">
      <alignment horizontal="left" indent="3"/>
    </xf>
    <xf numFmtId="0" fontId="33" fillId="6" borderId="10" xfId="0" applyFont="1" applyFill="1" applyBorder="1" applyAlignment="1">
      <alignment horizontal="left" vertical="center"/>
    </xf>
    <xf numFmtId="0" fontId="30" fillId="0" borderId="10" xfId="0" applyFont="1" applyBorder="1" applyAlignment="1">
      <alignment horizontal="left" vertical="center"/>
    </xf>
    <xf numFmtId="0" fontId="35" fillId="6" borderId="10" xfId="0" applyFont="1" applyFill="1" applyBorder="1" applyAlignment="1">
      <alignment horizontal="left" vertical="center"/>
    </xf>
    <xf numFmtId="0" fontId="30" fillId="0" borderId="17" xfId="0" applyFont="1" applyBorder="1" applyAlignment="1">
      <alignment horizontal="left" indent="3"/>
    </xf>
    <xf numFmtId="0" fontId="30" fillId="0" borderId="18" xfId="0" applyFont="1" applyBorder="1" applyAlignment="1">
      <alignment horizontal="left" indent="3"/>
    </xf>
    <xf numFmtId="0" fontId="30" fillId="0" borderId="19" xfId="0" applyFont="1" applyBorder="1" applyAlignment="1">
      <alignment horizontal="left" indent="3"/>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9" fillId="0" borderId="10" xfId="0" applyFont="1" applyFill="1" applyBorder="1" applyAlignment="1">
      <alignment horizontal="center" vertical="center"/>
    </xf>
    <xf numFmtId="0" fontId="9" fillId="0" borderId="17" xfId="0" applyFont="1" applyFill="1" applyBorder="1" applyAlignment="1">
      <alignment horizontal="center" vertical="center"/>
    </xf>
    <xf numFmtId="0" fontId="32" fillId="0" borderId="17" xfId="0" applyFont="1" applyBorder="1" applyAlignment="1">
      <alignment horizontal="center"/>
    </xf>
    <xf numFmtId="0" fontId="32" fillId="0" borderId="18" xfId="0" applyFont="1" applyBorder="1" applyAlignment="1">
      <alignment horizontal="center"/>
    </xf>
    <xf numFmtId="0" fontId="32" fillId="0" borderId="19" xfId="0" applyFont="1" applyBorder="1" applyAlignment="1">
      <alignment horizontal="center"/>
    </xf>
    <xf numFmtId="0" fontId="11" fillId="8" borderId="17" xfId="0" applyFont="1" applyFill="1" applyBorder="1" applyAlignment="1">
      <alignment horizontal="center" vertical="center"/>
    </xf>
    <xf numFmtId="0" fontId="11" fillId="8" borderId="18" xfId="0" applyFont="1" applyFill="1" applyBorder="1" applyAlignment="1">
      <alignment horizontal="center" vertical="center"/>
    </xf>
    <xf numFmtId="0" fontId="11" fillId="8" borderId="19" xfId="0" applyFont="1" applyFill="1" applyBorder="1" applyAlignment="1">
      <alignment horizontal="center" vertical="center"/>
    </xf>
    <xf numFmtId="0" fontId="13" fillId="0" borderId="1" xfId="0" applyFont="1" applyBorder="1" applyAlignment="1">
      <alignment horizontal="left" vertical="center" wrapText="1"/>
    </xf>
    <xf numFmtId="0" fontId="8" fillId="2" borderId="17" xfId="0" applyFont="1" applyFill="1" applyBorder="1" applyAlignment="1">
      <alignment horizontal="left" vertical="center"/>
    </xf>
    <xf numFmtId="0" fontId="8" fillId="2" borderId="18" xfId="0" applyFont="1" applyFill="1" applyBorder="1" applyAlignment="1">
      <alignment horizontal="left" vertical="center"/>
    </xf>
    <xf numFmtId="0" fontId="8" fillId="7" borderId="18" xfId="0" applyFont="1" applyFill="1" applyBorder="1" applyAlignment="1">
      <alignment horizontal="left" vertical="center" wrapText="1"/>
    </xf>
    <xf numFmtId="0" fontId="30" fillId="0" borderId="17" xfId="0" applyFont="1" applyBorder="1" applyAlignment="1">
      <alignment horizontal="left" vertical="center"/>
    </xf>
    <xf numFmtId="0" fontId="30" fillId="0" borderId="18" xfId="0" applyFont="1" applyBorder="1" applyAlignment="1">
      <alignment horizontal="left" vertical="center"/>
    </xf>
    <xf numFmtId="0" fontId="30" fillId="0" borderId="19" xfId="0" applyFont="1" applyBorder="1" applyAlignment="1">
      <alignment horizontal="left" vertical="center"/>
    </xf>
    <xf numFmtId="0" fontId="30" fillId="0" borderId="17" xfId="0" applyFont="1" applyBorder="1" applyAlignment="1">
      <alignment horizontal="center"/>
    </xf>
    <xf numFmtId="0" fontId="30" fillId="0" borderId="18" xfId="0" applyFont="1" applyBorder="1" applyAlignment="1">
      <alignment horizontal="center"/>
    </xf>
    <xf numFmtId="0" fontId="30" fillId="0" borderId="19" xfId="0" applyFont="1" applyBorder="1" applyAlignment="1">
      <alignment horizontal="center"/>
    </xf>
    <xf numFmtId="0" fontId="13" fillId="0" borderId="16" xfId="0" applyFont="1" applyBorder="1" applyAlignment="1">
      <alignment horizontal="left" vertical="center" wrapText="1"/>
    </xf>
    <xf numFmtId="0" fontId="8" fillId="2" borderId="19" xfId="0" applyFont="1" applyFill="1" applyBorder="1" applyAlignment="1">
      <alignment horizontal="left" vertical="center"/>
    </xf>
    <xf numFmtId="0" fontId="8" fillId="7" borderId="19"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3" fontId="9" fillId="0" borderId="62" xfId="0" applyNumberFormat="1" applyFont="1" applyFill="1" applyBorder="1" applyAlignment="1">
      <alignment horizontal="center" vertical="center" wrapText="1"/>
    </xf>
    <xf numFmtId="3" fontId="9" fillId="0" borderId="26" xfId="0" applyNumberFormat="1" applyFont="1" applyFill="1" applyBorder="1" applyAlignment="1">
      <alignment horizontal="center" vertical="center" wrapText="1"/>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30" xfId="0" applyFont="1" applyFill="1" applyBorder="1" applyAlignment="1">
      <alignment horizontal="center" vertical="center"/>
    </xf>
    <xf numFmtId="0" fontId="35" fillId="0" borderId="17" xfId="0" applyFont="1" applyBorder="1" applyAlignment="1">
      <alignment horizontal="center"/>
    </xf>
    <xf numFmtId="0" fontId="35" fillId="0" borderId="18" xfId="0" applyFont="1" applyBorder="1" applyAlignment="1">
      <alignment horizontal="center"/>
    </xf>
    <xf numFmtId="0" fontId="7" fillId="5" borderId="49" xfId="14" applyFont="1" applyFill="1" applyBorder="1" applyAlignment="1">
      <alignment horizontal="center" vertical="center" wrapText="1"/>
    </xf>
    <xf numFmtId="0" fontId="7" fillId="5" borderId="64" xfId="14" applyFont="1" applyFill="1" applyBorder="1" applyAlignment="1">
      <alignment horizontal="center" vertical="center" wrapText="1"/>
    </xf>
    <xf numFmtId="0" fontId="7" fillId="0" borderId="1" xfId="14" applyFont="1" applyBorder="1" applyAlignment="1">
      <alignment horizontal="left" vertical="center"/>
    </xf>
    <xf numFmtId="0" fontId="8" fillId="0" borderId="0" xfId="14" applyFont="1" applyAlignment="1">
      <alignment horizontal="center" vertical="center"/>
    </xf>
    <xf numFmtId="0" fontId="7" fillId="0" borderId="17" xfId="14" applyFont="1" applyBorder="1" applyAlignment="1">
      <alignment horizontal="center" vertical="center"/>
    </xf>
    <xf numFmtId="0" fontId="7" fillId="0" borderId="18" xfId="14" applyFont="1" applyBorder="1" applyAlignment="1">
      <alignment horizontal="center" vertical="center"/>
    </xf>
    <xf numFmtId="0" fontId="9" fillId="2" borderId="31" xfId="14" applyFont="1" applyFill="1" applyBorder="1" applyAlignment="1">
      <alignment horizontal="center" vertical="center"/>
    </xf>
    <xf numFmtId="0" fontId="9" fillId="2" borderId="24" xfId="14" applyFont="1" applyFill="1" applyBorder="1" applyAlignment="1">
      <alignment horizontal="center" vertical="center"/>
    </xf>
    <xf numFmtId="0" fontId="9" fillId="5" borderId="32" xfId="14" applyFont="1" applyFill="1" applyBorder="1" applyAlignment="1">
      <alignment horizontal="center" vertical="center"/>
    </xf>
    <xf numFmtId="0" fontId="9" fillId="5" borderId="25" xfId="14" applyFont="1" applyFill="1" applyBorder="1" applyAlignment="1">
      <alignment horizontal="center" vertical="center"/>
    </xf>
    <xf numFmtId="0" fontId="7" fillId="0" borderId="2" xfId="14" applyFont="1" applyBorder="1" applyAlignment="1">
      <alignment horizontal="center"/>
    </xf>
    <xf numFmtId="0" fontId="8" fillId="4" borderId="6" xfId="14" applyFont="1" applyFill="1" applyBorder="1" applyAlignment="1">
      <alignment horizontal="center" wrapText="1"/>
    </xf>
    <xf numFmtId="0" fontId="8" fillId="4" borderId="1" xfId="14" applyFont="1" applyFill="1" applyBorder="1" applyAlignment="1">
      <alignment horizontal="center" wrapText="1"/>
    </xf>
    <xf numFmtId="0" fontId="8" fillId="4" borderId="7" xfId="14" applyFont="1" applyFill="1" applyBorder="1" applyAlignment="1">
      <alignment horizontal="center" wrapText="1"/>
    </xf>
    <xf numFmtId="0" fontId="7" fillId="4" borderId="33" xfId="14" applyFont="1" applyFill="1" applyBorder="1" applyAlignment="1">
      <alignment horizontal="center" vertical="center" wrapText="1"/>
    </xf>
    <xf numFmtId="0" fontId="7" fillId="4" borderId="50" xfId="14" applyFont="1" applyFill="1" applyBorder="1" applyAlignment="1">
      <alignment horizontal="center" vertical="center" wrapText="1"/>
    </xf>
    <xf numFmtId="0" fontId="7" fillId="4" borderId="2" xfId="14" applyFont="1" applyFill="1" applyBorder="1" applyAlignment="1">
      <alignment horizontal="center" vertical="center"/>
    </xf>
    <xf numFmtId="0" fontId="7" fillId="4" borderId="4" xfId="14" applyFont="1" applyFill="1" applyBorder="1" applyAlignment="1">
      <alignment horizontal="center" vertical="center" wrapText="1"/>
    </xf>
    <xf numFmtId="0" fontId="7" fillId="4" borderId="5" xfId="14" applyFont="1" applyFill="1" applyBorder="1" applyAlignment="1">
      <alignment horizontal="center" vertical="center" wrapText="1"/>
    </xf>
    <xf numFmtId="0" fontId="1" fillId="0" borderId="6" xfId="14" applyBorder="1" applyAlignment="1">
      <alignment horizontal="left" wrapText="1"/>
    </xf>
    <xf numFmtId="0" fontId="1" fillId="0" borderId="1" xfId="14" applyBorder="1" applyAlignment="1">
      <alignment horizontal="left" wrapText="1"/>
    </xf>
    <xf numFmtId="0" fontId="1" fillId="0" borderId="7" xfId="14" applyBorder="1" applyAlignment="1">
      <alignment horizontal="left" wrapText="1"/>
    </xf>
    <xf numFmtId="0" fontId="7" fillId="2" borderId="6" xfId="14" applyFont="1" applyFill="1" applyBorder="1" applyAlignment="1">
      <alignment horizontal="center" wrapText="1"/>
    </xf>
    <xf numFmtId="0" fontId="7" fillId="2" borderId="1" xfId="14" applyFont="1" applyFill="1" applyBorder="1" applyAlignment="1">
      <alignment horizontal="center" wrapText="1"/>
    </xf>
    <xf numFmtId="0" fontId="7" fillId="2" borderId="7" xfId="14" applyFont="1" applyFill="1" applyBorder="1" applyAlignment="1">
      <alignment horizontal="center" wrapText="1"/>
    </xf>
    <xf numFmtId="0" fontId="1" fillId="0" borderId="6" xfId="14" applyFont="1" applyBorder="1" applyAlignment="1">
      <alignment horizontal="left" wrapText="1"/>
    </xf>
    <xf numFmtId="0" fontId="1" fillId="0" borderId="1" xfId="14" applyFont="1" applyBorder="1" applyAlignment="1">
      <alignment horizontal="left" wrapText="1"/>
    </xf>
    <xf numFmtId="0" fontId="1" fillId="0" borderId="7" xfId="14" applyFont="1" applyBorder="1" applyAlignment="1">
      <alignment horizontal="left" wrapText="1"/>
    </xf>
    <xf numFmtId="0" fontId="1" fillId="0" borderId="6" xfId="14" applyFont="1" applyBorder="1" applyAlignment="1">
      <alignment horizontal="left"/>
    </xf>
    <xf numFmtId="0" fontId="1" fillId="0" borderId="1" xfId="14" applyFont="1" applyBorder="1" applyAlignment="1">
      <alignment horizontal="left"/>
    </xf>
    <xf numFmtId="0" fontId="1" fillId="0" borderId="7" xfId="14" applyFont="1" applyBorder="1" applyAlignment="1">
      <alignment horizontal="left"/>
    </xf>
    <xf numFmtId="0" fontId="8" fillId="2" borderId="3" xfId="14" applyFont="1" applyFill="1" applyBorder="1" applyAlignment="1">
      <alignment horizontal="center" vertical="center" wrapText="1"/>
    </xf>
    <xf numFmtId="0" fontId="8" fillId="2" borderId="4" xfId="14" applyFont="1" applyFill="1" applyBorder="1" applyAlignment="1">
      <alignment horizontal="center" vertical="center" wrapText="1"/>
    </xf>
    <xf numFmtId="0" fontId="8" fillId="2" borderId="5" xfId="14" applyFont="1" applyFill="1" applyBorder="1" applyAlignment="1">
      <alignment horizontal="center" vertical="center" wrapText="1"/>
    </xf>
    <xf numFmtId="0" fontId="7" fillId="2" borderId="6" xfId="14" applyFont="1" applyFill="1" applyBorder="1" applyAlignment="1">
      <alignment horizontal="center" vertical="center" wrapText="1"/>
    </xf>
    <xf numFmtId="0" fontId="7" fillId="2" borderId="1" xfId="14" applyFont="1" applyFill="1" applyBorder="1" applyAlignment="1">
      <alignment horizontal="center" vertical="center" wrapText="1"/>
    </xf>
    <xf numFmtId="0" fontId="7" fillId="4" borderId="7" xfId="14" applyFont="1" applyFill="1" applyBorder="1" applyAlignment="1">
      <alignment horizontal="center" vertical="center" wrapText="1"/>
    </xf>
    <xf numFmtId="0" fontId="1" fillId="0" borderId="2" xfId="14" applyBorder="1" applyAlignment="1">
      <alignment horizontal="left" wrapText="1"/>
    </xf>
    <xf numFmtId="0" fontId="1" fillId="0" borderId="2" xfId="14" applyFont="1" applyBorder="1" applyAlignment="1">
      <alignment horizontal="left" wrapText="1"/>
    </xf>
    <xf numFmtId="0" fontId="9" fillId="2" borderId="6" xfId="14" applyFont="1" applyFill="1" applyBorder="1" applyAlignment="1">
      <alignment horizontal="center" vertical="center" wrapText="1"/>
    </xf>
    <xf numFmtId="0" fontId="9" fillId="2" borderId="1" xfId="14" applyFont="1" applyFill="1" applyBorder="1" applyAlignment="1">
      <alignment horizontal="center" vertical="center" wrapText="1"/>
    </xf>
    <xf numFmtId="0" fontId="9" fillId="2" borderId="7" xfId="14" applyFont="1" applyFill="1" applyBorder="1" applyAlignment="1">
      <alignment horizontal="center" vertical="center" wrapText="1"/>
    </xf>
    <xf numFmtId="0" fontId="1" fillId="0" borderId="6" xfId="14" applyFont="1" applyFill="1" applyBorder="1" applyAlignment="1">
      <alignment horizontal="left" wrapText="1"/>
    </xf>
    <xf numFmtId="0" fontId="1" fillId="0" borderId="1" xfId="14" applyFont="1" applyFill="1" applyBorder="1" applyAlignment="1">
      <alignment horizontal="left" wrapText="1"/>
    </xf>
    <xf numFmtId="0" fontId="1" fillId="0" borderId="7" xfId="14" applyFont="1" applyFill="1" applyBorder="1" applyAlignment="1">
      <alignment horizontal="left" wrapText="1"/>
    </xf>
    <xf numFmtId="3" fontId="8" fillId="2" borderId="33" xfId="14" applyNumberFormat="1" applyFont="1" applyFill="1" applyBorder="1" applyAlignment="1">
      <alignment horizontal="right" vertical="center"/>
    </xf>
    <xf numFmtId="3" fontId="8" fillId="2" borderId="50" xfId="14" applyNumberFormat="1" applyFont="1" applyFill="1" applyBorder="1" applyAlignment="1">
      <alignment horizontal="right" vertical="center"/>
    </xf>
    <xf numFmtId="3" fontId="8" fillId="2" borderId="51" xfId="14" applyNumberFormat="1" applyFont="1" applyFill="1" applyBorder="1" applyAlignment="1">
      <alignment horizontal="right" vertical="center"/>
    </xf>
    <xf numFmtId="0" fontId="8" fillId="0" borderId="0" xfId="14" applyFont="1" applyAlignment="1">
      <alignment horizontal="center"/>
    </xf>
    <xf numFmtId="0" fontId="8" fillId="0" borderId="0" xfId="14" applyFont="1" applyAlignment="1">
      <alignment horizontal="center" wrapText="1"/>
    </xf>
    <xf numFmtId="3" fontId="8" fillId="2" borderId="6" xfId="14" applyNumberFormat="1" applyFont="1" applyFill="1" applyBorder="1" applyAlignment="1">
      <alignment horizontal="center"/>
    </xf>
    <xf numFmtId="3" fontId="8" fillId="2" borderId="7" xfId="14" applyNumberFormat="1" applyFont="1" applyFill="1" applyBorder="1" applyAlignment="1">
      <alignment horizontal="center"/>
    </xf>
    <xf numFmtId="3" fontId="8" fillId="2" borderId="2" xfId="14" applyNumberFormat="1" applyFont="1" applyFill="1" applyBorder="1" applyAlignment="1">
      <alignment horizontal="center"/>
    </xf>
    <xf numFmtId="1" fontId="17" fillId="0" borderId="43" xfId="21" quotePrefix="1" applyNumberFormat="1" applyFont="1" applyFill="1" applyBorder="1" applyAlignment="1">
      <alignment horizontal="center" vertical="center" wrapText="1"/>
    </xf>
    <xf numFmtId="1" fontId="17" fillId="0" borderId="60" xfId="21" applyNumberFormat="1" applyFont="1" applyFill="1" applyBorder="1" applyAlignment="1">
      <alignment horizontal="center" vertical="center" wrapText="1"/>
    </xf>
    <xf numFmtId="1" fontId="17" fillId="0" borderId="43" xfId="21" applyNumberFormat="1" applyFont="1" applyFill="1" applyBorder="1" applyAlignment="1">
      <alignment horizontal="center" vertical="center" wrapText="1"/>
    </xf>
    <xf numFmtId="0" fontId="11" fillId="0" borderId="25" xfId="21" applyFont="1" applyFill="1" applyBorder="1" applyAlignment="1">
      <alignment horizontal="center" vertical="center" wrapText="1"/>
    </xf>
    <xf numFmtId="0" fontId="10" fillId="0" borderId="35" xfId="21" applyFont="1" applyFill="1" applyBorder="1" applyAlignment="1">
      <alignment horizontal="center" vertical="center" wrapText="1"/>
    </xf>
    <xf numFmtId="1" fontId="17" fillId="0" borderId="19" xfId="21" applyNumberFormat="1" applyFont="1" applyFill="1" applyBorder="1" applyAlignment="1">
      <alignment horizontal="center" vertical="center" wrapText="1"/>
    </xf>
    <xf numFmtId="0" fontId="20" fillId="0" borderId="66" xfId="21" applyFont="1" applyFill="1" applyBorder="1" applyAlignment="1">
      <alignment horizontal="center" vertical="center" textRotation="90" wrapText="1"/>
    </xf>
    <xf numFmtId="0" fontId="20" fillId="0" borderId="20" xfId="21" applyFont="1" applyFill="1" applyBorder="1" applyAlignment="1">
      <alignment horizontal="center" vertical="center" textRotation="90" wrapText="1"/>
    </xf>
    <xf numFmtId="0" fontId="20" fillId="0" borderId="8" xfId="21" applyFont="1" applyFill="1" applyBorder="1" applyAlignment="1">
      <alignment horizontal="center" vertical="center" textRotation="90" wrapText="1"/>
    </xf>
    <xf numFmtId="0" fontId="20" fillId="0" borderId="45" xfId="21" applyFont="1" applyFill="1" applyBorder="1" applyAlignment="1">
      <alignment horizontal="center" vertical="center" textRotation="90" wrapText="1"/>
    </xf>
    <xf numFmtId="165" fontId="8" fillId="0" borderId="0" xfId="23" applyNumberFormat="1" applyFont="1" applyFill="1" applyBorder="1" applyAlignment="1" applyProtection="1">
      <alignment horizontal="center" vertical="center" wrapText="1"/>
    </xf>
    <xf numFmtId="0" fontId="1" fillId="0" borderId="0" xfId="18" applyFont="1" applyFill="1" applyBorder="1" applyAlignment="1" applyProtection="1">
      <alignment horizontal="right"/>
    </xf>
    <xf numFmtId="0" fontId="8" fillId="5" borderId="63" xfId="23" applyFont="1" applyFill="1" applyBorder="1" applyAlignment="1">
      <alignment horizontal="center" vertical="center" wrapText="1"/>
    </xf>
    <xf numFmtId="0" fontId="8" fillId="5" borderId="13" xfId="23" applyFont="1" applyFill="1" applyBorder="1" applyAlignment="1">
      <alignment horizontal="center" vertical="center" wrapText="1"/>
    </xf>
    <xf numFmtId="0" fontId="8" fillId="5" borderId="59" xfId="23" applyFont="1" applyFill="1" applyBorder="1" applyAlignment="1">
      <alignment horizontal="center" vertical="center" wrapText="1"/>
    </xf>
    <xf numFmtId="0" fontId="9" fillId="5" borderId="31" xfId="23" applyFont="1" applyFill="1" applyBorder="1" applyAlignment="1">
      <alignment horizontal="center" vertical="center" wrapText="1"/>
    </xf>
    <xf numFmtId="0" fontId="9" fillId="5" borderId="32" xfId="23" applyFont="1" applyFill="1" applyBorder="1" applyAlignment="1">
      <alignment horizontal="center" vertical="center" wrapText="1"/>
    </xf>
    <xf numFmtId="0" fontId="9" fillId="5" borderId="65" xfId="23" applyFont="1" applyFill="1" applyBorder="1" applyAlignment="1">
      <alignment horizontal="center" vertical="center" wrapText="1"/>
    </xf>
    <xf numFmtId="0" fontId="8" fillId="5" borderId="65" xfId="23" applyFont="1" applyFill="1" applyBorder="1" applyAlignment="1">
      <alignment horizontal="center" vertical="center" wrapText="1"/>
    </xf>
    <xf numFmtId="0" fontId="8" fillId="5" borderId="45" xfId="23" applyFont="1" applyFill="1" applyBorder="1" applyAlignment="1">
      <alignment horizontal="center" vertical="center" wrapText="1"/>
    </xf>
    <xf numFmtId="0" fontId="8" fillId="5" borderId="21" xfId="23" applyFont="1" applyFill="1" applyBorder="1" applyAlignment="1">
      <alignment horizontal="center" vertical="center" wrapText="1"/>
    </xf>
    <xf numFmtId="0" fontId="8" fillId="5" borderId="67" xfId="23" applyFont="1" applyFill="1" applyBorder="1" applyAlignment="1">
      <alignment horizontal="center" vertical="center" wrapText="1"/>
    </xf>
    <xf numFmtId="0" fontId="8" fillId="5" borderId="1" xfId="23" applyFont="1" applyFill="1" applyBorder="1" applyAlignment="1">
      <alignment horizontal="center" vertical="center" wrapText="1"/>
    </xf>
    <xf numFmtId="0" fontId="8" fillId="5" borderId="16" xfId="23" applyFont="1" applyFill="1" applyBorder="1" applyAlignment="1">
      <alignment horizontal="center" vertical="center" wrapText="1"/>
    </xf>
    <xf numFmtId="0" fontId="8" fillId="0" borderId="34" xfId="23" applyFont="1" applyFill="1" applyBorder="1" applyAlignment="1" applyProtection="1">
      <alignment horizontal="left"/>
    </xf>
    <xf numFmtId="0" fontId="8" fillId="0" borderId="35" xfId="23" applyFont="1" applyFill="1" applyBorder="1" applyAlignment="1" applyProtection="1">
      <alignment horizontal="left"/>
    </xf>
    <xf numFmtId="0" fontId="6" fillId="0" borderId="32" xfId="23" applyFont="1" applyFill="1" applyBorder="1" applyAlignment="1">
      <alignment horizontal="left" vertical="center" wrapText="1"/>
    </xf>
    <xf numFmtId="0" fontId="25" fillId="0" borderId="0" xfId="12" applyFont="1" applyAlignment="1">
      <alignment horizontal="center"/>
    </xf>
    <xf numFmtId="0" fontId="8" fillId="2" borderId="6" xfId="17" applyFont="1" applyFill="1" applyBorder="1" applyAlignment="1">
      <alignment horizontal="left" vertical="center"/>
    </xf>
    <xf numFmtId="0" fontId="8" fillId="2" borderId="1" xfId="17" applyFont="1" applyFill="1" applyBorder="1" applyAlignment="1">
      <alignment horizontal="left" vertical="center"/>
    </xf>
    <xf numFmtId="0" fontId="1" fillId="0" borderId="2" xfId="17" applyFont="1" applyBorder="1" applyAlignment="1">
      <alignment horizontal="center" vertical="center"/>
    </xf>
    <xf numFmtId="0" fontId="11" fillId="0" borderId="6" xfId="17" applyFont="1" applyBorder="1" applyAlignment="1">
      <alignment horizontal="center" vertical="center"/>
    </xf>
    <xf numFmtId="0" fontId="11" fillId="0" borderId="1" xfId="17" applyFont="1" applyBorder="1" applyAlignment="1">
      <alignment horizontal="center" vertical="center"/>
    </xf>
    <xf numFmtId="0" fontId="11" fillId="0" borderId="7" xfId="17" applyFont="1" applyBorder="1" applyAlignment="1">
      <alignment horizontal="center" vertical="center"/>
    </xf>
    <xf numFmtId="0" fontId="8" fillId="2" borderId="59" xfId="17" applyFont="1" applyFill="1" applyBorder="1" applyAlignment="1">
      <alignment horizontal="left" vertical="center"/>
    </xf>
    <xf numFmtId="0" fontId="8" fillId="2" borderId="9" xfId="17" applyFont="1" applyFill="1" applyBorder="1" applyAlignment="1">
      <alignment horizontal="left" vertical="center"/>
    </xf>
    <xf numFmtId="0" fontId="1" fillId="0" borderId="1" xfId="17" applyFont="1" applyBorder="1" applyAlignment="1">
      <alignment vertical="center" wrapText="1"/>
    </xf>
    <xf numFmtId="0" fontId="1" fillId="0" borderId="9" xfId="17" applyFont="1" applyBorder="1" applyAlignment="1">
      <alignment vertical="center" wrapText="1"/>
    </xf>
    <xf numFmtId="0" fontId="25" fillId="0" borderId="0" xfId="12" applyFont="1" applyAlignment="1">
      <alignment horizontal="center" vertical="center"/>
    </xf>
    <xf numFmtId="0" fontId="25" fillId="0" borderId="0" xfId="12" applyFont="1" applyAlignment="1">
      <alignment horizontal="center" wrapText="1"/>
    </xf>
  </cellXfs>
  <cellStyles count="25">
    <cellStyle name="Ezres 2" xfId="1"/>
    <cellStyle name="Ezres 2 2" xfId="2"/>
    <cellStyle name="Ezres 3" xfId="3"/>
    <cellStyle name="Ezres 4" xfId="4"/>
    <cellStyle name="Ezres 5" xfId="5"/>
    <cellStyle name="Ezres 6" xfId="6"/>
    <cellStyle name="Ezres 6 2" xfId="7"/>
    <cellStyle name="Ezres 7" xfId="8"/>
    <cellStyle name="Ezres 8" xfId="9"/>
    <cellStyle name="Hiperhivatkozás" xfId="10"/>
    <cellStyle name="Már látott hiperhivatkozás" xfId="11"/>
    <cellStyle name="Normál" xfId="0" builtinId="0"/>
    <cellStyle name="Normál 2" xfId="12"/>
    <cellStyle name="Normál 2 2" xfId="13"/>
    <cellStyle name="Normál 3" xfId="14"/>
    <cellStyle name="Normál 4" xfId="15"/>
    <cellStyle name="Normál 4 2" xfId="16"/>
    <cellStyle name="Normál 5" xfId="17"/>
    <cellStyle name="Normál 6" xfId="18"/>
    <cellStyle name="Normál 7" xfId="19"/>
    <cellStyle name="Normál 8" xfId="20"/>
    <cellStyle name="Normál_2008_evi_ktgv_mellekletei" xfId="21"/>
    <cellStyle name="Normál_kiadások 2008" xfId="22"/>
    <cellStyle name="Normál_KVRENMUNKA" xfId="23"/>
    <cellStyle name="Pénznem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542925</xdr:colOff>
          <xdr:row>31</xdr:row>
          <xdr:rowOff>66675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ssi\c\Dokumentumok\1k&#246;lts&#233;gvet&#233;s\ktgvet&#233;s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20&#233;vi%20k&#246;lts&#233;gvet&#233;s%20m&#243;dos&#237;t&#225;sai/Javaslat_mell&#233;kletekkel_2015_&#233;vi_k&#246;lts&#233;gvet&#233;s_V_m&#243;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EL&#336;TERJESZT&#201;SEK\2017.%20&#233;v\K&#246;lts&#233;gvet&#233;si%20&#233;s%20Ad&#243;&#252;gyi%20Iroda\&#193;prilis_27\Javaslat_5_2016_&#214;k_rendelet_m&#243;dos&#237;t&#225;s_V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zakfössz"/>
      <sheetName val="szemzs"/>
      <sheetName val="szemszámol"/>
      <sheetName val="szemjav"/>
      <sheetName val="átírürlap"/>
      <sheetName val="másürlap"/>
      <sheetName val="452025"/>
      <sheetName val="551414"/>
      <sheetName val="631211"/>
      <sheetName val="751142"/>
      <sheetName val="751153"/>
      <sheetName val="751164"/>
      <sheetName val="751845"/>
      <sheetName val="751867"/>
      <sheetName val="751878"/>
      <sheetName val="751922"/>
      <sheetName val="751966"/>
      <sheetName val="üres"/>
      <sheetName val="851231"/>
      <sheetName val="851219"/>
      <sheetName val="851297"/>
      <sheetName val="852018"/>
      <sheetName val="853224"/>
      <sheetName val="853235"/>
      <sheetName val="853246"/>
      <sheetName val="853257"/>
      <sheetName val="853279"/>
      <sheetName val="853280"/>
      <sheetName val="901116"/>
      <sheetName val="901215"/>
      <sheetName val="930921"/>
      <sheetName val="szocszakf"/>
      <sheetName val="ellenőr"/>
      <sheetName val="szemeredeti"/>
    </sheetNames>
    <sheetDataSet>
      <sheetData sheetId="0">
        <row r="123">
          <cell r="D123">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vaslat"/>
      <sheetName val="Javaslat_II"/>
      <sheetName val="Javaslat_III"/>
      <sheetName val="Javaslat Borító"/>
      <sheetName val="Javaslat_IV"/>
      <sheetName val="Javaslat_V"/>
      <sheetName val="Rendelet_tervezet"/>
      <sheetName val="Borító"/>
      <sheetName val="Tartalomjegyzék"/>
      <sheetName val="1. melléklet"/>
      <sheetName val="1. melléklet_I"/>
      <sheetName val="1. melléklet_II"/>
      <sheetName val="2. melléklet_I"/>
      <sheetName val="3. melléklet"/>
      <sheetName val="2. melléklet"/>
      <sheetName val="1. melléklet_III"/>
      <sheetName val="2. melléklet_II"/>
      <sheetName val="3. melléklet_I"/>
      <sheetName val="4. melléklet"/>
      <sheetName val="1. melléklet_IV"/>
      <sheetName val="2. melléklet_III"/>
      <sheetName val="3. melléklet_II"/>
      <sheetName val="4. melléklet_I"/>
      <sheetName val="5. melléklet"/>
      <sheetName val="1. melléklet_V"/>
      <sheetName val="2. melléklet_IV"/>
      <sheetName val="3. melléklet_III"/>
      <sheetName val="4. melléklet_II"/>
      <sheetName val="5. melléklet_I"/>
      <sheetName val="6. melléklet"/>
      <sheetName val="2. melléklet_V"/>
      <sheetName val="3. melléklet_IV"/>
      <sheetName val="4. melléklet_III"/>
      <sheetName val="5. melléklet_II"/>
      <sheetName val="6. melléklet_I"/>
      <sheetName val="7. melléklet"/>
      <sheetName val="3. melléklet_V"/>
      <sheetName val="4. melléklet_IV"/>
      <sheetName val="5. melléklet_III"/>
      <sheetName val="6. melléklet_II"/>
      <sheetName val="7. melléklet_I"/>
      <sheetName val="8. melléklet"/>
      <sheetName val="4. melléklet_V"/>
      <sheetName val="5. melléklet_IV"/>
      <sheetName val="6. melléklet_III"/>
      <sheetName val="7. melléklet_II"/>
      <sheetName val="8. melléklet_I"/>
      <sheetName val="9. melléklet"/>
      <sheetName val="5. melléklet_V"/>
      <sheetName val="6. melléklet_IV"/>
      <sheetName val="7. melléklet_III"/>
      <sheetName val="8. melléklet_II"/>
      <sheetName val="9. melléklet_I"/>
      <sheetName val="10. melléklet"/>
      <sheetName val="6. melléklet_V"/>
      <sheetName val="7. melléklet_IV"/>
      <sheetName val="8. melléklet_III"/>
      <sheetName val="9. melléklet_II"/>
      <sheetName val="10. melléklet_I"/>
      <sheetName val="11. melléklet"/>
      <sheetName val="6. melléklet__V"/>
      <sheetName val="7. melléklet_V"/>
      <sheetName val="8. melléklet_IV"/>
      <sheetName val="9. melléklet_III"/>
      <sheetName val="10. melléklet_II"/>
      <sheetName val="11. melléklet_I"/>
      <sheetName val="8. melléklet_V"/>
      <sheetName val="9. melléklet_IV"/>
      <sheetName val="10. melléklet_III"/>
      <sheetName val="11. melléklet_II"/>
      <sheetName val="12. melléklet_I"/>
      <sheetName val="10. melléklet_IV"/>
      <sheetName val="11. melléklet_III"/>
      <sheetName val="12. melléklet_II"/>
      <sheetName val="7. melléklet__V"/>
      <sheetName val="11. melléklet_IV"/>
      <sheetName val="12. melléklet_III"/>
      <sheetName val="8. melléklet__V"/>
      <sheetName val="12. melléklet_IV"/>
      <sheetName val="9. melléklet__V"/>
      <sheetName val="13. melléklet_IV"/>
    </sheetNames>
    <sheetDataSet>
      <sheetData sheetId="0">
        <row r="133">
          <cell r="N133">
            <v>-71365</v>
          </cell>
        </row>
      </sheetData>
      <sheetData sheetId="1">
        <row r="14">
          <cell r="L14">
            <v>15568</v>
          </cell>
        </row>
      </sheetData>
      <sheetData sheetId="2">
        <row r="21">
          <cell r="L21">
            <v>2250000</v>
          </cell>
        </row>
      </sheetData>
      <sheetData sheetId="3"/>
      <sheetData sheetId="4">
        <row r="15">
          <cell r="L15">
            <v>1870</v>
          </cell>
        </row>
      </sheetData>
      <sheetData sheetId="5">
        <row r="14">
          <cell r="L14">
            <v>68069</v>
          </cell>
        </row>
      </sheetData>
      <sheetData sheetId="6"/>
      <sheetData sheetId="7"/>
      <sheetData sheetId="8"/>
      <sheetData sheetId="9"/>
      <sheetData sheetId="10"/>
      <sheetData sheetId="11"/>
      <sheetData sheetId="12">
        <row r="9">
          <cell r="O9">
            <v>698272</v>
          </cell>
        </row>
        <row r="29">
          <cell r="K29">
            <v>0</v>
          </cell>
          <cell r="AM29">
            <v>0</v>
          </cell>
          <cell r="BB29">
            <v>0</v>
          </cell>
          <cell r="BC29">
            <v>0</v>
          </cell>
        </row>
      </sheetData>
      <sheetData sheetId="13">
        <row r="54">
          <cell r="Y54">
            <v>830</v>
          </cell>
        </row>
      </sheetData>
      <sheetData sheetId="14">
        <row r="21">
          <cell r="AR21">
            <v>7150</v>
          </cell>
        </row>
      </sheetData>
      <sheetData sheetId="15"/>
      <sheetData sheetId="16"/>
      <sheetData sheetId="17">
        <row r="11">
          <cell r="K11">
            <v>12098</v>
          </cell>
        </row>
        <row r="29">
          <cell r="J29">
            <v>0</v>
          </cell>
          <cell r="Z29">
            <v>0</v>
          </cell>
        </row>
      </sheetData>
      <sheetData sheetId="18">
        <row r="10">
          <cell r="Q10">
            <v>0</v>
          </cell>
        </row>
      </sheetData>
      <sheetData sheetId="19"/>
      <sheetData sheetId="20"/>
      <sheetData sheetId="21"/>
      <sheetData sheetId="22">
        <row r="9">
          <cell r="Q9">
            <v>0</v>
          </cell>
        </row>
      </sheetData>
      <sheetData sheetId="23">
        <row r="9">
          <cell r="R9">
            <v>0</v>
          </cell>
        </row>
        <row r="76">
          <cell r="R76">
            <v>0</v>
          </cell>
        </row>
      </sheetData>
      <sheetData sheetId="24"/>
      <sheetData sheetId="25"/>
      <sheetData sheetId="26"/>
      <sheetData sheetId="27"/>
      <sheetData sheetId="28">
        <row r="11">
          <cell r="R11">
            <v>0</v>
          </cell>
        </row>
      </sheetData>
      <sheetData sheetId="29">
        <row r="9">
          <cell r="Q9">
            <v>0</v>
          </cell>
        </row>
        <row r="76">
          <cell r="Q76">
            <v>0</v>
          </cell>
        </row>
      </sheetData>
      <sheetData sheetId="30"/>
      <sheetData sheetId="31"/>
      <sheetData sheetId="32"/>
      <sheetData sheetId="33"/>
      <sheetData sheetId="34">
        <row r="11">
          <cell r="Q11">
            <v>0</v>
          </cell>
        </row>
      </sheetData>
      <sheetData sheetId="35">
        <row r="9">
          <cell r="Q9">
            <v>0</v>
          </cell>
        </row>
        <row r="76">
          <cell r="Q76">
            <v>0</v>
          </cell>
        </row>
      </sheetData>
      <sheetData sheetId="36"/>
      <sheetData sheetId="37"/>
      <sheetData sheetId="38"/>
      <sheetData sheetId="39"/>
      <sheetData sheetId="40">
        <row r="20">
          <cell r="R20">
            <v>0</v>
          </cell>
        </row>
      </sheetData>
      <sheetData sheetId="41">
        <row r="28">
          <cell r="M28">
            <v>0</v>
          </cell>
        </row>
        <row r="76">
          <cell r="M76">
            <v>0</v>
          </cell>
        </row>
      </sheetData>
      <sheetData sheetId="42"/>
      <sheetData sheetId="43"/>
      <sheetData sheetId="44"/>
      <sheetData sheetId="45"/>
      <sheetData sheetId="46">
        <row r="9">
          <cell r="M9">
            <v>0</v>
          </cell>
        </row>
      </sheetData>
      <sheetData sheetId="47">
        <row r="9">
          <cell r="P9">
            <v>0</v>
          </cell>
        </row>
        <row r="76">
          <cell r="P76">
            <v>0</v>
          </cell>
        </row>
      </sheetData>
      <sheetData sheetId="48"/>
      <sheetData sheetId="49"/>
      <sheetData sheetId="50"/>
      <sheetData sheetId="51"/>
      <sheetData sheetId="52">
        <row r="11">
          <cell r="P11">
            <v>0</v>
          </cell>
        </row>
      </sheetData>
      <sheetData sheetId="53"/>
      <sheetData sheetId="54"/>
      <sheetData sheetId="55"/>
      <sheetData sheetId="56"/>
      <sheetData sheetId="57"/>
      <sheetData sheetId="58"/>
      <sheetData sheetId="59">
        <row r="15">
          <cell r="D15">
            <v>71365</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j borító 1"/>
      <sheetName val="Új borító 2"/>
      <sheetName val="Előzetes hatásvizsgálat"/>
      <sheetName val="Javaslat_V"/>
      <sheetName val="Javaslat_VI"/>
      <sheetName val="Rendelet_tervezet_1_oldal"/>
      <sheetName val="Rendelet_tervezet_2_oldal"/>
      <sheetName val="Javaslat_II"/>
      <sheetName val="Javaslat_III"/>
      <sheetName val="Javaslat_IV"/>
      <sheetName val="Borító"/>
      <sheetName val="Tartalomjegyzék"/>
      <sheetName val="1. melléklet"/>
      <sheetName val="1. melléklet_II"/>
      <sheetName val="2. melléklet"/>
      <sheetName val="1. melléklet_III"/>
      <sheetName val="2. melléklet_II"/>
      <sheetName val="3. melléklet"/>
      <sheetName val="1. melléklet_IV"/>
      <sheetName val="2. melléklet_III"/>
      <sheetName val="3. melléklet_II"/>
      <sheetName val="4. melléklet"/>
      <sheetName val="5. melléklet"/>
      <sheetName val="1. melléklet_V"/>
      <sheetName val="2. melléklet_IV"/>
      <sheetName val="3. melléklet_III"/>
      <sheetName val="6. melléklet"/>
      <sheetName val="5. melléklet_II"/>
      <sheetName val="1. melléklet_VI"/>
      <sheetName val="2. melléklet_V"/>
      <sheetName val="3. melléklet_IV"/>
      <sheetName val="4. melléklet_III"/>
      <sheetName val="6. melléklet_II"/>
      <sheetName val="7. melléklet"/>
      <sheetName val="4. melléklet_II"/>
      <sheetName val="2. melléklet_VI"/>
      <sheetName val="3. melléklet_V"/>
      <sheetName val="4. melléklet_IV"/>
      <sheetName val="3. melléklet_VI"/>
      <sheetName val="4. melléklet_V"/>
      <sheetName val="5. melléklet_IV"/>
      <sheetName val="5. melléklet_III"/>
      <sheetName val="8. melléklet"/>
      <sheetName val="8. melléklet_II"/>
      <sheetName val="9. melléklet"/>
      <sheetName val="4. melléklet_VI"/>
      <sheetName val="5. melléklet_V"/>
      <sheetName val="6. melléklet_IV"/>
      <sheetName val="7. melléklet_II"/>
      <sheetName val="5. melléklet_VI"/>
      <sheetName val="6. melléklet_V"/>
      <sheetName val="7. melléklet_IV"/>
      <sheetName val="9. melléklet_II"/>
      <sheetName val="10. melléklet"/>
      <sheetName val="7. melléklet_III"/>
      <sheetName val="10. melléklet_II"/>
      <sheetName val="11. melléklet"/>
      <sheetName val="6. melléklet_VI"/>
      <sheetName val="7. melléklet_V"/>
      <sheetName val="8. melléklet_IV"/>
      <sheetName val="8. melléklet_III"/>
      <sheetName val="11. melléklet_II"/>
      <sheetName val="12. melléklet"/>
      <sheetName val="6. melléklet_III"/>
      <sheetName val="7. melléklet_VI"/>
      <sheetName val="8. melléklet_V"/>
      <sheetName val="8. melléklet_VI"/>
      <sheetName val="9. melléklet_V"/>
      <sheetName val="9. melléklet_IV"/>
      <sheetName val="9. melléklet_III"/>
      <sheetName val="12. melléklet_II"/>
      <sheetName val="13. melléklet"/>
      <sheetName val="13. melléklet_II"/>
      <sheetName val="9. melléklet_VI"/>
      <sheetName val="10. melléklet_V"/>
      <sheetName val="10. melléklet_IV"/>
      <sheetName val="10. melléklet_III"/>
      <sheetName val="15. melléklet_II"/>
      <sheetName val="10. melléklet_VI"/>
      <sheetName val="11. melléklet_V"/>
      <sheetName val="11. melléklet_IV"/>
      <sheetName val="11. melléklet_III"/>
      <sheetName val="11. melléklet_VI"/>
      <sheetName val="12. melléklet_V"/>
      <sheetName val="14. melléklet_II"/>
      <sheetName val="12. melléklet_IV"/>
      <sheetName val="13. melléklet_IV"/>
      <sheetName val="12. melléklet_III"/>
      <sheetName val="12. melléklet_VI"/>
      <sheetName val="13. melléklet_V"/>
      <sheetName val="13. melléklet_VI"/>
      <sheetName val="14. melléklet_VI"/>
      <sheetName val="14. melléklet_IV"/>
      <sheetName val="15. melléklet_SZMSZ"/>
      <sheetName val="14. melléklet"/>
      <sheetName val="15. melléklet"/>
      <sheetName val="Tájékoztató"/>
      <sheetName val="1. tájékoztató"/>
      <sheetName val="2. tájékoztató"/>
      <sheetName val="3. tájékoztató"/>
      <sheetName val="4. tájékoztató"/>
      <sheetName val="5. tájékoztató"/>
      <sheetName val="6. tájékoztató"/>
      <sheetName val="7. tájékoztató"/>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0">
          <cell r="N50">
            <v>-2918</v>
          </cell>
        </row>
        <row r="100">
          <cell r="N100">
            <v>2918</v>
          </cell>
        </row>
        <row r="152">
          <cell r="N152">
            <v>1350</v>
          </cell>
        </row>
        <row r="187">
          <cell r="N187">
            <v>163</v>
          </cell>
        </row>
        <row r="204">
          <cell r="N204">
            <v>227</v>
          </cell>
        </row>
      </sheetData>
      <sheetData sheetId="8" refreshError="1"/>
      <sheetData sheetId="9">
        <row r="162">
          <cell r="N162">
            <v>-2667</v>
          </cell>
        </row>
        <row r="184">
          <cell r="N184">
            <v>116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90">
          <cell r="K90">
            <v>5000</v>
          </cell>
        </row>
        <row r="102">
          <cell r="K102">
            <v>40000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74">
          <cell r="K74">
            <v>480</v>
          </cell>
        </row>
        <row r="113">
          <cell r="H113">
            <v>13565</v>
          </cell>
        </row>
      </sheetData>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view="pageBreakPreview" zoomScaleNormal="100" zoomScaleSheetLayoutView="100" workbookViewId="0">
      <selection activeCell="G37" sqref="G37"/>
    </sheetView>
  </sheetViews>
  <sheetFormatPr defaultRowHeight="12.75" x14ac:dyDescent="0.2"/>
  <cols>
    <col min="1" max="16384" width="9.140625" style="1"/>
  </cols>
  <sheetData/>
  <printOptions horizontalCentered="1" verticalCentered="1"/>
  <pageMargins left="0.70866141732283472" right="0.70866141732283472" top="0.74803149606299213" bottom="0.74803149606299213" header="0.31496062992125984" footer="0.31496062992125984"/>
  <pageSetup paperSize="8" orientation="landscape" horizontalDpi="300" verticalDpi="300" r:id="rId1"/>
  <drawing r:id="rId2"/>
  <legacyDrawing r:id="rId3"/>
  <oleObjects>
    <mc:AlternateContent xmlns:mc="http://schemas.openxmlformats.org/markup-compatibility/2006">
      <mc:Choice Requires="x14">
        <oleObject progId="Word.Document.12" shapeId="1025" r:id="rId4">
          <objectPr defaultSize="0" autoPict="0" r:id="rId5">
            <anchor moveWithCells="1">
              <from>
                <xdr:col>0</xdr:col>
                <xdr:colOff>0</xdr:colOff>
                <xdr:row>0</xdr:row>
                <xdr:rowOff>0</xdr:rowOff>
              </from>
              <to>
                <xdr:col>11</xdr:col>
                <xdr:colOff>542925</xdr:colOff>
                <xdr:row>31</xdr:row>
                <xdr:rowOff>66675</xdr:rowOff>
              </to>
            </anchor>
          </objectPr>
        </oleObject>
      </mc:Choice>
      <mc:Fallback>
        <oleObject progId="Word.Document.12"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3"/>
  <sheetViews>
    <sheetView view="pageBreakPreview" topLeftCell="O1" zoomScaleNormal="100" zoomScaleSheetLayoutView="100" workbookViewId="0">
      <selection activeCell="N2" sqref="N2"/>
    </sheetView>
  </sheetViews>
  <sheetFormatPr defaultRowHeight="14.25" x14ac:dyDescent="0.2"/>
  <cols>
    <col min="1" max="1" width="4.42578125" style="34" customWidth="1"/>
    <col min="2" max="2" width="4.140625" style="190" customWidth="1"/>
    <col min="3" max="3" width="5.7109375" style="190" customWidth="1"/>
    <col min="4" max="5" width="8.7109375" style="190" customWidth="1"/>
    <col min="6" max="7" width="10.7109375" style="190" customWidth="1"/>
    <col min="8" max="8" width="78.7109375" style="190" customWidth="1"/>
    <col min="9" max="14" width="17.7109375" style="190" customWidth="1"/>
    <col min="15" max="15" width="4.42578125" style="34" customWidth="1"/>
    <col min="16" max="16" width="4.140625" style="190" customWidth="1"/>
    <col min="17" max="17" width="5.7109375" style="190" customWidth="1"/>
    <col min="18" max="19" width="8.7109375" style="190" customWidth="1"/>
    <col min="20" max="21" width="10.7109375" style="190" customWidth="1"/>
    <col min="22" max="22" width="78.7109375" style="190" customWidth="1"/>
    <col min="23" max="26" width="17.7109375" style="190" customWidth="1"/>
    <col min="27" max="16384" width="9.140625" style="190"/>
  </cols>
  <sheetData>
    <row r="1" spans="1:30" ht="15" customHeight="1" x14ac:dyDescent="0.2">
      <c r="N1" s="29" t="s">
        <v>2133</v>
      </c>
      <c r="Y1" s="29"/>
      <c r="Z1" s="29" t="s">
        <v>2133</v>
      </c>
    </row>
    <row r="2" spans="1:30" ht="15" customHeight="1" x14ac:dyDescent="0.2"/>
    <row r="3" spans="1:30" ht="15" customHeight="1" thickBot="1" x14ac:dyDescent="0.25">
      <c r="N3" s="29" t="s">
        <v>7</v>
      </c>
      <c r="Y3" s="29"/>
      <c r="Z3" s="29" t="s">
        <v>7</v>
      </c>
    </row>
    <row r="4" spans="1:30" s="32" customFormat="1" ht="15" customHeight="1" thickBot="1" x14ac:dyDescent="0.25">
      <c r="A4" s="192"/>
      <c r="B4" s="33" t="s">
        <v>8</v>
      </c>
      <c r="C4" s="33" t="s">
        <v>9</v>
      </c>
      <c r="D4" s="33" t="s">
        <v>10</v>
      </c>
      <c r="E4" s="532" t="s">
        <v>11</v>
      </c>
      <c r="F4" s="533"/>
      <c r="G4" s="533"/>
      <c r="H4" s="534"/>
      <c r="I4" s="33" t="s">
        <v>12</v>
      </c>
      <c r="J4" s="33" t="s">
        <v>110</v>
      </c>
      <c r="K4" s="33" t="s">
        <v>111</v>
      </c>
      <c r="L4" s="33" t="s">
        <v>112</v>
      </c>
      <c r="M4" s="33" t="s">
        <v>113</v>
      </c>
      <c r="N4" s="33" t="s">
        <v>114</v>
      </c>
      <c r="O4" s="192"/>
      <c r="P4" s="33" t="s">
        <v>115</v>
      </c>
      <c r="Q4" s="33" t="s">
        <v>117</v>
      </c>
      <c r="R4" s="33" t="s">
        <v>118</v>
      </c>
      <c r="S4" s="532" t="s">
        <v>119</v>
      </c>
      <c r="T4" s="533"/>
      <c r="U4" s="533"/>
      <c r="V4" s="534"/>
      <c r="W4" s="33" t="s">
        <v>120</v>
      </c>
      <c r="X4" s="33" t="s">
        <v>121</v>
      </c>
      <c r="Y4" s="33" t="s">
        <v>122</v>
      </c>
      <c r="Z4" s="33" t="s">
        <v>123</v>
      </c>
    </row>
    <row r="5" spans="1:30" ht="42" customHeight="1" thickBot="1" x14ac:dyDescent="0.25">
      <c r="A5" s="192" t="s">
        <v>19</v>
      </c>
      <c r="B5" s="554" t="s">
        <v>1941</v>
      </c>
      <c r="C5" s="555"/>
      <c r="D5" s="555"/>
      <c r="E5" s="555"/>
      <c r="F5" s="555"/>
      <c r="G5" s="555"/>
      <c r="H5" s="555"/>
      <c r="I5" s="555"/>
      <c r="J5" s="555"/>
      <c r="K5" s="555"/>
      <c r="L5" s="555"/>
      <c r="M5" s="555"/>
      <c r="N5" s="556"/>
      <c r="O5" s="192" t="s">
        <v>170</v>
      </c>
      <c r="P5" s="554" t="s">
        <v>1941</v>
      </c>
      <c r="Q5" s="555"/>
      <c r="R5" s="555"/>
      <c r="S5" s="555"/>
      <c r="T5" s="555"/>
      <c r="U5" s="555"/>
      <c r="V5" s="555"/>
      <c r="W5" s="555"/>
      <c r="X5" s="555"/>
      <c r="Y5" s="555"/>
      <c r="Z5" s="555"/>
      <c r="AA5" s="173"/>
      <c r="AB5" s="173"/>
      <c r="AC5" s="173"/>
      <c r="AD5" s="173"/>
    </row>
    <row r="6" spans="1:30" ht="65.099999999999994" customHeight="1" thickBot="1" x14ac:dyDescent="0.25">
      <c r="A6" s="192" t="s">
        <v>20</v>
      </c>
      <c r="B6" s="530" t="s">
        <v>109</v>
      </c>
      <c r="C6" s="530"/>
      <c r="D6" s="530"/>
      <c r="E6" s="530"/>
      <c r="F6" s="530"/>
      <c r="G6" s="530"/>
      <c r="H6" s="530"/>
      <c r="I6" s="57" t="s">
        <v>561</v>
      </c>
      <c r="J6" s="57" t="s">
        <v>561</v>
      </c>
      <c r="K6" s="57" t="s">
        <v>1942</v>
      </c>
      <c r="L6" s="57" t="s">
        <v>1942</v>
      </c>
      <c r="M6" s="57" t="s">
        <v>902</v>
      </c>
      <c r="N6" s="57" t="s">
        <v>902</v>
      </c>
      <c r="O6" s="192" t="s">
        <v>171</v>
      </c>
      <c r="P6" s="530" t="s">
        <v>109</v>
      </c>
      <c r="Q6" s="530"/>
      <c r="R6" s="530"/>
      <c r="S6" s="530"/>
      <c r="T6" s="530"/>
      <c r="U6" s="530"/>
      <c r="V6" s="531"/>
      <c r="W6" s="57" t="s">
        <v>903</v>
      </c>
      <c r="X6" s="57" t="s">
        <v>903</v>
      </c>
      <c r="Y6" s="57" t="s">
        <v>897</v>
      </c>
      <c r="Z6" s="57" t="s">
        <v>897</v>
      </c>
    </row>
    <row r="7" spans="1:30" s="86" customFormat="1" ht="15" customHeight="1" thickBot="1" x14ac:dyDescent="0.25">
      <c r="A7" s="192" t="s">
        <v>21</v>
      </c>
      <c r="B7" s="82" t="s">
        <v>88</v>
      </c>
      <c r="C7" s="83" t="s">
        <v>89</v>
      </c>
      <c r="D7" s="84"/>
      <c r="E7" s="84"/>
      <c r="F7" s="84"/>
      <c r="G7" s="84"/>
      <c r="H7" s="84"/>
      <c r="I7" s="85">
        <f t="shared" ref="I7:N7" si="0">SUM(I8,I12,I30,I19)</f>
        <v>0</v>
      </c>
      <c r="J7" s="85">
        <f t="shared" si="0"/>
        <v>0</v>
      </c>
      <c r="K7" s="148">
        <f t="shared" si="0"/>
        <v>0</v>
      </c>
      <c r="L7" s="148">
        <f t="shared" si="0"/>
        <v>46</v>
      </c>
      <c r="M7" s="148">
        <f t="shared" si="0"/>
        <v>1749</v>
      </c>
      <c r="N7" s="148">
        <f t="shared" si="0"/>
        <v>2079</v>
      </c>
      <c r="O7" s="192" t="s">
        <v>172</v>
      </c>
      <c r="P7" s="82" t="s">
        <v>88</v>
      </c>
      <c r="Q7" s="83" t="s">
        <v>89</v>
      </c>
      <c r="R7" s="84"/>
      <c r="S7" s="84"/>
      <c r="T7" s="84"/>
      <c r="U7" s="84"/>
      <c r="V7" s="84"/>
      <c r="W7" s="85">
        <f>SUM(W8,W12,W30,W19)</f>
        <v>520</v>
      </c>
      <c r="X7" s="148">
        <f>SUM(X8,X12,X30,X19)</f>
        <v>520</v>
      </c>
      <c r="Y7" s="174">
        <f>SUM(I7,K7,M7,W7)</f>
        <v>2269</v>
      </c>
      <c r="Z7" s="174">
        <f>SUM(J7,L7,N7,X7)</f>
        <v>2645</v>
      </c>
    </row>
    <row r="8" spans="1:30" s="86" customFormat="1" ht="15" customHeight="1" thickBot="1" x14ac:dyDescent="0.25">
      <c r="A8" s="192" t="s">
        <v>22</v>
      </c>
      <c r="B8" s="87"/>
      <c r="C8" s="88" t="s">
        <v>90</v>
      </c>
      <c r="D8" s="92" t="s">
        <v>519</v>
      </c>
      <c r="E8" s="93"/>
      <c r="F8" s="93"/>
      <c r="G8" s="93"/>
      <c r="H8" s="93"/>
      <c r="I8" s="94">
        <f t="shared" ref="I8:N8" si="1">SUM(I9:I11)</f>
        <v>0</v>
      </c>
      <c r="J8" s="94">
        <f t="shared" si="1"/>
        <v>0</v>
      </c>
      <c r="K8" s="94">
        <f t="shared" si="1"/>
        <v>0</v>
      </c>
      <c r="L8" s="94">
        <f t="shared" si="1"/>
        <v>0</v>
      </c>
      <c r="M8" s="94">
        <f t="shared" si="1"/>
        <v>0</v>
      </c>
      <c r="N8" s="94">
        <f t="shared" si="1"/>
        <v>0</v>
      </c>
      <c r="O8" s="192" t="s">
        <v>173</v>
      </c>
      <c r="P8" s="87"/>
      <c r="Q8" s="88" t="s">
        <v>90</v>
      </c>
      <c r="R8" s="92" t="s">
        <v>519</v>
      </c>
      <c r="S8" s="93"/>
      <c r="T8" s="93"/>
      <c r="U8" s="93"/>
      <c r="V8" s="93"/>
      <c r="W8" s="94">
        <f>SUM(W9:W11)</f>
        <v>0</v>
      </c>
      <c r="X8" s="94">
        <f>SUM(X9:X11)</f>
        <v>0</v>
      </c>
      <c r="Y8" s="175">
        <f t="shared" ref="Y8:Z51" si="2">SUM(I8,K8,M8,W8)</f>
        <v>0</v>
      </c>
      <c r="Z8" s="175">
        <f t="shared" si="2"/>
        <v>0</v>
      </c>
    </row>
    <row r="9" spans="1:30" s="62" customFormat="1" ht="15" customHeight="1" thickBot="1" x14ac:dyDescent="0.25">
      <c r="A9" s="192" t="s">
        <v>23</v>
      </c>
      <c r="B9" s="61"/>
      <c r="C9" s="64"/>
      <c r="D9" s="48" t="s">
        <v>592</v>
      </c>
      <c r="E9" s="538" t="s">
        <v>591</v>
      </c>
      <c r="F9" s="538"/>
      <c r="G9" s="538"/>
      <c r="H9" s="548"/>
      <c r="I9" s="60"/>
      <c r="J9" s="60"/>
      <c r="K9" s="150"/>
      <c r="L9" s="150"/>
      <c r="M9" s="150"/>
      <c r="N9" s="150"/>
      <c r="O9" s="192" t="s">
        <v>174</v>
      </c>
      <c r="P9" s="61"/>
      <c r="Q9" s="64"/>
      <c r="R9" s="48" t="s">
        <v>592</v>
      </c>
      <c r="S9" s="538" t="s">
        <v>591</v>
      </c>
      <c r="T9" s="538"/>
      <c r="U9" s="538"/>
      <c r="V9" s="538"/>
      <c r="W9" s="60"/>
      <c r="X9" s="150"/>
      <c r="Y9" s="150">
        <f t="shared" si="2"/>
        <v>0</v>
      </c>
      <c r="Z9" s="150">
        <f t="shared" si="2"/>
        <v>0</v>
      </c>
    </row>
    <row r="10" spans="1:30" s="62" customFormat="1" ht="15" customHeight="1" thickBot="1" x14ac:dyDescent="0.25">
      <c r="A10" s="192" t="s">
        <v>24</v>
      </c>
      <c r="B10" s="61"/>
      <c r="C10" s="64"/>
      <c r="D10" s="65" t="s">
        <v>856</v>
      </c>
      <c r="E10" s="187" t="s">
        <v>855</v>
      </c>
      <c r="F10" s="186"/>
      <c r="G10" s="186"/>
      <c r="H10" s="186"/>
      <c r="I10" s="60"/>
      <c r="J10" s="60"/>
      <c r="K10" s="150"/>
      <c r="L10" s="150"/>
      <c r="M10" s="150"/>
      <c r="N10" s="150"/>
      <c r="O10" s="192" t="s">
        <v>175</v>
      </c>
      <c r="P10" s="61"/>
      <c r="Q10" s="64"/>
      <c r="R10" s="65" t="s">
        <v>856</v>
      </c>
      <c r="S10" s="187" t="s">
        <v>855</v>
      </c>
      <c r="T10" s="186"/>
      <c r="U10" s="186"/>
      <c r="V10" s="186"/>
      <c r="W10" s="60"/>
      <c r="X10" s="150"/>
      <c r="Y10" s="150">
        <f t="shared" si="2"/>
        <v>0</v>
      </c>
      <c r="Z10" s="150">
        <f t="shared" si="2"/>
        <v>0</v>
      </c>
    </row>
    <row r="11" spans="1:30" s="62" customFormat="1" ht="15" customHeight="1" thickBot="1" x14ac:dyDescent="0.25">
      <c r="A11" s="192" t="s">
        <v>25</v>
      </c>
      <c r="B11" s="61"/>
      <c r="C11" s="64"/>
      <c r="D11" s="48" t="s">
        <v>593</v>
      </c>
      <c r="E11" s="59" t="s">
        <v>594</v>
      </c>
      <c r="F11" s="66"/>
      <c r="G11" s="66"/>
      <c r="H11" s="59"/>
      <c r="I11" s="60"/>
      <c r="J11" s="60"/>
      <c r="K11" s="150"/>
      <c r="L11" s="150"/>
      <c r="M11" s="150"/>
      <c r="N11" s="150"/>
      <c r="O11" s="192" t="s">
        <v>176</v>
      </c>
      <c r="P11" s="61"/>
      <c r="Q11" s="64"/>
      <c r="R11" s="48" t="s">
        <v>593</v>
      </c>
      <c r="S11" s="59" t="s">
        <v>594</v>
      </c>
      <c r="T11" s="66"/>
      <c r="U11" s="66"/>
      <c r="V11" s="59"/>
      <c r="W11" s="60"/>
      <c r="X11" s="150"/>
      <c r="Y11" s="150">
        <f t="shared" si="2"/>
        <v>0</v>
      </c>
      <c r="Z11" s="150">
        <f t="shared" si="2"/>
        <v>0</v>
      </c>
    </row>
    <row r="12" spans="1:30" s="86" customFormat="1" ht="15" customHeight="1" thickBot="1" x14ac:dyDescent="0.25">
      <c r="A12" s="192" t="s">
        <v>26</v>
      </c>
      <c r="B12" s="87"/>
      <c r="C12" s="88" t="s">
        <v>92</v>
      </c>
      <c r="D12" s="89" t="s">
        <v>91</v>
      </c>
      <c r="E12" s="90"/>
      <c r="F12" s="90"/>
      <c r="G12" s="90"/>
      <c r="H12" s="90"/>
      <c r="I12" s="91">
        <f t="shared" ref="I12:N12" si="3">SUM(I13:I18)</f>
        <v>0</v>
      </c>
      <c r="J12" s="91">
        <f t="shared" si="3"/>
        <v>0</v>
      </c>
      <c r="K12" s="91">
        <f t="shared" si="3"/>
        <v>0</v>
      </c>
      <c r="L12" s="91">
        <f t="shared" si="3"/>
        <v>0</v>
      </c>
      <c r="M12" s="91">
        <f t="shared" si="3"/>
        <v>0</v>
      </c>
      <c r="N12" s="91">
        <f t="shared" si="3"/>
        <v>0</v>
      </c>
      <c r="O12" s="192" t="s">
        <v>177</v>
      </c>
      <c r="P12" s="87"/>
      <c r="Q12" s="88" t="s">
        <v>92</v>
      </c>
      <c r="R12" s="89" t="s">
        <v>91</v>
      </c>
      <c r="S12" s="90"/>
      <c r="T12" s="90"/>
      <c r="U12" s="90"/>
      <c r="V12" s="90"/>
      <c r="W12" s="91">
        <f>SUM(W13:W18)</f>
        <v>0</v>
      </c>
      <c r="X12" s="91">
        <f>SUM(X13:X18)</f>
        <v>0</v>
      </c>
      <c r="Y12" s="176">
        <f t="shared" si="2"/>
        <v>0</v>
      </c>
      <c r="Z12" s="176">
        <f t="shared" si="2"/>
        <v>0</v>
      </c>
    </row>
    <row r="13" spans="1:30" s="25" customFormat="1" ht="15" customHeight="1" thickBot="1" x14ac:dyDescent="0.25">
      <c r="A13" s="192" t="s">
        <v>27</v>
      </c>
      <c r="B13" s="22"/>
      <c r="C13" s="23"/>
      <c r="D13" s="58" t="s">
        <v>599</v>
      </c>
      <c r="E13" s="59" t="s">
        <v>600</v>
      </c>
      <c r="F13" s="24"/>
      <c r="G13" s="24"/>
      <c r="H13" s="24"/>
      <c r="I13" s="60"/>
      <c r="J13" s="60"/>
      <c r="K13" s="150"/>
      <c r="L13" s="150"/>
      <c r="M13" s="150"/>
      <c r="N13" s="150"/>
      <c r="O13" s="192" t="s">
        <v>178</v>
      </c>
      <c r="P13" s="22"/>
      <c r="Q13" s="23"/>
      <c r="R13" s="58" t="s">
        <v>599</v>
      </c>
      <c r="S13" s="59" t="s">
        <v>600</v>
      </c>
      <c r="T13" s="24"/>
      <c r="U13" s="24"/>
      <c r="V13" s="24"/>
      <c r="W13" s="60"/>
      <c r="X13" s="150"/>
      <c r="Y13" s="150">
        <f t="shared" si="2"/>
        <v>0</v>
      </c>
      <c r="Z13" s="150">
        <f t="shared" si="2"/>
        <v>0</v>
      </c>
    </row>
    <row r="14" spans="1:30" s="25" customFormat="1" ht="15" customHeight="1" thickBot="1" x14ac:dyDescent="0.25">
      <c r="A14" s="192" t="s">
        <v>28</v>
      </c>
      <c r="B14" s="22"/>
      <c r="C14" s="23"/>
      <c r="D14" s="48" t="s">
        <v>601</v>
      </c>
      <c r="E14" s="59" t="s">
        <v>602</v>
      </c>
      <c r="F14" s="24"/>
      <c r="G14" s="24"/>
      <c r="H14" s="24"/>
      <c r="I14" s="60"/>
      <c r="J14" s="60"/>
      <c r="K14" s="150"/>
      <c r="L14" s="150"/>
      <c r="M14" s="150"/>
      <c r="N14" s="150"/>
      <c r="O14" s="192" t="s">
        <v>179</v>
      </c>
      <c r="P14" s="22"/>
      <c r="Q14" s="23"/>
      <c r="R14" s="48" t="s">
        <v>601</v>
      </c>
      <c r="S14" s="59" t="s">
        <v>602</v>
      </c>
      <c r="T14" s="24"/>
      <c r="U14" s="24"/>
      <c r="V14" s="24"/>
      <c r="W14" s="60"/>
      <c r="X14" s="150"/>
      <c r="Y14" s="150">
        <f t="shared" si="2"/>
        <v>0</v>
      </c>
      <c r="Z14" s="150">
        <f t="shared" si="2"/>
        <v>0</v>
      </c>
    </row>
    <row r="15" spans="1:30" s="25" customFormat="1" ht="15" customHeight="1" thickBot="1" x14ac:dyDescent="0.25">
      <c r="A15" s="192" t="s">
        <v>29</v>
      </c>
      <c r="B15" s="22"/>
      <c r="C15" s="23"/>
      <c r="D15" s="48" t="s">
        <v>603</v>
      </c>
      <c r="E15" s="59" t="s">
        <v>604</v>
      </c>
      <c r="F15" s="24"/>
      <c r="G15" s="24"/>
      <c r="H15" s="24"/>
      <c r="I15" s="60"/>
      <c r="J15" s="60"/>
      <c r="K15" s="150"/>
      <c r="L15" s="150"/>
      <c r="M15" s="150"/>
      <c r="N15" s="150"/>
      <c r="O15" s="192" t="s">
        <v>180</v>
      </c>
      <c r="P15" s="22"/>
      <c r="Q15" s="23"/>
      <c r="R15" s="48" t="s">
        <v>603</v>
      </c>
      <c r="S15" s="59" t="s">
        <v>604</v>
      </c>
      <c r="T15" s="24"/>
      <c r="U15" s="24"/>
      <c r="V15" s="24"/>
      <c r="W15" s="60"/>
      <c r="X15" s="150"/>
      <c r="Y15" s="150">
        <f t="shared" si="2"/>
        <v>0</v>
      </c>
      <c r="Z15" s="150">
        <f t="shared" si="2"/>
        <v>0</v>
      </c>
    </row>
    <row r="16" spans="1:30" s="25" customFormat="1" ht="15" customHeight="1" thickBot="1" x14ac:dyDescent="0.25">
      <c r="A16" s="192" t="s">
        <v>30</v>
      </c>
      <c r="B16" s="22"/>
      <c r="C16" s="23"/>
      <c r="D16" s="48" t="s">
        <v>605</v>
      </c>
      <c r="E16" s="59" t="s">
        <v>606</v>
      </c>
      <c r="F16" s="24"/>
      <c r="G16" s="24"/>
      <c r="H16" s="24"/>
      <c r="I16" s="60"/>
      <c r="J16" s="60"/>
      <c r="K16" s="150"/>
      <c r="L16" s="150"/>
      <c r="M16" s="150"/>
      <c r="N16" s="150"/>
      <c r="O16" s="192" t="s">
        <v>181</v>
      </c>
      <c r="P16" s="22"/>
      <c r="Q16" s="23"/>
      <c r="R16" s="48" t="s">
        <v>605</v>
      </c>
      <c r="S16" s="59" t="s">
        <v>606</v>
      </c>
      <c r="T16" s="24"/>
      <c r="U16" s="24"/>
      <c r="V16" s="24"/>
      <c r="W16" s="60"/>
      <c r="X16" s="150"/>
      <c r="Y16" s="150">
        <f t="shared" si="2"/>
        <v>0</v>
      </c>
      <c r="Z16" s="150">
        <f t="shared" si="2"/>
        <v>0</v>
      </c>
    </row>
    <row r="17" spans="1:26" s="25" customFormat="1" ht="15" customHeight="1" thickBot="1" x14ac:dyDescent="0.25">
      <c r="A17" s="192" t="s">
        <v>31</v>
      </c>
      <c r="B17" s="22"/>
      <c r="C17" s="23"/>
      <c r="D17" s="48" t="s">
        <v>607</v>
      </c>
      <c r="E17" s="59" t="s">
        <v>608</v>
      </c>
      <c r="F17" s="24"/>
      <c r="G17" s="24"/>
      <c r="H17" s="24"/>
      <c r="I17" s="60"/>
      <c r="J17" s="60"/>
      <c r="K17" s="150"/>
      <c r="L17" s="150"/>
      <c r="M17" s="150"/>
      <c r="N17" s="150"/>
      <c r="O17" s="192" t="s">
        <v>182</v>
      </c>
      <c r="P17" s="22"/>
      <c r="Q17" s="23"/>
      <c r="R17" s="48" t="s">
        <v>607</v>
      </c>
      <c r="S17" s="59" t="s">
        <v>608</v>
      </c>
      <c r="T17" s="24"/>
      <c r="U17" s="24"/>
      <c r="V17" s="24"/>
      <c r="W17" s="60"/>
      <c r="X17" s="150"/>
      <c r="Y17" s="150">
        <f t="shared" si="2"/>
        <v>0</v>
      </c>
      <c r="Z17" s="150">
        <f t="shared" si="2"/>
        <v>0</v>
      </c>
    </row>
    <row r="18" spans="1:26" s="25" customFormat="1" ht="15" customHeight="1" thickBot="1" x14ac:dyDescent="0.25">
      <c r="A18" s="192" t="s">
        <v>32</v>
      </c>
      <c r="B18" s="22"/>
      <c r="C18" s="23"/>
      <c r="D18" s="63" t="s">
        <v>609</v>
      </c>
      <c r="E18" s="59" t="s">
        <v>518</v>
      </c>
      <c r="F18" s="24"/>
      <c r="G18" s="24"/>
      <c r="H18" s="24"/>
      <c r="I18" s="60"/>
      <c r="J18" s="60"/>
      <c r="K18" s="150"/>
      <c r="L18" s="150"/>
      <c r="M18" s="150"/>
      <c r="N18" s="150"/>
      <c r="O18" s="192" t="s">
        <v>183</v>
      </c>
      <c r="P18" s="22"/>
      <c r="Q18" s="23"/>
      <c r="R18" s="63" t="s">
        <v>609</v>
      </c>
      <c r="S18" s="59" t="s">
        <v>518</v>
      </c>
      <c r="T18" s="24"/>
      <c r="U18" s="24"/>
      <c r="V18" s="24"/>
      <c r="W18" s="60"/>
      <c r="X18" s="150"/>
      <c r="Y18" s="150">
        <f t="shared" si="2"/>
        <v>0</v>
      </c>
      <c r="Z18" s="150">
        <f t="shared" si="2"/>
        <v>0</v>
      </c>
    </row>
    <row r="19" spans="1:26" s="86" customFormat="1" ht="15" customHeight="1" thickBot="1" x14ac:dyDescent="0.25">
      <c r="A19" s="192" t="s">
        <v>33</v>
      </c>
      <c r="B19" s="87"/>
      <c r="C19" s="88" t="s">
        <v>93</v>
      </c>
      <c r="D19" s="89" t="s">
        <v>89</v>
      </c>
      <c r="E19" s="90"/>
      <c r="F19" s="90"/>
      <c r="G19" s="90"/>
      <c r="H19" s="90"/>
      <c r="I19" s="94">
        <f t="shared" ref="I19:N19" si="4">SUM(I20:I29)</f>
        <v>0</v>
      </c>
      <c r="J19" s="94">
        <f t="shared" si="4"/>
        <v>0</v>
      </c>
      <c r="K19" s="151">
        <f t="shared" si="4"/>
        <v>0</v>
      </c>
      <c r="L19" s="151">
        <f t="shared" si="4"/>
        <v>46</v>
      </c>
      <c r="M19" s="151">
        <f t="shared" si="4"/>
        <v>1749</v>
      </c>
      <c r="N19" s="151">
        <f t="shared" si="4"/>
        <v>2079</v>
      </c>
      <c r="O19" s="192" t="s">
        <v>184</v>
      </c>
      <c r="P19" s="87"/>
      <c r="Q19" s="88" t="s">
        <v>93</v>
      </c>
      <c r="R19" s="89" t="s">
        <v>89</v>
      </c>
      <c r="S19" s="90"/>
      <c r="T19" s="90"/>
      <c r="U19" s="90"/>
      <c r="V19" s="90"/>
      <c r="W19" s="91">
        <f>SUM(W20:W29)</f>
        <v>520</v>
      </c>
      <c r="X19" s="151">
        <f>SUM(X20:X29)</f>
        <v>520</v>
      </c>
      <c r="Y19" s="176">
        <f t="shared" si="2"/>
        <v>2269</v>
      </c>
      <c r="Z19" s="176">
        <f t="shared" si="2"/>
        <v>2645</v>
      </c>
    </row>
    <row r="20" spans="1:26" s="62" customFormat="1" ht="15" customHeight="1" thickBot="1" x14ac:dyDescent="0.25">
      <c r="A20" s="192" t="s">
        <v>34</v>
      </c>
      <c r="B20" s="61"/>
      <c r="C20" s="64"/>
      <c r="D20" s="65" t="s">
        <v>610</v>
      </c>
      <c r="E20" s="59" t="s">
        <v>619</v>
      </c>
      <c r="F20" s="59"/>
      <c r="G20" s="59"/>
      <c r="H20" s="50"/>
      <c r="I20" s="60"/>
      <c r="J20" s="60"/>
      <c r="K20" s="150"/>
      <c r="L20" s="150"/>
      <c r="M20" s="150"/>
      <c r="N20" s="150"/>
      <c r="O20" s="192" t="s">
        <v>185</v>
      </c>
      <c r="P20" s="61"/>
      <c r="Q20" s="64"/>
      <c r="R20" s="65" t="s">
        <v>610</v>
      </c>
      <c r="S20" s="59" t="s">
        <v>619</v>
      </c>
      <c r="T20" s="59"/>
      <c r="U20" s="59"/>
      <c r="V20" s="50"/>
      <c r="W20" s="60"/>
      <c r="X20" s="150"/>
      <c r="Y20" s="150">
        <f t="shared" si="2"/>
        <v>0</v>
      </c>
      <c r="Z20" s="150">
        <f t="shared" si="2"/>
        <v>0</v>
      </c>
    </row>
    <row r="21" spans="1:26" s="62" customFormat="1" ht="15" customHeight="1" thickBot="1" x14ac:dyDescent="0.25">
      <c r="A21" s="192" t="s">
        <v>35</v>
      </c>
      <c r="B21" s="61"/>
      <c r="C21" s="64"/>
      <c r="D21" s="65" t="s">
        <v>611</v>
      </c>
      <c r="E21" s="59" t="s">
        <v>620</v>
      </c>
      <c r="F21" s="59"/>
      <c r="G21" s="59"/>
      <c r="H21" s="50"/>
      <c r="I21" s="60"/>
      <c r="J21" s="60"/>
      <c r="K21" s="150"/>
      <c r="L21" s="150"/>
      <c r="M21" s="150"/>
      <c r="N21" s="150"/>
      <c r="O21" s="192" t="s">
        <v>186</v>
      </c>
      <c r="P21" s="61"/>
      <c r="Q21" s="64"/>
      <c r="R21" s="65" t="s">
        <v>611</v>
      </c>
      <c r="S21" s="59" t="s">
        <v>620</v>
      </c>
      <c r="T21" s="59"/>
      <c r="U21" s="59"/>
      <c r="V21" s="50"/>
      <c r="W21" s="60">
        <v>410</v>
      </c>
      <c r="X21" s="150">
        <v>410</v>
      </c>
      <c r="Y21" s="150">
        <f t="shared" si="2"/>
        <v>410</v>
      </c>
      <c r="Z21" s="150">
        <f t="shared" si="2"/>
        <v>410</v>
      </c>
    </row>
    <row r="22" spans="1:26" s="62" customFormat="1" ht="15" customHeight="1" thickBot="1" x14ac:dyDescent="0.25">
      <c r="A22" s="192" t="s">
        <v>36</v>
      </c>
      <c r="B22" s="61"/>
      <c r="C22" s="64"/>
      <c r="D22" s="65" t="s">
        <v>612</v>
      </c>
      <c r="E22" s="50" t="s">
        <v>621</v>
      </c>
      <c r="F22" s="50"/>
      <c r="G22" s="50"/>
      <c r="H22" s="50"/>
      <c r="I22" s="60"/>
      <c r="J22" s="60"/>
      <c r="K22" s="150"/>
      <c r="L22" s="150">
        <v>36</v>
      </c>
      <c r="M22" s="150"/>
      <c r="N22" s="150"/>
      <c r="O22" s="192" t="s">
        <v>187</v>
      </c>
      <c r="P22" s="61"/>
      <c r="Q22" s="64"/>
      <c r="R22" s="65" t="s">
        <v>612</v>
      </c>
      <c r="S22" s="50" t="s">
        <v>621</v>
      </c>
      <c r="T22" s="50"/>
      <c r="U22" s="50"/>
      <c r="V22" s="50"/>
      <c r="W22" s="60"/>
      <c r="X22" s="150"/>
      <c r="Y22" s="150">
        <f t="shared" si="2"/>
        <v>0</v>
      </c>
      <c r="Z22" s="150">
        <f t="shared" si="2"/>
        <v>36</v>
      </c>
    </row>
    <row r="23" spans="1:26" s="62" customFormat="1" ht="15" customHeight="1" thickBot="1" x14ac:dyDescent="0.25">
      <c r="A23" s="192" t="s">
        <v>37</v>
      </c>
      <c r="B23" s="61"/>
      <c r="C23" s="64"/>
      <c r="D23" s="65" t="s">
        <v>613</v>
      </c>
      <c r="E23" s="50" t="s">
        <v>622</v>
      </c>
      <c r="F23" s="59"/>
      <c r="G23" s="59"/>
      <c r="H23" s="59"/>
      <c r="I23" s="60"/>
      <c r="J23" s="60"/>
      <c r="K23" s="150"/>
      <c r="L23" s="150"/>
      <c r="M23" s="150"/>
      <c r="N23" s="150"/>
      <c r="O23" s="192" t="s">
        <v>188</v>
      </c>
      <c r="P23" s="61"/>
      <c r="Q23" s="64"/>
      <c r="R23" s="65" t="s">
        <v>613</v>
      </c>
      <c r="S23" s="50" t="s">
        <v>622</v>
      </c>
      <c r="T23" s="59"/>
      <c r="U23" s="59"/>
      <c r="V23" s="59"/>
      <c r="W23" s="60"/>
      <c r="X23" s="150"/>
      <c r="Y23" s="150">
        <f t="shared" si="2"/>
        <v>0</v>
      </c>
      <c r="Z23" s="150">
        <f t="shared" si="2"/>
        <v>0</v>
      </c>
    </row>
    <row r="24" spans="1:26" s="62" customFormat="1" ht="15" customHeight="1" thickBot="1" x14ac:dyDescent="0.25">
      <c r="A24" s="192" t="s">
        <v>38</v>
      </c>
      <c r="B24" s="61"/>
      <c r="C24" s="64"/>
      <c r="D24" s="65" t="s">
        <v>614</v>
      </c>
      <c r="E24" s="50" t="s">
        <v>623</v>
      </c>
      <c r="F24" s="59"/>
      <c r="G24" s="59"/>
      <c r="H24" s="59"/>
      <c r="I24" s="60"/>
      <c r="J24" s="60"/>
      <c r="K24" s="150"/>
      <c r="L24" s="150"/>
      <c r="M24" s="150">
        <v>1377</v>
      </c>
      <c r="N24" s="150">
        <v>1637</v>
      </c>
      <c r="O24" s="192" t="s">
        <v>189</v>
      </c>
      <c r="P24" s="61"/>
      <c r="Q24" s="64"/>
      <c r="R24" s="65" t="s">
        <v>614</v>
      </c>
      <c r="S24" s="50" t="s">
        <v>623</v>
      </c>
      <c r="T24" s="59"/>
      <c r="U24" s="59"/>
      <c r="V24" s="59"/>
      <c r="W24" s="60"/>
      <c r="X24" s="150"/>
      <c r="Y24" s="150">
        <f t="shared" si="2"/>
        <v>1377</v>
      </c>
      <c r="Z24" s="150">
        <f t="shared" si="2"/>
        <v>1637</v>
      </c>
    </row>
    <row r="25" spans="1:26" s="62" customFormat="1" ht="15" customHeight="1" thickBot="1" x14ac:dyDescent="0.25">
      <c r="A25" s="192" t="s">
        <v>40</v>
      </c>
      <c r="B25" s="61"/>
      <c r="C25" s="64"/>
      <c r="D25" s="65" t="s">
        <v>615</v>
      </c>
      <c r="E25" s="50" t="s">
        <v>624</v>
      </c>
      <c r="F25" s="59"/>
      <c r="G25" s="59"/>
      <c r="H25" s="59"/>
      <c r="I25" s="60"/>
      <c r="J25" s="60"/>
      <c r="K25" s="150"/>
      <c r="L25" s="150">
        <v>10</v>
      </c>
      <c r="M25" s="150">
        <v>372</v>
      </c>
      <c r="N25" s="150">
        <v>442</v>
      </c>
      <c r="O25" s="192" t="s">
        <v>190</v>
      </c>
      <c r="P25" s="61"/>
      <c r="Q25" s="64"/>
      <c r="R25" s="65" t="s">
        <v>615</v>
      </c>
      <c r="S25" s="50" t="s">
        <v>624</v>
      </c>
      <c r="T25" s="59"/>
      <c r="U25" s="59"/>
      <c r="V25" s="59"/>
      <c r="W25" s="60">
        <v>110</v>
      </c>
      <c r="X25" s="150">
        <v>110</v>
      </c>
      <c r="Y25" s="150">
        <f t="shared" si="2"/>
        <v>482</v>
      </c>
      <c r="Z25" s="150">
        <f t="shared" si="2"/>
        <v>562</v>
      </c>
    </row>
    <row r="26" spans="1:26" s="62" customFormat="1" ht="15" customHeight="1" thickBot="1" x14ac:dyDescent="0.25">
      <c r="A26" s="192" t="s">
        <v>41</v>
      </c>
      <c r="B26" s="61"/>
      <c r="C26" s="64"/>
      <c r="D26" s="65" t="s">
        <v>616</v>
      </c>
      <c r="E26" s="50" t="s">
        <v>625</v>
      </c>
      <c r="F26" s="59"/>
      <c r="G26" s="59"/>
      <c r="H26" s="59"/>
      <c r="I26" s="60"/>
      <c r="J26" s="60"/>
      <c r="K26" s="150"/>
      <c r="L26" s="150"/>
      <c r="M26" s="150"/>
      <c r="N26" s="150"/>
      <c r="O26" s="192" t="s">
        <v>191</v>
      </c>
      <c r="P26" s="61"/>
      <c r="Q26" s="64"/>
      <c r="R26" s="65" t="s">
        <v>616</v>
      </c>
      <c r="S26" s="50" t="s">
        <v>625</v>
      </c>
      <c r="T26" s="59"/>
      <c r="U26" s="59"/>
      <c r="V26" s="59"/>
      <c r="W26" s="60"/>
      <c r="X26" s="150"/>
      <c r="Y26" s="150">
        <f t="shared" si="2"/>
        <v>0</v>
      </c>
      <c r="Z26" s="150">
        <f t="shared" si="2"/>
        <v>0</v>
      </c>
    </row>
    <row r="27" spans="1:26" s="62" customFormat="1" ht="15" customHeight="1" thickBot="1" x14ac:dyDescent="0.25">
      <c r="A27" s="192" t="s">
        <v>43</v>
      </c>
      <c r="B27" s="61"/>
      <c r="C27" s="64"/>
      <c r="D27" s="65" t="s">
        <v>617</v>
      </c>
      <c r="E27" s="50" t="s">
        <v>626</v>
      </c>
      <c r="F27" s="59"/>
      <c r="G27" s="59"/>
      <c r="H27" s="59"/>
      <c r="I27" s="60"/>
      <c r="J27" s="60"/>
      <c r="K27" s="150"/>
      <c r="L27" s="150"/>
      <c r="M27" s="150"/>
      <c r="N27" s="150"/>
      <c r="O27" s="192" t="s">
        <v>192</v>
      </c>
      <c r="P27" s="61"/>
      <c r="Q27" s="64"/>
      <c r="R27" s="65" t="s">
        <v>617</v>
      </c>
      <c r="S27" s="50" t="s">
        <v>626</v>
      </c>
      <c r="T27" s="59"/>
      <c r="U27" s="59"/>
      <c r="V27" s="59"/>
      <c r="W27" s="60"/>
      <c r="X27" s="150"/>
      <c r="Y27" s="150">
        <f t="shared" si="2"/>
        <v>0</v>
      </c>
      <c r="Z27" s="150">
        <f t="shared" si="2"/>
        <v>0</v>
      </c>
    </row>
    <row r="28" spans="1:26" s="62" customFormat="1" ht="15" customHeight="1" thickBot="1" x14ac:dyDescent="0.25">
      <c r="A28" s="192" t="s">
        <v>44</v>
      </c>
      <c r="B28" s="61"/>
      <c r="C28" s="64"/>
      <c r="D28" s="65" t="s">
        <v>948</v>
      </c>
      <c r="E28" s="50" t="s">
        <v>949</v>
      </c>
      <c r="F28" s="59"/>
      <c r="G28" s="59"/>
      <c r="H28" s="59"/>
      <c r="I28" s="60"/>
      <c r="J28" s="60"/>
      <c r="K28" s="150"/>
      <c r="L28" s="150"/>
      <c r="M28" s="150"/>
      <c r="N28" s="150"/>
      <c r="O28" s="192" t="s">
        <v>193</v>
      </c>
      <c r="P28" s="61"/>
      <c r="Q28" s="64"/>
      <c r="R28" s="65" t="s">
        <v>948</v>
      </c>
      <c r="S28" s="50" t="s">
        <v>949</v>
      </c>
      <c r="T28" s="59"/>
      <c r="U28" s="59"/>
      <c r="V28" s="59"/>
      <c r="W28" s="60"/>
      <c r="X28" s="150"/>
      <c r="Y28" s="150">
        <f>SUM(I28,K28,M28,W28)</f>
        <v>0</v>
      </c>
      <c r="Z28" s="150">
        <f>SUM(J28,L28,N28,X28)</f>
        <v>0</v>
      </c>
    </row>
    <row r="29" spans="1:26" s="62" customFormat="1" ht="15" customHeight="1" thickBot="1" x14ac:dyDescent="0.25">
      <c r="A29" s="192" t="s">
        <v>45</v>
      </c>
      <c r="B29" s="61"/>
      <c r="C29" s="64"/>
      <c r="D29" s="65" t="s">
        <v>618</v>
      </c>
      <c r="E29" s="50" t="s">
        <v>627</v>
      </c>
      <c r="F29" s="59"/>
      <c r="G29" s="59"/>
      <c r="H29" s="59"/>
      <c r="I29" s="60"/>
      <c r="J29" s="60"/>
      <c r="K29" s="150"/>
      <c r="L29" s="150"/>
      <c r="M29" s="150"/>
      <c r="N29" s="150"/>
      <c r="O29" s="192" t="s">
        <v>194</v>
      </c>
      <c r="P29" s="61"/>
      <c r="Q29" s="64"/>
      <c r="R29" s="65" t="s">
        <v>618</v>
      </c>
      <c r="S29" s="50" t="s">
        <v>627</v>
      </c>
      <c r="T29" s="59"/>
      <c r="U29" s="59"/>
      <c r="V29" s="59"/>
      <c r="W29" s="60"/>
      <c r="X29" s="150"/>
      <c r="Y29" s="150">
        <f t="shared" si="2"/>
        <v>0</v>
      </c>
      <c r="Z29" s="150">
        <f t="shared" si="2"/>
        <v>0</v>
      </c>
    </row>
    <row r="30" spans="1:26" s="86" customFormat="1" ht="15" customHeight="1" thickBot="1" x14ac:dyDescent="0.25">
      <c r="A30" s="192" t="s">
        <v>47</v>
      </c>
      <c r="B30" s="87"/>
      <c r="C30" s="88" t="s">
        <v>94</v>
      </c>
      <c r="D30" s="92" t="s">
        <v>520</v>
      </c>
      <c r="E30" s="93"/>
      <c r="F30" s="90"/>
      <c r="G30" s="90"/>
      <c r="H30" s="90"/>
      <c r="I30" s="91">
        <f t="shared" ref="I30:N30" si="5">SUM(I31:I32)</f>
        <v>0</v>
      </c>
      <c r="J30" s="91">
        <f t="shared" si="5"/>
        <v>0</v>
      </c>
      <c r="K30" s="91">
        <f t="shared" si="5"/>
        <v>0</v>
      </c>
      <c r="L30" s="91">
        <f t="shared" si="5"/>
        <v>0</v>
      </c>
      <c r="M30" s="91">
        <f t="shared" si="5"/>
        <v>0</v>
      </c>
      <c r="N30" s="91">
        <f t="shared" si="5"/>
        <v>0</v>
      </c>
      <c r="O30" s="192" t="s">
        <v>195</v>
      </c>
      <c r="P30" s="87"/>
      <c r="Q30" s="88" t="s">
        <v>94</v>
      </c>
      <c r="R30" s="92" t="s">
        <v>520</v>
      </c>
      <c r="S30" s="93"/>
      <c r="T30" s="90"/>
      <c r="U30" s="90"/>
      <c r="V30" s="90"/>
      <c r="W30" s="91">
        <f>SUM(W31:W32)</f>
        <v>0</v>
      </c>
      <c r="X30" s="91">
        <f>SUM(X31:X32)</f>
        <v>0</v>
      </c>
      <c r="Y30" s="176">
        <f t="shared" si="2"/>
        <v>0</v>
      </c>
      <c r="Z30" s="176">
        <f t="shared" si="2"/>
        <v>0</v>
      </c>
    </row>
    <row r="31" spans="1:26" s="49" customFormat="1" ht="15" customHeight="1" thickBot="1" x14ac:dyDescent="0.25">
      <c r="A31" s="192" t="s">
        <v>48</v>
      </c>
      <c r="B31" s="47"/>
      <c r="C31" s="67"/>
      <c r="D31" s="48" t="s">
        <v>632</v>
      </c>
      <c r="E31" s="50" t="s">
        <v>630</v>
      </c>
      <c r="F31" s="68"/>
      <c r="G31" s="51"/>
      <c r="H31" s="51"/>
      <c r="I31" s="60"/>
      <c r="J31" s="60"/>
      <c r="K31" s="150"/>
      <c r="L31" s="150"/>
      <c r="M31" s="150"/>
      <c r="N31" s="150"/>
      <c r="O31" s="192" t="s">
        <v>196</v>
      </c>
      <c r="P31" s="47"/>
      <c r="Q31" s="67"/>
      <c r="R31" s="48" t="s">
        <v>632</v>
      </c>
      <c r="S31" s="50" t="s">
        <v>630</v>
      </c>
      <c r="T31" s="68"/>
      <c r="U31" s="51"/>
      <c r="V31" s="51"/>
      <c r="W31" s="60"/>
      <c r="X31" s="150"/>
      <c r="Y31" s="150">
        <f t="shared" si="2"/>
        <v>0</v>
      </c>
      <c r="Z31" s="150">
        <f t="shared" si="2"/>
        <v>0</v>
      </c>
    </row>
    <row r="32" spans="1:26" s="49" customFormat="1" ht="15" customHeight="1" thickBot="1" x14ac:dyDescent="0.25">
      <c r="A32" s="192" t="s">
        <v>49</v>
      </c>
      <c r="B32" s="47"/>
      <c r="C32" s="67"/>
      <c r="D32" s="48" t="s">
        <v>633</v>
      </c>
      <c r="E32" s="50" t="s">
        <v>631</v>
      </c>
      <c r="F32" s="68"/>
      <c r="G32" s="51"/>
      <c r="H32" s="51"/>
      <c r="I32" s="60"/>
      <c r="J32" s="60"/>
      <c r="K32" s="150"/>
      <c r="L32" s="150"/>
      <c r="M32" s="150"/>
      <c r="N32" s="150"/>
      <c r="O32" s="192" t="s">
        <v>197</v>
      </c>
      <c r="P32" s="47"/>
      <c r="Q32" s="67"/>
      <c r="R32" s="48" t="s">
        <v>633</v>
      </c>
      <c r="S32" s="50" t="s">
        <v>631</v>
      </c>
      <c r="T32" s="68"/>
      <c r="U32" s="51"/>
      <c r="V32" s="51"/>
      <c r="W32" s="60"/>
      <c r="X32" s="150"/>
      <c r="Y32" s="150">
        <f t="shared" si="2"/>
        <v>0</v>
      </c>
      <c r="Z32" s="150">
        <f t="shared" si="2"/>
        <v>0</v>
      </c>
    </row>
    <row r="33" spans="1:26" s="86" customFormat="1" ht="15" customHeight="1" thickBot="1" x14ac:dyDescent="0.25">
      <c r="A33" s="192" t="s">
        <v>50</v>
      </c>
      <c r="B33" s="82" t="s">
        <v>96</v>
      </c>
      <c r="C33" s="83" t="s">
        <v>97</v>
      </c>
      <c r="D33" s="83"/>
      <c r="E33" s="83"/>
      <c r="F33" s="83"/>
      <c r="G33" s="83"/>
      <c r="H33" s="83"/>
      <c r="I33" s="85">
        <f t="shared" ref="I33:N33" si="6">SUM(I34,I37,I40)</f>
        <v>0</v>
      </c>
      <c r="J33" s="85">
        <f t="shared" si="6"/>
        <v>0</v>
      </c>
      <c r="K33" s="85">
        <f t="shared" si="6"/>
        <v>0</v>
      </c>
      <c r="L33" s="85">
        <f t="shared" si="6"/>
        <v>0</v>
      </c>
      <c r="M33" s="85">
        <f t="shared" si="6"/>
        <v>0</v>
      </c>
      <c r="N33" s="85">
        <f t="shared" si="6"/>
        <v>0</v>
      </c>
      <c r="O33" s="192" t="s">
        <v>198</v>
      </c>
      <c r="P33" s="82" t="s">
        <v>96</v>
      </c>
      <c r="Q33" s="83" t="s">
        <v>97</v>
      </c>
      <c r="R33" s="83"/>
      <c r="S33" s="83"/>
      <c r="T33" s="83"/>
      <c r="U33" s="83"/>
      <c r="V33" s="83"/>
      <c r="W33" s="85">
        <f>SUM(W34,W37,W40)</f>
        <v>0</v>
      </c>
      <c r="X33" s="85">
        <f>SUM(X34,X37,X40)</f>
        <v>0</v>
      </c>
      <c r="Y33" s="174">
        <f t="shared" si="2"/>
        <v>0</v>
      </c>
      <c r="Z33" s="174">
        <f t="shared" si="2"/>
        <v>0</v>
      </c>
    </row>
    <row r="34" spans="1:26" s="86" customFormat="1" ht="15" customHeight="1" thickBot="1" x14ac:dyDescent="0.25">
      <c r="A34" s="192" t="s">
        <v>51</v>
      </c>
      <c r="B34" s="87"/>
      <c r="C34" s="95" t="s">
        <v>98</v>
      </c>
      <c r="D34" s="97" t="s">
        <v>521</v>
      </c>
      <c r="E34" s="92"/>
      <c r="F34" s="93"/>
      <c r="G34" s="93"/>
      <c r="H34" s="93"/>
      <c r="I34" s="94">
        <f t="shared" ref="I34:N34" si="7">SUM(I35:I36)</f>
        <v>0</v>
      </c>
      <c r="J34" s="94">
        <f t="shared" si="7"/>
        <v>0</v>
      </c>
      <c r="K34" s="94">
        <f t="shared" si="7"/>
        <v>0</v>
      </c>
      <c r="L34" s="94">
        <f t="shared" si="7"/>
        <v>0</v>
      </c>
      <c r="M34" s="94">
        <f t="shared" si="7"/>
        <v>0</v>
      </c>
      <c r="N34" s="94">
        <f t="shared" si="7"/>
        <v>0</v>
      </c>
      <c r="O34" s="192" t="s">
        <v>199</v>
      </c>
      <c r="P34" s="87"/>
      <c r="Q34" s="95" t="s">
        <v>98</v>
      </c>
      <c r="R34" s="97" t="s">
        <v>521</v>
      </c>
      <c r="S34" s="92"/>
      <c r="T34" s="93"/>
      <c r="U34" s="93"/>
      <c r="V34" s="93"/>
      <c r="W34" s="94">
        <f>SUM(W35:W36)</f>
        <v>0</v>
      </c>
      <c r="X34" s="94">
        <f>SUM(X35:X36)</f>
        <v>0</v>
      </c>
      <c r="Y34" s="175">
        <f t="shared" si="2"/>
        <v>0</v>
      </c>
      <c r="Z34" s="175">
        <f t="shared" si="2"/>
        <v>0</v>
      </c>
    </row>
    <row r="35" spans="1:26" s="62" customFormat="1" ht="15" customHeight="1" thickBot="1" x14ac:dyDescent="0.25">
      <c r="A35" s="192" t="s">
        <v>52</v>
      </c>
      <c r="B35" s="61"/>
      <c r="C35" s="64"/>
      <c r="D35" s="48" t="s">
        <v>595</v>
      </c>
      <c r="E35" s="59" t="s">
        <v>596</v>
      </c>
      <c r="F35" s="59"/>
      <c r="G35" s="59"/>
      <c r="H35" s="59"/>
      <c r="I35" s="60"/>
      <c r="J35" s="60"/>
      <c r="K35" s="60"/>
      <c r="L35" s="60"/>
      <c r="M35" s="60"/>
      <c r="N35" s="60"/>
      <c r="O35" s="192" t="s">
        <v>200</v>
      </c>
      <c r="P35" s="61"/>
      <c r="Q35" s="64"/>
      <c r="R35" s="48" t="s">
        <v>595</v>
      </c>
      <c r="S35" s="59" t="s">
        <v>596</v>
      </c>
      <c r="T35" s="59"/>
      <c r="U35" s="59"/>
      <c r="V35" s="59"/>
      <c r="W35" s="60"/>
      <c r="X35" s="60"/>
      <c r="Y35" s="150">
        <f t="shared" si="2"/>
        <v>0</v>
      </c>
      <c r="Z35" s="150">
        <f t="shared" si="2"/>
        <v>0</v>
      </c>
    </row>
    <row r="36" spans="1:26" s="62" customFormat="1" ht="15" customHeight="1" thickBot="1" x14ac:dyDescent="0.25">
      <c r="A36" s="192" t="s">
        <v>53</v>
      </c>
      <c r="B36" s="61"/>
      <c r="C36" s="48"/>
      <c r="D36" s="48" t="s">
        <v>597</v>
      </c>
      <c r="E36" s="59" t="s">
        <v>598</v>
      </c>
      <c r="F36" s="66"/>
      <c r="G36" s="66"/>
      <c r="H36" s="59"/>
      <c r="I36" s="60"/>
      <c r="J36" s="60"/>
      <c r="K36" s="60"/>
      <c r="L36" s="60"/>
      <c r="M36" s="60"/>
      <c r="N36" s="60"/>
      <c r="O36" s="192" t="s">
        <v>222</v>
      </c>
      <c r="P36" s="61"/>
      <c r="Q36" s="48"/>
      <c r="R36" s="48" t="s">
        <v>597</v>
      </c>
      <c r="S36" s="59" t="s">
        <v>598</v>
      </c>
      <c r="T36" s="66"/>
      <c r="U36" s="66"/>
      <c r="V36" s="59"/>
      <c r="W36" s="60"/>
      <c r="X36" s="60"/>
      <c r="Y36" s="150">
        <f t="shared" si="2"/>
        <v>0</v>
      </c>
      <c r="Z36" s="150">
        <f t="shared" si="2"/>
        <v>0</v>
      </c>
    </row>
    <row r="37" spans="1:26" s="86" customFormat="1" ht="15" customHeight="1" thickBot="1" x14ac:dyDescent="0.25">
      <c r="A37" s="192" t="s">
        <v>54</v>
      </c>
      <c r="B37" s="87"/>
      <c r="C37" s="95" t="s">
        <v>99</v>
      </c>
      <c r="D37" s="96" t="s">
        <v>97</v>
      </c>
      <c r="E37" s="89"/>
      <c r="F37" s="90"/>
      <c r="G37" s="90"/>
      <c r="H37" s="90"/>
      <c r="I37" s="91">
        <f t="shared" ref="I37:N37" si="8">SUM(I38:I39)</f>
        <v>0</v>
      </c>
      <c r="J37" s="91">
        <f t="shared" si="8"/>
        <v>0</v>
      </c>
      <c r="K37" s="91">
        <f t="shared" si="8"/>
        <v>0</v>
      </c>
      <c r="L37" s="91">
        <f t="shared" si="8"/>
        <v>0</v>
      </c>
      <c r="M37" s="91">
        <f t="shared" si="8"/>
        <v>0</v>
      </c>
      <c r="N37" s="91">
        <f t="shared" si="8"/>
        <v>0</v>
      </c>
      <c r="O37" s="192" t="s">
        <v>223</v>
      </c>
      <c r="P37" s="87"/>
      <c r="Q37" s="95" t="s">
        <v>99</v>
      </c>
      <c r="R37" s="96" t="s">
        <v>97</v>
      </c>
      <c r="S37" s="89"/>
      <c r="T37" s="90"/>
      <c r="U37" s="90"/>
      <c r="V37" s="90"/>
      <c r="W37" s="91">
        <f>SUM(W38:W39)</f>
        <v>0</v>
      </c>
      <c r="X37" s="91">
        <f>SUM(X38:X39)</f>
        <v>0</v>
      </c>
      <c r="Y37" s="176">
        <f t="shared" si="2"/>
        <v>0</v>
      </c>
      <c r="Z37" s="176">
        <f t="shared" si="2"/>
        <v>0</v>
      </c>
    </row>
    <row r="38" spans="1:26" s="62" customFormat="1" ht="15" customHeight="1" thickBot="1" x14ac:dyDescent="0.25">
      <c r="A38" s="192" t="s">
        <v>55</v>
      </c>
      <c r="B38" s="61"/>
      <c r="C38" s="64"/>
      <c r="D38" s="48" t="s">
        <v>634</v>
      </c>
      <c r="E38" s="59" t="s">
        <v>628</v>
      </c>
      <c r="F38" s="59"/>
      <c r="G38" s="59"/>
      <c r="H38" s="59"/>
      <c r="I38" s="60"/>
      <c r="J38" s="60"/>
      <c r="K38" s="60"/>
      <c r="L38" s="60"/>
      <c r="M38" s="60"/>
      <c r="N38" s="60"/>
      <c r="O38" s="192" t="s">
        <v>224</v>
      </c>
      <c r="P38" s="61"/>
      <c r="Q38" s="64"/>
      <c r="R38" s="48" t="s">
        <v>634</v>
      </c>
      <c r="S38" s="59" t="s">
        <v>628</v>
      </c>
      <c r="T38" s="59"/>
      <c r="U38" s="59"/>
      <c r="V38" s="59"/>
      <c r="W38" s="60"/>
      <c r="X38" s="60"/>
      <c r="Y38" s="150">
        <f t="shared" si="2"/>
        <v>0</v>
      </c>
      <c r="Z38" s="150">
        <f t="shared" si="2"/>
        <v>0</v>
      </c>
    </row>
    <row r="39" spans="1:26" s="62" customFormat="1" ht="15" customHeight="1" thickBot="1" x14ac:dyDescent="0.25">
      <c r="A39" s="192" t="s">
        <v>56</v>
      </c>
      <c r="B39" s="61"/>
      <c r="C39" s="64"/>
      <c r="D39" s="48" t="s">
        <v>635</v>
      </c>
      <c r="E39" s="59" t="s">
        <v>629</v>
      </c>
      <c r="F39" s="50"/>
      <c r="G39" s="50"/>
      <c r="H39" s="50"/>
      <c r="I39" s="60"/>
      <c r="J39" s="60"/>
      <c r="K39" s="60"/>
      <c r="L39" s="60"/>
      <c r="M39" s="60"/>
      <c r="N39" s="60"/>
      <c r="O39" s="192" t="s">
        <v>225</v>
      </c>
      <c r="P39" s="61"/>
      <c r="Q39" s="64"/>
      <c r="R39" s="48" t="s">
        <v>635</v>
      </c>
      <c r="S39" s="59" t="s">
        <v>629</v>
      </c>
      <c r="T39" s="50"/>
      <c r="U39" s="50"/>
      <c r="V39" s="50"/>
      <c r="W39" s="60"/>
      <c r="X39" s="60"/>
      <c r="Y39" s="150">
        <f t="shared" si="2"/>
        <v>0</v>
      </c>
      <c r="Z39" s="150">
        <f t="shared" si="2"/>
        <v>0</v>
      </c>
    </row>
    <row r="40" spans="1:26" s="86" customFormat="1" ht="15" customHeight="1" thickBot="1" x14ac:dyDescent="0.25">
      <c r="A40" s="192" t="s">
        <v>57</v>
      </c>
      <c r="B40" s="87"/>
      <c r="C40" s="95" t="s">
        <v>100</v>
      </c>
      <c r="D40" s="92" t="s">
        <v>522</v>
      </c>
      <c r="E40" s="98"/>
      <c r="F40" s="93"/>
      <c r="G40" s="93"/>
      <c r="H40" s="93"/>
      <c r="I40" s="94">
        <f t="shared" ref="I40:N40" si="9">SUM(I41)</f>
        <v>0</v>
      </c>
      <c r="J40" s="94">
        <f t="shared" si="9"/>
        <v>0</v>
      </c>
      <c r="K40" s="94">
        <f t="shared" si="9"/>
        <v>0</v>
      </c>
      <c r="L40" s="94">
        <f t="shared" si="9"/>
        <v>0</v>
      </c>
      <c r="M40" s="94">
        <f t="shared" si="9"/>
        <v>0</v>
      </c>
      <c r="N40" s="94">
        <f t="shared" si="9"/>
        <v>0</v>
      </c>
      <c r="O40" s="192" t="s">
        <v>226</v>
      </c>
      <c r="P40" s="87"/>
      <c r="Q40" s="95" t="s">
        <v>100</v>
      </c>
      <c r="R40" s="92" t="s">
        <v>522</v>
      </c>
      <c r="S40" s="98"/>
      <c r="T40" s="93"/>
      <c r="U40" s="93"/>
      <c r="V40" s="93"/>
      <c r="W40" s="94">
        <f>SUM(W41)</f>
        <v>0</v>
      </c>
      <c r="X40" s="94">
        <f>SUM(X41)</f>
        <v>0</v>
      </c>
      <c r="Y40" s="175">
        <f t="shared" si="2"/>
        <v>0</v>
      </c>
      <c r="Z40" s="175">
        <f t="shared" si="2"/>
        <v>0</v>
      </c>
    </row>
    <row r="41" spans="1:26" s="62" customFormat="1" ht="15" customHeight="1" thickBot="1" x14ac:dyDescent="0.25">
      <c r="A41" s="192" t="s">
        <v>58</v>
      </c>
      <c r="B41" s="61"/>
      <c r="C41" s="64"/>
      <c r="D41" s="48" t="s">
        <v>636</v>
      </c>
      <c r="E41" s="50" t="s">
        <v>523</v>
      </c>
      <c r="F41" s="50"/>
      <c r="G41" s="50"/>
      <c r="H41" s="50"/>
      <c r="I41" s="52"/>
      <c r="J41" s="52"/>
      <c r="K41" s="152"/>
      <c r="L41" s="152"/>
      <c r="M41" s="152"/>
      <c r="N41" s="152"/>
      <c r="O41" s="192" t="s">
        <v>227</v>
      </c>
      <c r="P41" s="61"/>
      <c r="Q41" s="64"/>
      <c r="R41" s="48" t="s">
        <v>636</v>
      </c>
      <c r="S41" s="50" t="s">
        <v>523</v>
      </c>
      <c r="T41" s="50"/>
      <c r="U41" s="50"/>
      <c r="V41" s="50"/>
      <c r="W41" s="52"/>
      <c r="X41" s="152"/>
      <c r="Y41" s="152">
        <f t="shared" si="2"/>
        <v>0</v>
      </c>
      <c r="Z41" s="152">
        <f t="shared" si="2"/>
        <v>0</v>
      </c>
    </row>
    <row r="42" spans="1:26" s="86" customFormat="1" ht="30" customHeight="1" thickBot="1" x14ac:dyDescent="0.25">
      <c r="A42" s="192" t="s">
        <v>59</v>
      </c>
      <c r="B42" s="539" t="s">
        <v>898</v>
      </c>
      <c r="C42" s="540"/>
      <c r="D42" s="540"/>
      <c r="E42" s="540"/>
      <c r="F42" s="540"/>
      <c r="G42" s="540"/>
      <c r="H42" s="540"/>
      <c r="I42" s="99">
        <f t="shared" ref="I42:N42" si="10">SUM(I7,I33)</f>
        <v>0</v>
      </c>
      <c r="J42" s="99">
        <f t="shared" si="10"/>
        <v>0</v>
      </c>
      <c r="K42" s="99">
        <f t="shared" si="10"/>
        <v>0</v>
      </c>
      <c r="L42" s="99">
        <f t="shared" si="10"/>
        <v>46</v>
      </c>
      <c r="M42" s="99">
        <f t="shared" si="10"/>
        <v>1749</v>
      </c>
      <c r="N42" s="99">
        <f t="shared" si="10"/>
        <v>2079</v>
      </c>
      <c r="O42" s="192" t="s">
        <v>228</v>
      </c>
      <c r="P42" s="539" t="s">
        <v>898</v>
      </c>
      <c r="Q42" s="540"/>
      <c r="R42" s="540"/>
      <c r="S42" s="540"/>
      <c r="T42" s="540"/>
      <c r="U42" s="540"/>
      <c r="V42" s="540"/>
      <c r="W42" s="99">
        <f>SUM(W7,W33)</f>
        <v>520</v>
      </c>
      <c r="X42" s="99">
        <f>SUM(X7,X33)</f>
        <v>520</v>
      </c>
      <c r="Y42" s="177">
        <f t="shared" si="2"/>
        <v>2269</v>
      </c>
      <c r="Z42" s="177">
        <f t="shared" si="2"/>
        <v>2645</v>
      </c>
    </row>
    <row r="43" spans="1:26" s="101" customFormat="1" ht="15" customHeight="1" thickBot="1" x14ac:dyDescent="0.25">
      <c r="A43" s="192" t="s">
        <v>60</v>
      </c>
      <c r="B43" s="82" t="s">
        <v>101</v>
      </c>
      <c r="C43" s="541" t="s">
        <v>524</v>
      </c>
      <c r="D43" s="541"/>
      <c r="E43" s="541"/>
      <c r="F43" s="541"/>
      <c r="G43" s="541"/>
      <c r="H43" s="541"/>
      <c r="I43" s="85">
        <f t="shared" ref="I43:N43" si="11">SUM(I44,I46,I49)</f>
        <v>101991</v>
      </c>
      <c r="J43" s="85">
        <f t="shared" si="11"/>
        <v>101991</v>
      </c>
      <c r="K43" s="85">
        <f t="shared" si="11"/>
        <v>0</v>
      </c>
      <c r="L43" s="85">
        <f t="shared" si="11"/>
        <v>0</v>
      </c>
      <c r="M43" s="85">
        <f t="shared" si="11"/>
        <v>0</v>
      </c>
      <c r="N43" s="85">
        <f t="shared" si="11"/>
        <v>0</v>
      </c>
      <c r="O43" s="192" t="s">
        <v>229</v>
      </c>
      <c r="P43" s="82" t="s">
        <v>101</v>
      </c>
      <c r="Q43" s="541" t="s">
        <v>524</v>
      </c>
      <c r="R43" s="541"/>
      <c r="S43" s="541"/>
      <c r="T43" s="541"/>
      <c r="U43" s="541"/>
      <c r="V43" s="541"/>
      <c r="W43" s="85">
        <f>SUM(W44,W46,W49)</f>
        <v>0</v>
      </c>
      <c r="X43" s="85">
        <f>SUM(X44,X46,X49)</f>
        <v>0</v>
      </c>
      <c r="Y43" s="174">
        <f t="shared" si="2"/>
        <v>101991</v>
      </c>
      <c r="Z43" s="174">
        <f t="shared" si="2"/>
        <v>101991</v>
      </c>
    </row>
    <row r="44" spans="1:26" s="101" customFormat="1" ht="15" customHeight="1" thickBot="1" x14ac:dyDescent="0.25">
      <c r="A44" s="192" t="s">
        <v>62</v>
      </c>
      <c r="B44" s="100"/>
      <c r="C44" s="88" t="s">
        <v>102</v>
      </c>
      <c r="D44" s="89" t="s">
        <v>525</v>
      </c>
      <c r="E44" s="89"/>
      <c r="F44" s="89"/>
      <c r="G44" s="89"/>
      <c r="H44" s="89"/>
      <c r="I44" s="91">
        <f t="shared" ref="I44:N44" si="12">SUM(I45)</f>
        <v>0</v>
      </c>
      <c r="J44" s="91">
        <f t="shared" si="12"/>
        <v>0</v>
      </c>
      <c r="K44" s="91">
        <f t="shared" si="12"/>
        <v>0</v>
      </c>
      <c r="L44" s="91">
        <f t="shared" si="12"/>
        <v>0</v>
      </c>
      <c r="M44" s="91">
        <f t="shared" si="12"/>
        <v>0</v>
      </c>
      <c r="N44" s="91">
        <f t="shared" si="12"/>
        <v>0</v>
      </c>
      <c r="O44" s="192" t="s">
        <v>230</v>
      </c>
      <c r="P44" s="100"/>
      <c r="Q44" s="88" t="s">
        <v>102</v>
      </c>
      <c r="R44" s="89" t="s">
        <v>525</v>
      </c>
      <c r="S44" s="89"/>
      <c r="T44" s="89"/>
      <c r="U44" s="89"/>
      <c r="V44" s="89"/>
      <c r="W44" s="91">
        <f>SUM(W45)</f>
        <v>0</v>
      </c>
      <c r="X44" s="91">
        <f>SUM(X45)</f>
        <v>0</v>
      </c>
      <c r="Y44" s="176">
        <f t="shared" si="2"/>
        <v>0</v>
      </c>
      <c r="Z44" s="176">
        <f t="shared" si="2"/>
        <v>0</v>
      </c>
    </row>
    <row r="45" spans="1:26" s="62" customFormat="1" ht="15" customHeight="1" thickBot="1" x14ac:dyDescent="0.25">
      <c r="A45" s="192" t="s">
        <v>63</v>
      </c>
      <c r="B45" s="61"/>
      <c r="C45" s="48"/>
      <c r="D45" s="65" t="s">
        <v>637</v>
      </c>
      <c r="E45" s="59" t="s">
        <v>526</v>
      </c>
      <c r="F45" s="59"/>
      <c r="G45" s="59"/>
      <c r="H45" s="59"/>
      <c r="I45" s="60"/>
      <c r="J45" s="60"/>
      <c r="K45" s="60"/>
      <c r="L45" s="60"/>
      <c r="M45" s="60"/>
      <c r="N45" s="60"/>
      <c r="O45" s="192" t="s">
        <v>231</v>
      </c>
      <c r="P45" s="61"/>
      <c r="Q45" s="48"/>
      <c r="R45" s="65" t="s">
        <v>637</v>
      </c>
      <c r="S45" s="59" t="s">
        <v>526</v>
      </c>
      <c r="T45" s="59"/>
      <c r="U45" s="59"/>
      <c r="V45" s="59"/>
      <c r="W45" s="60"/>
      <c r="X45" s="60"/>
      <c r="Y45" s="150">
        <f t="shared" si="2"/>
        <v>0</v>
      </c>
      <c r="Z45" s="150">
        <f t="shared" si="2"/>
        <v>0</v>
      </c>
    </row>
    <row r="46" spans="1:26" s="86" customFormat="1" ht="15" customHeight="1" thickBot="1" x14ac:dyDescent="0.25">
      <c r="A46" s="192" t="s">
        <v>64</v>
      </c>
      <c r="B46" s="87"/>
      <c r="C46" s="88" t="s">
        <v>527</v>
      </c>
      <c r="D46" s="89" t="s">
        <v>528</v>
      </c>
      <c r="E46" s="89"/>
      <c r="F46" s="89"/>
      <c r="G46" s="89"/>
      <c r="H46" s="93"/>
      <c r="I46" s="91">
        <f t="shared" ref="I46:N46" si="13">SUM(I47:I48)</f>
        <v>6016</v>
      </c>
      <c r="J46" s="91">
        <f t="shared" si="13"/>
        <v>6016</v>
      </c>
      <c r="K46" s="91">
        <f t="shared" si="13"/>
        <v>0</v>
      </c>
      <c r="L46" s="91">
        <f t="shared" si="13"/>
        <v>0</v>
      </c>
      <c r="M46" s="91">
        <f t="shared" si="13"/>
        <v>0</v>
      </c>
      <c r="N46" s="91">
        <f t="shared" si="13"/>
        <v>0</v>
      </c>
      <c r="O46" s="192" t="s">
        <v>232</v>
      </c>
      <c r="P46" s="87"/>
      <c r="Q46" s="88" t="s">
        <v>527</v>
      </c>
      <c r="R46" s="89" t="s">
        <v>528</v>
      </c>
      <c r="S46" s="89"/>
      <c r="T46" s="89"/>
      <c r="U46" s="89"/>
      <c r="V46" s="93"/>
      <c r="W46" s="91">
        <f>SUM(W47:W48)</f>
        <v>0</v>
      </c>
      <c r="X46" s="91">
        <f>SUM(X47:X48)</f>
        <v>0</v>
      </c>
      <c r="Y46" s="176">
        <f t="shared" si="2"/>
        <v>6016</v>
      </c>
      <c r="Z46" s="176">
        <f t="shared" si="2"/>
        <v>6016</v>
      </c>
    </row>
    <row r="47" spans="1:26" s="49" customFormat="1" ht="15" customHeight="1" thickBot="1" x14ac:dyDescent="0.25">
      <c r="A47" s="192" t="s">
        <v>65</v>
      </c>
      <c r="B47" s="47"/>
      <c r="C47" s="48"/>
      <c r="D47" s="48" t="s">
        <v>642</v>
      </c>
      <c r="E47" s="50" t="s">
        <v>638</v>
      </c>
      <c r="F47" s="50"/>
      <c r="G47" s="50"/>
      <c r="H47" s="51"/>
      <c r="I47" s="52">
        <v>6016</v>
      </c>
      <c r="J47" s="52">
        <v>6016</v>
      </c>
      <c r="K47" s="52"/>
      <c r="L47" s="52"/>
      <c r="M47" s="52"/>
      <c r="N47" s="52"/>
      <c r="O47" s="192" t="s">
        <v>233</v>
      </c>
      <c r="P47" s="47"/>
      <c r="Q47" s="48"/>
      <c r="R47" s="48" t="s">
        <v>642</v>
      </c>
      <c r="S47" s="50" t="s">
        <v>638</v>
      </c>
      <c r="T47" s="50"/>
      <c r="U47" s="50"/>
      <c r="V47" s="51"/>
      <c r="W47" s="52"/>
      <c r="X47" s="52"/>
      <c r="Y47" s="152">
        <f t="shared" si="2"/>
        <v>6016</v>
      </c>
      <c r="Z47" s="152">
        <f t="shared" si="2"/>
        <v>6016</v>
      </c>
    </row>
    <row r="48" spans="1:26" s="49" customFormat="1" ht="15" customHeight="1" thickBot="1" x14ac:dyDescent="0.25">
      <c r="A48" s="192" t="s">
        <v>66</v>
      </c>
      <c r="B48" s="47"/>
      <c r="C48" s="48"/>
      <c r="D48" s="48" t="s">
        <v>643</v>
      </c>
      <c r="E48" s="50" t="s">
        <v>639</v>
      </c>
      <c r="F48" s="50"/>
      <c r="G48" s="50"/>
      <c r="H48" s="51"/>
      <c r="I48" s="52"/>
      <c r="J48" s="52"/>
      <c r="K48" s="52"/>
      <c r="L48" s="52"/>
      <c r="M48" s="52"/>
      <c r="N48" s="52"/>
      <c r="O48" s="192" t="s">
        <v>234</v>
      </c>
      <c r="P48" s="47"/>
      <c r="Q48" s="48"/>
      <c r="R48" s="48" t="s">
        <v>643</v>
      </c>
      <c r="S48" s="50" t="s">
        <v>639</v>
      </c>
      <c r="T48" s="50"/>
      <c r="U48" s="50"/>
      <c r="V48" s="51"/>
      <c r="W48" s="52"/>
      <c r="X48" s="52"/>
      <c r="Y48" s="152">
        <f t="shared" si="2"/>
        <v>0</v>
      </c>
      <c r="Z48" s="152">
        <f t="shared" si="2"/>
        <v>0</v>
      </c>
    </row>
    <row r="49" spans="1:26" s="86" customFormat="1" ht="15" customHeight="1" thickBot="1" x14ac:dyDescent="0.25">
      <c r="A49" s="192" t="s">
        <v>67</v>
      </c>
      <c r="B49" s="135"/>
      <c r="C49" s="136" t="s">
        <v>529</v>
      </c>
      <c r="D49" s="137" t="s">
        <v>205</v>
      </c>
      <c r="E49" s="138"/>
      <c r="F49" s="138"/>
      <c r="G49" s="138"/>
      <c r="H49" s="138"/>
      <c r="I49" s="139">
        <f>Y81-Y7-Y33-Y46</f>
        <v>95975</v>
      </c>
      <c r="J49" s="139">
        <v>95975</v>
      </c>
      <c r="K49" s="139"/>
      <c r="L49" s="139"/>
      <c r="M49" s="139"/>
      <c r="N49" s="139"/>
      <c r="O49" s="192" t="s">
        <v>235</v>
      </c>
      <c r="P49" s="135"/>
      <c r="Q49" s="136" t="s">
        <v>529</v>
      </c>
      <c r="R49" s="137" t="s">
        <v>205</v>
      </c>
      <c r="S49" s="138"/>
      <c r="T49" s="138"/>
      <c r="U49" s="138"/>
      <c r="V49" s="138"/>
      <c r="W49" s="139"/>
      <c r="X49" s="139"/>
      <c r="Y49" s="178">
        <f t="shared" si="2"/>
        <v>95975</v>
      </c>
      <c r="Z49" s="178">
        <f t="shared" si="2"/>
        <v>95975</v>
      </c>
    </row>
    <row r="50" spans="1:26" s="86" customFormat="1" ht="15" customHeight="1" thickBot="1" x14ac:dyDescent="0.25">
      <c r="A50" s="192" t="s">
        <v>68</v>
      </c>
      <c r="B50" s="103" t="s">
        <v>540</v>
      </c>
      <c r="C50" s="104" t="s">
        <v>541</v>
      </c>
      <c r="D50" s="105"/>
      <c r="E50" s="105"/>
      <c r="F50" s="105"/>
      <c r="G50" s="105"/>
      <c r="H50" s="105"/>
      <c r="I50" s="85"/>
      <c r="J50" s="85"/>
      <c r="K50" s="85"/>
      <c r="L50" s="85"/>
      <c r="M50" s="85"/>
      <c r="N50" s="85"/>
      <c r="O50" s="192" t="s">
        <v>236</v>
      </c>
      <c r="P50" s="103" t="s">
        <v>540</v>
      </c>
      <c r="Q50" s="104" t="s">
        <v>541</v>
      </c>
      <c r="R50" s="105"/>
      <c r="S50" s="105"/>
      <c r="T50" s="105"/>
      <c r="U50" s="105"/>
      <c r="V50" s="105"/>
      <c r="W50" s="85"/>
      <c r="X50" s="85"/>
      <c r="Y50" s="174">
        <f t="shared" si="2"/>
        <v>0</v>
      </c>
      <c r="Z50" s="174">
        <f t="shared" si="2"/>
        <v>0</v>
      </c>
    </row>
    <row r="51" spans="1:26" s="86" customFormat="1" ht="30" customHeight="1" thickBot="1" x14ac:dyDescent="0.25">
      <c r="A51" s="192" t="s">
        <v>69</v>
      </c>
      <c r="B51" s="528" t="s">
        <v>899</v>
      </c>
      <c r="C51" s="529"/>
      <c r="D51" s="529"/>
      <c r="E51" s="529"/>
      <c r="F51" s="529"/>
      <c r="G51" s="529"/>
      <c r="H51" s="529"/>
      <c r="I51" s="99">
        <f t="shared" ref="I51:N51" si="14">SUM(I42,I43,I50)</f>
        <v>101991</v>
      </c>
      <c r="J51" s="99">
        <f t="shared" si="14"/>
        <v>101991</v>
      </c>
      <c r="K51" s="99">
        <f t="shared" si="14"/>
        <v>0</v>
      </c>
      <c r="L51" s="99">
        <f t="shared" si="14"/>
        <v>46</v>
      </c>
      <c r="M51" s="99">
        <f t="shared" si="14"/>
        <v>1749</v>
      </c>
      <c r="N51" s="99">
        <f t="shared" si="14"/>
        <v>2079</v>
      </c>
      <c r="O51" s="192" t="s">
        <v>237</v>
      </c>
      <c r="P51" s="528" t="s">
        <v>899</v>
      </c>
      <c r="Q51" s="529"/>
      <c r="R51" s="529"/>
      <c r="S51" s="529"/>
      <c r="T51" s="529"/>
      <c r="U51" s="529"/>
      <c r="V51" s="529"/>
      <c r="W51" s="99">
        <f>SUM(W42,W43,W50)</f>
        <v>520</v>
      </c>
      <c r="X51" s="99">
        <f>SUM(X42,X43,X50)</f>
        <v>520</v>
      </c>
      <c r="Y51" s="179">
        <f t="shared" si="2"/>
        <v>104260</v>
      </c>
      <c r="Z51" s="179">
        <f t="shared" si="2"/>
        <v>104636</v>
      </c>
    </row>
    <row r="52" spans="1:26" s="25" customFormat="1" ht="15" customHeight="1" thickBot="1" x14ac:dyDescent="0.25">
      <c r="A52" s="192" t="s">
        <v>70</v>
      </c>
      <c r="B52" s="70"/>
      <c r="C52" s="71"/>
      <c r="D52" s="71"/>
      <c r="E52" s="71"/>
      <c r="F52" s="71"/>
      <c r="G52" s="71"/>
      <c r="H52" s="71"/>
      <c r="I52" s="71"/>
      <c r="J52" s="71"/>
      <c r="K52" s="71"/>
      <c r="L52" s="71"/>
      <c r="M52" s="71"/>
      <c r="N52" s="71"/>
      <c r="O52" s="192" t="s">
        <v>238</v>
      </c>
      <c r="P52" s="70"/>
      <c r="Q52" s="71"/>
      <c r="R52" s="71"/>
      <c r="S52" s="71"/>
      <c r="T52" s="71"/>
      <c r="U52" s="71"/>
      <c r="V52" s="71"/>
      <c r="W52" s="71"/>
      <c r="X52" s="71"/>
      <c r="Y52" s="72"/>
      <c r="Z52" s="72"/>
    </row>
    <row r="53" spans="1:26" ht="65.099999999999994" customHeight="1" thickBot="1" x14ac:dyDescent="0.25">
      <c r="A53" s="192" t="s">
        <v>71</v>
      </c>
      <c r="B53" s="530" t="s">
        <v>109</v>
      </c>
      <c r="C53" s="530"/>
      <c r="D53" s="530"/>
      <c r="E53" s="530"/>
      <c r="F53" s="530"/>
      <c r="G53" s="530"/>
      <c r="H53" s="530"/>
      <c r="I53" s="57" t="s">
        <v>561</v>
      </c>
      <c r="J53" s="57" t="s">
        <v>561</v>
      </c>
      <c r="K53" s="57" t="s">
        <v>1942</v>
      </c>
      <c r="L53" s="57" t="s">
        <v>1942</v>
      </c>
      <c r="M53" s="57" t="s">
        <v>902</v>
      </c>
      <c r="N53" s="57" t="s">
        <v>902</v>
      </c>
      <c r="O53" s="192" t="s">
        <v>239</v>
      </c>
      <c r="P53" s="530" t="s">
        <v>109</v>
      </c>
      <c r="Q53" s="530"/>
      <c r="R53" s="530"/>
      <c r="S53" s="530"/>
      <c r="T53" s="530"/>
      <c r="U53" s="530"/>
      <c r="V53" s="530"/>
      <c r="W53" s="57" t="s">
        <v>903</v>
      </c>
      <c r="X53" s="57" t="s">
        <v>903</v>
      </c>
      <c r="Y53" s="57" t="s">
        <v>897</v>
      </c>
      <c r="Z53" s="57" t="s">
        <v>897</v>
      </c>
    </row>
    <row r="54" spans="1:26" s="109" customFormat="1" ht="16.5" thickBot="1" x14ac:dyDescent="0.3">
      <c r="A54" s="192" t="s">
        <v>72</v>
      </c>
      <c r="B54" s="106" t="s">
        <v>88</v>
      </c>
      <c r="C54" s="107" t="s">
        <v>103</v>
      </c>
      <c r="D54" s="107"/>
      <c r="E54" s="107"/>
      <c r="F54" s="107"/>
      <c r="G54" s="107"/>
      <c r="H54" s="107"/>
      <c r="I54" s="108">
        <f t="shared" ref="I54:N54" si="15">SUM(I55:I59)</f>
        <v>5935</v>
      </c>
      <c r="J54" s="108">
        <f t="shared" si="15"/>
        <v>5935</v>
      </c>
      <c r="K54" s="108">
        <f t="shared" si="15"/>
        <v>76992</v>
      </c>
      <c r="L54" s="108">
        <f t="shared" si="15"/>
        <v>71928</v>
      </c>
      <c r="M54" s="108">
        <f t="shared" si="15"/>
        <v>20771</v>
      </c>
      <c r="N54" s="108">
        <f t="shared" si="15"/>
        <v>17639</v>
      </c>
      <c r="O54" s="192" t="s">
        <v>240</v>
      </c>
      <c r="P54" s="106" t="s">
        <v>88</v>
      </c>
      <c r="Q54" s="107" t="s">
        <v>103</v>
      </c>
      <c r="R54" s="107"/>
      <c r="S54" s="107"/>
      <c r="T54" s="107"/>
      <c r="U54" s="107"/>
      <c r="V54" s="107"/>
      <c r="W54" s="108">
        <f>SUM(W55:W59)</f>
        <v>0</v>
      </c>
      <c r="X54" s="108">
        <f>SUM(X55:X59)</f>
        <v>1191</v>
      </c>
      <c r="Y54" s="180">
        <f t="shared" ref="Y54:Z81" si="16">SUM(I54,K54,M54,W54)</f>
        <v>103698</v>
      </c>
      <c r="Z54" s="180">
        <f t="shared" si="16"/>
        <v>96693</v>
      </c>
    </row>
    <row r="55" spans="1:26" s="109" customFormat="1" ht="16.5" thickBot="1" x14ac:dyDescent="0.3">
      <c r="A55" s="192" t="s">
        <v>73</v>
      </c>
      <c r="B55" s="110"/>
      <c r="C55" s="111" t="s">
        <v>90</v>
      </c>
      <c r="D55" s="112" t="s">
        <v>104</v>
      </c>
      <c r="E55" s="112"/>
      <c r="F55" s="112"/>
      <c r="G55" s="112"/>
      <c r="H55" s="113"/>
      <c r="I55" s="114"/>
      <c r="J55" s="114"/>
      <c r="K55" s="114">
        <v>52399</v>
      </c>
      <c r="L55" s="114">
        <v>49685</v>
      </c>
      <c r="M55" s="114">
        <v>9277</v>
      </c>
      <c r="N55" s="114">
        <v>8242</v>
      </c>
      <c r="O55" s="192" t="s">
        <v>241</v>
      </c>
      <c r="P55" s="110"/>
      <c r="Q55" s="111" t="s">
        <v>90</v>
      </c>
      <c r="R55" s="112" t="s">
        <v>104</v>
      </c>
      <c r="S55" s="112"/>
      <c r="T55" s="112"/>
      <c r="U55" s="112"/>
      <c r="V55" s="113"/>
      <c r="W55" s="114"/>
      <c r="X55" s="114">
        <v>562</v>
      </c>
      <c r="Y55" s="181">
        <f t="shared" si="16"/>
        <v>61676</v>
      </c>
      <c r="Z55" s="181">
        <f t="shared" si="16"/>
        <v>58489</v>
      </c>
    </row>
    <row r="56" spans="1:26" s="109" customFormat="1" ht="16.5" thickBot="1" x14ac:dyDescent="0.3">
      <c r="A56" s="192" t="s">
        <v>74</v>
      </c>
      <c r="B56" s="110"/>
      <c r="C56" s="111" t="s">
        <v>92</v>
      </c>
      <c r="D56" s="115" t="s">
        <v>530</v>
      </c>
      <c r="E56" s="116"/>
      <c r="F56" s="115"/>
      <c r="G56" s="115"/>
      <c r="H56" s="117"/>
      <c r="I56" s="118"/>
      <c r="J56" s="118"/>
      <c r="K56" s="118">
        <v>14674</v>
      </c>
      <c r="L56" s="118">
        <v>13724</v>
      </c>
      <c r="M56" s="118">
        <v>2822</v>
      </c>
      <c r="N56" s="118">
        <v>2329</v>
      </c>
      <c r="O56" s="192" t="s">
        <v>242</v>
      </c>
      <c r="P56" s="110"/>
      <c r="Q56" s="111" t="s">
        <v>92</v>
      </c>
      <c r="R56" s="115" t="s">
        <v>530</v>
      </c>
      <c r="S56" s="116"/>
      <c r="T56" s="115"/>
      <c r="U56" s="115"/>
      <c r="V56" s="117"/>
      <c r="W56" s="118"/>
      <c r="X56" s="118">
        <v>159</v>
      </c>
      <c r="Y56" s="27">
        <f t="shared" si="16"/>
        <v>17496</v>
      </c>
      <c r="Z56" s="27">
        <f t="shared" si="16"/>
        <v>16212</v>
      </c>
    </row>
    <row r="57" spans="1:26" s="109" customFormat="1" ht="16.5" thickBot="1" x14ac:dyDescent="0.3">
      <c r="A57" s="192" t="s">
        <v>75</v>
      </c>
      <c r="B57" s="110"/>
      <c r="C57" s="111" t="s">
        <v>93</v>
      </c>
      <c r="D57" s="115" t="s">
        <v>531</v>
      </c>
      <c r="E57" s="116"/>
      <c r="F57" s="115"/>
      <c r="G57" s="115"/>
      <c r="H57" s="117"/>
      <c r="I57" s="118"/>
      <c r="J57" s="118"/>
      <c r="K57" s="118">
        <v>9919</v>
      </c>
      <c r="L57" s="118">
        <v>8519</v>
      </c>
      <c r="M57" s="118">
        <v>8672</v>
      </c>
      <c r="N57" s="118">
        <v>7068</v>
      </c>
      <c r="O57" s="192" t="s">
        <v>243</v>
      </c>
      <c r="P57" s="110"/>
      <c r="Q57" s="111" t="s">
        <v>93</v>
      </c>
      <c r="R57" s="115" t="s">
        <v>531</v>
      </c>
      <c r="S57" s="116"/>
      <c r="T57" s="115"/>
      <c r="U57" s="115"/>
      <c r="V57" s="117"/>
      <c r="W57" s="118"/>
      <c r="X57" s="118">
        <v>470</v>
      </c>
      <c r="Y57" s="27">
        <f t="shared" si="16"/>
        <v>18591</v>
      </c>
      <c r="Z57" s="27">
        <f t="shared" si="16"/>
        <v>16057</v>
      </c>
    </row>
    <row r="58" spans="1:26" s="109" customFormat="1" ht="16.5" thickBot="1" x14ac:dyDescent="0.3">
      <c r="A58" s="192" t="s">
        <v>76</v>
      </c>
      <c r="B58" s="110"/>
      <c r="C58" s="111" t="s">
        <v>95</v>
      </c>
      <c r="D58" s="119" t="s">
        <v>551</v>
      </c>
      <c r="E58" s="120"/>
      <c r="F58" s="120"/>
      <c r="G58" s="119"/>
      <c r="H58" s="121"/>
      <c r="I58" s="134"/>
      <c r="J58" s="134"/>
      <c r="K58" s="134"/>
      <c r="L58" s="134"/>
      <c r="M58" s="134"/>
      <c r="N58" s="134"/>
      <c r="O58" s="192" t="s">
        <v>244</v>
      </c>
      <c r="P58" s="110"/>
      <c r="Q58" s="111" t="s">
        <v>95</v>
      </c>
      <c r="R58" s="119" t="s">
        <v>551</v>
      </c>
      <c r="S58" s="120"/>
      <c r="T58" s="120"/>
      <c r="U58" s="119"/>
      <c r="V58" s="121"/>
      <c r="W58" s="134"/>
      <c r="X58" s="134"/>
      <c r="Y58" s="28">
        <f t="shared" si="16"/>
        <v>0</v>
      </c>
      <c r="Z58" s="28">
        <f t="shared" si="16"/>
        <v>0</v>
      </c>
    </row>
    <row r="59" spans="1:26" s="109" customFormat="1" ht="16.5" thickBot="1" x14ac:dyDescent="0.3">
      <c r="A59" s="192" t="s">
        <v>78</v>
      </c>
      <c r="B59" s="110"/>
      <c r="C59" s="111" t="s">
        <v>94</v>
      </c>
      <c r="D59" s="115" t="s">
        <v>532</v>
      </c>
      <c r="E59" s="116"/>
      <c r="F59" s="115"/>
      <c r="G59" s="115"/>
      <c r="H59" s="117"/>
      <c r="I59" s="118">
        <f t="shared" ref="I59:N59" si="17">SUM(I60:I65)</f>
        <v>5935</v>
      </c>
      <c r="J59" s="118">
        <f t="shared" si="17"/>
        <v>5935</v>
      </c>
      <c r="K59" s="118">
        <f t="shared" si="17"/>
        <v>0</v>
      </c>
      <c r="L59" s="118">
        <f t="shared" si="17"/>
        <v>0</v>
      </c>
      <c r="M59" s="118">
        <f t="shared" si="17"/>
        <v>0</v>
      </c>
      <c r="N59" s="118">
        <f t="shared" si="17"/>
        <v>0</v>
      </c>
      <c r="O59" s="192" t="s">
        <v>245</v>
      </c>
      <c r="P59" s="110"/>
      <c r="Q59" s="111" t="s">
        <v>94</v>
      </c>
      <c r="R59" s="115" t="s">
        <v>532</v>
      </c>
      <c r="S59" s="116"/>
      <c r="T59" s="115"/>
      <c r="U59" s="115"/>
      <c r="V59" s="117"/>
      <c r="W59" s="118">
        <f>SUM(W60:W65)</f>
        <v>0</v>
      </c>
      <c r="X59" s="118">
        <f>SUM(X60:X65)</f>
        <v>0</v>
      </c>
      <c r="Y59" s="27">
        <f t="shared" si="16"/>
        <v>5935</v>
      </c>
      <c r="Z59" s="27">
        <f t="shared" si="16"/>
        <v>5935</v>
      </c>
    </row>
    <row r="60" spans="1:26" s="191" customFormat="1" ht="15" thickBot="1" x14ac:dyDescent="0.25">
      <c r="A60" s="192" t="s">
        <v>79</v>
      </c>
      <c r="B60" s="73"/>
      <c r="C60" s="74"/>
      <c r="D60" s="75" t="s">
        <v>866</v>
      </c>
      <c r="E60" s="76" t="s">
        <v>867</v>
      </c>
      <c r="F60" s="76"/>
      <c r="G60" s="76"/>
      <c r="H60" s="77"/>
      <c r="I60" s="54">
        <v>5935</v>
      </c>
      <c r="J60" s="54">
        <v>5935</v>
      </c>
      <c r="K60" s="54"/>
      <c r="L60" s="54"/>
      <c r="M60" s="54"/>
      <c r="N60" s="54"/>
      <c r="O60" s="192" t="s">
        <v>246</v>
      </c>
      <c r="P60" s="73"/>
      <c r="Q60" s="74"/>
      <c r="R60" s="75" t="s">
        <v>866</v>
      </c>
      <c r="S60" s="76" t="s">
        <v>867</v>
      </c>
      <c r="T60" s="76"/>
      <c r="U60" s="76"/>
      <c r="V60" s="77"/>
      <c r="W60" s="54"/>
      <c r="X60" s="54"/>
      <c r="Y60" s="54">
        <f t="shared" si="16"/>
        <v>5935</v>
      </c>
      <c r="Z60" s="54">
        <f t="shared" si="16"/>
        <v>5935</v>
      </c>
    </row>
    <row r="61" spans="1:26" s="191" customFormat="1" ht="15" thickBot="1" x14ac:dyDescent="0.25">
      <c r="A61" s="192" t="s">
        <v>149</v>
      </c>
      <c r="B61" s="73"/>
      <c r="C61" s="74"/>
      <c r="D61" s="75" t="s">
        <v>649</v>
      </c>
      <c r="E61" s="76" t="s">
        <v>647</v>
      </c>
      <c r="F61" s="76"/>
      <c r="G61" s="76"/>
      <c r="H61" s="77"/>
      <c r="I61" s="54"/>
      <c r="J61" s="54"/>
      <c r="K61" s="54"/>
      <c r="L61" s="54"/>
      <c r="M61" s="54"/>
      <c r="N61" s="54"/>
      <c r="O61" s="192" t="s">
        <v>247</v>
      </c>
      <c r="P61" s="73"/>
      <c r="Q61" s="74"/>
      <c r="R61" s="75" t="s">
        <v>649</v>
      </c>
      <c r="S61" s="76" t="s">
        <v>647</v>
      </c>
      <c r="T61" s="76"/>
      <c r="U61" s="76"/>
      <c r="V61" s="77"/>
      <c r="W61" s="54"/>
      <c r="X61" s="54"/>
      <c r="Y61" s="54">
        <f t="shared" si="16"/>
        <v>0</v>
      </c>
      <c r="Z61" s="54">
        <f t="shared" si="16"/>
        <v>0</v>
      </c>
    </row>
    <row r="62" spans="1:26" s="191" customFormat="1" ht="15" thickBot="1" x14ac:dyDescent="0.25">
      <c r="A62" s="192" t="s">
        <v>150</v>
      </c>
      <c r="B62" s="73"/>
      <c r="C62" s="74"/>
      <c r="D62" s="75" t="s">
        <v>640</v>
      </c>
      <c r="E62" s="76" t="s">
        <v>646</v>
      </c>
      <c r="F62" s="31"/>
      <c r="G62" s="76"/>
      <c r="H62" s="77"/>
      <c r="I62" s="54"/>
      <c r="J62" s="54"/>
      <c r="K62" s="54"/>
      <c r="L62" s="54"/>
      <c r="M62" s="54"/>
      <c r="N62" s="54"/>
      <c r="O62" s="192" t="s">
        <v>248</v>
      </c>
      <c r="P62" s="73"/>
      <c r="Q62" s="74"/>
      <c r="R62" s="75" t="s">
        <v>640</v>
      </c>
      <c r="S62" s="76" t="s">
        <v>646</v>
      </c>
      <c r="T62" s="31"/>
      <c r="U62" s="76"/>
      <c r="V62" s="77"/>
      <c r="W62" s="54"/>
      <c r="X62" s="54"/>
      <c r="Y62" s="54">
        <f t="shared" si="16"/>
        <v>0</v>
      </c>
      <c r="Z62" s="54">
        <f t="shared" si="16"/>
        <v>0</v>
      </c>
    </row>
    <row r="63" spans="1:26" s="191" customFormat="1" ht="15" thickBot="1" x14ac:dyDescent="0.25">
      <c r="A63" s="192" t="s">
        <v>151</v>
      </c>
      <c r="B63" s="73"/>
      <c r="C63" s="74"/>
      <c r="D63" s="75" t="s">
        <v>641</v>
      </c>
      <c r="E63" s="78" t="s">
        <v>650</v>
      </c>
      <c r="F63" s="53"/>
      <c r="G63" s="78"/>
      <c r="H63" s="79"/>
      <c r="I63" s="55"/>
      <c r="J63" s="55"/>
      <c r="K63" s="55"/>
      <c r="L63" s="55"/>
      <c r="M63" s="55"/>
      <c r="N63" s="55"/>
      <c r="O63" s="192" t="s">
        <v>249</v>
      </c>
      <c r="P63" s="73"/>
      <c r="Q63" s="74"/>
      <c r="R63" s="75" t="s">
        <v>641</v>
      </c>
      <c r="S63" s="78" t="s">
        <v>650</v>
      </c>
      <c r="T63" s="53"/>
      <c r="U63" s="78"/>
      <c r="V63" s="79"/>
      <c r="W63" s="55"/>
      <c r="X63" s="55"/>
      <c r="Y63" s="55">
        <f t="shared" si="16"/>
        <v>0</v>
      </c>
      <c r="Z63" s="55">
        <f t="shared" si="16"/>
        <v>0</v>
      </c>
    </row>
    <row r="64" spans="1:26" s="191" customFormat="1" ht="15" thickBot="1" x14ac:dyDescent="0.25">
      <c r="A64" s="192" t="s">
        <v>152</v>
      </c>
      <c r="B64" s="73"/>
      <c r="C64" s="74"/>
      <c r="D64" s="75" t="s">
        <v>644</v>
      </c>
      <c r="E64" s="76" t="s">
        <v>648</v>
      </c>
      <c r="F64" s="31"/>
      <c r="G64" s="76"/>
      <c r="H64" s="77"/>
      <c r="I64" s="54"/>
      <c r="J64" s="54"/>
      <c r="K64" s="54"/>
      <c r="L64" s="54"/>
      <c r="M64" s="54"/>
      <c r="N64" s="54"/>
      <c r="O64" s="192" t="s">
        <v>250</v>
      </c>
      <c r="P64" s="73"/>
      <c r="Q64" s="74"/>
      <c r="R64" s="75" t="s">
        <v>644</v>
      </c>
      <c r="S64" s="76" t="s">
        <v>648</v>
      </c>
      <c r="T64" s="31"/>
      <c r="U64" s="76"/>
      <c r="V64" s="77"/>
      <c r="W64" s="54"/>
      <c r="X64" s="54"/>
      <c r="Y64" s="54">
        <f t="shared" si="16"/>
        <v>0</v>
      </c>
      <c r="Z64" s="54">
        <f t="shared" si="16"/>
        <v>0</v>
      </c>
    </row>
    <row r="65" spans="1:26" s="191" customFormat="1" ht="15" thickBot="1" x14ac:dyDescent="0.25">
      <c r="A65" s="192" t="s">
        <v>153</v>
      </c>
      <c r="B65" s="73"/>
      <c r="C65" s="74"/>
      <c r="D65" s="75" t="s">
        <v>645</v>
      </c>
      <c r="E65" s="76" t="s">
        <v>106</v>
      </c>
      <c r="F65" s="31"/>
      <c r="G65" s="76"/>
      <c r="H65" s="77"/>
      <c r="I65" s="54"/>
      <c r="J65" s="54"/>
      <c r="K65" s="54"/>
      <c r="L65" s="54"/>
      <c r="M65" s="54"/>
      <c r="N65" s="54"/>
      <c r="O65" s="192" t="s">
        <v>251</v>
      </c>
      <c r="P65" s="73"/>
      <c r="Q65" s="74"/>
      <c r="R65" s="75" t="s">
        <v>645</v>
      </c>
      <c r="S65" s="76" t="s">
        <v>106</v>
      </c>
      <c r="T65" s="31"/>
      <c r="U65" s="76"/>
      <c r="V65" s="77"/>
      <c r="W65" s="54"/>
      <c r="X65" s="54"/>
      <c r="Y65" s="54">
        <f t="shared" si="16"/>
        <v>0</v>
      </c>
      <c r="Z65" s="54">
        <f t="shared" si="16"/>
        <v>0</v>
      </c>
    </row>
    <row r="66" spans="1:26" s="109" customFormat="1" ht="16.5" thickBot="1" x14ac:dyDescent="0.3">
      <c r="A66" s="192" t="s">
        <v>154</v>
      </c>
      <c r="B66" s="106" t="s">
        <v>96</v>
      </c>
      <c r="C66" s="107" t="s">
        <v>105</v>
      </c>
      <c r="D66" s="122"/>
      <c r="E66" s="122"/>
      <c r="F66" s="107"/>
      <c r="G66" s="107"/>
      <c r="H66" s="107"/>
      <c r="I66" s="108">
        <f t="shared" ref="I66:N66" si="18">SUM(I67:I69)</f>
        <v>0</v>
      </c>
      <c r="J66" s="108">
        <f t="shared" si="18"/>
        <v>0</v>
      </c>
      <c r="K66" s="108">
        <f t="shared" si="18"/>
        <v>447</v>
      </c>
      <c r="L66" s="108">
        <f t="shared" si="18"/>
        <v>305</v>
      </c>
      <c r="M66" s="108">
        <f t="shared" si="18"/>
        <v>115</v>
      </c>
      <c r="N66" s="108">
        <f t="shared" si="18"/>
        <v>88</v>
      </c>
      <c r="O66" s="192" t="s">
        <v>252</v>
      </c>
      <c r="P66" s="106" t="s">
        <v>96</v>
      </c>
      <c r="Q66" s="107" t="s">
        <v>105</v>
      </c>
      <c r="R66" s="122"/>
      <c r="S66" s="122"/>
      <c r="T66" s="107"/>
      <c r="U66" s="107"/>
      <c r="V66" s="107"/>
      <c r="W66" s="108">
        <f>SUM(W67:W69)</f>
        <v>0</v>
      </c>
      <c r="X66" s="108">
        <f>SUM(X67:X69)</f>
        <v>6</v>
      </c>
      <c r="Y66" s="180">
        <f t="shared" si="16"/>
        <v>562</v>
      </c>
      <c r="Z66" s="180">
        <f t="shared" si="16"/>
        <v>399</v>
      </c>
    </row>
    <row r="67" spans="1:26" s="109" customFormat="1" ht="16.5" thickBot="1" x14ac:dyDescent="0.3">
      <c r="A67" s="192" t="s">
        <v>155</v>
      </c>
      <c r="B67" s="110"/>
      <c r="C67" s="111" t="s">
        <v>98</v>
      </c>
      <c r="D67" s="112" t="s">
        <v>533</v>
      </c>
      <c r="E67" s="112"/>
      <c r="F67" s="112"/>
      <c r="G67" s="112"/>
      <c r="H67" s="113"/>
      <c r="I67" s="114"/>
      <c r="J67" s="114"/>
      <c r="K67" s="114">
        <v>447</v>
      </c>
      <c r="L67" s="114">
        <v>305</v>
      </c>
      <c r="M67" s="114">
        <v>115</v>
      </c>
      <c r="N67" s="114">
        <v>88</v>
      </c>
      <c r="O67" s="192" t="s">
        <v>253</v>
      </c>
      <c r="P67" s="110"/>
      <c r="Q67" s="111" t="s">
        <v>98</v>
      </c>
      <c r="R67" s="112" t="s">
        <v>533</v>
      </c>
      <c r="S67" s="112"/>
      <c r="T67" s="112"/>
      <c r="U67" s="112"/>
      <c r="V67" s="113"/>
      <c r="W67" s="114"/>
      <c r="X67" s="114">
        <v>6</v>
      </c>
      <c r="Y67" s="181">
        <f t="shared" si="16"/>
        <v>562</v>
      </c>
      <c r="Z67" s="181">
        <f t="shared" si="16"/>
        <v>399</v>
      </c>
    </row>
    <row r="68" spans="1:26" s="109" customFormat="1" ht="16.5" thickBot="1" x14ac:dyDescent="0.3">
      <c r="A68" s="192" t="s">
        <v>156</v>
      </c>
      <c r="B68" s="110"/>
      <c r="C68" s="111" t="s">
        <v>99</v>
      </c>
      <c r="D68" s="115" t="s">
        <v>534</v>
      </c>
      <c r="E68" s="115"/>
      <c r="F68" s="115"/>
      <c r="G68" s="115"/>
      <c r="H68" s="117"/>
      <c r="I68" s="118"/>
      <c r="J68" s="118"/>
      <c r="K68" s="118"/>
      <c r="L68" s="118"/>
      <c r="M68" s="118"/>
      <c r="N68" s="118"/>
      <c r="O68" s="192" t="s">
        <v>254</v>
      </c>
      <c r="P68" s="110"/>
      <c r="Q68" s="111" t="s">
        <v>99</v>
      </c>
      <c r="R68" s="115" t="s">
        <v>534</v>
      </c>
      <c r="S68" s="115"/>
      <c r="T68" s="115"/>
      <c r="U68" s="115"/>
      <c r="V68" s="117"/>
      <c r="W68" s="118"/>
      <c r="X68" s="118"/>
      <c r="Y68" s="27">
        <f t="shared" si="16"/>
        <v>0</v>
      </c>
      <c r="Z68" s="27">
        <f t="shared" si="16"/>
        <v>0</v>
      </c>
    </row>
    <row r="69" spans="1:26" s="109" customFormat="1" ht="16.5" thickBot="1" x14ac:dyDescent="0.3">
      <c r="A69" s="192" t="s">
        <v>157</v>
      </c>
      <c r="B69" s="110"/>
      <c r="C69" s="111" t="s">
        <v>100</v>
      </c>
      <c r="D69" s="115" t="s">
        <v>535</v>
      </c>
      <c r="E69" s="116"/>
      <c r="F69" s="115"/>
      <c r="G69" s="115"/>
      <c r="H69" s="117"/>
      <c r="I69" s="118">
        <f t="shared" ref="I69:N69" si="19">SUM(I70:I73)</f>
        <v>0</v>
      </c>
      <c r="J69" s="118">
        <f t="shared" si="19"/>
        <v>0</v>
      </c>
      <c r="K69" s="118">
        <f t="shared" si="19"/>
        <v>0</v>
      </c>
      <c r="L69" s="118">
        <f t="shared" si="19"/>
        <v>0</v>
      </c>
      <c r="M69" s="118">
        <f t="shared" si="19"/>
        <v>0</v>
      </c>
      <c r="N69" s="118">
        <f t="shared" si="19"/>
        <v>0</v>
      </c>
      <c r="O69" s="192" t="s">
        <v>255</v>
      </c>
      <c r="P69" s="110"/>
      <c r="Q69" s="111" t="s">
        <v>100</v>
      </c>
      <c r="R69" s="115" t="s">
        <v>535</v>
      </c>
      <c r="S69" s="116"/>
      <c r="T69" s="115"/>
      <c r="U69" s="115"/>
      <c r="V69" s="117"/>
      <c r="W69" s="118">
        <f>SUM(W70:W73)</f>
        <v>0</v>
      </c>
      <c r="X69" s="118">
        <f>SUM(X70:X73)</f>
        <v>0</v>
      </c>
      <c r="Y69" s="27">
        <f t="shared" si="16"/>
        <v>0</v>
      </c>
      <c r="Z69" s="27">
        <f t="shared" si="16"/>
        <v>0</v>
      </c>
    </row>
    <row r="70" spans="1:26" s="191" customFormat="1" ht="15" thickBot="1" x14ac:dyDescent="0.25">
      <c r="A70" s="192" t="s">
        <v>158</v>
      </c>
      <c r="B70" s="73"/>
      <c r="C70" s="80"/>
      <c r="D70" s="75" t="s">
        <v>651</v>
      </c>
      <c r="E70" s="76" t="s">
        <v>652</v>
      </c>
      <c r="F70" s="76"/>
      <c r="G70" s="76"/>
      <c r="H70" s="77"/>
      <c r="I70" s="54"/>
      <c r="J70" s="54"/>
      <c r="K70" s="54"/>
      <c r="L70" s="54"/>
      <c r="M70" s="54"/>
      <c r="N70" s="54"/>
      <c r="O70" s="192" t="s">
        <v>256</v>
      </c>
      <c r="P70" s="73"/>
      <c r="Q70" s="80"/>
      <c r="R70" s="75" t="s">
        <v>651</v>
      </c>
      <c r="S70" s="76" t="s">
        <v>652</v>
      </c>
      <c r="T70" s="76"/>
      <c r="U70" s="76"/>
      <c r="V70" s="77"/>
      <c r="W70" s="54"/>
      <c r="X70" s="54"/>
      <c r="Y70" s="54">
        <f t="shared" si="16"/>
        <v>0</v>
      </c>
      <c r="Z70" s="54">
        <f t="shared" si="16"/>
        <v>0</v>
      </c>
    </row>
    <row r="71" spans="1:26" s="191" customFormat="1" ht="15" thickBot="1" x14ac:dyDescent="0.25">
      <c r="A71" s="192" t="s">
        <v>159</v>
      </c>
      <c r="B71" s="73"/>
      <c r="C71" s="80"/>
      <c r="D71" s="75" t="s">
        <v>653</v>
      </c>
      <c r="E71" s="76" t="s">
        <v>536</v>
      </c>
      <c r="F71" s="76"/>
      <c r="G71" s="76"/>
      <c r="H71" s="77"/>
      <c r="I71" s="54"/>
      <c r="J71" s="54"/>
      <c r="K71" s="54"/>
      <c r="L71" s="54"/>
      <c r="M71" s="54"/>
      <c r="N71" s="54"/>
      <c r="O71" s="192" t="s">
        <v>257</v>
      </c>
      <c r="P71" s="73"/>
      <c r="Q71" s="80"/>
      <c r="R71" s="75" t="s">
        <v>653</v>
      </c>
      <c r="S71" s="76" t="s">
        <v>536</v>
      </c>
      <c r="T71" s="76"/>
      <c r="U71" s="76"/>
      <c r="V71" s="77"/>
      <c r="W71" s="54"/>
      <c r="X71" s="54"/>
      <c r="Y71" s="54">
        <f t="shared" si="16"/>
        <v>0</v>
      </c>
      <c r="Z71" s="54">
        <f t="shared" si="16"/>
        <v>0</v>
      </c>
    </row>
    <row r="72" spans="1:26" s="191" customFormat="1" ht="15" thickBot="1" x14ac:dyDescent="0.25">
      <c r="A72" s="192" t="s">
        <v>160</v>
      </c>
      <c r="B72" s="73"/>
      <c r="C72" s="80"/>
      <c r="D72" s="75" t="s">
        <v>654</v>
      </c>
      <c r="E72" s="76" t="s">
        <v>655</v>
      </c>
      <c r="F72" s="31"/>
      <c r="G72" s="76"/>
      <c r="H72" s="77"/>
      <c r="I72" s="54"/>
      <c r="J72" s="54"/>
      <c r="K72" s="54"/>
      <c r="L72" s="54"/>
      <c r="M72" s="54"/>
      <c r="N72" s="54"/>
      <c r="O72" s="192" t="s">
        <v>258</v>
      </c>
      <c r="P72" s="73"/>
      <c r="Q72" s="80"/>
      <c r="R72" s="75" t="s">
        <v>654</v>
      </c>
      <c r="S72" s="76" t="s">
        <v>655</v>
      </c>
      <c r="T72" s="31"/>
      <c r="U72" s="76"/>
      <c r="V72" s="77"/>
      <c r="W72" s="54"/>
      <c r="X72" s="54"/>
      <c r="Y72" s="54">
        <f t="shared" si="16"/>
        <v>0</v>
      </c>
      <c r="Z72" s="54">
        <f t="shared" si="16"/>
        <v>0</v>
      </c>
    </row>
    <row r="73" spans="1:26" s="191" customFormat="1" ht="15" thickBot="1" x14ac:dyDescent="0.25">
      <c r="A73" s="192" t="s">
        <v>161</v>
      </c>
      <c r="B73" s="73"/>
      <c r="C73" s="80"/>
      <c r="D73" s="75" t="s">
        <v>656</v>
      </c>
      <c r="E73" s="76" t="s">
        <v>537</v>
      </c>
      <c r="F73" s="31"/>
      <c r="G73" s="76"/>
      <c r="H73" s="77"/>
      <c r="I73" s="55"/>
      <c r="J73" s="55"/>
      <c r="K73" s="55"/>
      <c r="L73" s="55"/>
      <c r="M73" s="55"/>
      <c r="N73" s="55"/>
      <c r="O73" s="192" t="s">
        <v>259</v>
      </c>
      <c r="P73" s="73"/>
      <c r="Q73" s="80"/>
      <c r="R73" s="75" t="s">
        <v>656</v>
      </c>
      <c r="S73" s="76" t="s">
        <v>537</v>
      </c>
      <c r="T73" s="31"/>
      <c r="U73" s="76"/>
      <c r="V73" s="77"/>
      <c r="W73" s="55"/>
      <c r="X73" s="55"/>
      <c r="Y73" s="55">
        <f t="shared" si="16"/>
        <v>0</v>
      </c>
      <c r="Z73" s="55">
        <f t="shared" si="16"/>
        <v>0</v>
      </c>
    </row>
    <row r="74" spans="1:26" s="102" customFormat="1" ht="30" customHeight="1" thickBot="1" x14ac:dyDescent="0.3">
      <c r="A74" s="192" t="s">
        <v>162</v>
      </c>
      <c r="B74" s="133" t="s">
        <v>900</v>
      </c>
      <c r="C74" s="123"/>
      <c r="D74" s="124"/>
      <c r="E74" s="124"/>
      <c r="F74" s="124"/>
      <c r="G74" s="124"/>
      <c r="H74" s="124"/>
      <c r="I74" s="99">
        <f t="shared" ref="I74:N74" si="20">SUM(I54,I66)</f>
        <v>5935</v>
      </c>
      <c r="J74" s="99">
        <f t="shared" si="20"/>
        <v>5935</v>
      </c>
      <c r="K74" s="99">
        <f t="shared" si="20"/>
        <v>77439</v>
      </c>
      <c r="L74" s="99">
        <f t="shared" si="20"/>
        <v>72233</v>
      </c>
      <c r="M74" s="99">
        <f t="shared" si="20"/>
        <v>20886</v>
      </c>
      <c r="N74" s="99">
        <f t="shared" si="20"/>
        <v>17727</v>
      </c>
      <c r="O74" s="192" t="s">
        <v>260</v>
      </c>
      <c r="P74" s="133" t="s">
        <v>900</v>
      </c>
      <c r="Q74" s="123"/>
      <c r="R74" s="124"/>
      <c r="S74" s="124"/>
      <c r="T74" s="124"/>
      <c r="U74" s="124"/>
      <c r="V74" s="124"/>
      <c r="W74" s="99">
        <f>SUM(W54,W66)</f>
        <v>0</v>
      </c>
      <c r="X74" s="99">
        <f>SUM(X54,X66)</f>
        <v>1197</v>
      </c>
      <c r="Y74" s="179">
        <f t="shared" si="16"/>
        <v>104260</v>
      </c>
      <c r="Z74" s="179">
        <f t="shared" si="16"/>
        <v>97092</v>
      </c>
    </row>
    <row r="75" spans="1:26" s="109" customFormat="1" ht="16.5" thickBot="1" x14ac:dyDescent="0.3">
      <c r="A75" s="192" t="s">
        <v>163</v>
      </c>
      <c r="B75" s="106" t="s">
        <v>101</v>
      </c>
      <c r="C75" s="107" t="s">
        <v>538</v>
      </c>
      <c r="D75" s="107"/>
      <c r="E75" s="107"/>
      <c r="F75" s="107"/>
      <c r="G75" s="107"/>
      <c r="H75" s="107"/>
      <c r="I75" s="108">
        <f t="shared" ref="I75:N75" si="21">SUM(I76,I79)</f>
        <v>0</v>
      </c>
      <c r="J75" s="108">
        <f t="shared" si="21"/>
        <v>0</v>
      </c>
      <c r="K75" s="108">
        <f t="shared" si="21"/>
        <v>0</v>
      </c>
      <c r="L75" s="108">
        <f t="shared" si="21"/>
        <v>0</v>
      </c>
      <c r="M75" s="108">
        <f t="shared" si="21"/>
        <v>0</v>
      </c>
      <c r="N75" s="108">
        <f t="shared" si="21"/>
        <v>0</v>
      </c>
      <c r="O75" s="192" t="s">
        <v>261</v>
      </c>
      <c r="P75" s="106" t="s">
        <v>101</v>
      </c>
      <c r="Q75" s="107" t="s">
        <v>538</v>
      </c>
      <c r="R75" s="107"/>
      <c r="S75" s="107"/>
      <c r="T75" s="107"/>
      <c r="U75" s="107"/>
      <c r="V75" s="107"/>
      <c r="W75" s="108">
        <f>SUM(W76,W79)</f>
        <v>0</v>
      </c>
      <c r="X75" s="108">
        <f>SUM(X76,X79)</f>
        <v>0</v>
      </c>
      <c r="Y75" s="180">
        <f t="shared" si="16"/>
        <v>0</v>
      </c>
      <c r="Z75" s="180">
        <f t="shared" si="16"/>
        <v>0</v>
      </c>
    </row>
    <row r="76" spans="1:26" s="109" customFormat="1" ht="16.5" thickBot="1" x14ac:dyDescent="0.3">
      <c r="A76" s="192" t="s">
        <v>164</v>
      </c>
      <c r="B76" s="110"/>
      <c r="C76" s="125" t="s">
        <v>102</v>
      </c>
      <c r="D76" s="126" t="s">
        <v>542</v>
      </c>
      <c r="E76" s="126"/>
      <c r="F76" s="126"/>
      <c r="G76" s="126"/>
      <c r="H76" s="127"/>
      <c r="I76" s="140">
        <f t="shared" ref="I76:N76" si="22">SUM(I77)</f>
        <v>0</v>
      </c>
      <c r="J76" s="140">
        <f t="shared" si="22"/>
        <v>0</v>
      </c>
      <c r="K76" s="140">
        <f t="shared" si="22"/>
        <v>0</v>
      </c>
      <c r="L76" s="140">
        <f t="shared" si="22"/>
        <v>0</v>
      </c>
      <c r="M76" s="140">
        <f t="shared" si="22"/>
        <v>0</v>
      </c>
      <c r="N76" s="140">
        <f t="shared" si="22"/>
        <v>0</v>
      </c>
      <c r="O76" s="192" t="s">
        <v>262</v>
      </c>
      <c r="P76" s="110"/>
      <c r="Q76" s="125" t="s">
        <v>102</v>
      </c>
      <c r="R76" s="126" t="s">
        <v>542</v>
      </c>
      <c r="S76" s="126"/>
      <c r="T76" s="126"/>
      <c r="U76" s="126"/>
      <c r="V76" s="127"/>
      <c r="W76" s="140">
        <f>SUM(W77)</f>
        <v>0</v>
      </c>
      <c r="X76" s="140">
        <f>SUM(X77)</f>
        <v>0</v>
      </c>
      <c r="Y76" s="182">
        <f t="shared" si="16"/>
        <v>0</v>
      </c>
      <c r="Z76" s="182">
        <f t="shared" si="16"/>
        <v>0</v>
      </c>
    </row>
    <row r="77" spans="1:26" s="62" customFormat="1" ht="15" customHeight="1" thickBot="1" x14ac:dyDescent="0.25">
      <c r="A77" s="192" t="s">
        <v>165</v>
      </c>
      <c r="B77" s="61"/>
      <c r="C77" s="48"/>
      <c r="D77" s="81" t="s">
        <v>637</v>
      </c>
      <c r="E77" s="59" t="s">
        <v>657</v>
      </c>
      <c r="F77" s="59"/>
      <c r="G77" s="59"/>
      <c r="H77" s="59"/>
      <c r="I77" s="60"/>
      <c r="J77" s="60"/>
      <c r="K77" s="60"/>
      <c r="L77" s="60"/>
      <c r="M77" s="60"/>
      <c r="N77" s="60"/>
      <c r="O77" s="192" t="s">
        <v>263</v>
      </c>
      <c r="P77" s="61"/>
      <c r="Q77" s="48"/>
      <c r="R77" s="81" t="s">
        <v>637</v>
      </c>
      <c r="S77" s="59" t="s">
        <v>657</v>
      </c>
      <c r="T77" s="59"/>
      <c r="U77" s="59"/>
      <c r="V77" s="59"/>
      <c r="W77" s="60"/>
      <c r="X77" s="60"/>
      <c r="Y77" s="150">
        <f t="shared" si="16"/>
        <v>0</v>
      </c>
      <c r="Z77" s="150">
        <f t="shared" si="16"/>
        <v>0</v>
      </c>
    </row>
    <row r="78" spans="1:26" s="62" customFormat="1" ht="15" customHeight="1" thickBot="1" x14ac:dyDescent="0.3">
      <c r="A78" s="192" t="s">
        <v>166</v>
      </c>
      <c r="B78" s="61"/>
      <c r="C78" s="125" t="s">
        <v>529</v>
      </c>
      <c r="D78" s="112" t="s">
        <v>950</v>
      </c>
      <c r="E78" s="64"/>
      <c r="F78" s="64"/>
      <c r="G78" s="64"/>
      <c r="H78" s="64"/>
      <c r="I78" s="245"/>
      <c r="J78" s="245"/>
      <c r="K78" s="245"/>
      <c r="L78" s="245"/>
      <c r="M78" s="245"/>
      <c r="N78" s="245"/>
      <c r="O78" s="192" t="s">
        <v>264</v>
      </c>
      <c r="P78" s="61"/>
      <c r="Q78" s="125" t="s">
        <v>529</v>
      </c>
      <c r="R78" s="112" t="s">
        <v>950</v>
      </c>
      <c r="S78" s="64"/>
      <c r="T78" s="64"/>
      <c r="U78" s="64"/>
      <c r="V78" s="64"/>
      <c r="W78" s="245"/>
      <c r="X78" s="245"/>
      <c r="Y78" s="246"/>
      <c r="Z78" s="246"/>
    </row>
    <row r="79" spans="1:26" s="86" customFormat="1" ht="15" customHeight="1" thickBot="1" x14ac:dyDescent="0.25">
      <c r="A79" s="192" t="s">
        <v>167</v>
      </c>
      <c r="B79" s="141"/>
      <c r="C79" s="142" t="s">
        <v>543</v>
      </c>
      <c r="D79" s="143" t="s">
        <v>548</v>
      </c>
      <c r="E79" s="144"/>
      <c r="F79" s="144"/>
      <c r="G79" s="144"/>
      <c r="H79" s="144"/>
      <c r="I79" s="145"/>
      <c r="J79" s="145"/>
      <c r="K79" s="145"/>
      <c r="L79" s="145"/>
      <c r="M79" s="145"/>
      <c r="N79" s="145"/>
      <c r="O79" s="192" t="s">
        <v>265</v>
      </c>
      <c r="P79" s="141"/>
      <c r="Q79" s="142" t="s">
        <v>543</v>
      </c>
      <c r="R79" s="143" t="s">
        <v>548</v>
      </c>
      <c r="S79" s="144"/>
      <c r="T79" s="144"/>
      <c r="U79" s="144"/>
      <c r="V79" s="144"/>
      <c r="W79" s="145"/>
      <c r="X79" s="145"/>
      <c r="Y79" s="183">
        <f t="shared" si="16"/>
        <v>0</v>
      </c>
      <c r="Z79" s="183">
        <f t="shared" si="16"/>
        <v>0</v>
      </c>
    </row>
    <row r="80" spans="1:26" s="109" customFormat="1" ht="16.5" thickBot="1" x14ac:dyDescent="0.3">
      <c r="A80" s="192" t="s">
        <v>168</v>
      </c>
      <c r="B80" s="106" t="s">
        <v>539</v>
      </c>
      <c r="C80" s="107" t="s">
        <v>107</v>
      </c>
      <c r="D80" s="122"/>
      <c r="E80" s="122"/>
      <c r="F80" s="107"/>
      <c r="G80" s="107"/>
      <c r="H80" s="128"/>
      <c r="I80" s="108"/>
      <c r="J80" s="108"/>
      <c r="K80" s="108"/>
      <c r="L80" s="108"/>
      <c r="M80" s="108"/>
      <c r="N80" s="108"/>
      <c r="O80" s="192" t="s">
        <v>266</v>
      </c>
      <c r="P80" s="106" t="s">
        <v>539</v>
      </c>
      <c r="Q80" s="107" t="s">
        <v>107</v>
      </c>
      <c r="R80" s="122"/>
      <c r="S80" s="122"/>
      <c r="T80" s="107"/>
      <c r="U80" s="107"/>
      <c r="V80" s="128"/>
      <c r="W80" s="108"/>
      <c r="X80" s="108"/>
      <c r="Y80" s="180">
        <f t="shared" si="16"/>
        <v>0</v>
      </c>
      <c r="Z80" s="180">
        <f t="shared" si="16"/>
        <v>0</v>
      </c>
    </row>
    <row r="81" spans="1:26" s="102" customFormat="1" ht="30" customHeight="1" thickBot="1" x14ac:dyDescent="0.3">
      <c r="A81" s="192" t="s">
        <v>169</v>
      </c>
      <c r="B81" s="129" t="s">
        <v>901</v>
      </c>
      <c r="C81" s="130"/>
      <c r="D81" s="131"/>
      <c r="E81" s="131"/>
      <c r="F81" s="131"/>
      <c r="G81" s="131"/>
      <c r="H81" s="131"/>
      <c r="I81" s="132">
        <f t="shared" ref="I81:N81" si="23">SUM(I74,I75,I80)</f>
        <v>5935</v>
      </c>
      <c r="J81" s="132">
        <f t="shared" si="23"/>
        <v>5935</v>
      </c>
      <c r="K81" s="132">
        <f t="shared" si="23"/>
        <v>77439</v>
      </c>
      <c r="L81" s="132">
        <f t="shared" si="23"/>
        <v>72233</v>
      </c>
      <c r="M81" s="132">
        <f t="shared" si="23"/>
        <v>20886</v>
      </c>
      <c r="N81" s="132">
        <f t="shared" si="23"/>
        <v>17727</v>
      </c>
      <c r="O81" s="192" t="s">
        <v>267</v>
      </c>
      <c r="P81" s="129" t="s">
        <v>901</v>
      </c>
      <c r="Q81" s="130"/>
      <c r="R81" s="131"/>
      <c r="S81" s="131"/>
      <c r="T81" s="131"/>
      <c r="U81" s="131"/>
      <c r="V81" s="131"/>
      <c r="W81" s="132">
        <f>SUM(W74,W75,W80)</f>
        <v>0</v>
      </c>
      <c r="X81" s="132">
        <f>SUM(X74,X75,X80)</f>
        <v>1197</v>
      </c>
      <c r="Y81" s="184">
        <f t="shared" si="16"/>
        <v>104260</v>
      </c>
      <c r="Z81" s="184">
        <f t="shared" si="16"/>
        <v>97092</v>
      </c>
    </row>
    <row r="82" spans="1:26" x14ac:dyDescent="0.2">
      <c r="A82" s="219"/>
      <c r="B82" s="222"/>
      <c r="C82" s="222"/>
      <c r="D82" s="222"/>
      <c r="E82" s="222"/>
      <c r="F82" s="222"/>
      <c r="G82" s="222"/>
      <c r="O82" s="219"/>
      <c r="P82" s="222"/>
      <c r="Q82" s="222"/>
      <c r="R82" s="222"/>
      <c r="S82" s="222"/>
      <c r="T82" s="222"/>
      <c r="U82" s="222"/>
    </row>
    <row r="83" spans="1:26" x14ac:dyDescent="0.2">
      <c r="A83" s="221"/>
      <c r="B83" s="223"/>
      <c r="C83" s="223"/>
      <c r="D83" s="223"/>
      <c r="E83" s="223"/>
      <c r="F83" s="223"/>
      <c r="G83" s="223"/>
      <c r="O83" s="221"/>
      <c r="P83" s="223"/>
      <c r="Q83" s="223"/>
      <c r="R83" s="223"/>
      <c r="S83" s="223"/>
      <c r="T83" s="223"/>
      <c r="U83" s="223"/>
    </row>
  </sheetData>
  <mergeCells count="16">
    <mergeCell ref="P53:V53"/>
    <mergeCell ref="B5:N5"/>
    <mergeCell ref="P5:Z5"/>
    <mergeCell ref="S4:V4"/>
    <mergeCell ref="P6:V6"/>
    <mergeCell ref="S9:V9"/>
    <mergeCell ref="P42:V42"/>
    <mergeCell ref="Q43:V43"/>
    <mergeCell ref="P51:V51"/>
    <mergeCell ref="B51:H51"/>
    <mergeCell ref="B53:H53"/>
    <mergeCell ref="E4:H4"/>
    <mergeCell ref="B6:H6"/>
    <mergeCell ref="E9:H9"/>
    <mergeCell ref="B42:H42"/>
    <mergeCell ref="C43:H43"/>
  </mergeCells>
  <printOptions horizontalCentered="1"/>
  <pageMargins left="0.70866141732283472" right="0.70866141732283472" top="0.74803149606299213" bottom="0.74803149606299213" header="0.31496062992125984" footer="0.31496062992125984"/>
  <pageSetup paperSize="8" scale="52" firstPageNumber="3" orientation="portrait" horizontalDpi="300" verticalDpi="300" r:id="rId1"/>
  <headerFooter>
    <oddFooter>&amp;L&amp;D&amp;C&amp;P</oddFooter>
  </headerFooter>
  <colBreaks count="1" manualBreakCount="1">
    <brk id="14" max="7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3"/>
  <sheetViews>
    <sheetView view="pageBreakPreview" topLeftCell="T1" zoomScaleNormal="100" zoomScaleSheetLayoutView="100" workbookViewId="0">
      <selection activeCell="P2" sqref="P2"/>
    </sheetView>
  </sheetViews>
  <sheetFormatPr defaultRowHeight="14.25" x14ac:dyDescent="0.2"/>
  <cols>
    <col min="1" max="1" width="4.42578125" style="34" customWidth="1"/>
    <col min="2" max="2" width="4.140625" style="190" customWidth="1"/>
    <col min="3" max="3" width="5.7109375" style="190" customWidth="1"/>
    <col min="4" max="5" width="8.7109375" style="190" customWidth="1"/>
    <col min="6" max="7" width="10.7109375" style="190" customWidth="1"/>
    <col min="8" max="8" width="78.7109375" style="190" customWidth="1"/>
    <col min="9" max="16" width="15.7109375" style="190" customWidth="1"/>
    <col min="17" max="17" width="4.42578125" style="34" customWidth="1"/>
    <col min="18" max="18" width="4.140625" style="190" customWidth="1"/>
    <col min="19" max="19" width="5.7109375" style="190" customWidth="1"/>
    <col min="20" max="21" width="8.7109375" style="190" customWidth="1"/>
    <col min="22" max="23" width="10.7109375" style="190" customWidth="1"/>
    <col min="24" max="24" width="78.7109375" style="190" customWidth="1"/>
    <col min="25" max="26" width="15.7109375" style="190" customWidth="1"/>
    <col min="27" max="28" width="16.5703125" style="190" customWidth="1"/>
    <col min="29" max="32" width="15.7109375" style="190" customWidth="1"/>
    <col min="33" max="16384" width="9.140625" style="190"/>
  </cols>
  <sheetData>
    <row r="1" spans="1:36" ht="15" customHeight="1" x14ac:dyDescent="0.2">
      <c r="P1" s="29" t="s">
        <v>2134</v>
      </c>
      <c r="AE1" s="29"/>
      <c r="AF1" s="29" t="s">
        <v>2134</v>
      </c>
    </row>
    <row r="2" spans="1:36" ht="15" customHeight="1" x14ac:dyDescent="0.2"/>
    <row r="3" spans="1:36" ht="15" customHeight="1" thickBot="1" x14ac:dyDescent="0.25">
      <c r="P3" s="29" t="s">
        <v>7</v>
      </c>
      <c r="AE3" s="29"/>
      <c r="AF3" s="29" t="s">
        <v>7</v>
      </c>
    </row>
    <row r="4" spans="1:36" s="32" customFormat="1" ht="15" customHeight="1" thickBot="1" x14ac:dyDescent="0.25">
      <c r="A4" s="192"/>
      <c r="B4" s="33" t="s">
        <v>8</v>
      </c>
      <c r="C4" s="33" t="s">
        <v>9</v>
      </c>
      <c r="D4" s="33" t="s">
        <v>10</v>
      </c>
      <c r="E4" s="532" t="s">
        <v>11</v>
      </c>
      <c r="F4" s="533"/>
      <c r="G4" s="533"/>
      <c r="H4" s="534"/>
      <c r="I4" s="33" t="s">
        <v>12</v>
      </c>
      <c r="J4" s="33" t="s">
        <v>110</v>
      </c>
      <c r="K4" s="33" t="s">
        <v>111</v>
      </c>
      <c r="L4" s="33" t="s">
        <v>112</v>
      </c>
      <c r="M4" s="33" t="s">
        <v>113</v>
      </c>
      <c r="N4" s="33" t="s">
        <v>114</v>
      </c>
      <c r="O4" s="33" t="s">
        <v>115</v>
      </c>
      <c r="P4" s="33" t="s">
        <v>117</v>
      </c>
      <c r="Q4" s="192"/>
      <c r="R4" s="33" t="s">
        <v>118</v>
      </c>
      <c r="S4" s="33" t="s">
        <v>119</v>
      </c>
      <c r="T4" s="33" t="s">
        <v>120</v>
      </c>
      <c r="U4" s="532" t="s">
        <v>121</v>
      </c>
      <c r="V4" s="533"/>
      <c r="W4" s="533"/>
      <c r="X4" s="534"/>
      <c r="Y4" s="33" t="s">
        <v>122</v>
      </c>
      <c r="Z4" s="33" t="s">
        <v>123</v>
      </c>
      <c r="AA4" s="33" t="s">
        <v>124</v>
      </c>
      <c r="AB4" s="33" t="s">
        <v>125</v>
      </c>
      <c r="AC4" s="33" t="s">
        <v>126</v>
      </c>
      <c r="AD4" s="33" t="s">
        <v>127</v>
      </c>
      <c r="AE4" s="33" t="s">
        <v>128</v>
      </c>
      <c r="AF4" s="33" t="s">
        <v>129</v>
      </c>
    </row>
    <row r="5" spans="1:36" ht="42" customHeight="1" thickBot="1" x14ac:dyDescent="0.25">
      <c r="A5" s="192" t="s">
        <v>19</v>
      </c>
      <c r="B5" s="554" t="s">
        <v>1947</v>
      </c>
      <c r="C5" s="555"/>
      <c r="D5" s="555"/>
      <c r="E5" s="555"/>
      <c r="F5" s="555"/>
      <c r="G5" s="555"/>
      <c r="H5" s="555"/>
      <c r="I5" s="555"/>
      <c r="J5" s="555"/>
      <c r="K5" s="555"/>
      <c r="L5" s="555"/>
      <c r="M5" s="555"/>
      <c r="N5" s="555"/>
      <c r="O5" s="555"/>
      <c r="P5" s="556"/>
      <c r="Q5" s="192" t="s">
        <v>170</v>
      </c>
      <c r="R5" s="554" t="s">
        <v>1947</v>
      </c>
      <c r="S5" s="555"/>
      <c r="T5" s="555"/>
      <c r="U5" s="555"/>
      <c r="V5" s="555"/>
      <c r="W5" s="555"/>
      <c r="X5" s="555"/>
      <c r="Y5" s="555"/>
      <c r="Z5" s="555"/>
      <c r="AA5" s="555"/>
      <c r="AB5" s="555"/>
      <c r="AC5" s="555"/>
      <c r="AD5" s="555"/>
      <c r="AE5" s="555"/>
      <c r="AF5" s="556"/>
      <c r="AG5" s="173"/>
      <c r="AH5" s="173"/>
      <c r="AI5" s="173"/>
      <c r="AJ5" s="173"/>
    </row>
    <row r="6" spans="1:36" ht="105.75" thickBot="1" x14ac:dyDescent="0.25">
      <c r="A6" s="192" t="s">
        <v>20</v>
      </c>
      <c r="B6" s="530" t="s">
        <v>109</v>
      </c>
      <c r="C6" s="530"/>
      <c r="D6" s="530"/>
      <c r="E6" s="530"/>
      <c r="F6" s="530"/>
      <c r="G6" s="530"/>
      <c r="H6" s="530"/>
      <c r="I6" s="57" t="s">
        <v>561</v>
      </c>
      <c r="J6" s="57" t="s">
        <v>561</v>
      </c>
      <c r="K6" s="57" t="s">
        <v>909</v>
      </c>
      <c r="L6" s="57" t="s">
        <v>909</v>
      </c>
      <c r="M6" s="57" t="s">
        <v>910</v>
      </c>
      <c r="N6" s="57" t="s">
        <v>910</v>
      </c>
      <c r="O6" s="57" t="s">
        <v>911</v>
      </c>
      <c r="P6" s="57" t="s">
        <v>911</v>
      </c>
      <c r="Q6" s="192" t="s">
        <v>171</v>
      </c>
      <c r="R6" s="530" t="s">
        <v>109</v>
      </c>
      <c r="S6" s="530"/>
      <c r="T6" s="530"/>
      <c r="U6" s="530"/>
      <c r="V6" s="530"/>
      <c r="W6" s="530"/>
      <c r="X6" s="531"/>
      <c r="Y6" s="57" t="s">
        <v>912</v>
      </c>
      <c r="Z6" s="57" t="s">
        <v>912</v>
      </c>
      <c r="AA6" s="57" t="s">
        <v>913</v>
      </c>
      <c r="AB6" s="57" t="s">
        <v>913</v>
      </c>
      <c r="AC6" s="57" t="s">
        <v>914</v>
      </c>
      <c r="AD6" s="57" t="s">
        <v>914</v>
      </c>
      <c r="AE6" s="57" t="s">
        <v>904</v>
      </c>
      <c r="AF6" s="57" t="s">
        <v>904</v>
      </c>
    </row>
    <row r="7" spans="1:36" s="86" customFormat="1" ht="15" customHeight="1" thickBot="1" x14ac:dyDescent="0.25">
      <c r="A7" s="192" t="s">
        <v>21</v>
      </c>
      <c r="B7" s="82" t="s">
        <v>88</v>
      </c>
      <c r="C7" s="83" t="s">
        <v>89</v>
      </c>
      <c r="D7" s="84"/>
      <c r="E7" s="84"/>
      <c r="F7" s="84"/>
      <c r="G7" s="84"/>
      <c r="H7" s="84"/>
      <c r="I7" s="85">
        <f t="shared" ref="I7:P7" si="0">SUM(I8,I12,I30,I19)</f>
        <v>0</v>
      </c>
      <c r="J7" s="85">
        <f t="shared" si="0"/>
        <v>0</v>
      </c>
      <c r="K7" s="148">
        <f t="shared" si="0"/>
        <v>0</v>
      </c>
      <c r="L7" s="148">
        <f t="shared" si="0"/>
        <v>0</v>
      </c>
      <c r="M7" s="148">
        <f t="shared" si="0"/>
        <v>0</v>
      </c>
      <c r="N7" s="148">
        <f t="shared" si="0"/>
        <v>0</v>
      </c>
      <c r="O7" s="148">
        <f t="shared" si="0"/>
        <v>540</v>
      </c>
      <c r="P7" s="148">
        <f t="shared" si="0"/>
        <v>411</v>
      </c>
      <c r="Q7" s="192" t="s">
        <v>172</v>
      </c>
      <c r="R7" s="82" t="s">
        <v>88</v>
      </c>
      <c r="S7" s="83" t="s">
        <v>89</v>
      </c>
      <c r="T7" s="84"/>
      <c r="U7" s="84"/>
      <c r="V7" s="84"/>
      <c r="W7" s="84"/>
      <c r="X7" s="84"/>
      <c r="Y7" s="85">
        <f t="shared" ref="Y7:AD7" si="1">SUM(Y8,Y12,Y30,Y19)</f>
        <v>795</v>
      </c>
      <c r="Z7" s="148">
        <f t="shared" si="1"/>
        <v>761</v>
      </c>
      <c r="AA7" s="148">
        <f t="shared" si="1"/>
        <v>12405</v>
      </c>
      <c r="AB7" s="148">
        <f t="shared" si="1"/>
        <v>12236</v>
      </c>
      <c r="AC7" s="148">
        <f t="shared" si="1"/>
        <v>2407</v>
      </c>
      <c r="AD7" s="148">
        <f t="shared" si="1"/>
        <v>2755</v>
      </c>
      <c r="AE7" s="174">
        <f>SUM(I7,K7,M7,O7,Y7,AA7,AC7)</f>
        <v>16147</v>
      </c>
      <c r="AF7" s="174">
        <f>SUM(J7,L7,N7,P7,Z7,AB7,AD7)</f>
        <v>16163</v>
      </c>
    </row>
    <row r="8" spans="1:36" s="86" customFormat="1" ht="15" customHeight="1" thickBot="1" x14ac:dyDescent="0.25">
      <c r="A8" s="192" t="s">
        <v>22</v>
      </c>
      <c r="B8" s="87"/>
      <c r="C8" s="88" t="s">
        <v>90</v>
      </c>
      <c r="D8" s="92" t="s">
        <v>519</v>
      </c>
      <c r="E8" s="93"/>
      <c r="F8" s="93"/>
      <c r="G8" s="93"/>
      <c r="H8" s="93"/>
      <c r="I8" s="94">
        <f t="shared" ref="I8:P8" si="2">SUM(I9:I11)</f>
        <v>0</v>
      </c>
      <c r="J8" s="94">
        <f t="shared" si="2"/>
        <v>0</v>
      </c>
      <c r="K8" s="94">
        <f t="shared" si="2"/>
        <v>0</v>
      </c>
      <c r="L8" s="94">
        <f t="shared" si="2"/>
        <v>0</v>
      </c>
      <c r="M8" s="94">
        <f t="shared" si="2"/>
        <v>0</v>
      </c>
      <c r="N8" s="94">
        <f t="shared" si="2"/>
        <v>0</v>
      </c>
      <c r="O8" s="94">
        <f t="shared" si="2"/>
        <v>0</v>
      </c>
      <c r="P8" s="94">
        <f t="shared" si="2"/>
        <v>0</v>
      </c>
      <c r="Q8" s="192" t="s">
        <v>173</v>
      </c>
      <c r="R8" s="87"/>
      <c r="S8" s="88" t="s">
        <v>90</v>
      </c>
      <c r="T8" s="92" t="s">
        <v>519</v>
      </c>
      <c r="U8" s="93"/>
      <c r="V8" s="93"/>
      <c r="W8" s="93"/>
      <c r="X8" s="93"/>
      <c r="Y8" s="94">
        <f t="shared" ref="Y8:AD8" si="3">SUM(Y9:Y11)</f>
        <v>0</v>
      </c>
      <c r="Z8" s="94">
        <f t="shared" si="3"/>
        <v>0</v>
      </c>
      <c r="AA8" s="94">
        <f t="shared" si="3"/>
        <v>2000</v>
      </c>
      <c r="AB8" s="94">
        <f t="shared" si="3"/>
        <v>2000</v>
      </c>
      <c r="AC8" s="94">
        <f t="shared" si="3"/>
        <v>0</v>
      </c>
      <c r="AD8" s="94">
        <f t="shared" si="3"/>
        <v>0</v>
      </c>
      <c r="AE8" s="175">
        <f t="shared" ref="AE8:AF51" si="4">SUM(I8,K8,M8,O8,Y8,AA8,AC8)</f>
        <v>2000</v>
      </c>
      <c r="AF8" s="175">
        <f t="shared" si="4"/>
        <v>2000</v>
      </c>
    </row>
    <row r="9" spans="1:36" s="62" customFormat="1" ht="15" customHeight="1" thickBot="1" x14ac:dyDescent="0.25">
      <c r="A9" s="192" t="s">
        <v>23</v>
      </c>
      <c r="B9" s="61"/>
      <c r="C9" s="64"/>
      <c r="D9" s="48" t="s">
        <v>592</v>
      </c>
      <c r="E9" s="538" t="s">
        <v>591</v>
      </c>
      <c r="F9" s="538"/>
      <c r="G9" s="538"/>
      <c r="H9" s="548"/>
      <c r="I9" s="60"/>
      <c r="J9" s="60"/>
      <c r="K9" s="150"/>
      <c r="L9" s="150"/>
      <c r="M9" s="150"/>
      <c r="N9" s="150"/>
      <c r="O9" s="150"/>
      <c r="P9" s="150"/>
      <c r="Q9" s="192" t="s">
        <v>174</v>
      </c>
      <c r="R9" s="61"/>
      <c r="S9" s="64"/>
      <c r="T9" s="48" t="s">
        <v>592</v>
      </c>
      <c r="U9" s="538" t="s">
        <v>591</v>
      </c>
      <c r="V9" s="538"/>
      <c r="W9" s="538"/>
      <c r="X9" s="538"/>
      <c r="Y9" s="60"/>
      <c r="Z9" s="150"/>
      <c r="AA9" s="150"/>
      <c r="AB9" s="150"/>
      <c r="AC9" s="150"/>
      <c r="AD9" s="150"/>
      <c r="AE9" s="150">
        <f t="shared" si="4"/>
        <v>0</v>
      </c>
      <c r="AF9" s="150">
        <f t="shared" si="4"/>
        <v>0</v>
      </c>
    </row>
    <row r="10" spans="1:36" s="62" customFormat="1" ht="15" customHeight="1" thickBot="1" x14ac:dyDescent="0.25">
      <c r="A10" s="192" t="s">
        <v>24</v>
      </c>
      <c r="B10" s="61"/>
      <c r="C10" s="64"/>
      <c r="D10" s="65" t="s">
        <v>856</v>
      </c>
      <c r="E10" s="187" t="s">
        <v>855</v>
      </c>
      <c r="F10" s="186"/>
      <c r="G10" s="186"/>
      <c r="H10" s="186"/>
      <c r="I10" s="60"/>
      <c r="J10" s="60"/>
      <c r="K10" s="150"/>
      <c r="L10" s="150"/>
      <c r="M10" s="150"/>
      <c r="N10" s="150"/>
      <c r="O10" s="150"/>
      <c r="P10" s="150"/>
      <c r="Q10" s="192" t="s">
        <v>175</v>
      </c>
      <c r="R10" s="61"/>
      <c r="S10" s="64"/>
      <c r="T10" s="65" t="s">
        <v>856</v>
      </c>
      <c r="U10" s="187" t="s">
        <v>855</v>
      </c>
      <c r="V10" s="186"/>
      <c r="W10" s="186"/>
      <c r="X10" s="186"/>
      <c r="Y10" s="60"/>
      <c r="Z10" s="150"/>
      <c r="AA10" s="150"/>
      <c r="AB10" s="150"/>
      <c r="AC10" s="150"/>
      <c r="AD10" s="150"/>
      <c r="AE10" s="150">
        <f t="shared" si="4"/>
        <v>0</v>
      </c>
      <c r="AF10" s="150">
        <f t="shared" si="4"/>
        <v>0</v>
      </c>
    </row>
    <row r="11" spans="1:36" s="62" customFormat="1" ht="15" customHeight="1" thickBot="1" x14ac:dyDescent="0.25">
      <c r="A11" s="192" t="s">
        <v>25</v>
      </c>
      <c r="B11" s="61"/>
      <c r="C11" s="64"/>
      <c r="D11" s="48" t="s">
        <v>593</v>
      </c>
      <c r="E11" s="59" t="s">
        <v>594</v>
      </c>
      <c r="F11" s="66"/>
      <c r="G11" s="66"/>
      <c r="H11" s="59"/>
      <c r="I11" s="60"/>
      <c r="J11" s="60"/>
      <c r="K11" s="150"/>
      <c r="L11" s="150"/>
      <c r="M11" s="150"/>
      <c r="N11" s="150"/>
      <c r="O11" s="150"/>
      <c r="P11" s="150"/>
      <c r="Q11" s="192" t="s">
        <v>176</v>
      </c>
      <c r="R11" s="61"/>
      <c r="S11" s="64"/>
      <c r="T11" s="48" t="s">
        <v>593</v>
      </c>
      <c r="U11" s="59" t="s">
        <v>594</v>
      </c>
      <c r="V11" s="66"/>
      <c r="W11" s="66"/>
      <c r="X11" s="59"/>
      <c r="Y11" s="60"/>
      <c r="Z11" s="150"/>
      <c r="AA11" s="150">
        <v>2000</v>
      </c>
      <c r="AB11" s="150">
        <v>2000</v>
      </c>
      <c r="AC11" s="150"/>
      <c r="AD11" s="150"/>
      <c r="AE11" s="150">
        <f t="shared" si="4"/>
        <v>2000</v>
      </c>
      <c r="AF11" s="150">
        <f t="shared" si="4"/>
        <v>2000</v>
      </c>
    </row>
    <row r="12" spans="1:36" s="86" customFormat="1" ht="15" customHeight="1" thickBot="1" x14ac:dyDescent="0.25">
      <c r="A12" s="192" t="s">
        <v>26</v>
      </c>
      <c r="B12" s="87"/>
      <c r="C12" s="88" t="s">
        <v>92</v>
      </c>
      <c r="D12" s="89" t="s">
        <v>91</v>
      </c>
      <c r="E12" s="90"/>
      <c r="F12" s="90"/>
      <c r="G12" s="90"/>
      <c r="H12" s="90"/>
      <c r="I12" s="91">
        <f t="shared" ref="I12:P12" si="5">SUM(I13:I18)</f>
        <v>0</v>
      </c>
      <c r="J12" s="91">
        <f t="shared" si="5"/>
        <v>0</v>
      </c>
      <c r="K12" s="91">
        <f t="shared" si="5"/>
        <v>0</v>
      </c>
      <c r="L12" s="91">
        <f t="shared" si="5"/>
        <v>0</v>
      </c>
      <c r="M12" s="91">
        <f t="shared" si="5"/>
        <v>0</v>
      </c>
      <c r="N12" s="91">
        <f t="shared" si="5"/>
        <v>0</v>
      </c>
      <c r="O12" s="91">
        <f t="shared" si="5"/>
        <v>0</v>
      </c>
      <c r="P12" s="91">
        <f t="shared" si="5"/>
        <v>0</v>
      </c>
      <c r="Q12" s="192" t="s">
        <v>177</v>
      </c>
      <c r="R12" s="87"/>
      <c r="S12" s="88" t="s">
        <v>92</v>
      </c>
      <c r="T12" s="89" t="s">
        <v>91</v>
      </c>
      <c r="U12" s="90"/>
      <c r="V12" s="90"/>
      <c r="W12" s="90"/>
      <c r="X12" s="90"/>
      <c r="Y12" s="91">
        <f t="shared" ref="Y12:AD12" si="6">SUM(Y13:Y18)</f>
        <v>0</v>
      </c>
      <c r="Z12" s="91">
        <f t="shared" si="6"/>
        <v>0</v>
      </c>
      <c r="AA12" s="91">
        <f t="shared" si="6"/>
        <v>0</v>
      </c>
      <c r="AB12" s="91">
        <f t="shared" si="6"/>
        <v>0</v>
      </c>
      <c r="AC12" s="91">
        <f t="shared" si="6"/>
        <v>0</v>
      </c>
      <c r="AD12" s="91">
        <f t="shared" si="6"/>
        <v>0</v>
      </c>
      <c r="AE12" s="176">
        <f t="shared" si="4"/>
        <v>0</v>
      </c>
      <c r="AF12" s="176">
        <f t="shared" si="4"/>
        <v>0</v>
      </c>
    </row>
    <row r="13" spans="1:36" s="25" customFormat="1" ht="15" customHeight="1" thickBot="1" x14ac:dyDescent="0.25">
      <c r="A13" s="192" t="s">
        <v>27</v>
      </c>
      <c r="B13" s="22"/>
      <c r="C13" s="23"/>
      <c r="D13" s="58" t="s">
        <v>599</v>
      </c>
      <c r="E13" s="59" t="s">
        <v>600</v>
      </c>
      <c r="F13" s="24"/>
      <c r="G13" s="24"/>
      <c r="H13" s="24"/>
      <c r="I13" s="60"/>
      <c r="J13" s="60"/>
      <c r="K13" s="150"/>
      <c r="L13" s="150"/>
      <c r="M13" s="150"/>
      <c r="N13" s="150"/>
      <c r="O13" s="150"/>
      <c r="P13" s="150"/>
      <c r="Q13" s="192" t="s">
        <v>178</v>
      </c>
      <c r="R13" s="22"/>
      <c r="S13" s="23"/>
      <c r="T13" s="58" t="s">
        <v>599</v>
      </c>
      <c r="U13" s="59" t="s">
        <v>600</v>
      </c>
      <c r="V13" s="24"/>
      <c r="W13" s="24"/>
      <c r="X13" s="24"/>
      <c r="Y13" s="60"/>
      <c r="Z13" s="150"/>
      <c r="AA13" s="150"/>
      <c r="AB13" s="150"/>
      <c r="AC13" s="150"/>
      <c r="AD13" s="150"/>
      <c r="AE13" s="150">
        <f t="shared" si="4"/>
        <v>0</v>
      </c>
      <c r="AF13" s="150">
        <f t="shared" si="4"/>
        <v>0</v>
      </c>
    </row>
    <row r="14" spans="1:36" s="25" customFormat="1" ht="15" customHeight="1" thickBot="1" x14ac:dyDescent="0.25">
      <c r="A14" s="192" t="s">
        <v>28</v>
      </c>
      <c r="B14" s="22"/>
      <c r="C14" s="23"/>
      <c r="D14" s="48" t="s">
        <v>601</v>
      </c>
      <c r="E14" s="59" t="s">
        <v>602</v>
      </c>
      <c r="F14" s="24"/>
      <c r="G14" s="24"/>
      <c r="H14" s="24"/>
      <c r="I14" s="60"/>
      <c r="J14" s="60"/>
      <c r="K14" s="150"/>
      <c r="L14" s="150"/>
      <c r="M14" s="150"/>
      <c r="N14" s="150"/>
      <c r="O14" s="150"/>
      <c r="P14" s="150"/>
      <c r="Q14" s="192" t="s">
        <v>179</v>
      </c>
      <c r="R14" s="22"/>
      <c r="S14" s="23"/>
      <c r="T14" s="48" t="s">
        <v>601</v>
      </c>
      <c r="U14" s="59" t="s">
        <v>602</v>
      </c>
      <c r="V14" s="24"/>
      <c r="W14" s="24"/>
      <c r="X14" s="24"/>
      <c r="Y14" s="60"/>
      <c r="Z14" s="150"/>
      <c r="AA14" s="150"/>
      <c r="AB14" s="150"/>
      <c r="AC14" s="150"/>
      <c r="AD14" s="150"/>
      <c r="AE14" s="150">
        <f t="shared" si="4"/>
        <v>0</v>
      </c>
      <c r="AF14" s="150">
        <f t="shared" si="4"/>
        <v>0</v>
      </c>
    </row>
    <row r="15" spans="1:36" s="25" customFormat="1" ht="15" customHeight="1" thickBot="1" x14ac:dyDescent="0.25">
      <c r="A15" s="192" t="s">
        <v>29</v>
      </c>
      <c r="B15" s="22"/>
      <c r="C15" s="23"/>
      <c r="D15" s="48" t="s">
        <v>603</v>
      </c>
      <c r="E15" s="59" t="s">
        <v>604</v>
      </c>
      <c r="F15" s="24"/>
      <c r="G15" s="24"/>
      <c r="H15" s="24"/>
      <c r="I15" s="60"/>
      <c r="J15" s="60"/>
      <c r="K15" s="150"/>
      <c r="L15" s="150"/>
      <c r="M15" s="150"/>
      <c r="N15" s="150"/>
      <c r="O15" s="150"/>
      <c r="P15" s="150"/>
      <c r="Q15" s="192" t="s">
        <v>180</v>
      </c>
      <c r="R15" s="22"/>
      <c r="S15" s="23"/>
      <c r="T15" s="48" t="s">
        <v>603</v>
      </c>
      <c r="U15" s="59" t="s">
        <v>604</v>
      </c>
      <c r="V15" s="24"/>
      <c r="W15" s="24"/>
      <c r="X15" s="24"/>
      <c r="Y15" s="60"/>
      <c r="Z15" s="150"/>
      <c r="AA15" s="150"/>
      <c r="AB15" s="150"/>
      <c r="AC15" s="150"/>
      <c r="AD15" s="150"/>
      <c r="AE15" s="150">
        <f t="shared" si="4"/>
        <v>0</v>
      </c>
      <c r="AF15" s="150">
        <f t="shared" si="4"/>
        <v>0</v>
      </c>
    </row>
    <row r="16" spans="1:36" s="25" customFormat="1" ht="15" customHeight="1" thickBot="1" x14ac:dyDescent="0.25">
      <c r="A16" s="192" t="s">
        <v>30</v>
      </c>
      <c r="B16" s="22"/>
      <c r="C16" s="23"/>
      <c r="D16" s="48" t="s">
        <v>605</v>
      </c>
      <c r="E16" s="59" t="s">
        <v>606</v>
      </c>
      <c r="F16" s="24"/>
      <c r="G16" s="24"/>
      <c r="H16" s="24"/>
      <c r="I16" s="60"/>
      <c r="J16" s="60"/>
      <c r="K16" s="150"/>
      <c r="L16" s="150"/>
      <c r="M16" s="150"/>
      <c r="N16" s="150"/>
      <c r="O16" s="150"/>
      <c r="P16" s="150"/>
      <c r="Q16" s="192" t="s">
        <v>181</v>
      </c>
      <c r="R16" s="22"/>
      <c r="S16" s="23"/>
      <c r="T16" s="48" t="s">
        <v>605</v>
      </c>
      <c r="U16" s="59" t="s">
        <v>606</v>
      </c>
      <c r="V16" s="24"/>
      <c r="W16" s="24"/>
      <c r="X16" s="24"/>
      <c r="Y16" s="60"/>
      <c r="Z16" s="150"/>
      <c r="AA16" s="150"/>
      <c r="AB16" s="150"/>
      <c r="AC16" s="150"/>
      <c r="AD16" s="150"/>
      <c r="AE16" s="150">
        <f t="shared" si="4"/>
        <v>0</v>
      </c>
      <c r="AF16" s="150">
        <f t="shared" si="4"/>
        <v>0</v>
      </c>
    </row>
    <row r="17" spans="1:32" s="25" customFormat="1" ht="15" customHeight="1" thickBot="1" x14ac:dyDescent="0.25">
      <c r="A17" s="192" t="s">
        <v>31</v>
      </c>
      <c r="B17" s="22"/>
      <c r="C17" s="23"/>
      <c r="D17" s="48" t="s">
        <v>607</v>
      </c>
      <c r="E17" s="59" t="s">
        <v>608</v>
      </c>
      <c r="F17" s="24"/>
      <c r="G17" s="24"/>
      <c r="H17" s="24"/>
      <c r="I17" s="60"/>
      <c r="J17" s="60"/>
      <c r="K17" s="150"/>
      <c r="L17" s="150"/>
      <c r="M17" s="150"/>
      <c r="N17" s="150"/>
      <c r="O17" s="150"/>
      <c r="P17" s="150"/>
      <c r="Q17" s="192" t="s">
        <v>182</v>
      </c>
      <c r="R17" s="22"/>
      <c r="S17" s="23"/>
      <c r="T17" s="48" t="s">
        <v>607</v>
      </c>
      <c r="U17" s="59" t="s">
        <v>608</v>
      </c>
      <c r="V17" s="24"/>
      <c r="W17" s="24"/>
      <c r="X17" s="24"/>
      <c r="Y17" s="60"/>
      <c r="Z17" s="150"/>
      <c r="AA17" s="150"/>
      <c r="AB17" s="150"/>
      <c r="AC17" s="150"/>
      <c r="AD17" s="150"/>
      <c r="AE17" s="150">
        <f t="shared" si="4"/>
        <v>0</v>
      </c>
      <c r="AF17" s="150">
        <f t="shared" si="4"/>
        <v>0</v>
      </c>
    </row>
    <row r="18" spans="1:32" s="25" customFormat="1" ht="15" customHeight="1" thickBot="1" x14ac:dyDescent="0.25">
      <c r="A18" s="192" t="s">
        <v>32</v>
      </c>
      <c r="B18" s="22"/>
      <c r="C18" s="23"/>
      <c r="D18" s="63" t="s">
        <v>609</v>
      </c>
      <c r="E18" s="59" t="s">
        <v>518</v>
      </c>
      <c r="F18" s="24"/>
      <c r="G18" s="24"/>
      <c r="H18" s="24"/>
      <c r="I18" s="60"/>
      <c r="J18" s="60"/>
      <c r="K18" s="150"/>
      <c r="L18" s="150"/>
      <c r="M18" s="150"/>
      <c r="N18" s="150"/>
      <c r="O18" s="150"/>
      <c r="P18" s="150"/>
      <c r="Q18" s="192" t="s">
        <v>183</v>
      </c>
      <c r="R18" s="22"/>
      <c r="S18" s="23"/>
      <c r="T18" s="63" t="s">
        <v>609</v>
      </c>
      <c r="U18" s="59" t="s">
        <v>518</v>
      </c>
      <c r="V18" s="24"/>
      <c r="W18" s="24"/>
      <c r="X18" s="24"/>
      <c r="Y18" s="60"/>
      <c r="Z18" s="150"/>
      <c r="AA18" s="150"/>
      <c r="AB18" s="150"/>
      <c r="AC18" s="150"/>
      <c r="AD18" s="150"/>
      <c r="AE18" s="150">
        <f t="shared" si="4"/>
        <v>0</v>
      </c>
      <c r="AF18" s="150">
        <f t="shared" si="4"/>
        <v>0</v>
      </c>
    </row>
    <row r="19" spans="1:32" s="86" customFormat="1" ht="15" customHeight="1" thickBot="1" x14ac:dyDescent="0.25">
      <c r="A19" s="192" t="s">
        <v>33</v>
      </c>
      <c r="B19" s="87"/>
      <c r="C19" s="88" t="s">
        <v>93</v>
      </c>
      <c r="D19" s="89" t="s">
        <v>89</v>
      </c>
      <c r="E19" s="90"/>
      <c r="F19" s="90"/>
      <c r="G19" s="90"/>
      <c r="H19" s="90"/>
      <c r="I19" s="94">
        <f t="shared" ref="I19:P19" si="7">SUM(I20:I29)</f>
        <v>0</v>
      </c>
      <c r="J19" s="94">
        <f t="shared" si="7"/>
        <v>0</v>
      </c>
      <c r="K19" s="151">
        <f t="shared" si="7"/>
        <v>0</v>
      </c>
      <c r="L19" s="151">
        <f t="shared" si="7"/>
        <v>0</v>
      </c>
      <c r="M19" s="151">
        <f t="shared" si="7"/>
        <v>0</v>
      </c>
      <c r="N19" s="151">
        <f t="shared" si="7"/>
        <v>0</v>
      </c>
      <c r="O19" s="151">
        <f t="shared" si="7"/>
        <v>540</v>
      </c>
      <c r="P19" s="151">
        <f t="shared" si="7"/>
        <v>411</v>
      </c>
      <c r="Q19" s="192" t="s">
        <v>184</v>
      </c>
      <c r="R19" s="87"/>
      <c r="S19" s="88" t="s">
        <v>93</v>
      </c>
      <c r="T19" s="89" t="s">
        <v>89</v>
      </c>
      <c r="U19" s="90"/>
      <c r="V19" s="90"/>
      <c r="W19" s="90"/>
      <c r="X19" s="90"/>
      <c r="Y19" s="91">
        <f t="shared" ref="Y19:AD19" si="8">SUM(Y20:Y29)</f>
        <v>795</v>
      </c>
      <c r="Z19" s="151">
        <f t="shared" si="8"/>
        <v>761</v>
      </c>
      <c r="AA19" s="151">
        <f t="shared" si="8"/>
        <v>9905</v>
      </c>
      <c r="AB19" s="151">
        <f t="shared" si="8"/>
        <v>9736</v>
      </c>
      <c r="AC19" s="151">
        <f t="shared" si="8"/>
        <v>2407</v>
      </c>
      <c r="AD19" s="151">
        <f t="shared" si="8"/>
        <v>2755</v>
      </c>
      <c r="AE19" s="176">
        <f t="shared" si="4"/>
        <v>13647</v>
      </c>
      <c r="AF19" s="176">
        <f t="shared" si="4"/>
        <v>13663</v>
      </c>
    </row>
    <row r="20" spans="1:32" s="62" customFormat="1" ht="15" customHeight="1" thickBot="1" x14ac:dyDescent="0.25">
      <c r="A20" s="192" t="s">
        <v>34</v>
      </c>
      <c r="B20" s="61"/>
      <c r="C20" s="64"/>
      <c r="D20" s="65" t="s">
        <v>610</v>
      </c>
      <c r="E20" s="59" t="s">
        <v>619</v>
      </c>
      <c r="F20" s="59"/>
      <c r="G20" s="59"/>
      <c r="H20" s="50"/>
      <c r="I20" s="60"/>
      <c r="J20" s="60"/>
      <c r="K20" s="150"/>
      <c r="L20" s="150"/>
      <c r="M20" s="150"/>
      <c r="N20" s="150"/>
      <c r="O20" s="150"/>
      <c r="P20" s="150"/>
      <c r="Q20" s="192" t="s">
        <v>185</v>
      </c>
      <c r="R20" s="61"/>
      <c r="S20" s="64"/>
      <c r="T20" s="65" t="s">
        <v>610</v>
      </c>
      <c r="U20" s="59" t="s">
        <v>619</v>
      </c>
      <c r="V20" s="59"/>
      <c r="W20" s="59"/>
      <c r="X20" s="50"/>
      <c r="Y20" s="60">
        <v>150</v>
      </c>
      <c r="Z20" s="150">
        <v>116</v>
      </c>
      <c r="AA20" s="150"/>
      <c r="AB20" s="150"/>
      <c r="AC20" s="150"/>
      <c r="AD20" s="150"/>
      <c r="AE20" s="150">
        <f t="shared" si="4"/>
        <v>150</v>
      </c>
      <c r="AF20" s="150">
        <f t="shared" si="4"/>
        <v>116</v>
      </c>
    </row>
    <row r="21" spans="1:32" s="62" customFormat="1" ht="15" customHeight="1" thickBot="1" x14ac:dyDescent="0.25">
      <c r="A21" s="192" t="s">
        <v>35</v>
      </c>
      <c r="B21" s="61"/>
      <c r="C21" s="64"/>
      <c r="D21" s="65" t="s">
        <v>611</v>
      </c>
      <c r="E21" s="59" t="s">
        <v>620</v>
      </c>
      <c r="F21" s="59"/>
      <c r="G21" s="59"/>
      <c r="H21" s="50"/>
      <c r="I21" s="60"/>
      <c r="J21" s="60"/>
      <c r="K21" s="150"/>
      <c r="L21" s="150"/>
      <c r="M21" s="150"/>
      <c r="N21" s="150"/>
      <c r="O21" s="150">
        <v>425</v>
      </c>
      <c r="P21" s="150">
        <v>265</v>
      </c>
      <c r="Q21" s="192" t="s">
        <v>186</v>
      </c>
      <c r="R21" s="61"/>
      <c r="S21" s="64"/>
      <c r="T21" s="65" t="s">
        <v>611</v>
      </c>
      <c r="U21" s="59" t="s">
        <v>620</v>
      </c>
      <c r="V21" s="59"/>
      <c r="W21" s="59"/>
      <c r="X21" s="50"/>
      <c r="Y21" s="60">
        <v>495</v>
      </c>
      <c r="Z21" s="150">
        <v>484</v>
      </c>
      <c r="AA21" s="150">
        <v>8331</v>
      </c>
      <c r="AB21" s="150">
        <v>7253</v>
      </c>
      <c r="AC21" s="150">
        <v>1969</v>
      </c>
      <c r="AD21" s="150">
        <v>2755</v>
      </c>
      <c r="AE21" s="150">
        <f t="shared" si="4"/>
        <v>11220</v>
      </c>
      <c r="AF21" s="150">
        <f t="shared" si="4"/>
        <v>10757</v>
      </c>
    </row>
    <row r="22" spans="1:32" s="62" customFormat="1" ht="15" customHeight="1" thickBot="1" x14ac:dyDescent="0.25">
      <c r="A22" s="192" t="s">
        <v>36</v>
      </c>
      <c r="B22" s="61"/>
      <c r="C22" s="64"/>
      <c r="D22" s="65" t="s">
        <v>612</v>
      </c>
      <c r="E22" s="50" t="s">
        <v>621</v>
      </c>
      <c r="F22" s="50"/>
      <c r="G22" s="50"/>
      <c r="H22" s="50"/>
      <c r="I22" s="60"/>
      <c r="J22" s="60"/>
      <c r="K22" s="150"/>
      <c r="L22" s="150"/>
      <c r="M22" s="150"/>
      <c r="N22" s="150"/>
      <c r="O22" s="150"/>
      <c r="P22" s="150"/>
      <c r="Q22" s="192" t="s">
        <v>187</v>
      </c>
      <c r="R22" s="61"/>
      <c r="S22" s="64"/>
      <c r="T22" s="65" t="s">
        <v>612</v>
      </c>
      <c r="U22" s="50" t="s">
        <v>621</v>
      </c>
      <c r="V22" s="50"/>
      <c r="W22" s="50"/>
      <c r="X22" s="50"/>
      <c r="Y22" s="60"/>
      <c r="Z22" s="150"/>
      <c r="AA22" s="150"/>
      <c r="AB22" s="150"/>
      <c r="AC22" s="150"/>
      <c r="AD22" s="150"/>
      <c r="AE22" s="150">
        <f t="shared" si="4"/>
        <v>0</v>
      </c>
      <c r="AF22" s="150">
        <f t="shared" si="4"/>
        <v>0</v>
      </c>
    </row>
    <row r="23" spans="1:32" s="62" customFormat="1" ht="15" customHeight="1" thickBot="1" x14ac:dyDescent="0.25">
      <c r="A23" s="192" t="s">
        <v>37</v>
      </c>
      <c r="B23" s="61"/>
      <c r="C23" s="64"/>
      <c r="D23" s="65" t="s">
        <v>613</v>
      </c>
      <c r="E23" s="50" t="s">
        <v>622</v>
      </c>
      <c r="F23" s="59"/>
      <c r="G23" s="59"/>
      <c r="H23" s="59"/>
      <c r="I23" s="60"/>
      <c r="J23" s="60"/>
      <c r="K23" s="150"/>
      <c r="L23" s="150"/>
      <c r="M23" s="150"/>
      <c r="N23" s="150"/>
      <c r="O23" s="150"/>
      <c r="P23" s="150"/>
      <c r="Q23" s="192" t="s">
        <v>188</v>
      </c>
      <c r="R23" s="61"/>
      <c r="S23" s="64"/>
      <c r="T23" s="65" t="s">
        <v>613</v>
      </c>
      <c r="U23" s="50" t="s">
        <v>622</v>
      </c>
      <c r="V23" s="59"/>
      <c r="W23" s="59"/>
      <c r="X23" s="59"/>
      <c r="Y23" s="60"/>
      <c r="Z23" s="150"/>
      <c r="AA23" s="150"/>
      <c r="AB23" s="150"/>
      <c r="AC23" s="150"/>
      <c r="AD23" s="150"/>
      <c r="AE23" s="150">
        <f t="shared" si="4"/>
        <v>0</v>
      </c>
      <c r="AF23" s="150">
        <f t="shared" si="4"/>
        <v>0</v>
      </c>
    </row>
    <row r="24" spans="1:32" s="62" customFormat="1" ht="15" customHeight="1" thickBot="1" x14ac:dyDescent="0.25">
      <c r="A24" s="192" t="s">
        <v>38</v>
      </c>
      <c r="B24" s="61"/>
      <c r="C24" s="64"/>
      <c r="D24" s="65" t="s">
        <v>614</v>
      </c>
      <c r="E24" s="50" t="s">
        <v>623</v>
      </c>
      <c r="F24" s="59"/>
      <c r="G24" s="59"/>
      <c r="H24" s="59"/>
      <c r="I24" s="60"/>
      <c r="J24" s="60"/>
      <c r="K24" s="150"/>
      <c r="L24" s="150"/>
      <c r="M24" s="150"/>
      <c r="N24" s="150"/>
      <c r="O24" s="150"/>
      <c r="P24" s="150"/>
      <c r="Q24" s="192" t="s">
        <v>189</v>
      </c>
      <c r="R24" s="61"/>
      <c r="S24" s="64"/>
      <c r="T24" s="65" t="s">
        <v>614</v>
      </c>
      <c r="U24" s="50" t="s">
        <v>623</v>
      </c>
      <c r="V24" s="59"/>
      <c r="W24" s="59"/>
      <c r="X24" s="59"/>
      <c r="Y24" s="60"/>
      <c r="Z24" s="150"/>
      <c r="AA24" s="150"/>
      <c r="AB24" s="150"/>
      <c r="AC24" s="150"/>
      <c r="AD24" s="150"/>
      <c r="AE24" s="150">
        <f t="shared" si="4"/>
        <v>0</v>
      </c>
      <c r="AF24" s="150">
        <f t="shared" si="4"/>
        <v>0</v>
      </c>
    </row>
    <row r="25" spans="1:32" s="62" customFormat="1" ht="15" customHeight="1" thickBot="1" x14ac:dyDescent="0.25">
      <c r="A25" s="192" t="s">
        <v>40</v>
      </c>
      <c r="B25" s="61"/>
      <c r="C25" s="64"/>
      <c r="D25" s="65" t="s">
        <v>615</v>
      </c>
      <c r="E25" s="50" t="s">
        <v>624</v>
      </c>
      <c r="F25" s="59"/>
      <c r="G25" s="59"/>
      <c r="H25" s="59"/>
      <c r="I25" s="60"/>
      <c r="J25" s="60"/>
      <c r="K25" s="150"/>
      <c r="L25" s="150"/>
      <c r="M25" s="150"/>
      <c r="N25" s="150"/>
      <c r="O25" s="150">
        <v>115</v>
      </c>
      <c r="P25" s="150">
        <v>83</v>
      </c>
      <c r="Q25" s="192" t="s">
        <v>190</v>
      </c>
      <c r="R25" s="61"/>
      <c r="S25" s="64"/>
      <c r="T25" s="65" t="s">
        <v>615</v>
      </c>
      <c r="U25" s="50" t="s">
        <v>624</v>
      </c>
      <c r="V25" s="59"/>
      <c r="W25" s="59"/>
      <c r="X25" s="59"/>
      <c r="Y25" s="60">
        <v>150</v>
      </c>
      <c r="Z25" s="150">
        <v>161</v>
      </c>
      <c r="AA25" s="150">
        <v>1574</v>
      </c>
      <c r="AB25" s="150">
        <v>1932</v>
      </c>
      <c r="AC25" s="150">
        <v>438</v>
      </c>
      <c r="AD25" s="150"/>
      <c r="AE25" s="150">
        <f t="shared" si="4"/>
        <v>2277</v>
      </c>
      <c r="AF25" s="150">
        <f t="shared" si="4"/>
        <v>2176</v>
      </c>
    </row>
    <row r="26" spans="1:32" s="62" customFormat="1" ht="15" customHeight="1" thickBot="1" x14ac:dyDescent="0.25">
      <c r="A26" s="192" t="s">
        <v>41</v>
      </c>
      <c r="B26" s="61"/>
      <c r="C26" s="64"/>
      <c r="D26" s="65" t="s">
        <v>616</v>
      </c>
      <c r="E26" s="50" t="s">
        <v>625</v>
      </c>
      <c r="F26" s="59"/>
      <c r="G26" s="59"/>
      <c r="H26" s="59"/>
      <c r="I26" s="60"/>
      <c r="J26" s="60"/>
      <c r="K26" s="150"/>
      <c r="L26" s="150"/>
      <c r="M26" s="150"/>
      <c r="N26" s="150"/>
      <c r="O26" s="150"/>
      <c r="P26" s="150"/>
      <c r="Q26" s="192" t="s">
        <v>191</v>
      </c>
      <c r="R26" s="61"/>
      <c r="S26" s="64"/>
      <c r="T26" s="65" t="s">
        <v>616</v>
      </c>
      <c r="U26" s="50" t="s">
        <v>625</v>
      </c>
      <c r="V26" s="59"/>
      <c r="W26" s="59"/>
      <c r="X26" s="59"/>
      <c r="Y26" s="60"/>
      <c r="Z26" s="150"/>
      <c r="AA26" s="150"/>
      <c r="AB26" s="150"/>
      <c r="AC26" s="150"/>
      <c r="AD26" s="150"/>
      <c r="AE26" s="150">
        <f t="shared" si="4"/>
        <v>0</v>
      </c>
      <c r="AF26" s="150">
        <f t="shared" si="4"/>
        <v>0</v>
      </c>
    </row>
    <row r="27" spans="1:32" s="62" customFormat="1" ht="15" customHeight="1" thickBot="1" x14ac:dyDescent="0.25">
      <c r="A27" s="192" t="s">
        <v>43</v>
      </c>
      <c r="B27" s="61"/>
      <c r="C27" s="64"/>
      <c r="D27" s="65" t="s">
        <v>617</v>
      </c>
      <c r="E27" s="50" t="s">
        <v>626</v>
      </c>
      <c r="F27" s="59"/>
      <c r="G27" s="59"/>
      <c r="H27" s="59"/>
      <c r="I27" s="60"/>
      <c r="J27" s="60"/>
      <c r="K27" s="150"/>
      <c r="L27" s="150"/>
      <c r="M27" s="150"/>
      <c r="N27" s="150"/>
      <c r="O27" s="150"/>
      <c r="P27" s="150"/>
      <c r="Q27" s="192" t="s">
        <v>192</v>
      </c>
      <c r="R27" s="61"/>
      <c r="S27" s="64"/>
      <c r="T27" s="65" t="s">
        <v>617</v>
      </c>
      <c r="U27" s="50" t="s">
        <v>626</v>
      </c>
      <c r="V27" s="59"/>
      <c r="W27" s="59"/>
      <c r="X27" s="59"/>
      <c r="Y27" s="60"/>
      <c r="Z27" s="150"/>
      <c r="AA27" s="150"/>
      <c r="AB27" s="150">
        <v>31</v>
      </c>
      <c r="AC27" s="150"/>
      <c r="AD27" s="150"/>
      <c r="AE27" s="150">
        <f t="shared" si="4"/>
        <v>0</v>
      </c>
      <c r="AF27" s="150">
        <f t="shared" si="4"/>
        <v>31</v>
      </c>
    </row>
    <row r="28" spans="1:32" s="62" customFormat="1" ht="15" customHeight="1" thickBot="1" x14ac:dyDescent="0.25">
      <c r="A28" s="192" t="s">
        <v>44</v>
      </c>
      <c r="B28" s="61"/>
      <c r="C28" s="64"/>
      <c r="D28" s="65" t="s">
        <v>948</v>
      </c>
      <c r="E28" s="50" t="s">
        <v>949</v>
      </c>
      <c r="F28" s="59"/>
      <c r="G28" s="59"/>
      <c r="H28" s="59"/>
      <c r="I28" s="60"/>
      <c r="J28" s="60"/>
      <c r="K28" s="150"/>
      <c r="L28" s="150"/>
      <c r="M28" s="150"/>
      <c r="N28" s="150"/>
      <c r="O28" s="150"/>
      <c r="P28" s="150"/>
      <c r="Q28" s="192" t="s">
        <v>193</v>
      </c>
      <c r="R28" s="61"/>
      <c r="S28" s="64"/>
      <c r="T28" s="65" t="s">
        <v>948</v>
      </c>
      <c r="U28" s="50" t="s">
        <v>949</v>
      </c>
      <c r="V28" s="59"/>
      <c r="W28" s="59"/>
      <c r="X28" s="59"/>
      <c r="Y28" s="60"/>
      <c r="Z28" s="150"/>
      <c r="AA28" s="150"/>
      <c r="AB28" s="150"/>
      <c r="AC28" s="150"/>
      <c r="AD28" s="150"/>
      <c r="AE28" s="150">
        <f>SUM(I28,K28,M28,O28,Y28,AA28,AC28)</f>
        <v>0</v>
      </c>
      <c r="AF28" s="150">
        <f>SUM(J28,L28,N28,P28,Z28,AB28,AD28)</f>
        <v>0</v>
      </c>
    </row>
    <row r="29" spans="1:32" s="62" customFormat="1" ht="15" customHeight="1" thickBot="1" x14ac:dyDescent="0.25">
      <c r="A29" s="192" t="s">
        <v>45</v>
      </c>
      <c r="B29" s="61"/>
      <c r="C29" s="64"/>
      <c r="D29" s="65" t="s">
        <v>618</v>
      </c>
      <c r="E29" s="50" t="s">
        <v>627</v>
      </c>
      <c r="F29" s="59"/>
      <c r="G29" s="59"/>
      <c r="H29" s="59"/>
      <c r="I29" s="60"/>
      <c r="J29" s="60"/>
      <c r="K29" s="150"/>
      <c r="L29" s="150"/>
      <c r="M29" s="150"/>
      <c r="N29" s="150"/>
      <c r="O29" s="150"/>
      <c r="P29" s="150">
        <v>63</v>
      </c>
      <c r="Q29" s="192" t="s">
        <v>194</v>
      </c>
      <c r="R29" s="61"/>
      <c r="S29" s="64"/>
      <c r="T29" s="65" t="s">
        <v>618</v>
      </c>
      <c r="U29" s="50" t="s">
        <v>627</v>
      </c>
      <c r="V29" s="59"/>
      <c r="W29" s="59"/>
      <c r="X29" s="59"/>
      <c r="Y29" s="60"/>
      <c r="Z29" s="150"/>
      <c r="AA29" s="150"/>
      <c r="AB29" s="150">
        <v>520</v>
      </c>
      <c r="AC29" s="150"/>
      <c r="AD29" s="150"/>
      <c r="AE29" s="150">
        <f t="shared" si="4"/>
        <v>0</v>
      </c>
      <c r="AF29" s="150">
        <f t="shared" si="4"/>
        <v>583</v>
      </c>
    </row>
    <row r="30" spans="1:32" s="86" customFormat="1" ht="15" customHeight="1" thickBot="1" x14ac:dyDescent="0.25">
      <c r="A30" s="192" t="s">
        <v>47</v>
      </c>
      <c r="B30" s="87"/>
      <c r="C30" s="88" t="s">
        <v>94</v>
      </c>
      <c r="D30" s="92" t="s">
        <v>520</v>
      </c>
      <c r="E30" s="93"/>
      <c r="F30" s="90"/>
      <c r="G30" s="90"/>
      <c r="H30" s="90"/>
      <c r="I30" s="91">
        <f t="shared" ref="I30:P30" si="9">SUM(I31:I32)</f>
        <v>0</v>
      </c>
      <c r="J30" s="91">
        <f t="shared" si="9"/>
        <v>0</v>
      </c>
      <c r="K30" s="91">
        <f t="shared" si="9"/>
        <v>0</v>
      </c>
      <c r="L30" s="91">
        <f t="shared" si="9"/>
        <v>0</v>
      </c>
      <c r="M30" s="91">
        <f t="shared" si="9"/>
        <v>0</v>
      </c>
      <c r="N30" s="91">
        <f t="shared" si="9"/>
        <v>0</v>
      </c>
      <c r="O30" s="91">
        <f t="shared" si="9"/>
        <v>0</v>
      </c>
      <c r="P30" s="91">
        <f t="shared" si="9"/>
        <v>0</v>
      </c>
      <c r="Q30" s="192" t="s">
        <v>195</v>
      </c>
      <c r="R30" s="87"/>
      <c r="S30" s="88" t="s">
        <v>94</v>
      </c>
      <c r="T30" s="92" t="s">
        <v>520</v>
      </c>
      <c r="U30" s="93"/>
      <c r="V30" s="90"/>
      <c r="W30" s="90"/>
      <c r="X30" s="90"/>
      <c r="Y30" s="91">
        <f t="shared" ref="Y30:AD30" si="10">SUM(Y31:Y32)</f>
        <v>0</v>
      </c>
      <c r="Z30" s="91">
        <f t="shared" si="10"/>
        <v>0</v>
      </c>
      <c r="AA30" s="91">
        <f t="shared" si="10"/>
        <v>500</v>
      </c>
      <c r="AB30" s="91">
        <f t="shared" si="10"/>
        <v>500</v>
      </c>
      <c r="AC30" s="91">
        <f t="shared" si="10"/>
        <v>0</v>
      </c>
      <c r="AD30" s="91">
        <f t="shared" si="10"/>
        <v>0</v>
      </c>
      <c r="AE30" s="176">
        <f t="shared" si="4"/>
        <v>500</v>
      </c>
      <c r="AF30" s="176">
        <f t="shared" si="4"/>
        <v>500</v>
      </c>
    </row>
    <row r="31" spans="1:32" s="49" customFormat="1" ht="15" customHeight="1" thickBot="1" x14ac:dyDescent="0.25">
      <c r="A31" s="192" t="s">
        <v>48</v>
      </c>
      <c r="B31" s="47"/>
      <c r="C31" s="67"/>
      <c r="D31" s="48" t="s">
        <v>632</v>
      </c>
      <c r="E31" s="50" t="s">
        <v>630</v>
      </c>
      <c r="F31" s="68"/>
      <c r="G31" s="51"/>
      <c r="H31" s="51"/>
      <c r="I31" s="60"/>
      <c r="J31" s="60"/>
      <c r="K31" s="150"/>
      <c r="L31" s="150"/>
      <c r="M31" s="150"/>
      <c r="N31" s="150"/>
      <c r="O31" s="150"/>
      <c r="P31" s="150"/>
      <c r="Q31" s="192" t="s">
        <v>196</v>
      </c>
      <c r="R31" s="47"/>
      <c r="S31" s="67"/>
      <c r="T31" s="48" t="s">
        <v>632</v>
      </c>
      <c r="U31" s="50" t="s">
        <v>630</v>
      </c>
      <c r="V31" s="68"/>
      <c r="W31" s="51"/>
      <c r="X31" s="51"/>
      <c r="Y31" s="60"/>
      <c r="Z31" s="150"/>
      <c r="AA31" s="150"/>
      <c r="AB31" s="150"/>
      <c r="AC31" s="150"/>
      <c r="AD31" s="150"/>
      <c r="AE31" s="150">
        <f t="shared" si="4"/>
        <v>0</v>
      </c>
      <c r="AF31" s="150">
        <f t="shared" si="4"/>
        <v>0</v>
      </c>
    </row>
    <row r="32" spans="1:32" s="49" customFormat="1" ht="15" customHeight="1" thickBot="1" x14ac:dyDescent="0.25">
      <c r="A32" s="192" t="s">
        <v>49</v>
      </c>
      <c r="B32" s="47"/>
      <c r="C32" s="67"/>
      <c r="D32" s="48" t="s">
        <v>633</v>
      </c>
      <c r="E32" s="50" t="s">
        <v>631</v>
      </c>
      <c r="F32" s="68"/>
      <c r="G32" s="51"/>
      <c r="H32" s="51"/>
      <c r="I32" s="60"/>
      <c r="J32" s="60"/>
      <c r="K32" s="150"/>
      <c r="L32" s="150"/>
      <c r="M32" s="150"/>
      <c r="N32" s="150"/>
      <c r="O32" s="150"/>
      <c r="P32" s="150"/>
      <c r="Q32" s="192" t="s">
        <v>197</v>
      </c>
      <c r="R32" s="47"/>
      <c r="S32" s="67"/>
      <c r="T32" s="48" t="s">
        <v>633</v>
      </c>
      <c r="U32" s="50" t="s">
        <v>631</v>
      </c>
      <c r="V32" s="68"/>
      <c r="W32" s="51"/>
      <c r="X32" s="51"/>
      <c r="Y32" s="60"/>
      <c r="Z32" s="150"/>
      <c r="AA32" s="150">
        <v>500</v>
      </c>
      <c r="AB32" s="150">
        <v>500</v>
      </c>
      <c r="AC32" s="150"/>
      <c r="AD32" s="150"/>
      <c r="AE32" s="150">
        <f t="shared" si="4"/>
        <v>500</v>
      </c>
      <c r="AF32" s="150">
        <f t="shared" si="4"/>
        <v>500</v>
      </c>
    </row>
    <row r="33" spans="1:32" s="86" customFormat="1" ht="15" customHeight="1" thickBot="1" x14ac:dyDescent="0.25">
      <c r="A33" s="192" t="s">
        <v>50</v>
      </c>
      <c r="B33" s="82" t="s">
        <v>96</v>
      </c>
      <c r="C33" s="83" t="s">
        <v>97</v>
      </c>
      <c r="D33" s="83"/>
      <c r="E33" s="83"/>
      <c r="F33" s="83"/>
      <c r="G33" s="83"/>
      <c r="H33" s="83"/>
      <c r="I33" s="85">
        <f t="shared" ref="I33:P33" si="11">SUM(I34,I37,I40)</f>
        <v>0</v>
      </c>
      <c r="J33" s="85">
        <f t="shared" si="11"/>
        <v>0</v>
      </c>
      <c r="K33" s="85">
        <f t="shared" si="11"/>
        <v>0</v>
      </c>
      <c r="L33" s="85">
        <f t="shared" si="11"/>
        <v>0</v>
      </c>
      <c r="M33" s="85">
        <f t="shared" si="11"/>
        <v>0</v>
      </c>
      <c r="N33" s="85">
        <f t="shared" si="11"/>
        <v>0</v>
      </c>
      <c r="O33" s="85">
        <f t="shared" si="11"/>
        <v>0</v>
      </c>
      <c r="P33" s="85">
        <f t="shared" si="11"/>
        <v>0</v>
      </c>
      <c r="Q33" s="192" t="s">
        <v>198</v>
      </c>
      <c r="R33" s="82" t="s">
        <v>96</v>
      </c>
      <c r="S33" s="83" t="s">
        <v>97</v>
      </c>
      <c r="T33" s="83"/>
      <c r="U33" s="83"/>
      <c r="V33" s="83"/>
      <c r="W33" s="83"/>
      <c r="X33" s="83"/>
      <c r="Y33" s="85">
        <f t="shared" ref="Y33:AD33" si="12">SUM(Y34,Y37,Y40)</f>
        <v>0</v>
      </c>
      <c r="Z33" s="85">
        <f t="shared" si="12"/>
        <v>0</v>
      </c>
      <c r="AA33" s="85">
        <f t="shared" si="12"/>
        <v>0</v>
      </c>
      <c r="AB33" s="85">
        <f t="shared" si="12"/>
        <v>0</v>
      </c>
      <c r="AC33" s="85">
        <f t="shared" si="12"/>
        <v>0</v>
      </c>
      <c r="AD33" s="85">
        <f t="shared" si="12"/>
        <v>0</v>
      </c>
      <c r="AE33" s="174">
        <f t="shared" si="4"/>
        <v>0</v>
      </c>
      <c r="AF33" s="174">
        <f t="shared" si="4"/>
        <v>0</v>
      </c>
    </row>
    <row r="34" spans="1:32" s="86" customFormat="1" ht="15" customHeight="1" thickBot="1" x14ac:dyDescent="0.25">
      <c r="A34" s="192" t="s">
        <v>51</v>
      </c>
      <c r="B34" s="87"/>
      <c r="C34" s="95" t="s">
        <v>98</v>
      </c>
      <c r="D34" s="97" t="s">
        <v>521</v>
      </c>
      <c r="E34" s="92"/>
      <c r="F34" s="93"/>
      <c r="G34" s="93"/>
      <c r="H34" s="93"/>
      <c r="I34" s="94">
        <f t="shared" ref="I34:P34" si="13">SUM(I35:I36)</f>
        <v>0</v>
      </c>
      <c r="J34" s="94">
        <f t="shared" si="13"/>
        <v>0</v>
      </c>
      <c r="K34" s="94">
        <f t="shared" si="13"/>
        <v>0</v>
      </c>
      <c r="L34" s="94">
        <f t="shared" si="13"/>
        <v>0</v>
      </c>
      <c r="M34" s="94">
        <f t="shared" si="13"/>
        <v>0</v>
      </c>
      <c r="N34" s="94">
        <f t="shared" si="13"/>
        <v>0</v>
      </c>
      <c r="O34" s="94">
        <f t="shared" si="13"/>
        <v>0</v>
      </c>
      <c r="P34" s="94">
        <f t="shared" si="13"/>
        <v>0</v>
      </c>
      <c r="Q34" s="192" t="s">
        <v>199</v>
      </c>
      <c r="R34" s="87"/>
      <c r="S34" s="95" t="s">
        <v>98</v>
      </c>
      <c r="T34" s="97" t="s">
        <v>521</v>
      </c>
      <c r="U34" s="92"/>
      <c r="V34" s="93"/>
      <c r="W34" s="93"/>
      <c r="X34" s="93"/>
      <c r="Y34" s="94">
        <f t="shared" ref="Y34:AD34" si="14">SUM(Y35:Y36)</f>
        <v>0</v>
      </c>
      <c r="Z34" s="94">
        <f t="shared" si="14"/>
        <v>0</v>
      </c>
      <c r="AA34" s="94">
        <f t="shared" si="14"/>
        <v>0</v>
      </c>
      <c r="AB34" s="94">
        <f t="shared" si="14"/>
        <v>0</v>
      </c>
      <c r="AC34" s="94">
        <f t="shared" si="14"/>
        <v>0</v>
      </c>
      <c r="AD34" s="94">
        <f t="shared" si="14"/>
        <v>0</v>
      </c>
      <c r="AE34" s="175">
        <f t="shared" si="4"/>
        <v>0</v>
      </c>
      <c r="AF34" s="175">
        <f t="shared" si="4"/>
        <v>0</v>
      </c>
    </row>
    <row r="35" spans="1:32" s="62" customFormat="1" ht="15" customHeight="1" thickBot="1" x14ac:dyDescent="0.25">
      <c r="A35" s="192" t="s">
        <v>52</v>
      </c>
      <c r="B35" s="61"/>
      <c r="C35" s="64"/>
      <c r="D35" s="48" t="s">
        <v>595</v>
      </c>
      <c r="E35" s="59" t="s">
        <v>596</v>
      </c>
      <c r="F35" s="59"/>
      <c r="G35" s="59"/>
      <c r="H35" s="59"/>
      <c r="I35" s="60"/>
      <c r="J35" s="60"/>
      <c r="K35" s="60"/>
      <c r="L35" s="60"/>
      <c r="M35" s="60"/>
      <c r="N35" s="60"/>
      <c r="O35" s="60"/>
      <c r="P35" s="60"/>
      <c r="Q35" s="192" t="s">
        <v>200</v>
      </c>
      <c r="R35" s="61"/>
      <c r="S35" s="64"/>
      <c r="T35" s="48" t="s">
        <v>595</v>
      </c>
      <c r="U35" s="59" t="s">
        <v>596</v>
      </c>
      <c r="V35" s="59"/>
      <c r="W35" s="59"/>
      <c r="X35" s="59"/>
      <c r="Y35" s="60"/>
      <c r="Z35" s="60"/>
      <c r="AA35" s="60"/>
      <c r="AB35" s="60"/>
      <c r="AC35" s="60"/>
      <c r="AD35" s="60"/>
      <c r="AE35" s="150">
        <f t="shared" si="4"/>
        <v>0</v>
      </c>
      <c r="AF35" s="150">
        <f t="shared" si="4"/>
        <v>0</v>
      </c>
    </row>
    <row r="36" spans="1:32" s="62" customFormat="1" ht="15" customHeight="1" thickBot="1" x14ac:dyDescent="0.25">
      <c r="A36" s="192" t="s">
        <v>53</v>
      </c>
      <c r="B36" s="61"/>
      <c r="C36" s="48"/>
      <c r="D36" s="48" t="s">
        <v>597</v>
      </c>
      <c r="E36" s="59" t="s">
        <v>598</v>
      </c>
      <c r="F36" s="66"/>
      <c r="G36" s="66"/>
      <c r="H36" s="59"/>
      <c r="I36" s="60"/>
      <c r="J36" s="60"/>
      <c r="K36" s="60"/>
      <c r="L36" s="60"/>
      <c r="M36" s="60"/>
      <c r="N36" s="60"/>
      <c r="O36" s="60"/>
      <c r="P36" s="60"/>
      <c r="Q36" s="192" t="s">
        <v>222</v>
      </c>
      <c r="R36" s="61"/>
      <c r="S36" s="48"/>
      <c r="T36" s="48" t="s">
        <v>597</v>
      </c>
      <c r="U36" s="59" t="s">
        <v>598</v>
      </c>
      <c r="V36" s="66"/>
      <c r="W36" s="66"/>
      <c r="X36" s="59"/>
      <c r="Y36" s="60"/>
      <c r="Z36" s="60"/>
      <c r="AA36" s="60"/>
      <c r="AB36" s="60"/>
      <c r="AC36" s="60"/>
      <c r="AD36" s="60"/>
      <c r="AE36" s="150">
        <f t="shared" si="4"/>
        <v>0</v>
      </c>
      <c r="AF36" s="150">
        <f t="shared" si="4"/>
        <v>0</v>
      </c>
    </row>
    <row r="37" spans="1:32" s="86" customFormat="1" ht="15" customHeight="1" thickBot="1" x14ac:dyDescent="0.25">
      <c r="A37" s="192" t="s">
        <v>54</v>
      </c>
      <c r="B37" s="87"/>
      <c r="C37" s="95" t="s">
        <v>99</v>
      </c>
      <c r="D37" s="96" t="s">
        <v>97</v>
      </c>
      <c r="E37" s="89"/>
      <c r="F37" s="90"/>
      <c r="G37" s="90"/>
      <c r="H37" s="90"/>
      <c r="I37" s="91">
        <f t="shared" ref="I37:P37" si="15">SUM(I38:I39)</f>
        <v>0</v>
      </c>
      <c r="J37" s="91">
        <f t="shared" si="15"/>
        <v>0</v>
      </c>
      <c r="K37" s="91">
        <f t="shared" si="15"/>
        <v>0</v>
      </c>
      <c r="L37" s="91">
        <f t="shared" si="15"/>
        <v>0</v>
      </c>
      <c r="M37" s="91">
        <f t="shared" si="15"/>
        <v>0</v>
      </c>
      <c r="N37" s="91">
        <f t="shared" si="15"/>
        <v>0</v>
      </c>
      <c r="O37" s="91">
        <f t="shared" si="15"/>
        <v>0</v>
      </c>
      <c r="P37" s="91">
        <f t="shared" si="15"/>
        <v>0</v>
      </c>
      <c r="Q37" s="192" t="s">
        <v>223</v>
      </c>
      <c r="R37" s="87"/>
      <c r="S37" s="95" t="s">
        <v>99</v>
      </c>
      <c r="T37" s="96" t="s">
        <v>97</v>
      </c>
      <c r="U37" s="89"/>
      <c r="V37" s="90"/>
      <c r="W37" s="90"/>
      <c r="X37" s="90"/>
      <c r="Y37" s="91">
        <f t="shared" ref="Y37:AD37" si="16">SUM(Y38:Y39)</f>
        <v>0</v>
      </c>
      <c r="Z37" s="91">
        <f t="shared" si="16"/>
        <v>0</v>
      </c>
      <c r="AA37" s="91">
        <f t="shared" si="16"/>
        <v>0</v>
      </c>
      <c r="AB37" s="91">
        <f t="shared" si="16"/>
        <v>0</v>
      </c>
      <c r="AC37" s="91">
        <f t="shared" si="16"/>
        <v>0</v>
      </c>
      <c r="AD37" s="91">
        <f t="shared" si="16"/>
        <v>0</v>
      </c>
      <c r="AE37" s="176">
        <f t="shared" si="4"/>
        <v>0</v>
      </c>
      <c r="AF37" s="176">
        <f t="shared" si="4"/>
        <v>0</v>
      </c>
    </row>
    <row r="38" spans="1:32" s="62" customFormat="1" ht="15" customHeight="1" thickBot="1" x14ac:dyDescent="0.25">
      <c r="A38" s="192" t="s">
        <v>55</v>
      </c>
      <c r="B38" s="61"/>
      <c r="C38" s="64"/>
      <c r="D38" s="48" t="s">
        <v>634</v>
      </c>
      <c r="E38" s="59" t="s">
        <v>628</v>
      </c>
      <c r="F38" s="59"/>
      <c r="G38" s="59"/>
      <c r="H38" s="59"/>
      <c r="I38" s="60"/>
      <c r="J38" s="60"/>
      <c r="K38" s="60"/>
      <c r="L38" s="60"/>
      <c r="M38" s="60"/>
      <c r="N38" s="60"/>
      <c r="O38" s="60"/>
      <c r="P38" s="60"/>
      <c r="Q38" s="192" t="s">
        <v>224</v>
      </c>
      <c r="R38" s="61"/>
      <c r="S38" s="64"/>
      <c r="T38" s="48" t="s">
        <v>634</v>
      </c>
      <c r="U38" s="59" t="s">
        <v>628</v>
      </c>
      <c r="V38" s="59"/>
      <c r="W38" s="59"/>
      <c r="X38" s="59"/>
      <c r="Y38" s="60"/>
      <c r="Z38" s="60"/>
      <c r="AA38" s="60"/>
      <c r="AB38" s="60"/>
      <c r="AC38" s="60"/>
      <c r="AD38" s="60"/>
      <c r="AE38" s="150">
        <f t="shared" si="4"/>
        <v>0</v>
      </c>
      <c r="AF38" s="150">
        <f t="shared" si="4"/>
        <v>0</v>
      </c>
    </row>
    <row r="39" spans="1:32" s="62" customFormat="1" ht="15" customHeight="1" thickBot="1" x14ac:dyDescent="0.25">
      <c r="A39" s="192" t="s">
        <v>56</v>
      </c>
      <c r="B39" s="61"/>
      <c r="C39" s="64"/>
      <c r="D39" s="48" t="s">
        <v>635</v>
      </c>
      <c r="E39" s="59" t="s">
        <v>629</v>
      </c>
      <c r="F39" s="50"/>
      <c r="G39" s="50"/>
      <c r="H39" s="50"/>
      <c r="I39" s="60"/>
      <c r="J39" s="60"/>
      <c r="K39" s="60"/>
      <c r="L39" s="60"/>
      <c r="M39" s="60"/>
      <c r="N39" s="60"/>
      <c r="O39" s="60"/>
      <c r="P39" s="60"/>
      <c r="Q39" s="192" t="s">
        <v>225</v>
      </c>
      <c r="R39" s="61"/>
      <c r="S39" s="64"/>
      <c r="T39" s="48" t="s">
        <v>635</v>
      </c>
      <c r="U39" s="59" t="s">
        <v>629</v>
      </c>
      <c r="V39" s="50"/>
      <c r="W39" s="50"/>
      <c r="X39" s="50"/>
      <c r="Y39" s="60"/>
      <c r="Z39" s="60"/>
      <c r="AA39" s="60"/>
      <c r="AB39" s="60"/>
      <c r="AC39" s="60"/>
      <c r="AD39" s="60"/>
      <c r="AE39" s="150">
        <f t="shared" si="4"/>
        <v>0</v>
      </c>
      <c r="AF39" s="150">
        <f t="shared" si="4"/>
        <v>0</v>
      </c>
    </row>
    <row r="40" spans="1:32" s="86" customFormat="1" ht="15" customHeight="1" thickBot="1" x14ac:dyDescent="0.25">
      <c r="A40" s="192" t="s">
        <v>57</v>
      </c>
      <c r="B40" s="87"/>
      <c r="C40" s="95" t="s">
        <v>100</v>
      </c>
      <c r="D40" s="92" t="s">
        <v>522</v>
      </c>
      <c r="E40" s="98"/>
      <c r="F40" s="93"/>
      <c r="G40" s="93"/>
      <c r="H40" s="93"/>
      <c r="I40" s="94">
        <f t="shared" ref="I40:AD40" si="17">SUM(I41)</f>
        <v>0</v>
      </c>
      <c r="J40" s="94">
        <f t="shared" si="17"/>
        <v>0</v>
      </c>
      <c r="K40" s="94">
        <f t="shared" si="17"/>
        <v>0</v>
      </c>
      <c r="L40" s="94">
        <f t="shared" si="17"/>
        <v>0</v>
      </c>
      <c r="M40" s="94">
        <f t="shared" si="17"/>
        <v>0</v>
      </c>
      <c r="N40" s="94">
        <f t="shared" si="17"/>
        <v>0</v>
      </c>
      <c r="O40" s="94">
        <f t="shared" si="17"/>
        <v>0</v>
      </c>
      <c r="P40" s="94">
        <f t="shared" si="17"/>
        <v>0</v>
      </c>
      <c r="Q40" s="192" t="s">
        <v>226</v>
      </c>
      <c r="R40" s="87"/>
      <c r="S40" s="95" t="s">
        <v>100</v>
      </c>
      <c r="T40" s="92" t="s">
        <v>522</v>
      </c>
      <c r="U40" s="98"/>
      <c r="V40" s="93"/>
      <c r="W40" s="93"/>
      <c r="X40" s="93"/>
      <c r="Y40" s="94">
        <f t="shared" si="17"/>
        <v>0</v>
      </c>
      <c r="Z40" s="94">
        <f t="shared" si="17"/>
        <v>0</v>
      </c>
      <c r="AA40" s="94">
        <f t="shared" si="17"/>
        <v>0</v>
      </c>
      <c r="AB40" s="94">
        <f t="shared" si="17"/>
        <v>0</v>
      </c>
      <c r="AC40" s="94">
        <f t="shared" si="17"/>
        <v>0</v>
      </c>
      <c r="AD40" s="94">
        <f t="shared" si="17"/>
        <v>0</v>
      </c>
      <c r="AE40" s="175">
        <f t="shared" si="4"/>
        <v>0</v>
      </c>
      <c r="AF40" s="175">
        <f t="shared" si="4"/>
        <v>0</v>
      </c>
    </row>
    <row r="41" spans="1:32" s="62" customFormat="1" ht="15" customHeight="1" thickBot="1" x14ac:dyDescent="0.25">
      <c r="A41" s="192" t="s">
        <v>58</v>
      </c>
      <c r="B41" s="61"/>
      <c r="C41" s="64"/>
      <c r="D41" s="48" t="s">
        <v>636</v>
      </c>
      <c r="E41" s="50" t="s">
        <v>523</v>
      </c>
      <c r="F41" s="50"/>
      <c r="G41" s="50"/>
      <c r="H41" s="50"/>
      <c r="I41" s="52"/>
      <c r="J41" s="52"/>
      <c r="K41" s="152"/>
      <c r="L41" s="152"/>
      <c r="M41" s="152"/>
      <c r="N41" s="152"/>
      <c r="O41" s="152"/>
      <c r="P41" s="152"/>
      <c r="Q41" s="192" t="s">
        <v>227</v>
      </c>
      <c r="R41" s="61"/>
      <c r="S41" s="64"/>
      <c r="T41" s="48" t="s">
        <v>636</v>
      </c>
      <c r="U41" s="50" t="s">
        <v>523</v>
      </c>
      <c r="V41" s="50"/>
      <c r="W41" s="50"/>
      <c r="X41" s="50"/>
      <c r="Y41" s="52"/>
      <c r="Z41" s="152"/>
      <c r="AA41" s="152"/>
      <c r="AB41" s="152"/>
      <c r="AC41" s="152"/>
      <c r="AD41" s="152"/>
      <c r="AE41" s="152">
        <f t="shared" si="4"/>
        <v>0</v>
      </c>
      <c r="AF41" s="152">
        <f t="shared" si="4"/>
        <v>0</v>
      </c>
    </row>
    <row r="42" spans="1:32" s="86" customFormat="1" ht="30" customHeight="1" thickBot="1" x14ac:dyDescent="0.25">
      <c r="A42" s="192" t="s">
        <v>59</v>
      </c>
      <c r="B42" s="539" t="s">
        <v>905</v>
      </c>
      <c r="C42" s="540"/>
      <c r="D42" s="540"/>
      <c r="E42" s="540"/>
      <c r="F42" s="540"/>
      <c r="G42" s="540"/>
      <c r="H42" s="540"/>
      <c r="I42" s="99">
        <f t="shared" ref="I42:P42" si="18">SUM(I7,I33)</f>
        <v>0</v>
      </c>
      <c r="J42" s="99">
        <f t="shared" si="18"/>
        <v>0</v>
      </c>
      <c r="K42" s="99">
        <f t="shared" si="18"/>
        <v>0</v>
      </c>
      <c r="L42" s="99">
        <f t="shared" si="18"/>
        <v>0</v>
      </c>
      <c r="M42" s="99">
        <f t="shared" si="18"/>
        <v>0</v>
      </c>
      <c r="N42" s="99">
        <f t="shared" si="18"/>
        <v>0</v>
      </c>
      <c r="O42" s="99">
        <f t="shared" si="18"/>
        <v>540</v>
      </c>
      <c r="P42" s="99">
        <f t="shared" si="18"/>
        <v>411</v>
      </c>
      <c r="Q42" s="192" t="s">
        <v>228</v>
      </c>
      <c r="R42" s="539" t="s">
        <v>905</v>
      </c>
      <c r="S42" s="540"/>
      <c r="T42" s="540"/>
      <c r="U42" s="540"/>
      <c r="V42" s="540"/>
      <c r="W42" s="540"/>
      <c r="X42" s="540"/>
      <c r="Y42" s="99">
        <f t="shared" ref="Y42:AD42" si="19">SUM(Y7,Y33)</f>
        <v>795</v>
      </c>
      <c r="Z42" s="99">
        <f t="shared" si="19"/>
        <v>761</v>
      </c>
      <c r="AA42" s="99">
        <f t="shared" si="19"/>
        <v>12405</v>
      </c>
      <c r="AB42" s="99">
        <f t="shared" si="19"/>
        <v>12236</v>
      </c>
      <c r="AC42" s="99">
        <f t="shared" si="19"/>
        <v>2407</v>
      </c>
      <c r="AD42" s="99">
        <f t="shared" si="19"/>
        <v>2755</v>
      </c>
      <c r="AE42" s="177">
        <f t="shared" si="4"/>
        <v>16147</v>
      </c>
      <c r="AF42" s="177">
        <f t="shared" si="4"/>
        <v>16163</v>
      </c>
    </row>
    <row r="43" spans="1:32" s="101" customFormat="1" ht="15" customHeight="1" thickBot="1" x14ac:dyDescent="0.25">
      <c r="A43" s="192" t="s">
        <v>60</v>
      </c>
      <c r="B43" s="82" t="s">
        <v>101</v>
      </c>
      <c r="C43" s="541" t="s">
        <v>524</v>
      </c>
      <c r="D43" s="541"/>
      <c r="E43" s="541"/>
      <c r="F43" s="541"/>
      <c r="G43" s="541"/>
      <c r="H43" s="541"/>
      <c r="I43" s="85">
        <f t="shared" ref="I43:P43" si="20">SUM(I44,I46,I49)</f>
        <v>132344</v>
      </c>
      <c r="J43" s="85">
        <f t="shared" si="20"/>
        <v>132344</v>
      </c>
      <c r="K43" s="85">
        <f t="shared" si="20"/>
        <v>0</v>
      </c>
      <c r="L43" s="85">
        <f t="shared" si="20"/>
        <v>0</v>
      </c>
      <c r="M43" s="85">
        <f t="shared" si="20"/>
        <v>0</v>
      </c>
      <c r="N43" s="85">
        <f t="shared" si="20"/>
        <v>0</v>
      </c>
      <c r="O43" s="85">
        <f t="shared" si="20"/>
        <v>0</v>
      </c>
      <c r="P43" s="85">
        <f t="shared" si="20"/>
        <v>0</v>
      </c>
      <c r="Q43" s="192" t="s">
        <v>229</v>
      </c>
      <c r="R43" s="82" t="s">
        <v>101</v>
      </c>
      <c r="S43" s="541" t="s">
        <v>524</v>
      </c>
      <c r="T43" s="541"/>
      <c r="U43" s="541"/>
      <c r="V43" s="541"/>
      <c r="W43" s="541"/>
      <c r="X43" s="541"/>
      <c r="Y43" s="85">
        <f t="shared" ref="Y43:AD43" si="21">SUM(Y44,Y46,Y49)</f>
        <v>0</v>
      </c>
      <c r="Z43" s="85">
        <f t="shared" si="21"/>
        <v>0</v>
      </c>
      <c r="AA43" s="85">
        <f t="shared" si="21"/>
        <v>0</v>
      </c>
      <c r="AB43" s="85">
        <f t="shared" si="21"/>
        <v>0</v>
      </c>
      <c r="AC43" s="85">
        <f t="shared" si="21"/>
        <v>0</v>
      </c>
      <c r="AD43" s="85">
        <f t="shared" si="21"/>
        <v>0</v>
      </c>
      <c r="AE43" s="174">
        <f t="shared" si="4"/>
        <v>132344</v>
      </c>
      <c r="AF43" s="174">
        <f t="shared" si="4"/>
        <v>132344</v>
      </c>
    </row>
    <row r="44" spans="1:32" s="101" customFormat="1" ht="15" customHeight="1" thickBot="1" x14ac:dyDescent="0.25">
      <c r="A44" s="192" t="s">
        <v>62</v>
      </c>
      <c r="B44" s="100"/>
      <c r="C44" s="88" t="s">
        <v>102</v>
      </c>
      <c r="D44" s="89" t="s">
        <v>525</v>
      </c>
      <c r="E44" s="89"/>
      <c r="F44" s="89"/>
      <c r="G44" s="89"/>
      <c r="H44" s="89"/>
      <c r="I44" s="91">
        <f t="shared" ref="I44:AD44" si="22">SUM(I45)</f>
        <v>0</v>
      </c>
      <c r="J44" s="91">
        <f t="shared" si="22"/>
        <v>0</v>
      </c>
      <c r="K44" s="91">
        <f t="shared" si="22"/>
        <v>0</v>
      </c>
      <c r="L44" s="91">
        <f t="shared" si="22"/>
        <v>0</v>
      </c>
      <c r="M44" s="91">
        <f t="shared" si="22"/>
        <v>0</v>
      </c>
      <c r="N44" s="91">
        <f t="shared" si="22"/>
        <v>0</v>
      </c>
      <c r="O44" s="91">
        <f t="shared" si="22"/>
        <v>0</v>
      </c>
      <c r="P44" s="91">
        <f t="shared" si="22"/>
        <v>0</v>
      </c>
      <c r="Q44" s="192" t="s">
        <v>230</v>
      </c>
      <c r="R44" s="100"/>
      <c r="S44" s="88" t="s">
        <v>102</v>
      </c>
      <c r="T44" s="89" t="s">
        <v>525</v>
      </c>
      <c r="U44" s="89"/>
      <c r="V44" s="89"/>
      <c r="W44" s="89"/>
      <c r="X44" s="89"/>
      <c r="Y44" s="91">
        <f t="shared" si="22"/>
        <v>0</v>
      </c>
      <c r="Z44" s="91">
        <f t="shared" si="22"/>
        <v>0</v>
      </c>
      <c r="AA44" s="91">
        <f t="shared" si="22"/>
        <v>0</v>
      </c>
      <c r="AB44" s="91">
        <f t="shared" si="22"/>
        <v>0</v>
      </c>
      <c r="AC44" s="91">
        <f t="shared" si="22"/>
        <v>0</v>
      </c>
      <c r="AD44" s="91">
        <f t="shared" si="22"/>
        <v>0</v>
      </c>
      <c r="AE44" s="176">
        <f t="shared" si="4"/>
        <v>0</v>
      </c>
      <c r="AF44" s="176">
        <f t="shared" si="4"/>
        <v>0</v>
      </c>
    </row>
    <row r="45" spans="1:32" s="62" customFormat="1" ht="15" customHeight="1" thickBot="1" x14ac:dyDescent="0.25">
      <c r="A45" s="192" t="s">
        <v>63</v>
      </c>
      <c r="B45" s="61"/>
      <c r="C45" s="48"/>
      <c r="D45" s="65" t="s">
        <v>637</v>
      </c>
      <c r="E45" s="59" t="s">
        <v>526</v>
      </c>
      <c r="F45" s="59"/>
      <c r="G45" s="59"/>
      <c r="H45" s="59"/>
      <c r="I45" s="60"/>
      <c r="J45" s="60"/>
      <c r="K45" s="60"/>
      <c r="L45" s="60"/>
      <c r="M45" s="60"/>
      <c r="N45" s="60"/>
      <c r="O45" s="60"/>
      <c r="P45" s="60"/>
      <c r="Q45" s="192" t="s">
        <v>231</v>
      </c>
      <c r="R45" s="61"/>
      <c r="S45" s="48"/>
      <c r="T45" s="65" t="s">
        <v>637</v>
      </c>
      <c r="U45" s="59" t="s">
        <v>526</v>
      </c>
      <c r="V45" s="59"/>
      <c r="W45" s="59"/>
      <c r="X45" s="59"/>
      <c r="Y45" s="60"/>
      <c r="Z45" s="60"/>
      <c r="AA45" s="60"/>
      <c r="AB45" s="60"/>
      <c r="AC45" s="60"/>
      <c r="AD45" s="60"/>
      <c r="AE45" s="150">
        <f t="shared" si="4"/>
        <v>0</v>
      </c>
      <c r="AF45" s="150">
        <f t="shared" si="4"/>
        <v>0</v>
      </c>
    </row>
    <row r="46" spans="1:32" s="86" customFormat="1" ht="15" customHeight="1" thickBot="1" x14ac:dyDescent="0.25">
      <c r="A46" s="192" t="s">
        <v>64</v>
      </c>
      <c r="B46" s="87"/>
      <c r="C46" s="88" t="s">
        <v>527</v>
      </c>
      <c r="D46" s="89" t="s">
        <v>528</v>
      </c>
      <c r="E46" s="89"/>
      <c r="F46" s="89"/>
      <c r="G46" s="89"/>
      <c r="H46" s="93"/>
      <c r="I46" s="91">
        <f t="shared" ref="I46:P46" si="23">SUM(I47:I48)</f>
        <v>16528</v>
      </c>
      <c r="J46" s="91">
        <f t="shared" si="23"/>
        <v>16528</v>
      </c>
      <c r="K46" s="91">
        <f t="shared" si="23"/>
        <v>0</v>
      </c>
      <c r="L46" s="91">
        <f t="shared" si="23"/>
        <v>0</v>
      </c>
      <c r="M46" s="91">
        <f t="shared" si="23"/>
        <v>0</v>
      </c>
      <c r="N46" s="91">
        <f t="shared" si="23"/>
        <v>0</v>
      </c>
      <c r="O46" s="91">
        <f t="shared" si="23"/>
        <v>0</v>
      </c>
      <c r="P46" s="91">
        <f t="shared" si="23"/>
        <v>0</v>
      </c>
      <c r="Q46" s="192" t="s">
        <v>232</v>
      </c>
      <c r="R46" s="87"/>
      <c r="S46" s="88" t="s">
        <v>527</v>
      </c>
      <c r="T46" s="89" t="s">
        <v>528</v>
      </c>
      <c r="U46" s="89"/>
      <c r="V46" s="89"/>
      <c r="W46" s="89"/>
      <c r="X46" s="93"/>
      <c r="Y46" s="91">
        <f t="shared" ref="Y46:AD46" si="24">SUM(Y47:Y48)</f>
        <v>0</v>
      </c>
      <c r="Z46" s="91">
        <f t="shared" si="24"/>
        <v>0</v>
      </c>
      <c r="AA46" s="91">
        <f t="shared" si="24"/>
        <v>0</v>
      </c>
      <c r="AB46" s="91">
        <f t="shared" si="24"/>
        <v>0</v>
      </c>
      <c r="AC46" s="91">
        <f t="shared" si="24"/>
        <v>0</v>
      </c>
      <c r="AD46" s="91">
        <f t="shared" si="24"/>
        <v>0</v>
      </c>
      <c r="AE46" s="176">
        <f t="shared" si="4"/>
        <v>16528</v>
      </c>
      <c r="AF46" s="176">
        <f t="shared" si="4"/>
        <v>16528</v>
      </c>
    </row>
    <row r="47" spans="1:32" s="49" customFormat="1" ht="15" customHeight="1" thickBot="1" x14ac:dyDescent="0.25">
      <c r="A47" s="192" t="s">
        <v>65</v>
      </c>
      <c r="B47" s="47"/>
      <c r="C47" s="48"/>
      <c r="D47" s="48" t="s">
        <v>642</v>
      </c>
      <c r="E47" s="50" t="s">
        <v>638</v>
      </c>
      <c r="F47" s="50"/>
      <c r="G47" s="50"/>
      <c r="H47" s="51"/>
      <c r="I47" s="52">
        <v>15178</v>
      </c>
      <c r="J47" s="52">
        <v>15178</v>
      </c>
      <c r="K47" s="52"/>
      <c r="L47" s="52"/>
      <c r="M47" s="52"/>
      <c r="N47" s="52"/>
      <c r="O47" s="52"/>
      <c r="P47" s="52"/>
      <c r="Q47" s="192" t="s">
        <v>233</v>
      </c>
      <c r="R47" s="47"/>
      <c r="S47" s="48"/>
      <c r="T47" s="48" t="s">
        <v>642</v>
      </c>
      <c r="U47" s="50" t="s">
        <v>638</v>
      </c>
      <c r="V47" s="50"/>
      <c r="W47" s="50"/>
      <c r="X47" s="51"/>
      <c r="Y47" s="52"/>
      <c r="Z47" s="52"/>
      <c r="AA47" s="52"/>
      <c r="AB47" s="52"/>
      <c r="AC47" s="52"/>
      <c r="AD47" s="52"/>
      <c r="AE47" s="152">
        <f t="shared" si="4"/>
        <v>15178</v>
      </c>
      <c r="AF47" s="152">
        <f t="shared" si="4"/>
        <v>15178</v>
      </c>
    </row>
    <row r="48" spans="1:32" s="49" customFormat="1" ht="15" customHeight="1" thickBot="1" x14ac:dyDescent="0.25">
      <c r="A48" s="192" t="s">
        <v>66</v>
      </c>
      <c r="B48" s="47"/>
      <c r="C48" s="48"/>
      <c r="D48" s="48" t="s">
        <v>643</v>
      </c>
      <c r="E48" s="50" t="s">
        <v>639</v>
      </c>
      <c r="F48" s="50"/>
      <c r="G48" s="50"/>
      <c r="H48" s="51"/>
      <c r="I48" s="52">
        <v>1350</v>
      </c>
      <c r="J48" s="52">
        <v>1350</v>
      </c>
      <c r="K48" s="52"/>
      <c r="L48" s="52"/>
      <c r="M48" s="52"/>
      <c r="N48" s="52"/>
      <c r="O48" s="52"/>
      <c r="P48" s="52"/>
      <c r="Q48" s="192" t="s">
        <v>234</v>
      </c>
      <c r="R48" s="47"/>
      <c r="S48" s="48"/>
      <c r="T48" s="48" t="s">
        <v>643</v>
      </c>
      <c r="U48" s="50" t="s">
        <v>639</v>
      </c>
      <c r="V48" s="50"/>
      <c r="W48" s="50"/>
      <c r="X48" s="51"/>
      <c r="Y48" s="52"/>
      <c r="Z48" s="52"/>
      <c r="AA48" s="52"/>
      <c r="AB48" s="52"/>
      <c r="AC48" s="52"/>
      <c r="AD48" s="52"/>
      <c r="AE48" s="152">
        <f t="shared" si="4"/>
        <v>1350</v>
      </c>
      <c r="AF48" s="152">
        <f t="shared" si="4"/>
        <v>1350</v>
      </c>
    </row>
    <row r="49" spans="1:32" s="86" customFormat="1" ht="15" customHeight="1" thickBot="1" x14ac:dyDescent="0.25">
      <c r="A49" s="192" t="s">
        <v>67</v>
      </c>
      <c r="B49" s="135"/>
      <c r="C49" s="136" t="s">
        <v>529</v>
      </c>
      <c r="D49" s="137" t="s">
        <v>205</v>
      </c>
      <c r="E49" s="138"/>
      <c r="F49" s="138"/>
      <c r="G49" s="138"/>
      <c r="H49" s="138"/>
      <c r="I49" s="139">
        <f>AE81-AE7-AE33-AE46</f>
        <v>115816</v>
      </c>
      <c r="J49" s="139">
        <v>115816</v>
      </c>
      <c r="K49" s="139"/>
      <c r="L49" s="139"/>
      <c r="M49" s="139"/>
      <c r="N49" s="139"/>
      <c r="O49" s="139"/>
      <c r="P49" s="139"/>
      <c r="Q49" s="192" t="s">
        <v>235</v>
      </c>
      <c r="R49" s="135"/>
      <c r="S49" s="136" t="s">
        <v>529</v>
      </c>
      <c r="T49" s="137" t="s">
        <v>205</v>
      </c>
      <c r="U49" s="138"/>
      <c r="V49" s="138"/>
      <c r="W49" s="138"/>
      <c r="X49" s="138"/>
      <c r="Y49" s="139"/>
      <c r="Z49" s="139"/>
      <c r="AA49" s="139"/>
      <c r="AB49" s="139"/>
      <c r="AC49" s="139"/>
      <c r="AD49" s="139"/>
      <c r="AE49" s="178">
        <f t="shared" si="4"/>
        <v>115816</v>
      </c>
      <c r="AF49" s="178">
        <f t="shared" si="4"/>
        <v>115816</v>
      </c>
    </row>
    <row r="50" spans="1:32" s="86" customFormat="1" ht="15" customHeight="1" thickBot="1" x14ac:dyDescent="0.25">
      <c r="A50" s="192" t="s">
        <v>68</v>
      </c>
      <c r="B50" s="103" t="s">
        <v>540</v>
      </c>
      <c r="C50" s="104" t="s">
        <v>541</v>
      </c>
      <c r="D50" s="105"/>
      <c r="E50" s="105"/>
      <c r="F50" s="105"/>
      <c r="G50" s="105"/>
      <c r="H50" s="105"/>
      <c r="I50" s="85"/>
      <c r="J50" s="85"/>
      <c r="K50" s="85"/>
      <c r="L50" s="85"/>
      <c r="M50" s="85"/>
      <c r="N50" s="85"/>
      <c r="O50" s="85"/>
      <c r="P50" s="85"/>
      <c r="Q50" s="192" t="s">
        <v>236</v>
      </c>
      <c r="R50" s="103" t="s">
        <v>540</v>
      </c>
      <c r="S50" s="104" t="s">
        <v>541</v>
      </c>
      <c r="T50" s="105"/>
      <c r="U50" s="105"/>
      <c r="V50" s="105"/>
      <c r="W50" s="105"/>
      <c r="X50" s="105"/>
      <c r="Y50" s="85"/>
      <c r="Z50" s="85"/>
      <c r="AA50" s="85"/>
      <c r="AB50" s="85"/>
      <c r="AC50" s="85"/>
      <c r="AD50" s="85"/>
      <c r="AE50" s="174">
        <f t="shared" si="4"/>
        <v>0</v>
      </c>
      <c r="AF50" s="174">
        <f t="shared" si="4"/>
        <v>0</v>
      </c>
    </row>
    <row r="51" spans="1:32" s="86" customFormat="1" ht="30" customHeight="1" thickBot="1" x14ac:dyDescent="0.25">
      <c r="A51" s="192" t="s">
        <v>69</v>
      </c>
      <c r="B51" s="528" t="s">
        <v>906</v>
      </c>
      <c r="C51" s="529"/>
      <c r="D51" s="529"/>
      <c r="E51" s="529"/>
      <c r="F51" s="529"/>
      <c r="G51" s="529"/>
      <c r="H51" s="529"/>
      <c r="I51" s="99">
        <f t="shared" ref="I51:P51" si="25">SUM(I42,I43,I50)</f>
        <v>132344</v>
      </c>
      <c r="J51" s="99">
        <f t="shared" si="25"/>
        <v>132344</v>
      </c>
      <c r="K51" s="99">
        <f t="shared" si="25"/>
        <v>0</v>
      </c>
      <c r="L51" s="99">
        <f t="shared" si="25"/>
        <v>0</v>
      </c>
      <c r="M51" s="99">
        <f t="shared" si="25"/>
        <v>0</v>
      </c>
      <c r="N51" s="99">
        <f t="shared" si="25"/>
        <v>0</v>
      </c>
      <c r="O51" s="99">
        <f t="shared" si="25"/>
        <v>540</v>
      </c>
      <c r="P51" s="99">
        <f t="shared" si="25"/>
        <v>411</v>
      </c>
      <c r="Q51" s="192" t="s">
        <v>237</v>
      </c>
      <c r="R51" s="528" t="s">
        <v>906</v>
      </c>
      <c r="S51" s="529"/>
      <c r="T51" s="529"/>
      <c r="U51" s="529"/>
      <c r="V51" s="529"/>
      <c r="W51" s="529"/>
      <c r="X51" s="529"/>
      <c r="Y51" s="99">
        <f t="shared" ref="Y51:AD51" si="26">SUM(Y42,Y43,Y50)</f>
        <v>795</v>
      </c>
      <c r="Z51" s="99">
        <f t="shared" si="26"/>
        <v>761</v>
      </c>
      <c r="AA51" s="99">
        <f t="shared" si="26"/>
        <v>12405</v>
      </c>
      <c r="AB51" s="99">
        <f t="shared" si="26"/>
        <v>12236</v>
      </c>
      <c r="AC51" s="99">
        <f t="shared" si="26"/>
        <v>2407</v>
      </c>
      <c r="AD51" s="99">
        <f t="shared" si="26"/>
        <v>2755</v>
      </c>
      <c r="AE51" s="179">
        <f t="shared" si="4"/>
        <v>148491</v>
      </c>
      <c r="AF51" s="179">
        <f t="shared" si="4"/>
        <v>148507</v>
      </c>
    </row>
    <row r="52" spans="1:32" s="25" customFormat="1" ht="15" customHeight="1" thickBot="1" x14ac:dyDescent="0.25">
      <c r="A52" s="192" t="s">
        <v>70</v>
      </c>
      <c r="B52" s="70"/>
      <c r="C52" s="71"/>
      <c r="D52" s="71"/>
      <c r="E52" s="71"/>
      <c r="F52" s="71"/>
      <c r="G52" s="71"/>
      <c r="H52" s="71"/>
      <c r="I52" s="71"/>
      <c r="J52" s="71"/>
      <c r="K52" s="71"/>
      <c r="L52" s="71"/>
      <c r="M52" s="71"/>
      <c r="N52" s="71"/>
      <c r="O52" s="71"/>
      <c r="P52" s="71"/>
      <c r="Q52" s="192" t="s">
        <v>238</v>
      </c>
      <c r="R52" s="70"/>
      <c r="S52" s="71"/>
      <c r="T52" s="71"/>
      <c r="U52" s="71"/>
      <c r="V52" s="71"/>
      <c r="W52" s="71"/>
      <c r="X52" s="71"/>
      <c r="Y52" s="71"/>
      <c r="Z52" s="71"/>
      <c r="AA52" s="71"/>
      <c r="AB52" s="71"/>
      <c r="AC52" s="71"/>
      <c r="AD52" s="71"/>
      <c r="AE52" s="72"/>
      <c r="AF52" s="72"/>
    </row>
    <row r="53" spans="1:32" ht="105.75" thickBot="1" x14ac:dyDescent="0.25">
      <c r="A53" s="192" t="s">
        <v>71</v>
      </c>
      <c r="B53" s="530" t="s">
        <v>109</v>
      </c>
      <c r="C53" s="530"/>
      <c r="D53" s="530"/>
      <c r="E53" s="530"/>
      <c r="F53" s="530"/>
      <c r="G53" s="530"/>
      <c r="H53" s="530"/>
      <c r="I53" s="57" t="s">
        <v>561</v>
      </c>
      <c r="J53" s="57" t="s">
        <v>561</v>
      </c>
      <c r="K53" s="57" t="s">
        <v>909</v>
      </c>
      <c r="L53" s="57" t="s">
        <v>909</v>
      </c>
      <c r="M53" s="57" t="s">
        <v>910</v>
      </c>
      <c r="N53" s="57" t="s">
        <v>910</v>
      </c>
      <c r="O53" s="57" t="s">
        <v>911</v>
      </c>
      <c r="P53" s="57" t="s">
        <v>911</v>
      </c>
      <c r="Q53" s="192" t="s">
        <v>239</v>
      </c>
      <c r="R53" s="530" t="s">
        <v>109</v>
      </c>
      <c r="S53" s="530"/>
      <c r="T53" s="530"/>
      <c r="U53" s="530"/>
      <c r="V53" s="530"/>
      <c r="W53" s="530"/>
      <c r="X53" s="530"/>
      <c r="Y53" s="57" t="s">
        <v>912</v>
      </c>
      <c r="Z53" s="57" t="s">
        <v>912</v>
      </c>
      <c r="AA53" s="57" t="s">
        <v>913</v>
      </c>
      <c r="AB53" s="57" t="s">
        <v>913</v>
      </c>
      <c r="AC53" s="57" t="s">
        <v>914</v>
      </c>
      <c r="AD53" s="57" t="s">
        <v>914</v>
      </c>
      <c r="AE53" s="57" t="s">
        <v>904</v>
      </c>
      <c r="AF53" s="57" t="s">
        <v>904</v>
      </c>
    </row>
    <row r="54" spans="1:32" s="109" customFormat="1" ht="16.5" thickBot="1" x14ac:dyDescent="0.3">
      <c r="A54" s="192" t="s">
        <v>72</v>
      </c>
      <c r="B54" s="106" t="s">
        <v>88</v>
      </c>
      <c r="C54" s="107" t="s">
        <v>103</v>
      </c>
      <c r="D54" s="107"/>
      <c r="E54" s="107"/>
      <c r="F54" s="107"/>
      <c r="G54" s="107"/>
      <c r="H54" s="107"/>
      <c r="I54" s="108">
        <f t="shared" ref="I54:P54" si="27">SUM(I55:I59)</f>
        <v>12350</v>
      </c>
      <c r="J54" s="108">
        <f t="shared" si="27"/>
        <v>12350</v>
      </c>
      <c r="K54" s="108">
        <f t="shared" si="27"/>
        <v>19415</v>
      </c>
      <c r="L54" s="108">
        <f t="shared" si="27"/>
        <v>18063</v>
      </c>
      <c r="M54" s="108">
        <f t="shared" si="27"/>
        <v>10582</v>
      </c>
      <c r="N54" s="108">
        <f t="shared" si="27"/>
        <v>9493</v>
      </c>
      <c r="O54" s="108">
        <f t="shared" si="27"/>
        <v>10891</v>
      </c>
      <c r="P54" s="108">
        <f t="shared" si="27"/>
        <v>10502</v>
      </c>
      <c r="Q54" s="192" t="s">
        <v>240</v>
      </c>
      <c r="R54" s="106" t="s">
        <v>88</v>
      </c>
      <c r="S54" s="107" t="s">
        <v>103</v>
      </c>
      <c r="T54" s="107"/>
      <c r="U54" s="107"/>
      <c r="V54" s="107"/>
      <c r="W54" s="107"/>
      <c r="X54" s="107"/>
      <c r="Y54" s="108">
        <f t="shared" ref="Y54:AD54" si="28">SUM(Y55:Y59)</f>
        <v>4040</v>
      </c>
      <c r="Z54" s="108">
        <f t="shared" si="28"/>
        <v>2596</v>
      </c>
      <c r="AA54" s="108">
        <f t="shared" si="28"/>
        <v>84399</v>
      </c>
      <c r="AB54" s="108">
        <f t="shared" si="28"/>
        <v>74246</v>
      </c>
      <c r="AC54" s="108">
        <f t="shared" si="28"/>
        <v>300</v>
      </c>
      <c r="AD54" s="108">
        <f t="shared" si="28"/>
        <v>271</v>
      </c>
      <c r="AE54" s="180">
        <f t="shared" ref="AE54:AF81" si="29">SUM(I54,K54,M54,O54,Y54,AA54,AC54)</f>
        <v>141977</v>
      </c>
      <c r="AF54" s="180">
        <f t="shared" si="29"/>
        <v>127521</v>
      </c>
    </row>
    <row r="55" spans="1:32" s="109" customFormat="1" ht="16.5" thickBot="1" x14ac:dyDescent="0.3">
      <c r="A55" s="192" t="s">
        <v>73</v>
      </c>
      <c r="B55" s="110"/>
      <c r="C55" s="111" t="s">
        <v>90</v>
      </c>
      <c r="D55" s="112" t="s">
        <v>104</v>
      </c>
      <c r="E55" s="112"/>
      <c r="F55" s="112"/>
      <c r="G55" s="112"/>
      <c r="H55" s="113"/>
      <c r="I55" s="114"/>
      <c r="J55" s="114"/>
      <c r="K55" s="114">
        <v>2390</v>
      </c>
      <c r="L55" s="114">
        <v>2357</v>
      </c>
      <c r="M55" s="114">
        <v>7986</v>
      </c>
      <c r="N55" s="114">
        <v>7409</v>
      </c>
      <c r="O55" s="114">
        <v>6498</v>
      </c>
      <c r="P55" s="114">
        <v>6789</v>
      </c>
      <c r="Q55" s="192" t="s">
        <v>241</v>
      </c>
      <c r="R55" s="110"/>
      <c r="S55" s="111" t="s">
        <v>90</v>
      </c>
      <c r="T55" s="112" t="s">
        <v>104</v>
      </c>
      <c r="U55" s="112"/>
      <c r="V55" s="112"/>
      <c r="W55" s="112"/>
      <c r="X55" s="113"/>
      <c r="Y55" s="114">
        <v>2497</v>
      </c>
      <c r="Z55" s="114">
        <v>1725</v>
      </c>
      <c r="AA55" s="114">
        <v>22397</v>
      </c>
      <c r="AB55" s="114">
        <v>18983</v>
      </c>
      <c r="AC55" s="114"/>
      <c r="AD55" s="114"/>
      <c r="AE55" s="181">
        <f t="shared" si="29"/>
        <v>41768</v>
      </c>
      <c r="AF55" s="181">
        <f t="shared" si="29"/>
        <v>37263</v>
      </c>
    </row>
    <row r="56" spans="1:32" s="109" customFormat="1" ht="16.5" thickBot="1" x14ac:dyDescent="0.3">
      <c r="A56" s="192" t="s">
        <v>74</v>
      </c>
      <c r="B56" s="110"/>
      <c r="C56" s="111" t="s">
        <v>92</v>
      </c>
      <c r="D56" s="115" t="s">
        <v>530</v>
      </c>
      <c r="E56" s="116"/>
      <c r="F56" s="115"/>
      <c r="G56" s="115"/>
      <c r="H56" s="117"/>
      <c r="I56" s="118"/>
      <c r="J56" s="118"/>
      <c r="K56" s="118">
        <v>689</v>
      </c>
      <c r="L56" s="118">
        <v>641</v>
      </c>
      <c r="M56" s="118">
        <v>2234</v>
      </c>
      <c r="N56" s="118">
        <v>1989</v>
      </c>
      <c r="O56" s="118">
        <v>1921</v>
      </c>
      <c r="P56" s="118">
        <v>1903</v>
      </c>
      <c r="Q56" s="192" t="s">
        <v>242</v>
      </c>
      <c r="R56" s="110"/>
      <c r="S56" s="111" t="s">
        <v>92</v>
      </c>
      <c r="T56" s="115" t="s">
        <v>530</v>
      </c>
      <c r="U56" s="116"/>
      <c r="V56" s="115"/>
      <c r="W56" s="115"/>
      <c r="X56" s="117"/>
      <c r="Y56" s="118">
        <v>685</v>
      </c>
      <c r="Z56" s="118">
        <v>475</v>
      </c>
      <c r="AA56" s="118">
        <v>6748</v>
      </c>
      <c r="AB56" s="118">
        <v>5392</v>
      </c>
      <c r="AC56" s="118"/>
      <c r="AD56" s="118"/>
      <c r="AE56" s="27">
        <f t="shared" si="29"/>
        <v>12277</v>
      </c>
      <c r="AF56" s="27">
        <f t="shared" si="29"/>
        <v>10400</v>
      </c>
    </row>
    <row r="57" spans="1:32" s="109" customFormat="1" ht="16.5" thickBot="1" x14ac:dyDescent="0.3">
      <c r="A57" s="192" t="s">
        <v>75</v>
      </c>
      <c r="B57" s="110"/>
      <c r="C57" s="111" t="s">
        <v>93</v>
      </c>
      <c r="D57" s="115" t="s">
        <v>531</v>
      </c>
      <c r="E57" s="116"/>
      <c r="F57" s="115"/>
      <c r="G57" s="115"/>
      <c r="H57" s="117"/>
      <c r="I57" s="118"/>
      <c r="J57" s="118"/>
      <c r="K57" s="118">
        <v>16336</v>
      </c>
      <c r="L57" s="118">
        <v>15065</v>
      </c>
      <c r="M57" s="118">
        <v>362</v>
      </c>
      <c r="N57" s="118">
        <v>95</v>
      </c>
      <c r="O57" s="118">
        <v>2472</v>
      </c>
      <c r="P57" s="118">
        <v>1810</v>
      </c>
      <c r="Q57" s="192" t="s">
        <v>243</v>
      </c>
      <c r="R57" s="110"/>
      <c r="S57" s="111" t="s">
        <v>93</v>
      </c>
      <c r="T57" s="115" t="s">
        <v>531</v>
      </c>
      <c r="U57" s="116"/>
      <c r="V57" s="115"/>
      <c r="W57" s="115"/>
      <c r="X57" s="117"/>
      <c r="Y57" s="118">
        <v>858</v>
      </c>
      <c r="Z57" s="118">
        <v>396</v>
      </c>
      <c r="AA57" s="118">
        <v>55254</v>
      </c>
      <c r="AB57" s="118">
        <v>49871</v>
      </c>
      <c r="AC57" s="118">
        <v>300</v>
      </c>
      <c r="AD57" s="118">
        <v>271</v>
      </c>
      <c r="AE57" s="27">
        <f t="shared" si="29"/>
        <v>75582</v>
      </c>
      <c r="AF57" s="27">
        <f t="shared" si="29"/>
        <v>67508</v>
      </c>
    </row>
    <row r="58" spans="1:32" s="109" customFormat="1" ht="16.5" thickBot="1" x14ac:dyDescent="0.3">
      <c r="A58" s="192" t="s">
        <v>76</v>
      </c>
      <c r="B58" s="110"/>
      <c r="C58" s="111" t="s">
        <v>95</v>
      </c>
      <c r="D58" s="119" t="s">
        <v>551</v>
      </c>
      <c r="E58" s="120"/>
      <c r="F58" s="120"/>
      <c r="G58" s="119"/>
      <c r="H58" s="121"/>
      <c r="I58" s="134"/>
      <c r="J58" s="134"/>
      <c r="K58" s="134"/>
      <c r="L58" s="134"/>
      <c r="M58" s="134"/>
      <c r="N58" s="134"/>
      <c r="O58" s="134"/>
      <c r="P58" s="134"/>
      <c r="Q58" s="192" t="s">
        <v>244</v>
      </c>
      <c r="R58" s="110"/>
      <c r="S58" s="111" t="s">
        <v>95</v>
      </c>
      <c r="T58" s="119" t="s">
        <v>551</v>
      </c>
      <c r="U58" s="120"/>
      <c r="V58" s="120"/>
      <c r="W58" s="119"/>
      <c r="X58" s="121"/>
      <c r="Y58" s="134"/>
      <c r="Z58" s="134"/>
      <c r="AA58" s="134"/>
      <c r="AB58" s="134"/>
      <c r="AC58" s="134"/>
      <c r="AD58" s="134"/>
      <c r="AE58" s="28">
        <f t="shared" si="29"/>
        <v>0</v>
      </c>
      <c r="AF58" s="28">
        <f t="shared" si="29"/>
        <v>0</v>
      </c>
    </row>
    <row r="59" spans="1:32" s="109" customFormat="1" ht="16.5" thickBot="1" x14ac:dyDescent="0.3">
      <c r="A59" s="192" t="s">
        <v>78</v>
      </c>
      <c r="B59" s="110"/>
      <c r="C59" s="111" t="s">
        <v>94</v>
      </c>
      <c r="D59" s="115" t="s">
        <v>532</v>
      </c>
      <c r="E59" s="116"/>
      <c r="F59" s="115"/>
      <c r="G59" s="115"/>
      <c r="H59" s="117"/>
      <c r="I59" s="118">
        <f t="shared" ref="I59:P59" si="30">SUM(I60:I65)</f>
        <v>12350</v>
      </c>
      <c r="J59" s="118">
        <f t="shared" si="30"/>
        <v>12350</v>
      </c>
      <c r="K59" s="118">
        <f t="shared" si="30"/>
        <v>0</v>
      </c>
      <c r="L59" s="118">
        <f t="shared" si="30"/>
        <v>0</v>
      </c>
      <c r="M59" s="118">
        <f t="shared" si="30"/>
        <v>0</v>
      </c>
      <c r="N59" s="118">
        <f t="shared" si="30"/>
        <v>0</v>
      </c>
      <c r="O59" s="118">
        <f t="shared" si="30"/>
        <v>0</v>
      </c>
      <c r="P59" s="118">
        <f t="shared" si="30"/>
        <v>0</v>
      </c>
      <c r="Q59" s="192" t="s">
        <v>245</v>
      </c>
      <c r="R59" s="110"/>
      <c r="S59" s="111" t="s">
        <v>94</v>
      </c>
      <c r="T59" s="115" t="s">
        <v>532</v>
      </c>
      <c r="U59" s="116"/>
      <c r="V59" s="115"/>
      <c r="W59" s="115"/>
      <c r="X59" s="117"/>
      <c r="Y59" s="118">
        <f t="shared" ref="Y59:AD59" si="31">SUM(Y60:Y65)</f>
        <v>0</v>
      </c>
      <c r="Z59" s="118">
        <f t="shared" si="31"/>
        <v>0</v>
      </c>
      <c r="AA59" s="118">
        <f t="shared" si="31"/>
        <v>0</v>
      </c>
      <c r="AB59" s="118">
        <f t="shared" si="31"/>
        <v>0</v>
      </c>
      <c r="AC59" s="118">
        <f t="shared" si="31"/>
        <v>0</v>
      </c>
      <c r="AD59" s="118">
        <f t="shared" si="31"/>
        <v>0</v>
      </c>
      <c r="AE59" s="27">
        <f t="shared" si="29"/>
        <v>12350</v>
      </c>
      <c r="AF59" s="27">
        <f t="shared" si="29"/>
        <v>12350</v>
      </c>
    </row>
    <row r="60" spans="1:32" s="191" customFormat="1" ht="15" thickBot="1" x14ac:dyDescent="0.25">
      <c r="A60" s="192" t="s">
        <v>79</v>
      </c>
      <c r="B60" s="73"/>
      <c r="C60" s="74"/>
      <c r="D60" s="75" t="s">
        <v>866</v>
      </c>
      <c r="E60" s="76" t="s">
        <v>867</v>
      </c>
      <c r="F60" s="76"/>
      <c r="G60" s="76"/>
      <c r="H60" s="77"/>
      <c r="I60" s="54">
        <v>12350</v>
      </c>
      <c r="J60" s="54">
        <v>12350</v>
      </c>
      <c r="K60" s="54"/>
      <c r="L60" s="54"/>
      <c r="M60" s="54"/>
      <c r="N60" s="54"/>
      <c r="O60" s="54"/>
      <c r="P60" s="54"/>
      <c r="Q60" s="192" t="s">
        <v>246</v>
      </c>
      <c r="R60" s="73"/>
      <c r="S60" s="74"/>
      <c r="T60" s="75" t="s">
        <v>866</v>
      </c>
      <c r="U60" s="76" t="s">
        <v>867</v>
      </c>
      <c r="V60" s="76"/>
      <c r="W60" s="76"/>
      <c r="X60" s="77"/>
      <c r="Y60" s="54"/>
      <c r="Z60" s="54"/>
      <c r="AA60" s="54"/>
      <c r="AB60" s="54"/>
      <c r="AC60" s="54"/>
      <c r="AD60" s="54"/>
      <c r="AE60" s="54">
        <f t="shared" si="29"/>
        <v>12350</v>
      </c>
      <c r="AF60" s="54">
        <f>SUM(J60,L60,N60,P60,Z60,AB60,AD60)</f>
        <v>12350</v>
      </c>
    </row>
    <row r="61" spans="1:32" s="191" customFormat="1" ht="15" thickBot="1" x14ac:dyDescent="0.25">
      <c r="A61" s="192" t="s">
        <v>149</v>
      </c>
      <c r="B61" s="73"/>
      <c r="C61" s="74"/>
      <c r="D61" s="75" t="s">
        <v>649</v>
      </c>
      <c r="E61" s="76" t="s">
        <v>647</v>
      </c>
      <c r="F61" s="76"/>
      <c r="G61" s="76"/>
      <c r="H61" s="77"/>
      <c r="I61" s="54"/>
      <c r="J61" s="54"/>
      <c r="K61" s="54"/>
      <c r="L61" s="54"/>
      <c r="M61" s="54"/>
      <c r="N61" s="54"/>
      <c r="O61" s="54"/>
      <c r="P61" s="54"/>
      <c r="Q61" s="192" t="s">
        <v>247</v>
      </c>
      <c r="R61" s="73"/>
      <c r="S61" s="74"/>
      <c r="T61" s="75" t="s">
        <v>649</v>
      </c>
      <c r="U61" s="76" t="s">
        <v>647</v>
      </c>
      <c r="V61" s="76"/>
      <c r="W61" s="76"/>
      <c r="X61" s="77"/>
      <c r="Y61" s="54"/>
      <c r="Z61" s="54"/>
      <c r="AA61" s="54"/>
      <c r="AB61" s="54"/>
      <c r="AC61" s="54"/>
      <c r="AD61" s="54"/>
      <c r="AE61" s="54">
        <f t="shared" si="29"/>
        <v>0</v>
      </c>
      <c r="AF61" s="54">
        <f t="shared" si="29"/>
        <v>0</v>
      </c>
    </row>
    <row r="62" spans="1:32" s="191" customFormat="1" ht="15" thickBot="1" x14ac:dyDescent="0.25">
      <c r="A62" s="192" t="s">
        <v>150</v>
      </c>
      <c r="B62" s="73"/>
      <c r="C62" s="74"/>
      <c r="D62" s="75" t="s">
        <v>640</v>
      </c>
      <c r="E62" s="76" t="s">
        <v>646</v>
      </c>
      <c r="F62" s="31"/>
      <c r="G62" s="76"/>
      <c r="H62" s="77"/>
      <c r="I62" s="54"/>
      <c r="J62" s="54"/>
      <c r="K62" s="54"/>
      <c r="L62" s="54"/>
      <c r="M62" s="54"/>
      <c r="N62" s="54"/>
      <c r="O62" s="54"/>
      <c r="P62" s="54"/>
      <c r="Q62" s="192" t="s">
        <v>248</v>
      </c>
      <c r="R62" s="73"/>
      <c r="S62" s="74"/>
      <c r="T62" s="75" t="s">
        <v>640</v>
      </c>
      <c r="U62" s="76" t="s">
        <v>646</v>
      </c>
      <c r="V62" s="31"/>
      <c r="W62" s="76"/>
      <c r="X62" s="77"/>
      <c r="Y62" s="54"/>
      <c r="Z62" s="54"/>
      <c r="AA62" s="54"/>
      <c r="AB62" s="54"/>
      <c r="AC62" s="54"/>
      <c r="AD62" s="54"/>
      <c r="AE62" s="54">
        <f t="shared" si="29"/>
        <v>0</v>
      </c>
      <c r="AF62" s="54">
        <f t="shared" si="29"/>
        <v>0</v>
      </c>
    </row>
    <row r="63" spans="1:32" s="191" customFormat="1" ht="15" thickBot="1" x14ac:dyDescent="0.25">
      <c r="A63" s="192" t="s">
        <v>151</v>
      </c>
      <c r="B63" s="73"/>
      <c r="C63" s="74"/>
      <c r="D63" s="75" t="s">
        <v>641</v>
      </c>
      <c r="E63" s="78" t="s">
        <v>650</v>
      </c>
      <c r="F63" s="53"/>
      <c r="G63" s="78"/>
      <c r="H63" s="79"/>
      <c r="I63" s="55"/>
      <c r="J63" s="55"/>
      <c r="K63" s="55"/>
      <c r="L63" s="55"/>
      <c r="M63" s="55"/>
      <c r="N63" s="55"/>
      <c r="O63" s="55"/>
      <c r="P63" s="55"/>
      <c r="Q63" s="192" t="s">
        <v>249</v>
      </c>
      <c r="R63" s="73"/>
      <c r="S63" s="74"/>
      <c r="T63" s="75" t="s">
        <v>641</v>
      </c>
      <c r="U63" s="78" t="s">
        <v>650</v>
      </c>
      <c r="V63" s="53"/>
      <c r="W63" s="78"/>
      <c r="X63" s="79"/>
      <c r="Y63" s="55"/>
      <c r="Z63" s="55"/>
      <c r="AA63" s="55"/>
      <c r="AB63" s="55"/>
      <c r="AC63" s="55"/>
      <c r="AD63" s="55"/>
      <c r="AE63" s="55">
        <f t="shared" si="29"/>
        <v>0</v>
      </c>
      <c r="AF63" s="55">
        <f t="shared" si="29"/>
        <v>0</v>
      </c>
    </row>
    <row r="64" spans="1:32" s="191" customFormat="1" ht="15" thickBot="1" x14ac:dyDescent="0.25">
      <c r="A64" s="192" t="s">
        <v>152</v>
      </c>
      <c r="B64" s="73"/>
      <c r="C64" s="74"/>
      <c r="D64" s="75" t="s">
        <v>644</v>
      </c>
      <c r="E64" s="76" t="s">
        <v>648</v>
      </c>
      <c r="F64" s="31"/>
      <c r="G64" s="76"/>
      <c r="H64" s="77"/>
      <c r="I64" s="54"/>
      <c r="J64" s="54"/>
      <c r="K64" s="54"/>
      <c r="L64" s="54"/>
      <c r="M64" s="54"/>
      <c r="N64" s="54"/>
      <c r="O64" s="54"/>
      <c r="P64" s="54"/>
      <c r="Q64" s="192" t="s">
        <v>250</v>
      </c>
      <c r="R64" s="73"/>
      <c r="S64" s="74"/>
      <c r="T64" s="75" t="s">
        <v>644</v>
      </c>
      <c r="U64" s="76" t="s">
        <v>648</v>
      </c>
      <c r="V64" s="31"/>
      <c r="W64" s="76"/>
      <c r="X64" s="77"/>
      <c r="Y64" s="54"/>
      <c r="Z64" s="54"/>
      <c r="AA64" s="54"/>
      <c r="AB64" s="54"/>
      <c r="AC64" s="54"/>
      <c r="AD64" s="54"/>
      <c r="AE64" s="54">
        <f t="shared" si="29"/>
        <v>0</v>
      </c>
      <c r="AF64" s="54">
        <f t="shared" si="29"/>
        <v>0</v>
      </c>
    </row>
    <row r="65" spans="1:32" s="191" customFormat="1" ht="15" thickBot="1" x14ac:dyDescent="0.25">
      <c r="A65" s="192" t="s">
        <v>153</v>
      </c>
      <c r="B65" s="73"/>
      <c r="C65" s="74"/>
      <c r="D65" s="75" t="s">
        <v>645</v>
      </c>
      <c r="E65" s="76" t="s">
        <v>106</v>
      </c>
      <c r="F65" s="31"/>
      <c r="G65" s="76"/>
      <c r="H65" s="77"/>
      <c r="I65" s="54"/>
      <c r="J65" s="54"/>
      <c r="K65" s="54"/>
      <c r="L65" s="54"/>
      <c r="M65" s="54"/>
      <c r="N65" s="54"/>
      <c r="O65" s="54"/>
      <c r="P65" s="54"/>
      <c r="Q65" s="192" t="s">
        <v>251</v>
      </c>
      <c r="R65" s="73"/>
      <c r="S65" s="74"/>
      <c r="T65" s="75" t="s">
        <v>645</v>
      </c>
      <c r="U65" s="76" t="s">
        <v>106</v>
      </c>
      <c r="V65" s="31"/>
      <c r="W65" s="76"/>
      <c r="X65" s="77"/>
      <c r="Y65" s="54"/>
      <c r="Z65" s="54"/>
      <c r="AA65" s="54"/>
      <c r="AB65" s="54"/>
      <c r="AC65" s="54"/>
      <c r="AD65" s="54"/>
      <c r="AE65" s="54">
        <f t="shared" si="29"/>
        <v>0</v>
      </c>
      <c r="AF65" s="54">
        <f t="shared" si="29"/>
        <v>0</v>
      </c>
    </row>
    <row r="66" spans="1:32" s="109" customFormat="1" ht="16.5" thickBot="1" x14ac:dyDescent="0.3">
      <c r="A66" s="192" t="s">
        <v>154</v>
      </c>
      <c r="B66" s="106" t="s">
        <v>96</v>
      </c>
      <c r="C66" s="107" t="s">
        <v>105</v>
      </c>
      <c r="D66" s="122"/>
      <c r="E66" s="122"/>
      <c r="F66" s="107"/>
      <c r="G66" s="107"/>
      <c r="H66" s="107"/>
      <c r="I66" s="108">
        <f t="shared" ref="I66:P66" si="32">SUM(I67:I69)</f>
        <v>0</v>
      </c>
      <c r="J66" s="108">
        <f t="shared" si="32"/>
        <v>0</v>
      </c>
      <c r="K66" s="108">
        <f t="shared" si="32"/>
        <v>2262</v>
      </c>
      <c r="L66" s="108">
        <f t="shared" si="32"/>
        <v>2047</v>
      </c>
      <c r="M66" s="108">
        <f t="shared" si="32"/>
        <v>0</v>
      </c>
      <c r="N66" s="108">
        <f t="shared" si="32"/>
        <v>0</v>
      </c>
      <c r="O66" s="108">
        <f t="shared" si="32"/>
        <v>0</v>
      </c>
      <c r="P66" s="108">
        <f t="shared" si="32"/>
        <v>0</v>
      </c>
      <c r="Q66" s="192" t="s">
        <v>252</v>
      </c>
      <c r="R66" s="106" t="s">
        <v>96</v>
      </c>
      <c r="S66" s="107" t="s">
        <v>105</v>
      </c>
      <c r="T66" s="122"/>
      <c r="U66" s="122"/>
      <c r="V66" s="107"/>
      <c r="W66" s="107"/>
      <c r="X66" s="107"/>
      <c r="Y66" s="108">
        <f t="shared" ref="Y66:AD66" si="33">SUM(Y67:Y69)</f>
        <v>0</v>
      </c>
      <c r="Z66" s="108">
        <f t="shared" si="33"/>
        <v>0</v>
      </c>
      <c r="AA66" s="108">
        <f t="shared" si="33"/>
        <v>4252</v>
      </c>
      <c r="AB66" s="108">
        <f t="shared" si="33"/>
        <v>2227</v>
      </c>
      <c r="AC66" s="108">
        <f t="shared" si="33"/>
        <v>0</v>
      </c>
      <c r="AD66" s="108">
        <f t="shared" si="33"/>
        <v>0</v>
      </c>
      <c r="AE66" s="180">
        <f t="shared" si="29"/>
        <v>6514</v>
      </c>
      <c r="AF66" s="180">
        <f t="shared" si="29"/>
        <v>4274</v>
      </c>
    </row>
    <row r="67" spans="1:32" s="109" customFormat="1" ht="16.5" thickBot="1" x14ac:dyDescent="0.3">
      <c r="A67" s="192" t="s">
        <v>155</v>
      </c>
      <c r="B67" s="110"/>
      <c r="C67" s="111" t="s">
        <v>98</v>
      </c>
      <c r="D67" s="112" t="s">
        <v>533</v>
      </c>
      <c r="E67" s="112"/>
      <c r="F67" s="112"/>
      <c r="G67" s="112"/>
      <c r="H67" s="113"/>
      <c r="I67" s="114"/>
      <c r="J67" s="114"/>
      <c r="K67" s="114">
        <v>2262</v>
      </c>
      <c r="L67" s="114">
        <v>2047</v>
      </c>
      <c r="M67" s="114"/>
      <c r="N67" s="114"/>
      <c r="O67" s="114"/>
      <c r="P67" s="114"/>
      <c r="Q67" s="192" t="s">
        <v>253</v>
      </c>
      <c r="R67" s="110"/>
      <c r="S67" s="111" t="s">
        <v>98</v>
      </c>
      <c r="T67" s="112" t="s">
        <v>533</v>
      </c>
      <c r="U67" s="112"/>
      <c r="V67" s="112"/>
      <c r="W67" s="112"/>
      <c r="X67" s="113"/>
      <c r="Y67" s="114"/>
      <c r="Z67" s="114"/>
      <c r="AA67" s="114">
        <v>4172</v>
      </c>
      <c r="AB67" s="114">
        <v>2227</v>
      </c>
      <c r="AC67" s="114"/>
      <c r="AD67" s="114"/>
      <c r="AE67" s="181">
        <f t="shared" si="29"/>
        <v>6434</v>
      </c>
      <c r="AF67" s="181">
        <f t="shared" si="29"/>
        <v>4274</v>
      </c>
    </row>
    <row r="68" spans="1:32" s="109" customFormat="1" ht="16.5" thickBot="1" x14ac:dyDescent="0.3">
      <c r="A68" s="192" t="s">
        <v>156</v>
      </c>
      <c r="B68" s="110"/>
      <c r="C68" s="111" t="s">
        <v>99</v>
      </c>
      <c r="D68" s="115" t="s">
        <v>534</v>
      </c>
      <c r="E68" s="115"/>
      <c r="F68" s="115"/>
      <c r="G68" s="115"/>
      <c r="H68" s="117"/>
      <c r="I68" s="118"/>
      <c r="J68" s="118"/>
      <c r="K68" s="118"/>
      <c r="L68" s="118"/>
      <c r="M68" s="118"/>
      <c r="N68" s="118"/>
      <c r="O68" s="118"/>
      <c r="P68" s="118"/>
      <c r="Q68" s="192" t="s">
        <v>254</v>
      </c>
      <c r="R68" s="110"/>
      <c r="S68" s="111" t="s">
        <v>99</v>
      </c>
      <c r="T68" s="115" t="s">
        <v>534</v>
      </c>
      <c r="U68" s="115"/>
      <c r="V68" s="115"/>
      <c r="W68" s="115"/>
      <c r="X68" s="117"/>
      <c r="Y68" s="118"/>
      <c r="Z68" s="118"/>
      <c r="AA68" s="118">
        <v>80</v>
      </c>
      <c r="AB68" s="118"/>
      <c r="AC68" s="118"/>
      <c r="AD68" s="118"/>
      <c r="AE68" s="27">
        <f t="shared" si="29"/>
        <v>80</v>
      </c>
      <c r="AF68" s="27">
        <f t="shared" si="29"/>
        <v>0</v>
      </c>
    </row>
    <row r="69" spans="1:32" s="109" customFormat="1" ht="16.5" thickBot="1" x14ac:dyDescent="0.3">
      <c r="A69" s="192" t="s">
        <v>157</v>
      </c>
      <c r="B69" s="110"/>
      <c r="C69" s="111" t="s">
        <v>100</v>
      </c>
      <c r="D69" s="115" t="s">
        <v>535</v>
      </c>
      <c r="E69" s="116"/>
      <c r="F69" s="115"/>
      <c r="G69" s="115"/>
      <c r="H69" s="117"/>
      <c r="I69" s="118">
        <f t="shared" ref="I69:P69" si="34">SUM(I70:I73)</f>
        <v>0</v>
      </c>
      <c r="J69" s="118">
        <f t="shared" si="34"/>
        <v>0</v>
      </c>
      <c r="K69" s="118">
        <f t="shared" si="34"/>
        <v>0</v>
      </c>
      <c r="L69" s="118">
        <f t="shared" si="34"/>
        <v>0</v>
      </c>
      <c r="M69" s="118">
        <f t="shared" si="34"/>
        <v>0</v>
      </c>
      <c r="N69" s="118">
        <f t="shared" si="34"/>
        <v>0</v>
      </c>
      <c r="O69" s="118">
        <f t="shared" si="34"/>
        <v>0</v>
      </c>
      <c r="P69" s="118">
        <f t="shared" si="34"/>
        <v>0</v>
      </c>
      <c r="Q69" s="192" t="s">
        <v>255</v>
      </c>
      <c r="R69" s="110"/>
      <c r="S69" s="111" t="s">
        <v>100</v>
      </c>
      <c r="T69" s="115" t="s">
        <v>535</v>
      </c>
      <c r="U69" s="116"/>
      <c r="V69" s="115"/>
      <c r="W69" s="115"/>
      <c r="X69" s="117"/>
      <c r="Y69" s="118">
        <f t="shared" ref="Y69:AD69" si="35">SUM(Y70:Y73)</f>
        <v>0</v>
      </c>
      <c r="Z69" s="118">
        <f t="shared" si="35"/>
        <v>0</v>
      </c>
      <c r="AA69" s="118">
        <f t="shared" si="35"/>
        <v>0</v>
      </c>
      <c r="AB69" s="118">
        <f t="shared" si="35"/>
        <v>0</v>
      </c>
      <c r="AC69" s="118">
        <f t="shared" si="35"/>
        <v>0</v>
      </c>
      <c r="AD69" s="118">
        <f t="shared" si="35"/>
        <v>0</v>
      </c>
      <c r="AE69" s="27">
        <f t="shared" si="29"/>
        <v>0</v>
      </c>
      <c r="AF69" s="27">
        <f t="shared" si="29"/>
        <v>0</v>
      </c>
    </row>
    <row r="70" spans="1:32" s="191" customFormat="1" ht="15" thickBot="1" x14ac:dyDescent="0.25">
      <c r="A70" s="192" t="s">
        <v>158</v>
      </c>
      <c r="B70" s="73"/>
      <c r="C70" s="80"/>
      <c r="D70" s="75" t="s">
        <v>651</v>
      </c>
      <c r="E70" s="76" t="s">
        <v>652</v>
      </c>
      <c r="F70" s="76"/>
      <c r="G70" s="76"/>
      <c r="H70" s="77"/>
      <c r="I70" s="54"/>
      <c r="J70" s="54"/>
      <c r="K70" s="54"/>
      <c r="L70" s="54"/>
      <c r="M70" s="54"/>
      <c r="N70" s="54"/>
      <c r="O70" s="54"/>
      <c r="P70" s="54"/>
      <c r="Q70" s="192" t="s">
        <v>256</v>
      </c>
      <c r="R70" s="73"/>
      <c r="S70" s="80"/>
      <c r="T70" s="75" t="s">
        <v>651</v>
      </c>
      <c r="U70" s="76" t="s">
        <v>652</v>
      </c>
      <c r="V70" s="76"/>
      <c r="W70" s="76"/>
      <c r="X70" s="77"/>
      <c r="Y70" s="54"/>
      <c r="Z70" s="54"/>
      <c r="AA70" s="54"/>
      <c r="AB70" s="54"/>
      <c r="AC70" s="54"/>
      <c r="AD70" s="54"/>
      <c r="AE70" s="54">
        <f t="shared" si="29"/>
        <v>0</v>
      </c>
      <c r="AF70" s="54">
        <f t="shared" si="29"/>
        <v>0</v>
      </c>
    </row>
    <row r="71" spans="1:32" s="191" customFormat="1" ht="15" thickBot="1" x14ac:dyDescent="0.25">
      <c r="A71" s="192" t="s">
        <v>159</v>
      </c>
      <c r="B71" s="73"/>
      <c r="C71" s="80"/>
      <c r="D71" s="75" t="s">
        <v>653</v>
      </c>
      <c r="E71" s="76" t="s">
        <v>536</v>
      </c>
      <c r="F71" s="76"/>
      <c r="G71" s="76"/>
      <c r="H71" s="77"/>
      <c r="I71" s="54"/>
      <c r="J71" s="54"/>
      <c r="K71" s="54"/>
      <c r="L71" s="54"/>
      <c r="M71" s="54"/>
      <c r="N71" s="54"/>
      <c r="O71" s="54"/>
      <c r="P71" s="54"/>
      <c r="Q71" s="192" t="s">
        <v>257</v>
      </c>
      <c r="R71" s="73"/>
      <c r="S71" s="80"/>
      <c r="T71" s="75" t="s">
        <v>653</v>
      </c>
      <c r="U71" s="76" t="s">
        <v>536</v>
      </c>
      <c r="V71" s="76"/>
      <c r="W71" s="76"/>
      <c r="X71" s="77"/>
      <c r="Y71" s="54"/>
      <c r="Z71" s="54"/>
      <c r="AA71" s="54"/>
      <c r="AB71" s="54"/>
      <c r="AC71" s="54"/>
      <c r="AD71" s="54"/>
      <c r="AE71" s="54">
        <f t="shared" si="29"/>
        <v>0</v>
      </c>
      <c r="AF71" s="54">
        <f t="shared" si="29"/>
        <v>0</v>
      </c>
    </row>
    <row r="72" spans="1:32" s="191" customFormat="1" ht="15" thickBot="1" x14ac:dyDescent="0.25">
      <c r="A72" s="192" t="s">
        <v>160</v>
      </c>
      <c r="B72" s="73"/>
      <c r="C72" s="80"/>
      <c r="D72" s="75" t="s">
        <v>654</v>
      </c>
      <c r="E72" s="76" t="s">
        <v>655</v>
      </c>
      <c r="F72" s="31"/>
      <c r="G72" s="76"/>
      <c r="H72" s="77"/>
      <c r="I72" s="54"/>
      <c r="J72" s="54"/>
      <c r="K72" s="54"/>
      <c r="L72" s="54"/>
      <c r="M72" s="54"/>
      <c r="N72" s="54"/>
      <c r="O72" s="54"/>
      <c r="P72" s="54"/>
      <c r="Q72" s="192" t="s">
        <v>258</v>
      </c>
      <c r="R72" s="73"/>
      <c r="S72" s="80"/>
      <c r="T72" s="75" t="s">
        <v>654</v>
      </c>
      <c r="U72" s="76" t="s">
        <v>655</v>
      </c>
      <c r="V72" s="31"/>
      <c r="W72" s="76"/>
      <c r="X72" s="77"/>
      <c r="Y72" s="54"/>
      <c r="Z72" s="54"/>
      <c r="AA72" s="54"/>
      <c r="AB72" s="54"/>
      <c r="AC72" s="54"/>
      <c r="AD72" s="54"/>
      <c r="AE72" s="54">
        <f t="shared" si="29"/>
        <v>0</v>
      </c>
      <c r="AF72" s="54">
        <f t="shared" si="29"/>
        <v>0</v>
      </c>
    </row>
    <row r="73" spans="1:32" s="191" customFormat="1" ht="15" thickBot="1" x14ac:dyDescent="0.25">
      <c r="A73" s="192" t="s">
        <v>161</v>
      </c>
      <c r="B73" s="73"/>
      <c r="C73" s="80"/>
      <c r="D73" s="75" t="s">
        <v>656</v>
      </c>
      <c r="E73" s="76" t="s">
        <v>537</v>
      </c>
      <c r="F73" s="31"/>
      <c r="G73" s="76"/>
      <c r="H73" s="77"/>
      <c r="I73" s="55"/>
      <c r="J73" s="55"/>
      <c r="K73" s="55"/>
      <c r="L73" s="55"/>
      <c r="M73" s="55"/>
      <c r="N73" s="55"/>
      <c r="O73" s="55"/>
      <c r="P73" s="55"/>
      <c r="Q73" s="192" t="s">
        <v>259</v>
      </c>
      <c r="R73" s="73"/>
      <c r="S73" s="80"/>
      <c r="T73" s="75" t="s">
        <v>656</v>
      </c>
      <c r="U73" s="76" t="s">
        <v>537</v>
      </c>
      <c r="V73" s="31"/>
      <c r="W73" s="76"/>
      <c r="X73" s="77"/>
      <c r="Y73" s="55"/>
      <c r="Z73" s="55"/>
      <c r="AA73" s="55"/>
      <c r="AB73" s="55"/>
      <c r="AC73" s="55"/>
      <c r="AD73" s="55"/>
      <c r="AE73" s="55">
        <f t="shared" si="29"/>
        <v>0</v>
      </c>
      <c r="AF73" s="55">
        <f t="shared" si="29"/>
        <v>0</v>
      </c>
    </row>
    <row r="74" spans="1:32" s="102" customFormat="1" ht="30" customHeight="1" thickBot="1" x14ac:dyDescent="0.3">
      <c r="A74" s="192" t="s">
        <v>162</v>
      </c>
      <c r="B74" s="133" t="s">
        <v>907</v>
      </c>
      <c r="C74" s="123"/>
      <c r="D74" s="124"/>
      <c r="E74" s="124"/>
      <c r="F74" s="124"/>
      <c r="G74" s="124"/>
      <c r="H74" s="124"/>
      <c r="I74" s="99">
        <f t="shared" ref="I74:P74" si="36">SUM(I54,I66)</f>
        <v>12350</v>
      </c>
      <c r="J74" s="99">
        <f t="shared" si="36"/>
        <v>12350</v>
      </c>
      <c r="K74" s="99">
        <f t="shared" si="36"/>
        <v>21677</v>
      </c>
      <c r="L74" s="99">
        <f t="shared" si="36"/>
        <v>20110</v>
      </c>
      <c r="M74" s="99">
        <f t="shared" si="36"/>
        <v>10582</v>
      </c>
      <c r="N74" s="99">
        <f t="shared" si="36"/>
        <v>9493</v>
      </c>
      <c r="O74" s="99">
        <f t="shared" si="36"/>
        <v>10891</v>
      </c>
      <c r="P74" s="99">
        <f t="shared" si="36"/>
        <v>10502</v>
      </c>
      <c r="Q74" s="192" t="s">
        <v>260</v>
      </c>
      <c r="R74" s="133" t="s">
        <v>907</v>
      </c>
      <c r="S74" s="123"/>
      <c r="T74" s="124"/>
      <c r="U74" s="124"/>
      <c r="V74" s="124"/>
      <c r="W74" s="124"/>
      <c r="X74" s="124"/>
      <c r="Y74" s="99">
        <f t="shared" ref="Y74:AD74" si="37">SUM(Y54,Y66)</f>
        <v>4040</v>
      </c>
      <c r="Z74" s="99">
        <f t="shared" si="37"/>
        <v>2596</v>
      </c>
      <c r="AA74" s="99">
        <f t="shared" si="37"/>
        <v>88651</v>
      </c>
      <c r="AB74" s="99">
        <f t="shared" si="37"/>
        <v>76473</v>
      </c>
      <c r="AC74" s="99">
        <f t="shared" si="37"/>
        <v>300</v>
      </c>
      <c r="AD74" s="99">
        <f t="shared" si="37"/>
        <v>271</v>
      </c>
      <c r="AE74" s="179">
        <f t="shared" si="29"/>
        <v>148491</v>
      </c>
      <c r="AF74" s="179">
        <f t="shared" si="29"/>
        <v>131795</v>
      </c>
    </row>
    <row r="75" spans="1:32" s="109" customFormat="1" ht="16.5" thickBot="1" x14ac:dyDescent="0.3">
      <c r="A75" s="192" t="s">
        <v>163</v>
      </c>
      <c r="B75" s="106" t="s">
        <v>101</v>
      </c>
      <c r="C75" s="107" t="s">
        <v>538</v>
      </c>
      <c r="D75" s="107"/>
      <c r="E75" s="107"/>
      <c r="F75" s="107"/>
      <c r="G75" s="107"/>
      <c r="H75" s="107"/>
      <c r="I75" s="108">
        <f t="shared" ref="I75:P75" si="38">SUM(I76,I79)</f>
        <v>0</v>
      </c>
      <c r="J75" s="108">
        <f t="shared" si="38"/>
        <v>0</v>
      </c>
      <c r="K75" s="108">
        <f t="shared" si="38"/>
        <v>0</v>
      </c>
      <c r="L75" s="108">
        <f t="shared" si="38"/>
        <v>0</v>
      </c>
      <c r="M75" s="108">
        <f t="shared" si="38"/>
        <v>0</v>
      </c>
      <c r="N75" s="108">
        <f t="shared" si="38"/>
        <v>0</v>
      </c>
      <c r="O75" s="108">
        <f t="shared" si="38"/>
        <v>0</v>
      </c>
      <c r="P75" s="108">
        <f t="shared" si="38"/>
        <v>0</v>
      </c>
      <c r="Q75" s="192" t="s">
        <v>261</v>
      </c>
      <c r="R75" s="106" t="s">
        <v>101</v>
      </c>
      <c r="S75" s="107" t="s">
        <v>538</v>
      </c>
      <c r="T75" s="107"/>
      <c r="U75" s="107"/>
      <c r="V75" s="107"/>
      <c r="W75" s="107"/>
      <c r="X75" s="107"/>
      <c r="Y75" s="108">
        <f t="shared" ref="Y75:AD75" si="39">SUM(Y76,Y79)</f>
        <v>0</v>
      </c>
      <c r="Z75" s="108">
        <f t="shared" si="39"/>
        <v>0</v>
      </c>
      <c r="AA75" s="108">
        <f t="shared" si="39"/>
        <v>0</v>
      </c>
      <c r="AB75" s="108">
        <f t="shared" si="39"/>
        <v>0</v>
      </c>
      <c r="AC75" s="108">
        <f t="shared" si="39"/>
        <v>0</v>
      </c>
      <c r="AD75" s="108">
        <f t="shared" si="39"/>
        <v>0</v>
      </c>
      <c r="AE75" s="180">
        <f t="shared" si="29"/>
        <v>0</v>
      </c>
      <c r="AF75" s="180">
        <f t="shared" si="29"/>
        <v>0</v>
      </c>
    </row>
    <row r="76" spans="1:32" s="109" customFormat="1" ht="16.5" thickBot="1" x14ac:dyDescent="0.3">
      <c r="A76" s="192" t="s">
        <v>164</v>
      </c>
      <c r="B76" s="110"/>
      <c r="C76" s="125" t="s">
        <v>102</v>
      </c>
      <c r="D76" s="126" t="s">
        <v>542</v>
      </c>
      <c r="E76" s="126"/>
      <c r="F76" s="126"/>
      <c r="G76" s="126"/>
      <c r="H76" s="127"/>
      <c r="I76" s="140">
        <f t="shared" ref="I76:AD76" si="40">SUM(I77)</f>
        <v>0</v>
      </c>
      <c r="J76" s="140">
        <f t="shared" si="40"/>
        <v>0</v>
      </c>
      <c r="K76" s="140">
        <f t="shared" si="40"/>
        <v>0</v>
      </c>
      <c r="L76" s="140">
        <f t="shared" si="40"/>
        <v>0</v>
      </c>
      <c r="M76" s="140">
        <f t="shared" si="40"/>
        <v>0</v>
      </c>
      <c r="N76" s="140">
        <f t="shared" si="40"/>
        <v>0</v>
      </c>
      <c r="O76" s="140">
        <f t="shared" si="40"/>
        <v>0</v>
      </c>
      <c r="P76" s="140">
        <f t="shared" si="40"/>
        <v>0</v>
      </c>
      <c r="Q76" s="192" t="s">
        <v>262</v>
      </c>
      <c r="R76" s="110"/>
      <c r="S76" s="125" t="s">
        <v>102</v>
      </c>
      <c r="T76" s="126" t="s">
        <v>542</v>
      </c>
      <c r="U76" s="126"/>
      <c r="V76" s="126"/>
      <c r="W76" s="126"/>
      <c r="X76" s="127"/>
      <c r="Y76" s="140">
        <f t="shared" si="40"/>
        <v>0</v>
      </c>
      <c r="Z76" s="140">
        <f t="shared" si="40"/>
        <v>0</v>
      </c>
      <c r="AA76" s="140">
        <f t="shared" si="40"/>
        <v>0</v>
      </c>
      <c r="AB76" s="140">
        <f t="shared" si="40"/>
        <v>0</v>
      </c>
      <c r="AC76" s="140">
        <f t="shared" si="40"/>
        <v>0</v>
      </c>
      <c r="AD76" s="140">
        <f t="shared" si="40"/>
        <v>0</v>
      </c>
      <c r="AE76" s="182">
        <f t="shared" si="29"/>
        <v>0</v>
      </c>
      <c r="AF76" s="182">
        <f t="shared" si="29"/>
        <v>0</v>
      </c>
    </row>
    <row r="77" spans="1:32" s="62" customFormat="1" ht="15" customHeight="1" thickBot="1" x14ac:dyDescent="0.25">
      <c r="A77" s="192" t="s">
        <v>165</v>
      </c>
      <c r="B77" s="61"/>
      <c r="C77" s="48"/>
      <c r="D77" s="81" t="s">
        <v>637</v>
      </c>
      <c r="E77" s="59" t="s">
        <v>657</v>
      </c>
      <c r="F77" s="59"/>
      <c r="G77" s="59"/>
      <c r="H77" s="59"/>
      <c r="I77" s="60"/>
      <c r="J77" s="60"/>
      <c r="K77" s="60"/>
      <c r="L77" s="60"/>
      <c r="M77" s="60"/>
      <c r="N77" s="60"/>
      <c r="O77" s="60"/>
      <c r="P77" s="60"/>
      <c r="Q77" s="192" t="s">
        <v>263</v>
      </c>
      <c r="R77" s="61"/>
      <c r="S77" s="48"/>
      <c r="T77" s="81" t="s">
        <v>637</v>
      </c>
      <c r="U77" s="59" t="s">
        <v>657</v>
      </c>
      <c r="V77" s="59"/>
      <c r="W77" s="59"/>
      <c r="X77" s="59"/>
      <c r="Y77" s="60"/>
      <c r="Z77" s="60"/>
      <c r="AA77" s="60"/>
      <c r="AB77" s="60"/>
      <c r="AC77" s="60"/>
      <c r="AD77" s="60"/>
      <c r="AE77" s="150">
        <f t="shared" si="29"/>
        <v>0</v>
      </c>
      <c r="AF77" s="150">
        <f t="shared" si="29"/>
        <v>0</v>
      </c>
    </row>
    <row r="78" spans="1:32" s="62" customFormat="1" ht="15" customHeight="1" thickBot="1" x14ac:dyDescent="0.3">
      <c r="A78" s="192" t="s">
        <v>166</v>
      </c>
      <c r="B78" s="61"/>
      <c r="C78" s="125" t="s">
        <v>529</v>
      </c>
      <c r="D78" s="112" t="s">
        <v>950</v>
      </c>
      <c r="E78" s="64"/>
      <c r="F78" s="64"/>
      <c r="G78" s="64"/>
      <c r="H78" s="64"/>
      <c r="I78" s="245"/>
      <c r="J78" s="245"/>
      <c r="K78" s="245"/>
      <c r="L78" s="245"/>
      <c r="M78" s="245"/>
      <c r="N78" s="245"/>
      <c r="O78" s="245"/>
      <c r="P78" s="245"/>
      <c r="Q78" s="192" t="s">
        <v>264</v>
      </c>
      <c r="R78" s="61"/>
      <c r="S78" s="125" t="s">
        <v>529</v>
      </c>
      <c r="T78" s="112" t="s">
        <v>950</v>
      </c>
      <c r="U78" s="64"/>
      <c r="V78" s="64"/>
      <c r="W78" s="64"/>
      <c r="X78" s="64"/>
      <c r="Y78" s="245"/>
      <c r="Z78" s="245"/>
      <c r="AA78" s="245"/>
      <c r="AB78" s="245"/>
      <c r="AC78" s="245"/>
      <c r="AD78" s="245"/>
      <c r="AE78" s="246"/>
      <c r="AF78" s="246"/>
    </row>
    <row r="79" spans="1:32" s="86" customFormat="1" ht="15" customHeight="1" thickBot="1" x14ac:dyDescent="0.25">
      <c r="A79" s="192" t="s">
        <v>167</v>
      </c>
      <c r="B79" s="141"/>
      <c r="C79" s="142" t="s">
        <v>543</v>
      </c>
      <c r="D79" s="143" t="s">
        <v>548</v>
      </c>
      <c r="E79" s="144"/>
      <c r="F79" s="144"/>
      <c r="G79" s="144"/>
      <c r="H79" s="144"/>
      <c r="I79" s="145"/>
      <c r="J79" s="145"/>
      <c r="K79" s="145"/>
      <c r="L79" s="145"/>
      <c r="M79" s="145"/>
      <c r="N79" s="145"/>
      <c r="O79" s="145"/>
      <c r="P79" s="145"/>
      <c r="Q79" s="192" t="s">
        <v>265</v>
      </c>
      <c r="R79" s="141"/>
      <c r="S79" s="142" t="s">
        <v>543</v>
      </c>
      <c r="T79" s="143" t="s">
        <v>548</v>
      </c>
      <c r="U79" s="144"/>
      <c r="V79" s="144"/>
      <c r="W79" s="144"/>
      <c r="X79" s="144"/>
      <c r="Y79" s="145"/>
      <c r="Z79" s="145"/>
      <c r="AA79" s="145"/>
      <c r="AB79" s="145"/>
      <c r="AC79" s="145"/>
      <c r="AD79" s="145"/>
      <c r="AE79" s="183">
        <f t="shared" si="29"/>
        <v>0</v>
      </c>
      <c r="AF79" s="183">
        <f t="shared" si="29"/>
        <v>0</v>
      </c>
    </row>
    <row r="80" spans="1:32" s="109" customFormat="1" ht="16.5" thickBot="1" x14ac:dyDescent="0.3">
      <c r="A80" s="192" t="s">
        <v>168</v>
      </c>
      <c r="B80" s="106" t="s">
        <v>539</v>
      </c>
      <c r="C80" s="107" t="s">
        <v>107</v>
      </c>
      <c r="D80" s="122"/>
      <c r="E80" s="122"/>
      <c r="F80" s="107"/>
      <c r="G80" s="107"/>
      <c r="H80" s="128"/>
      <c r="I80" s="108"/>
      <c r="J80" s="108"/>
      <c r="K80" s="108"/>
      <c r="L80" s="108"/>
      <c r="M80" s="108"/>
      <c r="N80" s="108"/>
      <c r="O80" s="108"/>
      <c r="P80" s="108"/>
      <c r="Q80" s="192" t="s">
        <v>266</v>
      </c>
      <c r="R80" s="106" t="s">
        <v>539</v>
      </c>
      <c r="S80" s="107" t="s">
        <v>107</v>
      </c>
      <c r="T80" s="122"/>
      <c r="U80" s="122"/>
      <c r="V80" s="107"/>
      <c r="W80" s="107"/>
      <c r="X80" s="128"/>
      <c r="Y80" s="108"/>
      <c r="Z80" s="108"/>
      <c r="AA80" s="108"/>
      <c r="AB80" s="108"/>
      <c r="AC80" s="108"/>
      <c r="AD80" s="108"/>
      <c r="AE80" s="180">
        <f t="shared" si="29"/>
        <v>0</v>
      </c>
      <c r="AF80" s="180">
        <f t="shared" si="29"/>
        <v>0</v>
      </c>
    </row>
    <row r="81" spans="1:32" s="102" customFormat="1" ht="30" customHeight="1" thickBot="1" x14ac:dyDescent="0.3">
      <c r="A81" s="192" t="s">
        <v>169</v>
      </c>
      <c r="B81" s="129" t="s">
        <v>908</v>
      </c>
      <c r="C81" s="130"/>
      <c r="D81" s="131"/>
      <c r="E81" s="131"/>
      <c r="F81" s="131"/>
      <c r="G81" s="131"/>
      <c r="H81" s="131"/>
      <c r="I81" s="132">
        <f t="shared" ref="I81:P81" si="41">SUM(I74,I75,I80)</f>
        <v>12350</v>
      </c>
      <c r="J81" s="132">
        <f t="shared" si="41"/>
        <v>12350</v>
      </c>
      <c r="K81" s="132">
        <f t="shared" si="41"/>
        <v>21677</v>
      </c>
      <c r="L81" s="132">
        <f t="shared" si="41"/>
        <v>20110</v>
      </c>
      <c r="M81" s="132">
        <f t="shared" si="41"/>
        <v>10582</v>
      </c>
      <c r="N81" s="132">
        <f t="shared" si="41"/>
        <v>9493</v>
      </c>
      <c r="O81" s="132">
        <f t="shared" si="41"/>
        <v>10891</v>
      </c>
      <c r="P81" s="132">
        <f t="shared" si="41"/>
        <v>10502</v>
      </c>
      <c r="Q81" s="192" t="s">
        <v>267</v>
      </c>
      <c r="R81" s="129" t="s">
        <v>908</v>
      </c>
      <c r="S81" s="130"/>
      <c r="T81" s="131"/>
      <c r="U81" s="131"/>
      <c r="V81" s="131"/>
      <c r="W81" s="131"/>
      <c r="X81" s="131"/>
      <c r="Y81" s="132">
        <f t="shared" ref="Y81:AD81" si="42">SUM(Y74,Y75,Y80)</f>
        <v>4040</v>
      </c>
      <c r="Z81" s="132">
        <f t="shared" si="42"/>
        <v>2596</v>
      </c>
      <c r="AA81" s="132">
        <f t="shared" si="42"/>
        <v>88651</v>
      </c>
      <c r="AB81" s="132">
        <f t="shared" si="42"/>
        <v>76473</v>
      </c>
      <c r="AC81" s="132">
        <f t="shared" si="42"/>
        <v>300</v>
      </c>
      <c r="AD81" s="132">
        <f t="shared" si="42"/>
        <v>271</v>
      </c>
      <c r="AE81" s="184">
        <f t="shared" si="29"/>
        <v>148491</v>
      </c>
      <c r="AF81" s="184">
        <f t="shared" si="29"/>
        <v>131795</v>
      </c>
    </row>
    <row r="82" spans="1:32" x14ac:dyDescent="0.2">
      <c r="A82" s="219"/>
      <c r="B82" s="222"/>
      <c r="C82" s="222"/>
      <c r="D82" s="222"/>
      <c r="E82" s="222"/>
      <c r="F82" s="222"/>
      <c r="G82" s="222"/>
      <c r="Q82" s="219"/>
      <c r="R82" s="222"/>
      <c r="S82" s="222"/>
      <c r="T82" s="222"/>
      <c r="U82" s="222"/>
      <c r="V82" s="222"/>
      <c r="W82" s="222"/>
    </row>
    <row r="83" spans="1:32" x14ac:dyDescent="0.2">
      <c r="A83" s="221"/>
      <c r="B83" s="223"/>
      <c r="C83" s="223"/>
      <c r="D83" s="223"/>
      <c r="E83" s="223"/>
      <c r="F83" s="223"/>
      <c r="G83" s="223"/>
      <c r="Q83" s="221"/>
      <c r="R83" s="223"/>
      <c r="S83" s="223"/>
      <c r="T83" s="223"/>
      <c r="U83" s="223"/>
      <c r="V83" s="223"/>
      <c r="W83" s="223"/>
    </row>
  </sheetData>
  <mergeCells count="16">
    <mergeCell ref="R53:X53"/>
    <mergeCell ref="R5:AF5"/>
    <mergeCell ref="U4:X4"/>
    <mergeCell ref="R6:X6"/>
    <mergeCell ref="U9:X9"/>
    <mergeCell ref="R42:X42"/>
    <mergeCell ref="S43:X43"/>
    <mergeCell ref="R51:X51"/>
    <mergeCell ref="B51:H51"/>
    <mergeCell ref="B53:H53"/>
    <mergeCell ref="E4:H4"/>
    <mergeCell ref="B5:P5"/>
    <mergeCell ref="B6:H6"/>
    <mergeCell ref="E9:H9"/>
    <mergeCell ref="B42:H42"/>
    <mergeCell ref="C43:H43"/>
  </mergeCells>
  <printOptions horizontalCentered="1"/>
  <pageMargins left="0.70866141732283472" right="0.70866141732283472" top="0.74803149606299213" bottom="0.74803149606299213" header="0.31496062992125984" footer="0.31496062992125984"/>
  <pageSetup paperSize="8" scale="49" firstPageNumber="3" orientation="portrait" horizontalDpi="300" verticalDpi="300" r:id="rId1"/>
  <headerFooter>
    <oddFooter>&amp;L&amp;D&amp;C&amp;P</oddFooter>
  </headerFooter>
  <colBreaks count="1" manualBreakCount="1">
    <brk id="16" max="8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5"/>
  <sheetViews>
    <sheetView tabSelected="1" view="pageBreakPreview" topLeftCell="AS7" zoomScaleNormal="100" zoomScaleSheetLayoutView="100" workbookViewId="0">
      <selection activeCell="Q2" sqref="Q2"/>
    </sheetView>
  </sheetViews>
  <sheetFormatPr defaultRowHeight="14.25" x14ac:dyDescent="0.2"/>
  <cols>
    <col min="1" max="1" width="4.42578125" style="34" customWidth="1"/>
    <col min="2" max="2" width="4.140625" style="190" customWidth="1"/>
    <col min="3" max="3" width="5.7109375" style="190" customWidth="1"/>
    <col min="4" max="5" width="8.7109375" style="190" customWidth="1"/>
    <col min="6" max="7" width="10.7109375" style="190" customWidth="1"/>
    <col min="8" max="8" width="78.7109375" style="190" customWidth="1"/>
    <col min="9" max="17" width="15.7109375" style="190" customWidth="1"/>
    <col min="18" max="18" width="4.42578125" style="34" customWidth="1"/>
    <col min="19" max="19" width="4.140625" style="190" customWidth="1"/>
    <col min="20" max="20" width="5.7109375" style="190" customWidth="1"/>
    <col min="21" max="22" width="8.7109375" style="190" customWidth="1"/>
    <col min="23" max="24" width="10.7109375" style="190" customWidth="1"/>
    <col min="25" max="25" width="78.7109375" style="190" customWidth="1"/>
    <col min="26" max="33" width="15.7109375" style="190" customWidth="1"/>
    <col min="34" max="34" width="4.42578125" style="34" customWidth="1"/>
    <col min="35" max="35" width="4.140625" style="190" customWidth="1"/>
    <col min="36" max="36" width="5.7109375" style="190" customWidth="1"/>
    <col min="37" max="38" width="8.7109375" style="190" customWidth="1"/>
    <col min="39" max="40" width="10.7109375" style="190" customWidth="1"/>
    <col min="41" max="41" width="78.7109375" style="190" customWidth="1"/>
    <col min="42" max="51" width="15.7109375" style="190" customWidth="1"/>
    <col min="52" max="16384" width="9.140625" style="190"/>
  </cols>
  <sheetData>
    <row r="1" spans="1:55" ht="15" customHeight="1" x14ac:dyDescent="0.2">
      <c r="Q1" s="29" t="s">
        <v>2135</v>
      </c>
      <c r="AG1" s="29" t="s">
        <v>2135</v>
      </c>
      <c r="AV1" s="29"/>
      <c r="AW1" s="29"/>
      <c r="AX1" s="29"/>
      <c r="AY1" s="29" t="s">
        <v>2135</v>
      </c>
    </row>
    <row r="2" spans="1:55" ht="15" customHeight="1" x14ac:dyDescent="0.2"/>
    <row r="3" spans="1:55" ht="15" customHeight="1" thickBot="1" x14ac:dyDescent="0.25">
      <c r="Q3" s="29" t="s">
        <v>7</v>
      </c>
      <c r="AG3" s="29" t="s">
        <v>7</v>
      </c>
      <c r="AV3" s="29"/>
      <c r="AX3" s="29"/>
      <c r="AY3" s="29" t="s">
        <v>7</v>
      </c>
    </row>
    <row r="4" spans="1:55" s="32" customFormat="1" ht="15" customHeight="1" thickBot="1" x14ac:dyDescent="0.25">
      <c r="A4" s="192"/>
      <c r="B4" s="33" t="s">
        <v>8</v>
      </c>
      <c r="C4" s="33" t="s">
        <v>9</v>
      </c>
      <c r="D4" s="33" t="s">
        <v>10</v>
      </c>
      <c r="E4" s="532" t="s">
        <v>11</v>
      </c>
      <c r="F4" s="533"/>
      <c r="G4" s="533"/>
      <c r="H4" s="534"/>
      <c r="I4" s="33" t="s">
        <v>12</v>
      </c>
      <c r="J4" s="33" t="s">
        <v>110</v>
      </c>
      <c r="K4" s="33" t="s">
        <v>111</v>
      </c>
      <c r="L4" s="33" t="s">
        <v>112</v>
      </c>
      <c r="M4" s="33" t="s">
        <v>113</v>
      </c>
      <c r="N4" s="33" t="s">
        <v>114</v>
      </c>
      <c r="O4" s="33" t="s">
        <v>115</v>
      </c>
      <c r="P4" s="33" t="s">
        <v>117</v>
      </c>
      <c r="Q4" s="33" t="s">
        <v>118</v>
      </c>
      <c r="R4" s="192"/>
      <c r="S4" s="33" t="s">
        <v>119</v>
      </c>
      <c r="T4" s="33" t="s">
        <v>120</v>
      </c>
      <c r="U4" s="33" t="s">
        <v>121</v>
      </c>
      <c r="V4" s="532" t="s">
        <v>122</v>
      </c>
      <c r="W4" s="533"/>
      <c r="X4" s="533"/>
      <c r="Y4" s="534"/>
      <c r="Z4" s="33" t="s">
        <v>124</v>
      </c>
      <c r="AA4" s="33" t="s">
        <v>125</v>
      </c>
      <c r="AB4" s="33" t="s">
        <v>126</v>
      </c>
      <c r="AC4" s="33" t="s">
        <v>127</v>
      </c>
      <c r="AD4" s="33" t="s">
        <v>128</v>
      </c>
      <c r="AE4" s="33" t="s">
        <v>129</v>
      </c>
      <c r="AF4" s="33" t="s">
        <v>130</v>
      </c>
      <c r="AG4" s="33" t="s">
        <v>131</v>
      </c>
      <c r="AH4" s="192"/>
      <c r="AI4" s="33" t="s">
        <v>132</v>
      </c>
      <c r="AJ4" s="33" t="s">
        <v>133</v>
      </c>
      <c r="AK4" s="33" t="s">
        <v>134</v>
      </c>
      <c r="AL4" s="532" t="s">
        <v>135</v>
      </c>
      <c r="AM4" s="533"/>
      <c r="AN4" s="533"/>
      <c r="AO4" s="534"/>
      <c r="AP4" s="33" t="s">
        <v>136</v>
      </c>
      <c r="AQ4" s="33" t="s">
        <v>137</v>
      </c>
      <c r="AR4" s="33" t="s">
        <v>138</v>
      </c>
      <c r="AS4" s="33" t="s">
        <v>139</v>
      </c>
      <c r="AT4" s="33" t="s">
        <v>141</v>
      </c>
      <c r="AU4" s="33" t="s">
        <v>142</v>
      </c>
      <c r="AV4" s="33" t="s">
        <v>143</v>
      </c>
      <c r="AW4" s="285" t="s">
        <v>144</v>
      </c>
      <c r="AX4" s="33" t="s">
        <v>145</v>
      </c>
      <c r="AY4" s="33" t="s">
        <v>146</v>
      </c>
    </row>
    <row r="5" spans="1:55" ht="42" customHeight="1" thickBot="1" x14ac:dyDescent="0.25">
      <c r="A5" s="192" t="s">
        <v>19</v>
      </c>
      <c r="B5" s="554" t="s">
        <v>1966</v>
      </c>
      <c r="C5" s="555"/>
      <c r="D5" s="555"/>
      <c r="E5" s="555"/>
      <c r="F5" s="555"/>
      <c r="G5" s="555"/>
      <c r="H5" s="555"/>
      <c r="I5" s="555"/>
      <c r="J5" s="555"/>
      <c r="K5" s="555"/>
      <c r="L5" s="555"/>
      <c r="M5" s="555"/>
      <c r="N5" s="555"/>
      <c r="O5" s="555"/>
      <c r="P5" s="555"/>
      <c r="Q5" s="556"/>
      <c r="R5" s="192" t="s">
        <v>173</v>
      </c>
      <c r="S5" s="554" t="s">
        <v>1966</v>
      </c>
      <c r="T5" s="555"/>
      <c r="U5" s="555"/>
      <c r="V5" s="555"/>
      <c r="W5" s="555"/>
      <c r="X5" s="555"/>
      <c r="Y5" s="555"/>
      <c r="Z5" s="555"/>
      <c r="AA5" s="555"/>
      <c r="AB5" s="555"/>
      <c r="AC5" s="555"/>
      <c r="AD5" s="555"/>
      <c r="AE5" s="555"/>
      <c r="AF5" s="555"/>
      <c r="AG5" s="555"/>
      <c r="AH5" s="192" t="s">
        <v>274</v>
      </c>
      <c r="AI5" s="535" t="s">
        <v>1966</v>
      </c>
      <c r="AJ5" s="536"/>
      <c r="AK5" s="536"/>
      <c r="AL5" s="536"/>
      <c r="AM5" s="536"/>
      <c r="AN5" s="536"/>
      <c r="AO5" s="536"/>
      <c r="AP5" s="536"/>
      <c r="AQ5" s="536"/>
      <c r="AR5" s="536"/>
      <c r="AS5" s="536"/>
      <c r="AT5" s="536"/>
      <c r="AU5" s="536"/>
      <c r="AV5" s="536"/>
      <c r="AW5" s="536"/>
      <c r="AX5" s="536"/>
      <c r="AY5" s="536"/>
      <c r="AZ5" s="173"/>
      <c r="BA5" s="173"/>
      <c r="BB5" s="173"/>
      <c r="BC5" s="173"/>
    </row>
    <row r="6" spans="1:55" customFormat="1" ht="16.5" thickBot="1" x14ac:dyDescent="0.3">
      <c r="A6" s="192" t="s">
        <v>20</v>
      </c>
      <c r="B6" s="559" t="s">
        <v>109</v>
      </c>
      <c r="C6" s="560"/>
      <c r="D6" s="560"/>
      <c r="E6" s="560"/>
      <c r="F6" s="560"/>
      <c r="G6" s="560"/>
      <c r="H6" s="561"/>
      <c r="I6" s="565" t="s">
        <v>1517</v>
      </c>
      <c r="J6" s="566"/>
      <c r="K6" s="566"/>
      <c r="L6" s="566"/>
      <c r="M6" s="566"/>
      <c r="N6" s="566"/>
      <c r="O6" s="566"/>
      <c r="P6" s="566"/>
      <c r="Q6" s="297"/>
      <c r="R6" s="192" t="s">
        <v>174</v>
      </c>
      <c r="S6" s="559" t="s">
        <v>109</v>
      </c>
      <c r="T6" s="560"/>
      <c r="U6" s="560"/>
      <c r="V6" s="560"/>
      <c r="W6" s="560"/>
      <c r="X6" s="560"/>
      <c r="Y6" s="561"/>
      <c r="Z6" s="566"/>
      <c r="AA6" s="566"/>
      <c r="AB6" s="566"/>
      <c r="AC6" s="566"/>
      <c r="AD6" s="566"/>
      <c r="AE6" s="566"/>
      <c r="AF6" s="566"/>
      <c r="AG6" s="566"/>
      <c r="AH6" s="192" t="s">
        <v>275</v>
      </c>
      <c r="AI6" s="559" t="s">
        <v>109</v>
      </c>
      <c r="AJ6" s="560"/>
      <c r="AK6" s="560"/>
      <c r="AL6" s="560"/>
      <c r="AM6" s="560"/>
      <c r="AN6" s="560"/>
      <c r="AO6" s="561"/>
      <c r="AP6" s="566" t="s">
        <v>1518</v>
      </c>
      <c r="AQ6" s="566"/>
      <c r="AR6" s="566"/>
      <c r="AS6" s="566"/>
      <c r="AT6" s="566"/>
      <c r="AU6" s="566"/>
      <c r="AV6" s="566"/>
      <c r="AW6" s="297"/>
      <c r="AX6" s="557" t="s">
        <v>108</v>
      </c>
      <c r="AY6" s="557" t="s">
        <v>1965</v>
      </c>
    </row>
    <row r="7" spans="1:55" ht="300.75" thickBot="1" x14ac:dyDescent="0.25">
      <c r="A7" s="192" t="s">
        <v>21</v>
      </c>
      <c r="B7" s="562"/>
      <c r="C7" s="563"/>
      <c r="D7" s="563"/>
      <c r="E7" s="563"/>
      <c r="F7" s="563"/>
      <c r="G7" s="563"/>
      <c r="H7" s="564"/>
      <c r="I7" s="57" t="s">
        <v>1519</v>
      </c>
      <c r="J7" s="57" t="s">
        <v>1520</v>
      </c>
      <c r="K7" s="57" t="s">
        <v>1521</v>
      </c>
      <c r="L7" s="57" t="s">
        <v>1522</v>
      </c>
      <c r="M7" s="57" t="s">
        <v>1523</v>
      </c>
      <c r="N7" s="57" t="s">
        <v>1524</v>
      </c>
      <c r="O7" s="57" t="s">
        <v>1525</v>
      </c>
      <c r="P7" s="57" t="s">
        <v>1526</v>
      </c>
      <c r="Q7" s="57" t="s">
        <v>1527</v>
      </c>
      <c r="R7" s="192" t="s">
        <v>175</v>
      </c>
      <c r="S7" s="562"/>
      <c r="T7" s="563"/>
      <c r="U7" s="563"/>
      <c r="V7" s="563"/>
      <c r="W7" s="563"/>
      <c r="X7" s="563"/>
      <c r="Y7" s="564"/>
      <c r="Z7" s="57" t="s">
        <v>1528</v>
      </c>
      <c r="AA7" s="57" t="s">
        <v>1529</v>
      </c>
      <c r="AB7" s="57" t="s">
        <v>1530</v>
      </c>
      <c r="AC7" s="57" t="s">
        <v>1531</v>
      </c>
      <c r="AD7" s="57" t="s">
        <v>1532</v>
      </c>
      <c r="AE7" s="57" t="s">
        <v>1533</v>
      </c>
      <c r="AF7" s="57" t="s">
        <v>1534</v>
      </c>
      <c r="AG7" s="298" t="s">
        <v>1535</v>
      </c>
      <c r="AH7" s="192" t="s">
        <v>276</v>
      </c>
      <c r="AI7" s="562"/>
      <c r="AJ7" s="563"/>
      <c r="AK7" s="563"/>
      <c r="AL7" s="563"/>
      <c r="AM7" s="563"/>
      <c r="AN7" s="563"/>
      <c r="AO7" s="564"/>
      <c r="AP7" s="299" t="s">
        <v>1536</v>
      </c>
      <c r="AQ7" s="300" t="s">
        <v>1537</v>
      </c>
      <c r="AR7" s="57" t="s">
        <v>1538</v>
      </c>
      <c r="AS7" s="300" t="s">
        <v>1539</v>
      </c>
      <c r="AT7" s="300" t="s">
        <v>1540</v>
      </c>
      <c r="AU7" s="301" t="s">
        <v>1541</v>
      </c>
      <c r="AV7" s="300" t="s">
        <v>1542</v>
      </c>
      <c r="AW7" s="302" t="s">
        <v>1543</v>
      </c>
      <c r="AX7" s="558"/>
      <c r="AY7" s="558"/>
    </row>
    <row r="8" spans="1:55" s="86" customFormat="1" ht="15" customHeight="1" thickBot="1" x14ac:dyDescent="0.25">
      <c r="A8" s="192" t="s">
        <v>22</v>
      </c>
      <c r="B8" s="82" t="s">
        <v>88</v>
      </c>
      <c r="C8" s="83" t="s">
        <v>89</v>
      </c>
      <c r="D8" s="84"/>
      <c r="E8" s="84"/>
      <c r="F8" s="84"/>
      <c r="G8" s="84"/>
      <c r="H8" s="84"/>
      <c r="I8" s="85">
        <f>SUM(I9,I13,I20,I31)</f>
        <v>200</v>
      </c>
      <c r="J8" s="85">
        <f t="shared" ref="J8:Q8" si="0">SUM(J9,J13,J20,J31)</f>
        <v>8626</v>
      </c>
      <c r="K8" s="85">
        <f t="shared" si="0"/>
        <v>30</v>
      </c>
      <c r="L8" s="85">
        <f t="shared" si="0"/>
        <v>522596</v>
      </c>
      <c r="M8" s="85">
        <f t="shared" si="0"/>
        <v>32723</v>
      </c>
      <c r="N8" s="85">
        <f t="shared" si="0"/>
        <v>216172</v>
      </c>
      <c r="O8" s="85">
        <f t="shared" si="0"/>
        <v>92538</v>
      </c>
      <c r="P8" s="85">
        <f t="shared" si="0"/>
        <v>12880</v>
      </c>
      <c r="Q8" s="85">
        <f t="shared" si="0"/>
        <v>9339</v>
      </c>
      <c r="R8" s="192" t="s">
        <v>176</v>
      </c>
      <c r="S8" s="82" t="s">
        <v>88</v>
      </c>
      <c r="T8" s="83" t="s">
        <v>89</v>
      </c>
      <c r="U8" s="84"/>
      <c r="V8" s="84"/>
      <c r="W8" s="84"/>
      <c r="X8" s="84"/>
      <c r="Y8" s="156"/>
      <c r="Z8" s="148">
        <f t="shared" ref="Z8:AF8" si="1">SUM(Z9,Z13,Z20,Z31)</f>
        <v>47879</v>
      </c>
      <c r="AA8" s="148">
        <f t="shared" si="1"/>
        <v>2686886</v>
      </c>
      <c r="AB8" s="148">
        <f t="shared" si="1"/>
        <v>240</v>
      </c>
      <c r="AC8" s="148">
        <f>SUM(AC9,AC13,AC20,AC31)</f>
        <v>1262</v>
      </c>
      <c r="AD8" s="148">
        <f>SUM(AD9,AD13,AD20,AD31)</f>
        <v>0</v>
      </c>
      <c r="AE8" s="148">
        <f>SUM(AE9,AE13,AE20,AE31)</f>
        <v>200</v>
      </c>
      <c r="AF8" s="148">
        <f t="shared" si="1"/>
        <v>0</v>
      </c>
      <c r="AG8" s="303">
        <f t="shared" ref="AG8:AG19" si="2">SUM(I8:Q8,Z8:AF8)</f>
        <v>3631571</v>
      </c>
      <c r="AH8" s="192" t="s">
        <v>277</v>
      </c>
      <c r="AI8" s="82" t="s">
        <v>88</v>
      </c>
      <c r="AJ8" s="83" t="s">
        <v>89</v>
      </c>
      <c r="AK8" s="84"/>
      <c r="AL8" s="84"/>
      <c r="AM8" s="84"/>
      <c r="AN8" s="84"/>
      <c r="AO8" s="156"/>
      <c r="AP8" s="85">
        <f t="shared" ref="AP8:AV8" si="3">SUM(AP9,AP13,AP20,AP31)</f>
        <v>396</v>
      </c>
      <c r="AQ8" s="148">
        <f t="shared" si="3"/>
        <v>31850</v>
      </c>
      <c r="AR8" s="148">
        <f t="shared" si="3"/>
        <v>0</v>
      </c>
      <c r="AS8" s="148">
        <f t="shared" si="3"/>
        <v>0</v>
      </c>
      <c r="AT8" s="148">
        <f t="shared" si="3"/>
        <v>0</v>
      </c>
      <c r="AU8" s="148">
        <f t="shared" si="3"/>
        <v>0</v>
      </c>
      <c r="AV8" s="148">
        <f t="shared" si="3"/>
        <v>0</v>
      </c>
      <c r="AW8" s="303">
        <f t="shared" ref="AW8:AW54" si="4">SUM(AP8:AV8)</f>
        <v>32246</v>
      </c>
      <c r="AX8" s="148">
        <f t="shared" ref="AX8:AX28" si="5">SUM(AG8,AW8)</f>
        <v>3663817</v>
      </c>
      <c r="AY8" s="148">
        <f>SUM(AY31,AY20,AY13,AY9)</f>
        <v>3603699</v>
      </c>
    </row>
    <row r="9" spans="1:55" s="86" customFormat="1" ht="15" customHeight="1" thickBot="1" x14ac:dyDescent="0.25">
      <c r="A9" s="192" t="s">
        <v>23</v>
      </c>
      <c r="B9" s="87"/>
      <c r="C9" s="88" t="s">
        <v>90</v>
      </c>
      <c r="D9" s="92" t="s">
        <v>519</v>
      </c>
      <c r="E9" s="93"/>
      <c r="F9" s="93"/>
      <c r="G9" s="93"/>
      <c r="H9" s="93"/>
      <c r="I9" s="94">
        <f>SUM(I10:I12)</f>
        <v>0</v>
      </c>
      <c r="J9" s="149">
        <f t="shared" ref="J9:Q9" si="6">SUM(J10:J12)</f>
        <v>0</v>
      </c>
      <c r="K9" s="149">
        <f>SUM(K10:K12)</f>
        <v>0</v>
      </c>
      <c r="L9" s="149">
        <f t="shared" si="6"/>
        <v>471883</v>
      </c>
      <c r="M9" s="149">
        <f t="shared" si="6"/>
        <v>18576</v>
      </c>
      <c r="N9" s="149">
        <f t="shared" si="6"/>
        <v>213903</v>
      </c>
      <c r="O9" s="149">
        <f t="shared" si="6"/>
        <v>0</v>
      </c>
      <c r="P9" s="149">
        <f t="shared" si="6"/>
        <v>12880</v>
      </c>
      <c r="Q9" s="149">
        <f t="shared" si="6"/>
        <v>0</v>
      </c>
      <c r="R9" s="192" t="s">
        <v>177</v>
      </c>
      <c r="S9" s="87"/>
      <c r="T9" s="88" t="s">
        <v>90</v>
      </c>
      <c r="U9" s="92" t="s">
        <v>519</v>
      </c>
      <c r="V9" s="93"/>
      <c r="W9" s="93"/>
      <c r="X9" s="93"/>
      <c r="Y9" s="157"/>
      <c r="Z9" s="149">
        <f t="shared" ref="Z9:AF9" si="7">SUM(Z10:Z12)</f>
        <v>47879</v>
      </c>
      <c r="AA9" s="149">
        <f t="shared" si="7"/>
        <v>193838</v>
      </c>
      <c r="AB9" s="149">
        <f t="shared" si="7"/>
        <v>0</v>
      </c>
      <c r="AC9" s="149">
        <f>SUM(AC10:AC12)</f>
        <v>1262</v>
      </c>
      <c r="AD9" s="149">
        <f>SUM(AD10:AD12)</f>
        <v>0</v>
      </c>
      <c r="AE9" s="149">
        <f>SUM(AE10:AE12)</f>
        <v>0</v>
      </c>
      <c r="AF9" s="149">
        <f t="shared" si="7"/>
        <v>0</v>
      </c>
      <c r="AG9" s="303">
        <f t="shared" si="2"/>
        <v>960221</v>
      </c>
      <c r="AH9" s="192" t="s">
        <v>278</v>
      </c>
      <c r="AI9" s="87"/>
      <c r="AJ9" s="88" t="s">
        <v>90</v>
      </c>
      <c r="AK9" s="92" t="s">
        <v>519</v>
      </c>
      <c r="AL9" s="93"/>
      <c r="AM9" s="93"/>
      <c r="AN9" s="93"/>
      <c r="AO9" s="157"/>
      <c r="AP9" s="149">
        <f t="shared" ref="AP9:AV9" si="8">SUM(AP10:AP12)</f>
        <v>0</v>
      </c>
      <c r="AQ9" s="149">
        <f t="shared" si="8"/>
        <v>10350</v>
      </c>
      <c r="AR9" s="149">
        <f t="shared" si="8"/>
        <v>0</v>
      </c>
      <c r="AS9" s="149">
        <f t="shared" si="8"/>
        <v>0</v>
      </c>
      <c r="AT9" s="149">
        <f t="shared" si="8"/>
        <v>0</v>
      </c>
      <c r="AU9" s="149">
        <f t="shared" si="8"/>
        <v>0</v>
      </c>
      <c r="AV9" s="149">
        <f t="shared" si="8"/>
        <v>0</v>
      </c>
      <c r="AW9" s="303">
        <f t="shared" si="4"/>
        <v>10350</v>
      </c>
      <c r="AX9" s="149">
        <f t="shared" si="5"/>
        <v>970571</v>
      </c>
      <c r="AY9" s="149">
        <f>SUM(AY10:AY12)</f>
        <v>955697</v>
      </c>
    </row>
    <row r="10" spans="1:55" s="62" customFormat="1" ht="15" customHeight="1" thickBot="1" x14ac:dyDescent="0.25">
      <c r="A10" s="192" t="s">
        <v>24</v>
      </c>
      <c r="B10" s="61"/>
      <c r="C10" s="64"/>
      <c r="D10" s="48" t="s">
        <v>592</v>
      </c>
      <c r="E10" s="538" t="s">
        <v>591</v>
      </c>
      <c r="F10" s="538"/>
      <c r="G10" s="538"/>
      <c r="H10" s="548"/>
      <c r="I10" s="60"/>
      <c r="J10" s="150"/>
      <c r="K10" s="150"/>
      <c r="L10" s="150">
        <v>471883</v>
      </c>
      <c r="M10" s="150">
        <v>16576</v>
      </c>
      <c r="N10" s="150">
        <v>169122</v>
      </c>
      <c r="O10" s="150"/>
      <c r="P10" s="150">
        <v>12880</v>
      </c>
      <c r="Q10" s="150"/>
      <c r="R10" s="192" t="s">
        <v>178</v>
      </c>
      <c r="S10" s="61"/>
      <c r="T10" s="64"/>
      <c r="U10" s="48" t="s">
        <v>592</v>
      </c>
      <c r="V10" s="538" t="s">
        <v>591</v>
      </c>
      <c r="W10" s="538"/>
      <c r="X10" s="538"/>
      <c r="Y10" s="548"/>
      <c r="Z10" s="150"/>
      <c r="AA10" s="150">
        <v>48426</v>
      </c>
      <c r="AB10" s="150"/>
      <c r="AC10" s="150">
        <v>1262</v>
      </c>
      <c r="AD10" s="150"/>
      <c r="AE10" s="150"/>
      <c r="AF10" s="150"/>
      <c r="AG10" s="304">
        <f t="shared" si="2"/>
        <v>720149</v>
      </c>
      <c r="AH10" s="192" t="s">
        <v>279</v>
      </c>
      <c r="AI10" s="61"/>
      <c r="AJ10" s="64"/>
      <c r="AK10" s="48" t="s">
        <v>592</v>
      </c>
      <c r="AL10" s="538" t="s">
        <v>591</v>
      </c>
      <c r="AM10" s="538"/>
      <c r="AN10" s="538"/>
      <c r="AO10" s="548"/>
      <c r="AP10" s="150"/>
      <c r="AQ10" s="150"/>
      <c r="AR10" s="150"/>
      <c r="AS10" s="150"/>
      <c r="AT10" s="150"/>
      <c r="AU10" s="150"/>
      <c r="AV10" s="150"/>
      <c r="AW10" s="304">
        <f t="shared" si="4"/>
        <v>0</v>
      </c>
      <c r="AX10" s="150">
        <f t="shared" si="5"/>
        <v>720149</v>
      </c>
      <c r="AY10" s="150">
        <v>720149</v>
      </c>
    </row>
    <row r="11" spans="1:55" s="62" customFormat="1" ht="15" customHeight="1" thickBot="1" x14ac:dyDescent="0.25">
      <c r="A11" s="192" t="s">
        <v>25</v>
      </c>
      <c r="B11" s="61"/>
      <c r="C11" s="64"/>
      <c r="D11" s="65" t="s">
        <v>856</v>
      </c>
      <c r="E11" s="187" t="s">
        <v>855</v>
      </c>
      <c r="F11" s="186"/>
      <c r="G11" s="186"/>
      <c r="H11" s="186"/>
      <c r="I11" s="60"/>
      <c r="J11" s="150"/>
      <c r="K11" s="150"/>
      <c r="L11" s="150"/>
      <c r="M11" s="150"/>
      <c r="N11" s="150"/>
      <c r="O11" s="150"/>
      <c r="P11" s="150"/>
      <c r="Q11" s="150"/>
      <c r="R11" s="192" t="s">
        <v>179</v>
      </c>
      <c r="S11" s="61"/>
      <c r="T11" s="64"/>
      <c r="U11" s="65" t="s">
        <v>856</v>
      </c>
      <c r="V11" s="187" t="s">
        <v>855</v>
      </c>
      <c r="W11" s="186"/>
      <c r="X11" s="186"/>
      <c r="Y11" s="188"/>
      <c r="Z11" s="150"/>
      <c r="AA11" s="150">
        <v>78390</v>
      </c>
      <c r="AB11" s="150"/>
      <c r="AC11" s="150"/>
      <c r="AD11" s="150"/>
      <c r="AE11" s="150"/>
      <c r="AF11" s="150"/>
      <c r="AG11" s="304">
        <f t="shared" si="2"/>
        <v>78390</v>
      </c>
      <c r="AH11" s="192" t="s">
        <v>280</v>
      </c>
      <c r="AI11" s="61"/>
      <c r="AJ11" s="64"/>
      <c r="AK11" s="65" t="s">
        <v>856</v>
      </c>
      <c r="AL11" s="187" t="s">
        <v>855</v>
      </c>
      <c r="AM11" s="186"/>
      <c r="AN11" s="186"/>
      <c r="AO11" s="188"/>
      <c r="AP11" s="150"/>
      <c r="AQ11" s="150"/>
      <c r="AR11" s="150"/>
      <c r="AS11" s="150"/>
      <c r="AT11" s="150"/>
      <c r="AU11" s="150"/>
      <c r="AV11" s="150"/>
      <c r="AW11" s="304">
        <f t="shared" si="4"/>
        <v>0</v>
      </c>
      <c r="AX11" s="150">
        <f t="shared" si="5"/>
        <v>78390</v>
      </c>
      <c r="AY11" s="150">
        <v>78390</v>
      </c>
    </row>
    <row r="12" spans="1:55" s="62" customFormat="1" ht="15" customHeight="1" thickBot="1" x14ac:dyDescent="0.25">
      <c r="A12" s="192" t="s">
        <v>26</v>
      </c>
      <c r="B12" s="61"/>
      <c r="C12" s="64"/>
      <c r="D12" s="48" t="s">
        <v>593</v>
      </c>
      <c r="E12" s="59" t="s">
        <v>594</v>
      </c>
      <c r="F12" s="66"/>
      <c r="G12" s="66"/>
      <c r="H12" s="59"/>
      <c r="I12" s="60"/>
      <c r="J12" s="150"/>
      <c r="K12" s="150"/>
      <c r="L12" s="150"/>
      <c r="M12" s="150">
        <v>2000</v>
      </c>
      <c r="N12" s="150">
        <v>44781</v>
      </c>
      <c r="O12" s="150"/>
      <c r="P12" s="150"/>
      <c r="Q12" s="150"/>
      <c r="R12" s="192" t="s">
        <v>180</v>
      </c>
      <c r="S12" s="61"/>
      <c r="T12" s="64"/>
      <c r="U12" s="48" t="s">
        <v>593</v>
      </c>
      <c r="V12" s="59" t="s">
        <v>594</v>
      </c>
      <c r="W12" s="66"/>
      <c r="X12" s="66"/>
      <c r="Y12" s="158"/>
      <c r="Z12" s="150">
        <v>47879</v>
      </c>
      <c r="AA12" s="150">
        <v>67022</v>
      </c>
      <c r="AB12" s="150"/>
      <c r="AC12" s="150"/>
      <c r="AD12" s="150"/>
      <c r="AE12" s="150"/>
      <c r="AF12" s="150"/>
      <c r="AG12" s="304">
        <f t="shared" si="2"/>
        <v>161682</v>
      </c>
      <c r="AH12" s="192" t="s">
        <v>281</v>
      </c>
      <c r="AI12" s="61"/>
      <c r="AJ12" s="64"/>
      <c r="AK12" s="48" t="s">
        <v>593</v>
      </c>
      <c r="AL12" s="59" t="s">
        <v>594</v>
      </c>
      <c r="AM12" s="66"/>
      <c r="AN12" s="66"/>
      <c r="AO12" s="158"/>
      <c r="AP12" s="150"/>
      <c r="AQ12" s="150">
        <v>10350</v>
      </c>
      <c r="AR12" s="150"/>
      <c r="AS12" s="150"/>
      <c r="AT12" s="150"/>
      <c r="AU12" s="150"/>
      <c r="AV12" s="150"/>
      <c r="AW12" s="304">
        <f t="shared" si="4"/>
        <v>10350</v>
      </c>
      <c r="AX12" s="150">
        <f t="shared" si="5"/>
        <v>172032</v>
      </c>
      <c r="AY12" s="150">
        <v>157158</v>
      </c>
    </row>
    <row r="13" spans="1:55" s="86" customFormat="1" ht="15" customHeight="1" thickBot="1" x14ac:dyDescent="0.25">
      <c r="A13" s="192" t="s">
        <v>27</v>
      </c>
      <c r="B13" s="87"/>
      <c r="C13" s="88" t="s">
        <v>92</v>
      </c>
      <c r="D13" s="89" t="s">
        <v>91</v>
      </c>
      <c r="E13" s="90"/>
      <c r="F13" s="90"/>
      <c r="G13" s="90"/>
      <c r="H13" s="90"/>
      <c r="I13" s="91">
        <f>SUM(I14:I19)</f>
        <v>0</v>
      </c>
      <c r="J13" s="91">
        <f t="shared" ref="J13:Q13" si="9">SUM(J14:J19)</f>
        <v>0</v>
      </c>
      <c r="K13" s="91">
        <f>SUM(K14:K19)</f>
        <v>0</v>
      </c>
      <c r="L13" s="91">
        <f t="shared" si="9"/>
        <v>0</v>
      </c>
      <c r="M13" s="91">
        <f t="shared" si="9"/>
        <v>0</v>
      </c>
      <c r="N13" s="91">
        <f t="shared" si="9"/>
        <v>0</v>
      </c>
      <c r="O13" s="91">
        <f t="shared" si="9"/>
        <v>0</v>
      </c>
      <c r="P13" s="91">
        <f t="shared" si="9"/>
        <v>0</v>
      </c>
      <c r="Q13" s="91">
        <f t="shared" si="9"/>
        <v>0</v>
      </c>
      <c r="R13" s="192" t="s">
        <v>181</v>
      </c>
      <c r="S13" s="87"/>
      <c r="T13" s="88" t="s">
        <v>92</v>
      </c>
      <c r="U13" s="89" t="s">
        <v>91</v>
      </c>
      <c r="V13" s="90"/>
      <c r="W13" s="90"/>
      <c r="X13" s="90"/>
      <c r="Y13" s="159"/>
      <c r="Z13" s="151">
        <f t="shared" ref="Z13:AF13" si="10">SUM(Z14:Z19)</f>
        <v>0</v>
      </c>
      <c r="AA13" s="151">
        <f t="shared" si="10"/>
        <v>2278270</v>
      </c>
      <c r="AB13" s="151">
        <f t="shared" si="10"/>
        <v>0</v>
      </c>
      <c r="AC13" s="151">
        <f>SUM(AC14:AC19)</f>
        <v>0</v>
      </c>
      <c r="AD13" s="151">
        <f>SUM(AD14:AD19)</f>
        <v>0</v>
      </c>
      <c r="AE13" s="151">
        <f>SUM(AE14:AE19)</f>
        <v>0</v>
      </c>
      <c r="AF13" s="151">
        <f t="shared" si="10"/>
        <v>0</v>
      </c>
      <c r="AG13" s="303">
        <f t="shared" si="2"/>
        <v>2278270</v>
      </c>
      <c r="AH13" s="192" t="s">
        <v>282</v>
      </c>
      <c r="AI13" s="87"/>
      <c r="AJ13" s="88" t="s">
        <v>92</v>
      </c>
      <c r="AK13" s="89" t="s">
        <v>91</v>
      </c>
      <c r="AL13" s="90"/>
      <c r="AM13" s="90"/>
      <c r="AN13" s="90"/>
      <c r="AO13" s="159"/>
      <c r="AP13" s="91">
        <f t="shared" ref="AP13:AV13" si="11">SUM(AP14:AP19)</f>
        <v>0</v>
      </c>
      <c r="AQ13" s="151">
        <f t="shared" si="11"/>
        <v>0</v>
      </c>
      <c r="AR13" s="151">
        <f t="shared" si="11"/>
        <v>0</v>
      </c>
      <c r="AS13" s="151">
        <f t="shared" si="11"/>
        <v>0</v>
      </c>
      <c r="AT13" s="151">
        <f t="shared" si="11"/>
        <v>0</v>
      </c>
      <c r="AU13" s="151">
        <f t="shared" si="11"/>
        <v>0</v>
      </c>
      <c r="AV13" s="151">
        <f t="shared" si="11"/>
        <v>0</v>
      </c>
      <c r="AW13" s="303">
        <f t="shared" si="4"/>
        <v>0</v>
      </c>
      <c r="AX13" s="151">
        <f t="shared" si="5"/>
        <v>2278270</v>
      </c>
      <c r="AY13" s="151">
        <f>SUM(AY14:AY19)</f>
        <v>2267910</v>
      </c>
    </row>
    <row r="14" spans="1:55" s="25" customFormat="1" ht="15" customHeight="1" thickBot="1" x14ac:dyDescent="0.25">
      <c r="A14" s="192" t="s">
        <v>28</v>
      </c>
      <c r="B14" s="22"/>
      <c r="C14" s="23"/>
      <c r="D14" s="58" t="s">
        <v>599</v>
      </c>
      <c r="E14" s="59" t="s">
        <v>600</v>
      </c>
      <c r="F14" s="24"/>
      <c r="G14" s="24"/>
      <c r="H14" s="24"/>
      <c r="I14" s="60"/>
      <c r="J14" s="150"/>
      <c r="K14" s="150"/>
      <c r="L14" s="150"/>
      <c r="M14" s="150"/>
      <c r="N14" s="150"/>
      <c r="O14" s="150"/>
      <c r="P14" s="150"/>
      <c r="Q14" s="150"/>
      <c r="R14" s="192" t="s">
        <v>182</v>
      </c>
      <c r="S14" s="22"/>
      <c r="T14" s="23"/>
      <c r="U14" s="58" t="s">
        <v>599</v>
      </c>
      <c r="V14" s="59" t="s">
        <v>600</v>
      </c>
      <c r="W14" s="24"/>
      <c r="X14" s="24"/>
      <c r="Y14" s="160"/>
      <c r="Z14" s="150"/>
      <c r="AA14" s="150">
        <v>2000</v>
      </c>
      <c r="AB14" s="150"/>
      <c r="AC14" s="150"/>
      <c r="AD14" s="150"/>
      <c r="AE14" s="150"/>
      <c r="AF14" s="150"/>
      <c r="AG14" s="304">
        <f t="shared" si="2"/>
        <v>2000</v>
      </c>
      <c r="AH14" s="192" t="s">
        <v>283</v>
      </c>
      <c r="AI14" s="22"/>
      <c r="AJ14" s="23"/>
      <c r="AK14" s="58" t="s">
        <v>599</v>
      </c>
      <c r="AL14" s="59" t="s">
        <v>600</v>
      </c>
      <c r="AM14" s="24"/>
      <c r="AN14" s="24"/>
      <c r="AO14" s="160"/>
      <c r="AP14" s="150"/>
      <c r="AQ14" s="150"/>
      <c r="AR14" s="150"/>
      <c r="AS14" s="150"/>
      <c r="AT14" s="150"/>
      <c r="AU14" s="150"/>
      <c r="AV14" s="150"/>
      <c r="AW14" s="304">
        <f t="shared" si="4"/>
        <v>0</v>
      </c>
      <c r="AX14" s="150">
        <f t="shared" si="5"/>
        <v>2000</v>
      </c>
      <c r="AY14" s="150">
        <v>1999</v>
      </c>
    </row>
    <row r="15" spans="1:55" s="25" customFormat="1" ht="15" customHeight="1" thickBot="1" x14ac:dyDescent="0.25">
      <c r="A15" s="192" t="s">
        <v>29</v>
      </c>
      <c r="B15" s="22"/>
      <c r="C15" s="23"/>
      <c r="D15" s="48" t="s">
        <v>601</v>
      </c>
      <c r="E15" s="59" t="s">
        <v>602</v>
      </c>
      <c r="F15" s="24"/>
      <c r="G15" s="24"/>
      <c r="H15" s="24"/>
      <c r="I15" s="60"/>
      <c r="J15" s="150"/>
      <c r="K15" s="150"/>
      <c r="L15" s="150"/>
      <c r="M15" s="150"/>
      <c r="N15" s="150"/>
      <c r="O15" s="150"/>
      <c r="P15" s="150"/>
      <c r="Q15" s="150"/>
      <c r="R15" s="192" t="s">
        <v>183</v>
      </c>
      <c r="S15" s="22"/>
      <c r="T15" s="23"/>
      <c r="U15" s="48" t="s">
        <v>601</v>
      </c>
      <c r="V15" s="59" t="s">
        <v>602</v>
      </c>
      <c r="W15" s="24"/>
      <c r="X15" s="24"/>
      <c r="Y15" s="160"/>
      <c r="Z15" s="150"/>
      <c r="AA15" s="150">
        <v>26500</v>
      </c>
      <c r="AB15" s="150"/>
      <c r="AC15" s="150"/>
      <c r="AD15" s="150"/>
      <c r="AE15" s="150"/>
      <c r="AF15" s="150"/>
      <c r="AG15" s="304">
        <f t="shared" si="2"/>
        <v>26500</v>
      </c>
      <c r="AH15" s="192" t="s">
        <v>284</v>
      </c>
      <c r="AI15" s="22"/>
      <c r="AJ15" s="23"/>
      <c r="AK15" s="48" t="s">
        <v>601</v>
      </c>
      <c r="AL15" s="59" t="s">
        <v>602</v>
      </c>
      <c r="AM15" s="24"/>
      <c r="AN15" s="24"/>
      <c r="AO15" s="160"/>
      <c r="AP15" s="150"/>
      <c r="AQ15" s="150"/>
      <c r="AR15" s="150"/>
      <c r="AS15" s="150"/>
      <c r="AT15" s="150"/>
      <c r="AU15" s="150"/>
      <c r="AV15" s="150"/>
      <c r="AW15" s="304">
        <f t="shared" si="4"/>
        <v>0</v>
      </c>
      <c r="AX15" s="150">
        <f t="shared" si="5"/>
        <v>26500</v>
      </c>
      <c r="AY15" s="150">
        <v>18585</v>
      </c>
    </row>
    <row r="16" spans="1:55" s="25" customFormat="1" ht="15" customHeight="1" thickBot="1" x14ac:dyDescent="0.25">
      <c r="A16" s="192" t="s">
        <v>30</v>
      </c>
      <c r="B16" s="22"/>
      <c r="C16" s="23"/>
      <c r="D16" s="48" t="s">
        <v>603</v>
      </c>
      <c r="E16" s="59" t="s">
        <v>604</v>
      </c>
      <c r="F16" s="24"/>
      <c r="G16" s="24"/>
      <c r="H16" s="24"/>
      <c r="I16" s="60"/>
      <c r="J16" s="150"/>
      <c r="K16" s="150"/>
      <c r="L16" s="150"/>
      <c r="M16" s="150"/>
      <c r="N16" s="150"/>
      <c r="O16" s="150"/>
      <c r="P16" s="150"/>
      <c r="Q16" s="150"/>
      <c r="R16" s="192" t="s">
        <v>184</v>
      </c>
      <c r="S16" s="22"/>
      <c r="T16" s="23"/>
      <c r="U16" s="48" t="s">
        <v>603</v>
      </c>
      <c r="V16" s="59" t="s">
        <v>604</v>
      </c>
      <c r="W16" s="24"/>
      <c r="X16" s="24"/>
      <c r="Y16" s="160"/>
      <c r="Z16" s="150"/>
      <c r="AA16" s="150">
        <v>2200000</v>
      </c>
      <c r="AB16" s="150"/>
      <c r="AC16" s="150"/>
      <c r="AD16" s="150"/>
      <c r="AE16" s="150"/>
      <c r="AF16" s="150"/>
      <c r="AG16" s="304">
        <f t="shared" si="2"/>
        <v>2200000</v>
      </c>
      <c r="AH16" s="192" t="s">
        <v>285</v>
      </c>
      <c r="AI16" s="22"/>
      <c r="AJ16" s="23"/>
      <c r="AK16" s="48" t="s">
        <v>603</v>
      </c>
      <c r="AL16" s="59" t="s">
        <v>604</v>
      </c>
      <c r="AM16" s="24"/>
      <c r="AN16" s="24"/>
      <c r="AO16" s="160"/>
      <c r="AP16" s="150"/>
      <c r="AQ16" s="150"/>
      <c r="AR16" s="150"/>
      <c r="AS16" s="150"/>
      <c r="AT16" s="150"/>
      <c r="AU16" s="150"/>
      <c r="AV16" s="150"/>
      <c r="AW16" s="304">
        <f t="shared" si="4"/>
        <v>0</v>
      </c>
      <c r="AX16" s="150">
        <f t="shared" si="5"/>
        <v>2200000</v>
      </c>
      <c r="AY16" s="150">
        <v>2189921</v>
      </c>
    </row>
    <row r="17" spans="1:51" s="25" customFormat="1" ht="15" customHeight="1" thickBot="1" x14ac:dyDescent="0.25">
      <c r="A17" s="192" t="s">
        <v>31</v>
      </c>
      <c r="B17" s="22"/>
      <c r="C17" s="23"/>
      <c r="D17" s="48" t="s">
        <v>605</v>
      </c>
      <c r="E17" s="59" t="s">
        <v>606</v>
      </c>
      <c r="F17" s="24"/>
      <c r="G17" s="24"/>
      <c r="H17" s="24"/>
      <c r="I17" s="60"/>
      <c r="J17" s="150"/>
      <c r="K17" s="150"/>
      <c r="L17" s="150"/>
      <c r="M17" s="150"/>
      <c r="N17" s="150"/>
      <c r="O17" s="150"/>
      <c r="P17" s="150"/>
      <c r="Q17" s="150"/>
      <c r="R17" s="192" t="s">
        <v>185</v>
      </c>
      <c r="S17" s="22"/>
      <c r="T17" s="23"/>
      <c r="U17" s="48" t="s">
        <v>605</v>
      </c>
      <c r="V17" s="59" t="s">
        <v>606</v>
      </c>
      <c r="W17" s="24"/>
      <c r="X17" s="24"/>
      <c r="Y17" s="160"/>
      <c r="Z17" s="150"/>
      <c r="AA17" s="150">
        <v>47000</v>
      </c>
      <c r="AB17" s="150"/>
      <c r="AC17" s="150"/>
      <c r="AD17" s="150"/>
      <c r="AE17" s="150"/>
      <c r="AF17" s="150"/>
      <c r="AG17" s="304">
        <f t="shared" si="2"/>
        <v>47000</v>
      </c>
      <c r="AH17" s="192" t="s">
        <v>286</v>
      </c>
      <c r="AI17" s="22"/>
      <c r="AJ17" s="23"/>
      <c r="AK17" s="48" t="s">
        <v>605</v>
      </c>
      <c r="AL17" s="59" t="s">
        <v>606</v>
      </c>
      <c r="AM17" s="24"/>
      <c r="AN17" s="24"/>
      <c r="AO17" s="160"/>
      <c r="AP17" s="150"/>
      <c r="AQ17" s="150"/>
      <c r="AR17" s="150"/>
      <c r="AS17" s="150"/>
      <c r="AT17" s="150"/>
      <c r="AU17" s="150"/>
      <c r="AV17" s="150"/>
      <c r="AW17" s="304">
        <f t="shared" si="4"/>
        <v>0</v>
      </c>
      <c r="AX17" s="150">
        <f t="shared" si="5"/>
        <v>47000</v>
      </c>
      <c r="AY17" s="150">
        <v>48867</v>
      </c>
    </row>
    <row r="18" spans="1:51" s="25" customFormat="1" ht="15" customHeight="1" thickBot="1" x14ac:dyDescent="0.25">
      <c r="A18" s="192" t="s">
        <v>32</v>
      </c>
      <c r="B18" s="22"/>
      <c r="C18" s="23"/>
      <c r="D18" s="48" t="s">
        <v>607</v>
      </c>
      <c r="E18" s="59" t="s">
        <v>608</v>
      </c>
      <c r="F18" s="24"/>
      <c r="G18" s="24"/>
      <c r="H18" s="24"/>
      <c r="I18" s="60"/>
      <c r="J18" s="150"/>
      <c r="K18" s="150"/>
      <c r="L18" s="150"/>
      <c r="M18" s="150"/>
      <c r="N18" s="150"/>
      <c r="O18" s="150"/>
      <c r="P18" s="150"/>
      <c r="Q18" s="150"/>
      <c r="R18" s="192" t="s">
        <v>186</v>
      </c>
      <c r="S18" s="22"/>
      <c r="T18" s="23"/>
      <c r="U18" s="48" t="s">
        <v>607</v>
      </c>
      <c r="V18" s="59" t="s">
        <v>608</v>
      </c>
      <c r="W18" s="24"/>
      <c r="X18" s="24"/>
      <c r="Y18" s="160"/>
      <c r="Z18" s="150"/>
      <c r="AA18" s="150">
        <v>200</v>
      </c>
      <c r="AB18" s="150"/>
      <c r="AC18" s="150"/>
      <c r="AD18" s="150"/>
      <c r="AE18" s="150"/>
      <c r="AF18" s="150"/>
      <c r="AG18" s="304">
        <f t="shared" si="2"/>
        <v>200</v>
      </c>
      <c r="AH18" s="192" t="s">
        <v>287</v>
      </c>
      <c r="AI18" s="22"/>
      <c r="AJ18" s="23"/>
      <c r="AK18" s="48" t="s">
        <v>607</v>
      </c>
      <c r="AL18" s="59" t="s">
        <v>608</v>
      </c>
      <c r="AM18" s="24"/>
      <c r="AN18" s="24"/>
      <c r="AO18" s="160"/>
      <c r="AP18" s="150"/>
      <c r="AQ18" s="150"/>
      <c r="AR18" s="150"/>
      <c r="AS18" s="150"/>
      <c r="AT18" s="150"/>
      <c r="AU18" s="150"/>
      <c r="AV18" s="150"/>
      <c r="AW18" s="304">
        <f t="shared" si="4"/>
        <v>0</v>
      </c>
      <c r="AX18" s="150">
        <f t="shared" si="5"/>
        <v>200</v>
      </c>
      <c r="AY18" s="150">
        <v>7273</v>
      </c>
    </row>
    <row r="19" spans="1:51" s="25" customFormat="1" ht="15" customHeight="1" thickBot="1" x14ac:dyDescent="0.25">
      <c r="A19" s="192" t="s">
        <v>33</v>
      </c>
      <c r="B19" s="22"/>
      <c r="C19" s="23"/>
      <c r="D19" s="63" t="s">
        <v>609</v>
      </c>
      <c r="E19" s="59" t="s">
        <v>518</v>
      </c>
      <c r="F19" s="24"/>
      <c r="G19" s="24"/>
      <c r="H19" s="24"/>
      <c r="I19" s="60"/>
      <c r="J19" s="150"/>
      <c r="K19" s="150"/>
      <c r="L19" s="150"/>
      <c r="M19" s="150"/>
      <c r="N19" s="150"/>
      <c r="O19" s="150"/>
      <c r="P19" s="150"/>
      <c r="Q19" s="150"/>
      <c r="R19" s="192" t="s">
        <v>187</v>
      </c>
      <c r="S19" s="22"/>
      <c r="T19" s="23"/>
      <c r="U19" s="63" t="s">
        <v>609</v>
      </c>
      <c r="V19" s="59" t="s">
        <v>518</v>
      </c>
      <c r="W19" s="24"/>
      <c r="X19" s="24"/>
      <c r="Y19" s="160"/>
      <c r="Z19" s="150"/>
      <c r="AA19" s="150">
        <v>2570</v>
      </c>
      <c r="AB19" s="150"/>
      <c r="AC19" s="150"/>
      <c r="AD19" s="150"/>
      <c r="AE19" s="150"/>
      <c r="AF19" s="150"/>
      <c r="AG19" s="304">
        <f t="shared" si="2"/>
        <v>2570</v>
      </c>
      <c r="AH19" s="192" t="s">
        <v>288</v>
      </c>
      <c r="AI19" s="22"/>
      <c r="AJ19" s="23"/>
      <c r="AK19" s="63" t="s">
        <v>609</v>
      </c>
      <c r="AL19" s="59" t="s">
        <v>518</v>
      </c>
      <c r="AM19" s="24"/>
      <c r="AN19" s="24"/>
      <c r="AO19" s="160"/>
      <c r="AP19" s="150"/>
      <c r="AQ19" s="150"/>
      <c r="AR19" s="150"/>
      <c r="AS19" s="150"/>
      <c r="AT19" s="150"/>
      <c r="AU19" s="150"/>
      <c r="AV19" s="150"/>
      <c r="AW19" s="304">
        <f t="shared" si="4"/>
        <v>0</v>
      </c>
      <c r="AX19" s="150">
        <f t="shared" si="5"/>
        <v>2570</v>
      </c>
      <c r="AY19" s="150">
        <v>1265</v>
      </c>
    </row>
    <row r="20" spans="1:51" s="86" customFormat="1" ht="15" customHeight="1" thickBot="1" x14ac:dyDescent="0.25">
      <c r="A20" s="192" t="s">
        <v>34</v>
      </c>
      <c r="B20" s="87"/>
      <c r="C20" s="88" t="s">
        <v>93</v>
      </c>
      <c r="D20" s="89" t="s">
        <v>89</v>
      </c>
      <c r="E20" s="90"/>
      <c r="F20" s="90"/>
      <c r="G20" s="90"/>
      <c r="H20" s="90"/>
      <c r="I20" s="91">
        <f>SUM(I21:I30)</f>
        <v>200</v>
      </c>
      <c r="J20" s="91">
        <f t="shared" ref="J20:Q20" si="12">SUM(J21:J30)</f>
        <v>8626</v>
      </c>
      <c r="K20" s="91">
        <f>SUM(K21:K30)</f>
        <v>30</v>
      </c>
      <c r="L20" s="91">
        <f t="shared" si="12"/>
        <v>50353</v>
      </c>
      <c r="M20" s="91">
        <f t="shared" si="12"/>
        <v>13647</v>
      </c>
      <c r="N20" s="91">
        <f t="shared" si="12"/>
        <v>2269</v>
      </c>
      <c r="O20" s="91">
        <f t="shared" si="12"/>
        <v>92538</v>
      </c>
      <c r="P20" s="91">
        <f t="shared" si="12"/>
        <v>0</v>
      </c>
      <c r="Q20" s="91">
        <f t="shared" si="12"/>
        <v>9339</v>
      </c>
      <c r="R20" s="192" t="s">
        <v>188</v>
      </c>
      <c r="S20" s="87"/>
      <c r="T20" s="88" t="s">
        <v>93</v>
      </c>
      <c r="U20" s="89" t="s">
        <v>89</v>
      </c>
      <c r="V20" s="90"/>
      <c r="W20" s="90"/>
      <c r="X20" s="90"/>
      <c r="Y20" s="159"/>
      <c r="Z20" s="151">
        <f t="shared" ref="Z20:AF20" si="13">SUM(Z21:Z30)</f>
        <v>0</v>
      </c>
      <c r="AA20" s="151">
        <f t="shared" si="13"/>
        <v>209778</v>
      </c>
      <c r="AB20" s="151">
        <f t="shared" si="13"/>
        <v>240</v>
      </c>
      <c r="AC20" s="151">
        <f>SUM(AC21:AC30)</f>
        <v>0</v>
      </c>
      <c r="AD20" s="151">
        <f>SUM(AD21:AD30)</f>
        <v>0</v>
      </c>
      <c r="AE20" s="151">
        <f>SUM(AE21:AE30)</f>
        <v>200</v>
      </c>
      <c r="AF20" s="151">
        <f t="shared" si="13"/>
        <v>0</v>
      </c>
      <c r="AG20" s="303">
        <f>SUM(I20:Q20,Z20:AF20)</f>
        <v>387220</v>
      </c>
      <c r="AH20" s="192" t="s">
        <v>289</v>
      </c>
      <c r="AI20" s="87"/>
      <c r="AJ20" s="88" t="s">
        <v>93</v>
      </c>
      <c r="AK20" s="89" t="s">
        <v>89</v>
      </c>
      <c r="AL20" s="90"/>
      <c r="AM20" s="90"/>
      <c r="AN20" s="90"/>
      <c r="AO20" s="159"/>
      <c r="AP20" s="91">
        <f t="shared" ref="AP20:AV20" si="14">SUM(AP21:AP30)</f>
        <v>396</v>
      </c>
      <c r="AQ20" s="151">
        <f t="shared" si="14"/>
        <v>19500</v>
      </c>
      <c r="AR20" s="151">
        <f t="shared" si="14"/>
        <v>0</v>
      </c>
      <c r="AS20" s="151">
        <f t="shared" si="14"/>
        <v>0</v>
      </c>
      <c r="AT20" s="151">
        <f t="shared" si="14"/>
        <v>0</v>
      </c>
      <c r="AU20" s="151">
        <f t="shared" si="14"/>
        <v>0</v>
      </c>
      <c r="AV20" s="151">
        <f t="shared" si="14"/>
        <v>0</v>
      </c>
      <c r="AW20" s="303">
        <f t="shared" si="4"/>
        <v>19896</v>
      </c>
      <c r="AX20" s="151">
        <f t="shared" si="5"/>
        <v>407116</v>
      </c>
      <c r="AY20" s="151">
        <f>SUM(AY21:AY30)</f>
        <v>377944</v>
      </c>
    </row>
    <row r="21" spans="1:51" s="62" customFormat="1" ht="15" customHeight="1" thickBot="1" x14ac:dyDescent="0.25">
      <c r="A21" s="192" t="s">
        <v>35</v>
      </c>
      <c r="B21" s="61"/>
      <c r="C21" s="64"/>
      <c r="D21" s="65" t="s">
        <v>610</v>
      </c>
      <c r="E21" s="59" t="s">
        <v>619</v>
      </c>
      <c r="F21" s="59"/>
      <c r="G21" s="59"/>
      <c r="H21" s="50"/>
      <c r="I21" s="60">
        <v>157</v>
      </c>
      <c r="J21" s="150"/>
      <c r="K21" s="150"/>
      <c r="L21" s="150"/>
      <c r="M21" s="150">
        <v>150</v>
      </c>
      <c r="N21" s="150"/>
      <c r="O21" s="150"/>
      <c r="P21" s="150"/>
      <c r="Q21" s="150"/>
      <c r="R21" s="192" t="s">
        <v>189</v>
      </c>
      <c r="S21" s="61"/>
      <c r="T21" s="64"/>
      <c r="U21" s="65" t="s">
        <v>610</v>
      </c>
      <c r="V21" s="59" t="s">
        <v>619</v>
      </c>
      <c r="W21" s="59"/>
      <c r="X21" s="59"/>
      <c r="Y21" s="69"/>
      <c r="Z21" s="150"/>
      <c r="AA21" s="150"/>
      <c r="AB21" s="150"/>
      <c r="AC21" s="150"/>
      <c r="AD21" s="150"/>
      <c r="AE21" s="150"/>
      <c r="AF21" s="150"/>
      <c r="AG21" s="304">
        <f t="shared" ref="AG21:AG54" si="15">SUM(I21:Q21,Z21:AF21)</f>
        <v>307</v>
      </c>
      <c r="AH21" s="192" t="s">
        <v>290</v>
      </c>
      <c r="AI21" s="61"/>
      <c r="AJ21" s="64"/>
      <c r="AK21" s="65" t="s">
        <v>610</v>
      </c>
      <c r="AL21" s="59" t="s">
        <v>619</v>
      </c>
      <c r="AM21" s="59"/>
      <c r="AN21" s="59"/>
      <c r="AO21" s="69"/>
      <c r="AP21" s="150"/>
      <c r="AQ21" s="150"/>
      <c r="AR21" s="150"/>
      <c r="AS21" s="150"/>
      <c r="AT21" s="150"/>
      <c r="AU21" s="150"/>
      <c r="AV21" s="150"/>
      <c r="AW21" s="304">
        <f t="shared" si="4"/>
        <v>0</v>
      </c>
      <c r="AX21" s="150">
        <f t="shared" si="5"/>
        <v>307</v>
      </c>
      <c r="AY21" s="150">
        <v>343</v>
      </c>
    </row>
    <row r="22" spans="1:51" s="62" customFormat="1" ht="15" customHeight="1" thickBot="1" x14ac:dyDescent="0.25">
      <c r="A22" s="192" t="s">
        <v>36</v>
      </c>
      <c r="B22" s="61"/>
      <c r="C22" s="64"/>
      <c r="D22" s="65" t="s">
        <v>611</v>
      </c>
      <c r="E22" s="59" t="s">
        <v>620</v>
      </c>
      <c r="F22" s="59"/>
      <c r="G22" s="59"/>
      <c r="H22" s="50"/>
      <c r="I22" s="60"/>
      <c r="J22" s="150">
        <v>4016</v>
      </c>
      <c r="K22" s="150"/>
      <c r="L22" s="150">
        <v>31061</v>
      </c>
      <c r="M22" s="150">
        <v>11220</v>
      </c>
      <c r="N22" s="150">
        <v>410</v>
      </c>
      <c r="O22" s="150"/>
      <c r="P22" s="150"/>
      <c r="Q22" s="150">
        <v>4724</v>
      </c>
      <c r="R22" s="192" t="s">
        <v>190</v>
      </c>
      <c r="S22" s="61"/>
      <c r="T22" s="64"/>
      <c r="U22" s="65" t="s">
        <v>611</v>
      </c>
      <c r="V22" s="59" t="s">
        <v>620</v>
      </c>
      <c r="W22" s="59"/>
      <c r="X22" s="59"/>
      <c r="Y22" s="69"/>
      <c r="Z22" s="150"/>
      <c r="AA22" s="150">
        <v>104149</v>
      </c>
      <c r="AB22" s="150">
        <v>189</v>
      </c>
      <c r="AC22" s="150"/>
      <c r="AD22" s="150"/>
      <c r="AE22" s="150"/>
      <c r="AF22" s="150"/>
      <c r="AG22" s="304">
        <f t="shared" si="15"/>
        <v>155769</v>
      </c>
      <c r="AH22" s="192" t="s">
        <v>291</v>
      </c>
      <c r="AI22" s="61"/>
      <c r="AJ22" s="64"/>
      <c r="AK22" s="65" t="s">
        <v>611</v>
      </c>
      <c r="AL22" s="59" t="s">
        <v>620</v>
      </c>
      <c r="AM22" s="59"/>
      <c r="AN22" s="59"/>
      <c r="AO22" s="69"/>
      <c r="AP22" s="150">
        <v>312</v>
      </c>
      <c r="AQ22" s="150">
        <v>12992</v>
      </c>
      <c r="AR22" s="150"/>
      <c r="AS22" s="150"/>
      <c r="AT22" s="150"/>
      <c r="AU22" s="150"/>
      <c r="AV22" s="150"/>
      <c r="AW22" s="304">
        <f t="shared" si="4"/>
        <v>13304</v>
      </c>
      <c r="AX22" s="150">
        <f t="shared" si="5"/>
        <v>169073</v>
      </c>
      <c r="AY22" s="150">
        <v>155427</v>
      </c>
    </row>
    <row r="23" spans="1:51" s="62" customFormat="1" ht="15" customHeight="1" thickBot="1" x14ac:dyDescent="0.25">
      <c r="A23" s="192" t="s">
        <v>37</v>
      </c>
      <c r="B23" s="61"/>
      <c r="C23" s="64"/>
      <c r="D23" s="65" t="s">
        <v>612</v>
      </c>
      <c r="E23" s="50" t="s">
        <v>621</v>
      </c>
      <c r="F23" s="50"/>
      <c r="G23" s="50"/>
      <c r="H23" s="50"/>
      <c r="I23" s="60"/>
      <c r="J23" s="150">
        <v>1797</v>
      </c>
      <c r="K23" s="150"/>
      <c r="L23" s="150"/>
      <c r="M23" s="150"/>
      <c r="N23" s="150"/>
      <c r="O23" s="150">
        <v>787</v>
      </c>
      <c r="P23" s="150"/>
      <c r="Q23" s="150"/>
      <c r="R23" s="192" t="s">
        <v>191</v>
      </c>
      <c r="S23" s="61"/>
      <c r="T23" s="64"/>
      <c r="U23" s="65" t="s">
        <v>612</v>
      </c>
      <c r="V23" s="50" t="s">
        <v>621</v>
      </c>
      <c r="W23" s="50"/>
      <c r="X23" s="50"/>
      <c r="Y23" s="69"/>
      <c r="Z23" s="150"/>
      <c r="AA23" s="150">
        <v>7388</v>
      </c>
      <c r="AB23" s="150"/>
      <c r="AC23" s="150"/>
      <c r="AD23" s="150"/>
      <c r="AE23" s="150"/>
      <c r="AF23" s="150"/>
      <c r="AG23" s="304">
        <f t="shared" si="15"/>
        <v>9972</v>
      </c>
      <c r="AH23" s="192" t="s">
        <v>292</v>
      </c>
      <c r="AI23" s="61"/>
      <c r="AJ23" s="64"/>
      <c r="AK23" s="65" t="s">
        <v>612</v>
      </c>
      <c r="AL23" s="50" t="s">
        <v>621</v>
      </c>
      <c r="AM23" s="50"/>
      <c r="AN23" s="50"/>
      <c r="AO23" s="69"/>
      <c r="AP23" s="150"/>
      <c r="AQ23" s="150">
        <v>2362</v>
      </c>
      <c r="AR23" s="150"/>
      <c r="AS23" s="150"/>
      <c r="AT23" s="150"/>
      <c r="AU23" s="150"/>
      <c r="AV23" s="150"/>
      <c r="AW23" s="304">
        <f t="shared" si="4"/>
        <v>2362</v>
      </c>
      <c r="AX23" s="150">
        <f t="shared" si="5"/>
        <v>12334</v>
      </c>
      <c r="AY23" s="150">
        <v>8655</v>
      </c>
    </row>
    <row r="24" spans="1:51" s="62" customFormat="1" ht="15" customHeight="1" thickBot="1" x14ac:dyDescent="0.25">
      <c r="A24" s="192" t="s">
        <v>38</v>
      </c>
      <c r="B24" s="61"/>
      <c r="C24" s="64"/>
      <c r="D24" s="65" t="s">
        <v>613</v>
      </c>
      <c r="E24" s="50" t="s">
        <v>622</v>
      </c>
      <c r="F24" s="59"/>
      <c r="G24" s="59"/>
      <c r="H24" s="59"/>
      <c r="I24" s="60"/>
      <c r="J24" s="150">
        <v>1000</v>
      </c>
      <c r="K24" s="150"/>
      <c r="L24" s="150"/>
      <c r="M24" s="150"/>
      <c r="N24" s="150"/>
      <c r="O24" s="150">
        <v>67561</v>
      </c>
      <c r="P24" s="150"/>
      <c r="Q24" s="150">
        <v>787</v>
      </c>
      <c r="R24" s="192" t="s">
        <v>192</v>
      </c>
      <c r="S24" s="61"/>
      <c r="T24" s="64"/>
      <c r="U24" s="65" t="s">
        <v>613</v>
      </c>
      <c r="V24" s="50" t="s">
        <v>622</v>
      </c>
      <c r="W24" s="59"/>
      <c r="X24" s="59"/>
      <c r="Y24" s="158"/>
      <c r="Z24" s="150"/>
      <c r="AA24" s="150"/>
      <c r="AB24" s="150"/>
      <c r="AC24" s="150"/>
      <c r="AD24" s="150"/>
      <c r="AE24" s="150"/>
      <c r="AF24" s="150"/>
      <c r="AG24" s="304">
        <f t="shared" si="15"/>
        <v>69348</v>
      </c>
      <c r="AH24" s="192" t="s">
        <v>293</v>
      </c>
      <c r="AI24" s="61"/>
      <c r="AJ24" s="64"/>
      <c r="AK24" s="65" t="s">
        <v>613</v>
      </c>
      <c r="AL24" s="50" t="s">
        <v>622</v>
      </c>
      <c r="AM24" s="59"/>
      <c r="AN24" s="59"/>
      <c r="AO24" s="158"/>
      <c r="AP24" s="150"/>
      <c r="AQ24" s="150"/>
      <c r="AR24" s="150"/>
      <c r="AS24" s="150"/>
      <c r="AT24" s="150"/>
      <c r="AU24" s="150"/>
      <c r="AV24" s="150"/>
      <c r="AW24" s="304">
        <f t="shared" si="4"/>
        <v>0</v>
      </c>
      <c r="AX24" s="150">
        <f t="shared" si="5"/>
        <v>69348</v>
      </c>
      <c r="AY24" s="150">
        <v>71914</v>
      </c>
    </row>
    <row r="25" spans="1:51" s="62" customFormat="1" ht="15" customHeight="1" thickBot="1" x14ac:dyDescent="0.25">
      <c r="A25" s="192" t="s">
        <v>40</v>
      </c>
      <c r="B25" s="61"/>
      <c r="C25" s="64"/>
      <c r="D25" s="65" t="s">
        <v>614</v>
      </c>
      <c r="E25" s="50" t="s">
        <v>623</v>
      </c>
      <c r="F25" s="59"/>
      <c r="G25" s="59"/>
      <c r="H25" s="59"/>
      <c r="I25" s="60"/>
      <c r="J25" s="150"/>
      <c r="K25" s="150"/>
      <c r="L25" s="150">
        <v>6709</v>
      </c>
      <c r="M25" s="150"/>
      <c r="N25" s="150">
        <v>1377</v>
      </c>
      <c r="O25" s="150"/>
      <c r="P25" s="150"/>
      <c r="Q25" s="150"/>
      <c r="R25" s="192" t="s">
        <v>193</v>
      </c>
      <c r="S25" s="61"/>
      <c r="T25" s="64"/>
      <c r="U25" s="65" t="s">
        <v>614</v>
      </c>
      <c r="V25" s="50" t="s">
        <v>623</v>
      </c>
      <c r="W25" s="59"/>
      <c r="X25" s="59"/>
      <c r="Y25" s="158"/>
      <c r="Z25" s="150"/>
      <c r="AA25" s="150">
        <v>44021</v>
      </c>
      <c r="AB25" s="150"/>
      <c r="AC25" s="150"/>
      <c r="AD25" s="150"/>
      <c r="AE25" s="150"/>
      <c r="AF25" s="150"/>
      <c r="AG25" s="304">
        <f t="shared" si="15"/>
        <v>52107</v>
      </c>
      <c r="AH25" s="192" t="s">
        <v>294</v>
      </c>
      <c r="AI25" s="61"/>
      <c r="AJ25" s="64"/>
      <c r="AK25" s="65" t="s">
        <v>614</v>
      </c>
      <c r="AL25" s="50" t="s">
        <v>623</v>
      </c>
      <c r="AM25" s="59"/>
      <c r="AN25" s="59"/>
      <c r="AO25" s="158"/>
      <c r="AP25" s="150"/>
      <c r="AQ25" s="150"/>
      <c r="AR25" s="150"/>
      <c r="AS25" s="150"/>
      <c r="AT25" s="150"/>
      <c r="AU25" s="150"/>
      <c r="AV25" s="150"/>
      <c r="AW25" s="304">
        <f t="shared" si="4"/>
        <v>0</v>
      </c>
      <c r="AX25" s="150">
        <f t="shared" si="5"/>
        <v>52107</v>
      </c>
      <c r="AY25" s="150">
        <v>47472</v>
      </c>
    </row>
    <row r="26" spans="1:51" s="62" customFormat="1" ht="15" customHeight="1" thickBot="1" x14ac:dyDescent="0.25">
      <c r="A26" s="192" t="s">
        <v>41</v>
      </c>
      <c r="B26" s="61"/>
      <c r="C26" s="64"/>
      <c r="D26" s="65" t="s">
        <v>615</v>
      </c>
      <c r="E26" s="50" t="s">
        <v>624</v>
      </c>
      <c r="F26" s="59"/>
      <c r="G26" s="59"/>
      <c r="H26" s="59"/>
      <c r="I26" s="60">
        <v>43</v>
      </c>
      <c r="J26" s="150">
        <v>1813</v>
      </c>
      <c r="K26" s="150">
        <v>6</v>
      </c>
      <c r="L26" s="150">
        <v>11294</v>
      </c>
      <c r="M26" s="150">
        <v>2277</v>
      </c>
      <c r="N26" s="150">
        <v>482</v>
      </c>
      <c r="O26" s="150">
        <v>20388</v>
      </c>
      <c r="P26" s="150"/>
      <c r="Q26" s="150">
        <v>3828</v>
      </c>
      <c r="R26" s="192" t="s">
        <v>194</v>
      </c>
      <c r="S26" s="61"/>
      <c r="T26" s="64"/>
      <c r="U26" s="65" t="s">
        <v>615</v>
      </c>
      <c r="V26" s="50" t="s">
        <v>624</v>
      </c>
      <c r="W26" s="59"/>
      <c r="X26" s="59"/>
      <c r="Y26" s="158"/>
      <c r="Z26" s="150"/>
      <c r="AA26" s="150">
        <v>38951</v>
      </c>
      <c r="AB26" s="150">
        <v>51</v>
      </c>
      <c r="AC26" s="150"/>
      <c r="AD26" s="150"/>
      <c r="AE26" s="150"/>
      <c r="AF26" s="150"/>
      <c r="AG26" s="304">
        <f t="shared" si="15"/>
        <v>79133</v>
      </c>
      <c r="AH26" s="192" t="s">
        <v>295</v>
      </c>
      <c r="AI26" s="61"/>
      <c r="AJ26" s="64"/>
      <c r="AK26" s="65" t="s">
        <v>615</v>
      </c>
      <c r="AL26" s="50" t="s">
        <v>624</v>
      </c>
      <c r="AM26" s="59"/>
      <c r="AN26" s="59"/>
      <c r="AO26" s="158"/>
      <c r="AP26" s="150">
        <v>84</v>
      </c>
      <c r="AQ26" s="150">
        <v>4146</v>
      </c>
      <c r="AR26" s="150"/>
      <c r="AS26" s="150"/>
      <c r="AT26" s="150"/>
      <c r="AU26" s="150"/>
      <c r="AV26" s="150"/>
      <c r="AW26" s="304">
        <f t="shared" si="4"/>
        <v>4230</v>
      </c>
      <c r="AX26" s="150">
        <f t="shared" si="5"/>
        <v>83363</v>
      </c>
      <c r="AY26" s="150">
        <v>77869</v>
      </c>
    </row>
    <row r="27" spans="1:51" s="62" customFormat="1" ht="15" customHeight="1" thickBot="1" x14ac:dyDescent="0.25">
      <c r="A27" s="192" t="s">
        <v>43</v>
      </c>
      <c r="B27" s="61"/>
      <c r="C27" s="64"/>
      <c r="D27" s="65" t="s">
        <v>616</v>
      </c>
      <c r="E27" s="50" t="s">
        <v>625</v>
      </c>
      <c r="F27" s="59"/>
      <c r="G27" s="59"/>
      <c r="H27" s="59"/>
      <c r="I27" s="60"/>
      <c r="J27" s="150"/>
      <c r="K27" s="150"/>
      <c r="L27" s="150">
        <v>1109</v>
      </c>
      <c r="M27" s="150"/>
      <c r="N27" s="150"/>
      <c r="O27" s="150"/>
      <c r="P27" s="150"/>
      <c r="Q27" s="150"/>
      <c r="R27" s="192" t="s">
        <v>195</v>
      </c>
      <c r="S27" s="61"/>
      <c r="T27" s="64"/>
      <c r="U27" s="65" t="s">
        <v>616</v>
      </c>
      <c r="V27" s="50" t="s">
        <v>625</v>
      </c>
      <c r="W27" s="59"/>
      <c r="X27" s="59"/>
      <c r="Y27" s="158"/>
      <c r="Z27" s="150"/>
      <c r="AA27" s="150">
        <v>4050</v>
      </c>
      <c r="AB27" s="150"/>
      <c r="AC27" s="150"/>
      <c r="AD27" s="150"/>
      <c r="AE27" s="150"/>
      <c r="AF27" s="150"/>
      <c r="AG27" s="304">
        <f t="shared" si="15"/>
        <v>5159</v>
      </c>
      <c r="AH27" s="192" t="s">
        <v>296</v>
      </c>
      <c r="AI27" s="61"/>
      <c r="AJ27" s="64"/>
      <c r="AK27" s="65" t="s">
        <v>616</v>
      </c>
      <c r="AL27" s="50" t="s">
        <v>625</v>
      </c>
      <c r="AM27" s="59"/>
      <c r="AN27" s="59"/>
      <c r="AO27" s="158"/>
      <c r="AP27" s="150"/>
      <c r="AQ27" s="150"/>
      <c r="AR27" s="150"/>
      <c r="AS27" s="150"/>
      <c r="AT27" s="150"/>
      <c r="AU27" s="150"/>
      <c r="AV27" s="150"/>
      <c r="AW27" s="304">
        <f t="shared" si="4"/>
        <v>0</v>
      </c>
      <c r="AX27" s="150">
        <f t="shared" si="5"/>
        <v>5159</v>
      </c>
      <c r="AY27" s="150">
        <v>644</v>
      </c>
    </row>
    <row r="28" spans="1:51" s="62" customFormat="1" ht="15" customHeight="1" thickBot="1" x14ac:dyDescent="0.25">
      <c r="A28" s="192" t="s">
        <v>44</v>
      </c>
      <c r="B28" s="61"/>
      <c r="C28" s="64"/>
      <c r="D28" s="65" t="s">
        <v>617</v>
      </c>
      <c r="E28" s="50" t="s">
        <v>626</v>
      </c>
      <c r="F28" s="59"/>
      <c r="G28" s="59"/>
      <c r="H28" s="59"/>
      <c r="I28" s="60"/>
      <c r="J28" s="150"/>
      <c r="K28" s="150"/>
      <c r="L28" s="150">
        <v>180</v>
      </c>
      <c r="M28" s="150"/>
      <c r="N28" s="150"/>
      <c r="O28" s="150"/>
      <c r="P28" s="150"/>
      <c r="Q28" s="150"/>
      <c r="R28" s="192" t="s">
        <v>196</v>
      </c>
      <c r="S28" s="61"/>
      <c r="T28" s="64"/>
      <c r="U28" s="65" t="s">
        <v>617</v>
      </c>
      <c r="V28" s="50" t="s">
        <v>626</v>
      </c>
      <c r="W28" s="59"/>
      <c r="X28" s="59"/>
      <c r="Y28" s="158"/>
      <c r="Z28" s="150"/>
      <c r="AA28" s="150">
        <v>11019</v>
      </c>
      <c r="AB28" s="150"/>
      <c r="AC28" s="150"/>
      <c r="AD28" s="150"/>
      <c r="AE28" s="150"/>
      <c r="AF28" s="150"/>
      <c r="AG28" s="304">
        <f t="shared" si="15"/>
        <v>11199</v>
      </c>
      <c r="AH28" s="192" t="s">
        <v>297</v>
      </c>
      <c r="AI28" s="61"/>
      <c r="AJ28" s="64"/>
      <c r="AK28" s="65" t="s">
        <v>617</v>
      </c>
      <c r="AL28" s="50" t="s">
        <v>626</v>
      </c>
      <c r="AM28" s="59"/>
      <c r="AN28" s="59"/>
      <c r="AO28" s="158"/>
      <c r="AP28" s="150"/>
      <c r="AQ28" s="150"/>
      <c r="AR28" s="150"/>
      <c r="AS28" s="150"/>
      <c r="AT28" s="150"/>
      <c r="AU28" s="150"/>
      <c r="AV28" s="150"/>
      <c r="AW28" s="304">
        <f t="shared" si="4"/>
        <v>0</v>
      </c>
      <c r="AX28" s="150">
        <f t="shared" si="5"/>
        <v>11199</v>
      </c>
      <c r="AY28" s="150">
        <v>10059</v>
      </c>
    </row>
    <row r="29" spans="1:51" s="62" customFormat="1" ht="15" customHeight="1" thickBot="1" x14ac:dyDescent="0.25">
      <c r="A29" s="192" t="s">
        <v>45</v>
      </c>
      <c r="B29" s="61"/>
      <c r="C29" s="64"/>
      <c r="D29" s="65" t="s">
        <v>948</v>
      </c>
      <c r="E29" s="50" t="s">
        <v>949</v>
      </c>
      <c r="F29" s="59"/>
      <c r="G29" s="59"/>
      <c r="H29" s="59"/>
      <c r="I29" s="60"/>
      <c r="J29" s="150"/>
      <c r="K29" s="150"/>
      <c r="L29" s="150"/>
      <c r="M29" s="150"/>
      <c r="N29" s="150"/>
      <c r="O29" s="150"/>
      <c r="P29" s="150"/>
      <c r="Q29" s="150"/>
      <c r="R29" s="192" t="s">
        <v>197</v>
      </c>
      <c r="S29" s="61"/>
      <c r="T29" s="64"/>
      <c r="U29" s="65" t="s">
        <v>948</v>
      </c>
      <c r="V29" s="50" t="s">
        <v>949</v>
      </c>
      <c r="W29" s="59"/>
      <c r="X29" s="59"/>
      <c r="Y29" s="158"/>
      <c r="Z29" s="150"/>
      <c r="AA29" s="150"/>
      <c r="AB29" s="150"/>
      <c r="AC29" s="150"/>
      <c r="AD29" s="150"/>
      <c r="AE29" s="150"/>
      <c r="AF29" s="150"/>
      <c r="AG29" s="304"/>
      <c r="AH29" s="192" t="s">
        <v>298</v>
      </c>
      <c r="AI29" s="61"/>
      <c r="AJ29" s="64"/>
      <c r="AK29" s="65" t="s">
        <v>948</v>
      </c>
      <c r="AL29" s="50" t="s">
        <v>949</v>
      </c>
      <c r="AM29" s="59"/>
      <c r="AN29" s="59"/>
      <c r="AO29" s="158"/>
      <c r="AP29" s="150"/>
      <c r="AQ29" s="150"/>
      <c r="AR29" s="150"/>
      <c r="AS29" s="150"/>
      <c r="AT29" s="150"/>
      <c r="AU29" s="150"/>
      <c r="AV29" s="150"/>
      <c r="AW29" s="304"/>
      <c r="AX29" s="150"/>
      <c r="AY29" s="150">
        <v>72</v>
      </c>
    </row>
    <row r="30" spans="1:51" s="62" customFormat="1" ht="15" customHeight="1" thickBot="1" x14ac:dyDescent="0.25">
      <c r="A30" s="192" t="s">
        <v>47</v>
      </c>
      <c r="B30" s="61"/>
      <c r="C30" s="64"/>
      <c r="D30" s="65" t="s">
        <v>618</v>
      </c>
      <c r="E30" s="50" t="s">
        <v>627</v>
      </c>
      <c r="F30" s="59"/>
      <c r="G30" s="59"/>
      <c r="H30" s="59"/>
      <c r="I30" s="60"/>
      <c r="J30" s="150"/>
      <c r="K30" s="150">
        <v>24</v>
      </c>
      <c r="L30" s="150"/>
      <c r="M30" s="150"/>
      <c r="N30" s="150"/>
      <c r="O30" s="150">
        <v>3802</v>
      </c>
      <c r="P30" s="150"/>
      <c r="Q30" s="150"/>
      <c r="R30" s="192" t="s">
        <v>198</v>
      </c>
      <c r="S30" s="61"/>
      <c r="T30" s="64"/>
      <c r="U30" s="65" t="s">
        <v>618</v>
      </c>
      <c r="V30" s="50" t="s">
        <v>627</v>
      </c>
      <c r="W30" s="59"/>
      <c r="X30" s="59"/>
      <c r="Y30" s="158"/>
      <c r="Z30" s="150"/>
      <c r="AA30" s="150">
        <v>200</v>
      </c>
      <c r="AB30" s="150"/>
      <c r="AC30" s="150"/>
      <c r="AD30" s="150"/>
      <c r="AE30" s="150">
        <v>200</v>
      </c>
      <c r="AF30" s="150"/>
      <c r="AG30" s="304">
        <f t="shared" si="15"/>
        <v>4226</v>
      </c>
      <c r="AH30" s="192" t="s">
        <v>299</v>
      </c>
      <c r="AI30" s="61"/>
      <c r="AJ30" s="64"/>
      <c r="AK30" s="65" t="s">
        <v>618</v>
      </c>
      <c r="AL30" s="50" t="s">
        <v>627</v>
      </c>
      <c r="AM30" s="59"/>
      <c r="AN30" s="59"/>
      <c r="AO30" s="158"/>
      <c r="AP30" s="150"/>
      <c r="AQ30" s="150"/>
      <c r="AR30" s="150"/>
      <c r="AS30" s="150"/>
      <c r="AT30" s="150"/>
      <c r="AU30" s="150"/>
      <c r="AV30" s="150"/>
      <c r="AW30" s="304">
        <f t="shared" si="4"/>
        <v>0</v>
      </c>
      <c r="AX30" s="150">
        <f t="shared" ref="AX30:AX51" si="16">SUM(AG30,AW30)</f>
        <v>4226</v>
      </c>
      <c r="AY30" s="150">
        <v>5489</v>
      </c>
    </row>
    <row r="31" spans="1:51" s="86" customFormat="1" ht="15" customHeight="1" thickBot="1" x14ac:dyDescent="0.25">
      <c r="A31" s="192" t="s">
        <v>48</v>
      </c>
      <c r="B31" s="87"/>
      <c r="C31" s="88" t="s">
        <v>94</v>
      </c>
      <c r="D31" s="92" t="s">
        <v>520</v>
      </c>
      <c r="E31" s="93"/>
      <c r="F31" s="90"/>
      <c r="G31" s="90"/>
      <c r="H31" s="90"/>
      <c r="I31" s="91">
        <f>'[2]2. melléklet_I'!K29+'[2]2. melléklet_I'!AM29+'[2]2. melléklet_I'!BB29+'[2]2. melléklet_I'!BC29+'[2]3. melléklet_I'!J29+'[2]3. melléklet_I'!Z29</f>
        <v>0</v>
      </c>
      <c r="J31" s="91">
        <f t="shared" ref="J31:Q31" si="17">SUM(J32:J33)</f>
        <v>0</v>
      </c>
      <c r="K31" s="91">
        <f>SUM(K32:K33)</f>
        <v>0</v>
      </c>
      <c r="L31" s="91">
        <f t="shared" si="17"/>
        <v>360</v>
      </c>
      <c r="M31" s="91">
        <f t="shared" si="17"/>
        <v>500</v>
      </c>
      <c r="N31" s="91">
        <f t="shared" si="17"/>
        <v>0</v>
      </c>
      <c r="O31" s="91">
        <f t="shared" si="17"/>
        <v>0</v>
      </c>
      <c r="P31" s="91">
        <f t="shared" si="17"/>
        <v>0</v>
      </c>
      <c r="Q31" s="91">
        <f t="shared" si="17"/>
        <v>0</v>
      </c>
      <c r="R31" s="192" t="s">
        <v>199</v>
      </c>
      <c r="S31" s="87"/>
      <c r="T31" s="88" t="s">
        <v>94</v>
      </c>
      <c r="U31" s="92" t="s">
        <v>520</v>
      </c>
      <c r="V31" s="93"/>
      <c r="W31" s="90"/>
      <c r="X31" s="90"/>
      <c r="Y31" s="159"/>
      <c r="Z31" s="151">
        <f t="shared" ref="Z31:AF31" si="18">SUM(Z32:Z33)</f>
        <v>0</v>
      </c>
      <c r="AA31" s="151">
        <f t="shared" si="18"/>
        <v>5000</v>
      </c>
      <c r="AB31" s="151">
        <f t="shared" si="18"/>
        <v>0</v>
      </c>
      <c r="AC31" s="151">
        <f>SUM(AC32:AC33)</f>
        <v>0</v>
      </c>
      <c r="AD31" s="151">
        <f>SUM(AD32:AD33)</f>
        <v>0</v>
      </c>
      <c r="AE31" s="151">
        <f>SUM(AE32:AE33)</f>
        <v>0</v>
      </c>
      <c r="AF31" s="151">
        <f t="shared" si="18"/>
        <v>0</v>
      </c>
      <c r="AG31" s="303">
        <f t="shared" si="15"/>
        <v>5860</v>
      </c>
      <c r="AH31" s="192" t="s">
        <v>300</v>
      </c>
      <c r="AI31" s="87"/>
      <c r="AJ31" s="88" t="s">
        <v>94</v>
      </c>
      <c r="AK31" s="92" t="s">
        <v>520</v>
      </c>
      <c r="AL31" s="93"/>
      <c r="AM31" s="90"/>
      <c r="AN31" s="90"/>
      <c r="AO31" s="159"/>
      <c r="AP31" s="91">
        <f t="shared" ref="AP31:AV31" si="19">SUM(AP32:AP33)</f>
        <v>0</v>
      </c>
      <c r="AQ31" s="151">
        <f t="shared" si="19"/>
        <v>2000</v>
      </c>
      <c r="AR31" s="151">
        <f t="shared" si="19"/>
        <v>0</v>
      </c>
      <c r="AS31" s="151">
        <f t="shared" si="19"/>
        <v>0</v>
      </c>
      <c r="AT31" s="151">
        <f t="shared" si="19"/>
        <v>0</v>
      </c>
      <c r="AU31" s="151">
        <f t="shared" si="19"/>
        <v>0</v>
      </c>
      <c r="AV31" s="151">
        <f t="shared" si="19"/>
        <v>0</v>
      </c>
      <c r="AW31" s="303">
        <f t="shared" si="4"/>
        <v>2000</v>
      </c>
      <c r="AX31" s="151">
        <f t="shared" si="16"/>
        <v>7860</v>
      </c>
      <c r="AY31" s="151">
        <f>SUM(AY32:AY33)</f>
        <v>2148</v>
      </c>
    </row>
    <row r="32" spans="1:51" s="49" customFormat="1" ht="15" customHeight="1" thickBot="1" x14ac:dyDescent="0.25">
      <c r="A32" s="192" t="s">
        <v>49</v>
      </c>
      <c r="B32" s="47"/>
      <c r="C32" s="67"/>
      <c r="D32" s="48" t="s">
        <v>632</v>
      </c>
      <c r="E32" s="50" t="s">
        <v>630</v>
      </c>
      <c r="F32" s="68"/>
      <c r="G32" s="51"/>
      <c r="H32" s="51"/>
      <c r="I32" s="60"/>
      <c r="J32" s="150"/>
      <c r="K32" s="150"/>
      <c r="L32" s="150"/>
      <c r="M32" s="150"/>
      <c r="N32" s="150"/>
      <c r="O32" s="150"/>
      <c r="P32" s="150"/>
      <c r="Q32" s="150">
        <f>'[2]2. melléklet'!AR30+'[2]2. melléklet'!BD30</f>
        <v>0</v>
      </c>
      <c r="R32" s="192" t="s">
        <v>200</v>
      </c>
      <c r="S32" s="47"/>
      <c r="T32" s="67"/>
      <c r="U32" s="48" t="s">
        <v>632</v>
      </c>
      <c r="V32" s="50" t="s">
        <v>630</v>
      </c>
      <c r="W32" s="68"/>
      <c r="X32" s="51"/>
      <c r="Y32" s="161"/>
      <c r="Z32" s="150"/>
      <c r="AA32" s="150"/>
      <c r="AB32" s="150"/>
      <c r="AC32" s="150"/>
      <c r="AD32" s="150"/>
      <c r="AE32" s="150"/>
      <c r="AF32" s="150"/>
      <c r="AG32" s="304">
        <f t="shared" si="15"/>
        <v>0</v>
      </c>
      <c r="AH32" s="192" t="s">
        <v>301</v>
      </c>
      <c r="AI32" s="47"/>
      <c r="AJ32" s="67"/>
      <c r="AK32" s="48" t="s">
        <v>632</v>
      </c>
      <c r="AL32" s="50" t="s">
        <v>630</v>
      </c>
      <c r="AM32" s="68"/>
      <c r="AN32" s="51"/>
      <c r="AO32" s="161"/>
      <c r="AP32" s="150"/>
      <c r="AQ32" s="150"/>
      <c r="AR32" s="150"/>
      <c r="AS32" s="150"/>
      <c r="AT32" s="150"/>
      <c r="AU32" s="150"/>
      <c r="AV32" s="150"/>
      <c r="AW32" s="304">
        <f t="shared" si="4"/>
        <v>0</v>
      </c>
      <c r="AX32" s="150">
        <f t="shared" si="16"/>
        <v>0</v>
      </c>
      <c r="AY32" s="150">
        <v>0</v>
      </c>
    </row>
    <row r="33" spans="1:51" s="49" customFormat="1" ht="15" customHeight="1" thickBot="1" x14ac:dyDescent="0.25">
      <c r="A33" s="192" t="s">
        <v>50</v>
      </c>
      <c r="B33" s="47"/>
      <c r="C33" s="67"/>
      <c r="D33" s="48" t="s">
        <v>633</v>
      </c>
      <c r="E33" s="50" t="s">
        <v>631</v>
      </c>
      <c r="F33" s="68"/>
      <c r="G33" s="51"/>
      <c r="H33" s="51"/>
      <c r="I33" s="60"/>
      <c r="J33" s="150"/>
      <c r="K33" s="150"/>
      <c r="L33" s="150">
        <v>360</v>
      </c>
      <c r="M33" s="150">
        <v>500</v>
      </c>
      <c r="N33" s="150"/>
      <c r="O33" s="150"/>
      <c r="P33" s="150"/>
      <c r="Q33" s="150">
        <f>'[2]2. melléklet'!AR31+'[2]2. melléklet'!BD31</f>
        <v>0</v>
      </c>
      <c r="R33" s="192" t="s">
        <v>222</v>
      </c>
      <c r="S33" s="47"/>
      <c r="T33" s="67"/>
      <c r="U33" s="48" t="s">
        <v>633</v>
      </c>
      <c r="V33" s="50" t="s">
        <v>631</v>
      </c>
      <c r="W33" s="68"/>
      <c r="X33" s="51"/>
      <c r="Y33" s="161"/>
      <c r="Z33" s="150"/>
      <c r="AA33" s="150">
        <v>5000</v>
      </c>
      <c r="AB33" s="150"/>
      <c r="AC33" s="150"/>
      <c r="AD33" s="150"/>
      <c r="AE33" s="150"/>
      <c r="AF33" s="150"/>
      <c r="AG33" s="304">
        <f t="shared" si="15"/>
        <v>5860</v>
      </c>
      <c r="AH33" s="192" t="s">
        <v>302</v>
      </c>
      <c r="AI33" s="47"/>
      <c r="AJ33" s="67"/>
      <c r="AK33" s="48" t="s">
        <v>633</v>
      </c>
      <c r="AL33" s="50" t="s">
        <v>631</v>
      </c>
      <c r="AM33" s="68"/>
      <c r="AN33" s="51"/>
      <c r="AO33" s="161"/>
      <c r="AP33" s="150"/>
      <c r="AQ33" s="150">
        <v>2000</v>
      </c>
      <c r="AR33" s="150"/>
      <c r="AS33" s="150"/>
      <c r="AT33" s="150"/>
      <c r="AU33" s="150"/>
      <c r="AV33" s="150"/>
      <c r="AW33" s="304">
        <f t="shared" si="4"/>
        <v>2000</v>
      </c>
      <c r="AX33" s="150">
        <f t="shared" si="16"/>
        <v>7860</v>
      </c>
      <c r="AY33" s="150">
        <v>2148</v>
      </c>
    </row>
    <row r="34" spans="1:51" s="86" customFormat="1" ht="15" customHeight="1" thickBot="1" x14ac:dyDescent="0.25">
      <c r="A34" s="192" t="s">
        <v>51</v>
      </c>
      <c r="B34" s="82" t="s">
        <v>96</v>
      </c>
      <c r="C34" s="83" t="s">
        <v>97</v>
      </c>
      <c r="D34" s="83"/>
      <c r="E34" s="83"/>
      <c r="F34" s="83"/>
      <c r="G34" s="83"/>
      <c r="H34" s="83"/>
      <c r="I34" s="85">
        <f>SUM(I35,I38,I41)</f>
        <v>245468</v>
      </c>
      <c r="J34" s="85">
        <f t="shared" ref="J34:Q34" si="20">SUM(J35,J38,J41)</f>
        <v>9413</v>
      </c>
      <c r="K34" s="85">
        <f>SUM(K35,K38,K41)</f>
        <v>0</v>
      </c>
      <c r="L34" s="85">
        <f t="shared" si="20"/>
        <v>15000</v>
      </c>
      <c r="M34" s="85">
        <f t="shared" si="20"/>
        <v>0</v>
      </c>
      <c r="N34" s="85">
        <f t="shared" si="20"/>
        <v>0</v>
      </c>
      <c r="O34" s="85">
        <f t="shared" si="20"/>
        <v>0</v>
      </c>
      <c r="P34" s="85">
        <f t="shared" si="20"/>
        <v>0</v>
      </c>
      <c r="Q34" s="85">
        <f t="shared" si="20"/>
        <v>8661</v>
      </c>
      <c r="R34" s="192" t="s">
        <v>223</v>
      </c>
      <c r="S34" s="82" t="s">
        <v>96</v>
      </c>
      <c r="T34" s="83" t="s">
        <v>97</v>
      </c>
      <c r="U34" s="83"/>
      <c r="V34" s="83"/>
      <c r="W34" s="83"/>
      <c r="X34" s="83"/>
      <c r="Y34" s="162"/>
      <c r="Z34" s="148">
        <f t="shared" ref="Z34:AF34" si="21">SUM(Z35,Z38,Z41)</f>
        <v>1839</v>
      </c>
      <c r="AA34" s="148">
        <f t="shared" si="21"/>
        <v>23830</v>
      </c>
      <c r="AB34" s="148">
        <f t="shared" si="21"/>
        <v>0</v>
      </c>
      <c r="AC34" s="148">
        <f>SUM(AC35,AC38,AC41)</f>
        <v>0</v>
      </c>
      <c r="AD34" s="148">
        <f>SUM(AD35,AD38,AD41)</f>
        <v>0</v>
      </c>
      <c r="AE34" s="148">
        <f>SUM(AE35,AE38,AE41)</f>
        <v>0</v>
      </c>
      <c r="AF34" s="148">
        <f t="shared" si="21"/>
        <v>0</v>
      </c>
      <c r="AG34" s="303">
        <f t="shared" si="15"/>
        <v>304211</v>
      </c>
      <c r="AH34" s="192" t="s">
        <v>303</v>
      </c>
      <c r="AI34" s="82" t="s">
        <v>96</v>
      </c>
      <c r="AJ34" s="83" t="s">
        <v>97</v>
      </c>
      <c r="AK34" s="83"/>
      <c r="AL34" s="83"/>
      <c r="AM34" s="83"/>
      <c r="AN34" s="83"/>
      <c r="AO34" s="162"/>
      <c r="AP34" s="85">
        <f t="shared" ref="AP34:AV34" si="22">SUM(AP35,AP38,AP41)</f>
        <v>0</v>
      </c>
      <c r="AQ34" s="148">
        <f t="shared" si="22"/>
        <v>0</v>
      </c>
      <c r="AR34" s="148">
        <f t="shared" si="22"/>
        <v>0</v>
      </c>
      <c r="AS34" s="148">
        <f t="shared" si="22"/>
        <v>0</v>
      </c>
      <c r="AT34" s="148">
        <f t="shared" si="22"/>
        <v>3638</v>
      </c>
      <c r="AU34" s="148">
        <f t="shared" si="22"/>
        <v>0</v>
      </c>
      <c r="AV34" s="148">
        <f t="shared" si="22"/>
        <v>0</v>
      </c>
      <c r="AW34" s="303">
        <f t="shared" si="4"/>
        <v>3638</v>
      </c>
      <c r="AX34" s="148">
        <f t="shared" si="16"/>
        <v>307849</v>
      </c>
      <c r="AY34" s="148">
        <f>SUM(AY41,AY38,AY35)</f>
        <v>297222</v>
      </c>
    </row>
    <row r="35" spans="1:51" s="86" customFormat="1" ht="15" customHeight="1" thickBot="1" x14ac:dyDescent="0.25">
      <c r="A35" s="192" t="s">
        <v>52</v>
      </c>
      <c r="B35" s="87"/>
      <c r="C35" s="95" t="s">
        <v>98</v>
      </c>
      <c r="D35" s="97" t="s">
        <v>521</v>
      </c>
      <c r="E35" s="92"/>
      <c r="F35" s="93"/>
      <c r="G35" s="93"/>
      <c r="H35" s="93"/>
      <c r="I35" s="94">
        <f>SUM(I36:I37)</f>
        <v>236532</v>
      </c>
      <c r="J35" s="94">
        <f t="shared" ref="J35:Q35" si="23">SUM(J36:J37)</f>
        <v>9413</v>
      </c>
      <c r="K35" s="94">
        <f>SUM(K36:K37)</f>
        <v>0</v>
      </c>
      <c r="L35" s="94">
        <f t="shared" si="23"/>
        <v>15000</v>
      </c>
      <c r="M35" s="94">
        <f t="shared" si="23"/>
        <v>0</v>
      </c>
      <c r="N35" s="94">
        <f t="shared" si="23"/>
        <v>0</v>
      </c>
      <c r="O35" s="94">
        <f t="shared" si="23"/>
        <v>0</v>
      </c>
      <c r="P35" s="94">
        <f t="shared" si="23"/>
        <v>0</v>
      </c>
      <c r="Q35" s="94">
        <f t="shared" si="23"/>
        <v>0</v>
      </c>
      <c r="R35" s="192" t="s">
        <v>224</v>
      </c>
      <c r="S35" s="87"/>
      <c r="T35" s="95" t="s">
        <v>98</v>
      </c>
      <c r="U35" s="97" t="s">
        <v>521</v>
      </c>
      <c r="V35" s="92"/>
      <c r="W35" s="93"/>
      <c r="X35" s="93"/>
      <c r="Y35" s="157"/>
      <c r="Z35" s="149">
        <f t="shared" ref="Z35:AF35" si="24">SUM(Z36:Z37)</f>
        <v>1839</v>
      </c>
      <c r="AA35" s="149">
        <f t="shared" si="24"/>
        <v>0</v>
      </c>
      <c r="AB35" s="149">
        <f t="shared" si="24"/>
        <v>0</v>
      </c>
      <c r="AC35" s="149">
        <f>SUM(AC36:AC37)</f>
        <v>0</v>
      </c>
      <c r="AD35" s="149">
        <f>SUM(AD36:AD37)</f>
        <v>0</v>
      </c>
      <c r="AE35" s="149">
        <f>SUM(AE36:AE37)</f>
        <v>0</v>
      </c>
      <c r="AF35" s="149">
        <f t="shared" si="24"/>
        <v>0</v>
      </c>
      <c r="AG35" s="303">
        <f t="shared" si="15"/>
        <v>262784</v>
      </c>
      <c r="AH35" s="192" t="s">
        <v>304</v>
      </c>
      <c r="AI35" s="87"/>
      <c r="AJ35" s="95" t="s">
        <v>98</v>
      </c>
      <c r="AK35" s="97" t="s">
        <v>521</v>
      </c>
      <c r="AL35" s="92"/>
      <c r="AM35" s="93"/>
      <c r="AN35" s="93"/>
      <c r="AO35" s="157"/>
      <c r="AP35" s="94">
        <f t="shared" ref="AP35:AV35" si="25">SUM(AP36:AP37)</f>
        <v>0</v>
      </c>
      <c r="AQ35" s="149">
        <f t="shared" si="25"/>
        <v>0</v>
      </c>
      <c r="AR35" s="149">
        <f t="shared" si="25"/>
        <v>0</v>
      </c>
      <c r="AS35" s="149">
        <f t="shared" si="25"/>
        <v>0</v>
      </c>
      <c r="AT35" s="149">
        <f t="shared" si="25"/>
        <v>0</v>
      </c>
      <c r="AU35" s="149">
        <f t="shared" si="25"/>
        <v>0</v>
      </c>
      <c r="AV35" s="149">
        <f t="shared" si="25"/>
        <v>0</v>
      </c>
      <c r="AW35" s="303">
        <f t="shared" si="4"/>
        <v>0</v>
      </c>
      <c r="AX35" s="149">
        <f t="shared" si="16"/>
        <v>262784</v>
      </c>
      <c r="AY35" s="149">
        <f>SUM(AY36:AY37)</f>
        <v>249891</v>
      </c>
    </row>
    <row r="36" spans="1:51" s="62" customFormat="1" ht="15" customHeight="1" thickBot="1" x14ac:dyDescent="0.25">
      <c r="A36" s="192" t="s">
        <v>53</v>
      </c>
      <c r="B36" s="61"/>
      <c r="C36" s="64"/>
      <c r="D36" s="48" t="s">
        <v>595</v>
      </c>
      <c r="E36" s="59" t="s">
        <v>596</v>
      </c>
      <c r="F36" s="59"/>
      <c r="G36" s="59"/>
      <c r="H36" s="59"/>
      <c r="I36" s="60">
        <v>200000</v>
      </c>
      <c r="J36" s="150">
        <v>9413</v>
      </c>
      <c r="K36" s="150"/>
      <c r="L36" s="150">
        <v>15000</v>
      </c>
      <c r="M36" s="150"/>
      <c r="N36" s="150"/>
      <c r="O36" s="150"/>
      <c r="P36" s="150"/>
      <c r="Q36" s="150"/>
      <c r="R36" s="192" t="s">
        <v>225</v>
      </c>
      <c r="S36" s="61"/>
      <c r="T36" s="64"/>
      <c r="U36" s="48" t="s">
        <v>595</v>
      </c>
      <c r="V36" s="59" t="s">
        <v>596</v>
      </c>
      <c r="W36" s="59"/>
      <c r="X36" s="59"/>
      <c r="Y36" s="158"/>
      <c r="Z36" s="150"/>
      <c r="AA36" s="150"/>
      <c r="AB36" s="150"/>
      <c r="AC36" s="150"/>
      <c r="AD36" s="150"/>
      <c r="AE36" s="150"/>
      <c r="AF36" s="150"/>
      <c r="AG36" s="304">
        <f t="shared" si="15"/>
        <v>224413</v>
      </c>
      <c r="AH36" s="192" t="s">
        <v>305</v>
      </c>
      <c r="AI36" s="61"/>
      <c r="AJ36" s="64"/>
      <c r="AK36" s="48" t="s">
        <v>595</v>
      </c>
      <c r="AL36" s="59" t="s">
        <v>596</v>
      </c>
      <c r="AM36" s="59"/>
      <c r="AN36" s="59"/>
      <c r="AO36" s="158"/>
      <c r="AP36" s="150"/>
      <c r="AQ36" s="150"/>
      <c r="AR36" s="150"/>
      <c r="AS36" s="150"/>
      <c r="AT36" s="150"/>
      <c r="AU36" s="150"/>
      <c r="AV36" s="150"/>
      <c r="AW36" s="304">
        <f t="shared" si="4"/>
        <v>0</v>
      </c>
      <c r="AX36" s="150">
        <f t="shared" si="16"/>
        <v>224413</v>
      </c>
      <c r="AY36" s="150">
        <v>215286</v>
      </c>
    </row>
    <row r="37" spans="1:51" s="62" customFormat="1" ht="15" customHeight="1" thickBot="1" x14ac:dyDescent="0.25">
      <c r="A37" s="192" t="s">
        <v>54</v>
      </c>
      <c r="B37" s="61"/>
      <c r="C37" s="48"/>
      <c r="D37" s="48" t="s">
        <v>597</v>
      </c>
      <c r="E37" s="59" t="s">
        <v>598</v>
      </c>
      <c r="F37" s="66"/>
      <c r="G37" s="66"/>
      <c r="H37" s="59"/>
      <c r="I37" s="60">
        <v>36532</v>
      </c>
      <c r="J37" s="150"/>
      <c r="K37" s="150"/>
      <c r="L37" s="150"/>
      <c r="M37" s="150"/>
      <c r="N37" s="150"/>
      <c r="O37" s="150"/>
      <c r="P37" s="150"/>
      <c r="Q37" s="150"/>
      <c r="R37" s="192" t="s">
        <v>226</v>
      </c>
      <c r="S37" s="61"/>
      <c r="T37" s="48"/>
      <c r="U37" s="48" t="s">
        <v>597</v>
      </c>
      <c r="V37" s="59" t="s">
        <v>598</v>
      </c>
      <c r="W37" s="66"/>
      <c r="X37" s="66"/>
      <c r="Y37" s="158"/>
      <c r="Z37" s="150">
        <v>1839</v>
      </c>
      <c r="AA37" s="150"/>
      <c r="AB37" s="150"/>
      <c r="AC37" s="150"/>
      <c r="AD37" s="150"/>
      <c r="AE37" s="150"/>
      <c r="AF37" s="150"/>
      <c r="AG37" s="304">
        <f t="shared" si="15"/>
        <v>38371</v>
      </c>
      <c r="AH37" s="192" t="s">
        <v>306</v>
      </c>
      <c r="AI37" s="61"/>
      <c r="AJ37" s="48"/>
      <c r="AK37" s="48" t="s">
        <v>597</v>
      </c>
      <c r="AL37" s="59" t="s">
        <v>598</v>
      </c>
      <c r="AM37" s="66"/>
      <c r="AN37" s="66"/>
      <c r="AO37" s="158"/>
      <c r="AP37" s="150"/>
      <c r="AQ37" s="150"/>
      <c r="AR37" s="150"/>
      <c r="AS37" s="150"/>
      <c r="AT37" s="150"/>
      <c r="AU37" s="150"/>
      <c r="AV37" s="150"/>
      <c r="AW37" s="304">
        <f t="shared" si="4"/>
        <v>0</v>
      </c>
      <c r="AX37" s="150">
        <f t="shared" si="16"/>
        <v>38371</v>
      </c>
      <c r="AY37" s="150">
        <v>34605</v>
      </c>
    </row>
    <row r="38" spans="1:51" s="86" customFormat="1" ht="15" customHeight="1" thickBot="1" x14ac:dyDescent="0.25">
      <c r="A38" s="192" t="s">
        <v>55</v>
      </c>
      <c r="B38" s="87"/>
      <c r="C38" s="95" t="s">
        <v>99</v>
      </c>
      <c r="D38" s="96" t="s">
        <v>97</v>
      </c>
      <c r="E38" s="89"/>
      <c r="F38" s="90"/>
      <c r="G38" s="90"/>
      <c r="H38" s="90"/>
      <c r="I38" s="91">
        <f>SUM(I39:I40)</f>
        <v>8936</v>
      </c>
      <c r="J38" s="91">
        <f t="shared" ref="J38:Q38" si="26">SUM(J39:J40)</f>
        <v>0</v>
      </c>
      <c r="K38" s="91">
        <f>SUM(K39:K40)</f>
        <v>0</v>
      </c>
      <c r="L38" s="91">
        <f t="shared" si="26"/>
        <v>0</v>
      </c>
      <c r="M38" s="91">
        <f t="shared" si="26"/>
        <v>0</v>
      </c>
      <c r="N38" s="91">
        <f t="shared" si="26"/>
        <v>0</v>
      </c>
      <c r="O38" s="91">
        <f t="shared" si="26"/>
        <v>0</v>
      </c>
      <c r="P38" s="91">
        <f t="shared" si="26"/>
        <v>0</v>
      </c>
      <c r="Q38" s="91">
        <f t="shared" si="26"/>
        <v>0</v>
      </c>
      <c r="R38" s="192" t="s">
        <v>227</v>
      </c>
      <c r="S38" s="87"/>
      <c r="T38" s="95" t="s">
        <v>99</v>
      </c>
      <c r="U38" s="96" t="s">
        <v>97</v>
      </c>
      <c r="V38" s="89"/>
      <c r="W38" s="90"/>
      <c r="X38" s="90"/>
      <c r="Y38" s="159"/>
      <c r="Z38" s="151">
        <f t="shared" ref="Z38:AF38" si="27">SUM(Z39:Z40)</f>
        <v>0</v>
      </c>
      <c r="AA38" s="151">
        <f t="shared" si="27"/>
        <v>6787</v>
      </c>
      <c r="AB38" s="151">
        <f t="shared" si="27"/>
        <v>0</v>
      </c>
      <c r="AC38" s="151">
        <f>SUM(AC39:AC40)</f>
        <v>0</v>
      </c>
      <c r="AD38" s="151">
        <f>SUM(AD39:AD40)</f>
        <v>0</v>
      </c>
      <c r="AE38" s="151">
        <f>SUM(AE39:AE40)</f>
        <v>0</v>
      </c>
      <c r="AF38" s="151">
        <f t="shared" si="27"/>
        <v>0</v>
      </c>
      <c r="AG38" s="303">
        <f t="shared" si="15"/>
        <v>15723</v>
      </c>
      <c r="AH38" s="192" t="s">
        <v>307</v>
      </c>
      <c r="AI38" s="87"/>
      <c r="AJ38" s="95" t="s">
        <v>99</v>
      </c>
      <c r="AK38" s="96" t="s">
        <v>97</v>
      </c>
      <c r="AL38" s="89"/>
      <c r="AM38" s="90"/>
      <c r="AN38" s="90"/>
      <c r="AO38" s="159"/>
      <c r="AP38" s="91">
        <f t="shared" ref="AP38:AV38" si="28">SUM(AP39:AP40)</f>
        <v>0</v>
      </c>
      <c r="AQ38" s="151">
        <f t="shared" si="28"/>
        <v>0</v>
      </c>
      <c r="AR38" s="151">
        <f t="shared" si="28"/>
        <v>0</v>
      </c>
      <c r="AS38" s="151">
        <f t="shared" si="28"/>
        <v>0</v>
      </c>
      <c r="AT38" s="151">
        <f t="shared" si="28"/>
        <v>0</v>
      </c>
      <c r="AU38" s="151">
        <f t="shared" si="28"/>
        <v>0</v>
      </c>
      <c r="AV38" s="151">
        <f t="shared" si="28"/>
        <v>0</v>
      </c>
      <c r="AW38" s="303">
        <f t="shared" si="4"/>
        <v>0</v>
      </c>
      <c r="AX38" s="151">
        <f t="shared" si="16"/>
        <v>15723</v>
      </c>
      <c r="AY38" s="151">
        <f>SUM(AY39:AY40)</f>
        <v>10092</v>
      </c>
    </row>
    <row r="39" spans="1:51" s="62" customFormat="1" ht="15" customHeight="1" thickBot="1" x14ac:dyDescent="0.25">
      <c r="A39" s="192" t="s">
        <v>56</v>
      </c>
      <c r="B39" s="61"/>
      <c r="C39" s="64"/>
      <c r="D39" s="48" t="s">
        <v>634</v>
      </c>
      <c r="E39" s="59" t="s">
        <v>628</v>
      </c>
      <c r="F39" s="59"/>
      <c r="G39" s="59"/>
      <c r="H39" s="59"/>
      <c r="I39" s="60">
        <v>8936</v>
      </c>
      <c r="J39" s="150"/>
      <c r="K39" s="150"/>
      <c r="L39" s="150"/>
      <c r="M39" s="150"/>
      <c r="N39" s="150"/>
      <c r="O39" s="150"/>
      <c r="P39" s="150"/>
      <c r="Q39" s="150"/>
      <c r="R39" s="192" t="s">
        <v>228</v>
      </c>
      <c r="S39" s="61"/>
      <c r="T39" s="64"/>
      <c r="U39" s="48" t="s">
        <v>634</v>
      </c>
      <c r="V39" s="59" t="s">
        <v>628</v>
      </c>
      <c r="W39" s="59"/>
      <c r="X39" s="59"/>
      <c r="Y39" s="158"/>
      <c r="Z39" s="150"/>
      <c r="AA39" s="150"/>
      <c r="AB39" s="150"/>
      <c r="AC39" s="150"/>
      <c r="AD39" s="150"/>
      <c r="AE39" s="150"/>
      <c r="AF39" s="150"/>
      <c r="AG39" s="304">
        <f t="shared" si="15"/>
        <v>8936</v>
      </c>
      <c r="AH39" s="192" t="s">
        <v>308</v>
      </c>
      <c r="AI39" s="61"/>
      <c r="AJ39" s="64"/>
      <c r="AK39" s="48" t="s">
        <v>634</v>
      </c>
      <c r="AL39" s="59" t="s">
        <v>628</v>
      </c>
      <c r="AM39" s="59"/>
      <c r="AN39" s="59"/>
      <c r="AO39" s="158"/>
      <c r="AP39" s="150"/>
      <c r="AQ39" s="150"/>
      <c r="AR39" s="150"/>
      <c r="AS39" s="150"/>
      <c r="AT39" s="150"/>
      <c r="AU39" s="150"/>
      <c r="AV39" s="150"/>
      <c r="AW39" s="304">
        <f t="shared" si="4"/>
        <v>0</v>
      </c>
      <c r="AX39" s="150">
        <f t="shared" si="16"/>
        <v>8936</v>
      </c>
      <c r="AY39" s="150">
        <v>6454</v>
      </c>
    </row>
    <row r="40" spans="1:51" s="62" customFormat="1" ht="15" customHeight="1" thickBot="1" x14ac:dyDescent="0.25">
      <c r="A40" s="192" t="s">
        <v>57</v>
      </c>
      <c r="B40" s="61"/>
      <c r="C40" s="64"/>
      <c r="D40" s="48" t="s">
        <v>635</v>
      </c>
      <c r="E40" s="59" t="s">
        <v>629</v>
      </c>
      <c r="F40" s="50"/>
      <c r="G40" s="50"/>
      <c r="H40" s="50"/>
      <c r="I40" s="60"/>
      <c r="J40" s="150"/>
      <c r="K40" s="150"/>
      <c r="L40" s="150"/>
      <c r="M40" s="150"/>
      <c r="N40" s="150"/>
      <c r="O40" s="150"/>
      <c r="P40" s="150"/>
      <c r="Q40" s="150"/>
      <c r="R40" s="192" t="s">
        <v>229</v>
      </c>
      <c r="S40" s="61"/>
      <c r="T40" s="64"/>
      <c r="U40" s="48" t="s">
        <v>635</v>
      </c>
      <c r="V40" s="59" t="s">
        <v>629</v>
      </c>
      <c r="W40" s="50"/>
      <c r="X40" s="50"/>
      <c r="Y40" s="69"/>
      <c r="Z40" s="150"/>
      <c r="AA40" s="150">
        <v>6787</v>
      </c>
      <c r="AB40" s="150"/>
      <c r="AC40" s="150"/>
      <c r="AD40" s="150"/>
      <c r="AE40" s="150"/>
      <c r="AF40" s="150"/>
      <c r="AG40" s="304">
        <f t="shared" si="15"/>
        <v>6787</v>
      </c>
      <c r="AH40" s="192" t="s">
        <v>309</v>
      </c>
      <c r="AI40" s="61"/>
      <c r="AJ40" s="64"/>
      <c r="AK40" s="48" t="s">
        <v>635</v>
      </c>
      <c r="AL40" s="59" t="s">
        <v>629</v>
      </c>
      <c r="AM40" s="50"/>
      <c r="AN40" s="50"/>
      <c r="AO40" s="69"/>
      <c r="AP40" s="150"/>
      <c r="AQ40" s="150"/>
      <c r="AR40" s="150"/>
      <c r="AS40" s="150"/>
      <c r="AT40" s="150"/>
      <c r="AU40" s="150"/>
      <c r="AV40" s="150"/>
      <c r="AW40" s="304">
        <f t="shared" si="4"/>
        <v>0</v>
      </c>
      <c r="AX40" s="150">
        <f t="shared" si="16"/>
        <v>6787</v>
      </c>
      <c r="AY40" s="150">
        <v>3638</v>
      </c>
    </row>
    <row r="41" spans="1:51" s="86" customFormat="1" ht="15" customHeight="1" thickBot="1" x14ac:dyDescent="0.25">
      <c r="A41" s="192" t="s">
        <v>58</v>
      </c>
      <c r="B41" s="87"/>
      <c r="C41" s="95" t="s">
        <v>100</v>
      </c>
      <c r="D41" s="92" t="s">
        <v>522</v>
      </c>
      <c r="E41" s="98"/>
      <c r="F41" s="93"/>
      <c r="G41" s="93"/>
      <c r="H41" s="93"/>
      <c r="I41" s="94">
        <f>SUM(I43)</f>
        <v>0</v>
      </c>
      <c r="J41" s="94">
        <f>SUM(J43)</f>
        <v>0</v>
      </c>
      <c r="K41" s="94">
        <f t="shared" ref="K41:Q41" si="29">SUM(K43)</f>
        <v>0</v>
      </c>
      <c r="L41" s="94">
        <f t="shared" si="29"/>
        <v>0</v>
      </c>
      <c r="M41" s="94">
        <f t="shared" si="29"/>
        <v>0</v>
      </c>
      <c r="N41" s="94">
        <f t="shared" si="29"/>
        <v>0</v>
      </c>
      <c r="O41" s="94">
        <f t="shared" si="29"/>
        <v>0</v>
      </c>
      <c r="P41" s="94">
        <f t="shared" si="29"/>
        <v>0</v>
      </c>
      <c r="Q41" s="94">
        <f t="shared" si="29"/>
        <v>8661</v>
      </c>
      <c r="R41" s="192" t="s">
        <v>230</v>
      </c>
      <c r="S41" s="87"/>
      <c r="T41" s="95" t="s">
        <v>100</v>
      </c>
      <c r="U41" s="92" t="s">
        <v>522</v>
      </c>
      <c r="V41" s="98"/>
      <c r="W41" s="93"/>
      <c r="X41" s="93"/>
      <c r="Y41" s="157"/>
      <c r="Z41" s="149">
        <f t="shared" ref="Z41:AF41" si="30">SUM(Z43)</f>
        <v>0</v>
      </c>
      <c r="AA41" s="149">
        <f>SUM(AA42:AA43)</f>
        <v>17043</v>
      </c>
      <c r="AB41" s="149">
        <f t="shared" si="30"/>
        <v>0</v>
      </c>
      <c r="AC41" s="149">
        <f t="shared" si="30"/>
        <v>0</v>
      </c>
      <c r="AD41" s="149">
        <f t="shared" si="30"/>
        <v>0</v>
      </c>
      <c r="AE41" s="149">
        <f t="shared" si="30"/>
        <v>0</v>
      </c>
      <c r="AF41" s="149">
        <f t="shared" si="30"/>
        <v>0</v>
      </c>
      <c r="AG41" s="303">
        <f t="shared" si="15"/>
        <v>25704</v>
      </c>
      <c r="AH41" s="192" t="s">
        <v>310</v>
      </c>
      <c r="AI41" s="87"/>
      <c r="AJ41" s="95" t="s">
        <v>100</v>
      </c>
      <c r="AK41" s="92" t="s">
        <v>522</v>
      </c>
      <c r="AL41" s="98"/>
      <c r="AM41" s="93"/>
      <c r="AN41" s="93"/>
      <c r="AO41" s="157"/>
      <c r="AP41" s="94">
        <f t="shared" ref="AP41:AV41" si="31">SUM(AP43)</f>
        <v>0</v>
      </c>
      <c r="AQ41" s="149">
        <f t="shared" si="31"/>
        <v>0</v>
      </c>
      <c r="AR41" s="149">
        <f t="shared" si="31"/>
        <v>0</v>
      </c>
      <c r="AS41" s="149">
        <f t="shared" si="31"/>
        <v>0</v>
      </c>
      <c r="AT41" s="149">
        <f>SUM(AT42:AT43)</f>
        <v>3638</v>
      </c>
      <c r="AU41" s="149">
        <f t="shared" si="31"/>
        <v>0</v>
      </c>
      <c r="AV41" s="149">
        <f t="shared" si="31"/>
        <v>0</v>
      </c>
      <c r="AW41" s="303">
        <f t="shared" si="4"/>
        <v>3638</v>
      </c>
      <c r="AX41" s="149">
        <f t="shared" si="16"/>
        <v>29342</v>
      </c>
      <c r="AY41" s="149">
        <f>SUM(AY42:AY43)</f>
        <v>37239</v>
      </c>
    </row>
    <row r="42" spans="1:51" s="62" customFormat="1" ht="15" customHeight="1" thickBot="1" x14ac:dyDescent="0.25">
      <c r="A42" s="192" t="s">
        <v>59</v>
      </c>
      <c r="B42" s="61"/>
      <c r="C42" s="64"/>
      <c r="D42" s="48" t="s">
        <v>1953</v>
      </c>
      <c r="E42" s="50" t="s">
        <v>1954</v>
      </c>
      <c r="F42" s="50"/>
      <c r="G42" s="50"/>
      <c r="H42" s="50"/>
      <c r="I42" s="60"/>
      <c r="J42" s="150"/>
      <c r="K42" s="150"/>
      <c r="L42" s="150"/>
      <c r="M42" s="150"/>
      <c r="N42" s="150"/>
      <c r="O42" s="150"/>
      <c r="P42" s="152"/>
      <c r="Q42" s="150"/>
      <c r="R42" s="192" t="s">
        <v>231</v>
      </c>
      <c r="S42" s="61"/>
      <c r="T42" s="64"/>
      <c r="U42" s="48" t="s">
        <v>1953</v>
      </c>
      <c r="V42" s="50" t="s">
        <v>1954</v>
      </c>
      <c r="W42" s="50"/>
      <c r="X42" s="50"/>
      <c r="Y42" s="69"/>
      <c r="Z42" s="150"/>
      <c r="AA42" s="150">
        <v>17043</v>
      </c>
      <c r="AB42" s="150"/>
      <c r="AC42" s="152"/>
      <c r="AD42" s="152"/>
      <c r="AE42" s="152"/>
      <c r="AF42" s="152"/>
      <c r="AG42" s="304">
        <f t="shared" si="15"/>
        <v>17043</v>
      </c>
      <c r="AH42" s="192" t="s">
        <v>311</v>
      </c>
      <c r="AI42" s="61"/>
      <c r="AJ42" s="64"/>
      <c r="AK42" s="48" t="s">
        <v>1953</v>
      </c>
      <c r="AL42" s="50" t="s">
        <v>1954</v>
      </c>
      <c r="AM42" s="50"/>
      <c r="AN42" s="50"/>
      <c r="AO42" s="69"/>
      <c r="AP42" s="152"/>
      <c r="AQ42" s="150"/>
      <c r="AR42" s="152"/>
      <c r="AS42" s="152"/>
      <c r="AT42" s="152">
        <v>3638</v>
      </c>
      <c r="AU42" s="152"/>
      <c r="AV42" s="152"/>
      <c r="AW42" s="304">
        <f t="shared" si="4"/>
        <v>3638</v>
      </c>
      <c r="AX42" s="152">
        <f t="shared" ref="AX42" si="32">SUM(AG42,AW42)</f>
        <v>20681</v>
      </c>
      <c r="AY42" s="152">
        <v>36761</v>
      </c>
    </row>
    <row r="43" spans="1:51" s="62" customFormat="1" ht="15" customHeight="1" thickBot="1" x14ac:dyDescent="0.25">
      <c r="A43" s="192" t="s">
        <v>60</v>
      </c>
      <c r="B43" s="61"/>
      <c r="C43" s="64"/>
      <c r="D43" s="48" t="s">
        <v>636</v>
      </c>
      <c r="E43" s="50" t="s">
        <v>523</v>
      </c>
      <c r="F43" s="50"/>
      <c r="G43" s="50"/>
      <c r="H43" s="50"/>
      <c r="I43" s="60"/>
      <c r="J43" s="150"/>
      <c r="K43" s="150"/>
      <c r="L43" s="150"/>
      <c r="M43" s="150"/>
      <c r="N43" s="150"/>
      <c r="O43" s="150"/>
      <c r="P43" s="152"/>
      <c r="Q43" s="150">
        <v>8661</v>
      </c>
      <c r="R43" s="192" t="s">
        <v>232</v>
      </c>
      <c r="S43" s="61"/>
      <c r="T43" s="64"/>
      <c r="U43" s="48" t="s">
        <v>636</v>
      </c>
      <c r="V43" s="50" t="s">
        <v>523</v>
      </c>
      <c r="W43" s="50"/>
      <c r="X43" s="50"/>
      <c r="Y43" s="69"/>
      <c r="Z43" s="150">
        <f>'[2]2. melléklet'!Z40+'[2]2. melléklet'!AA40+'[2]2. melléklet'!AB40</f>
        <v>0</v>
      </c>
      <c r="AA43" s="150"/>
      <c r="AB43" s="150">
        <f>'[2]2. melléklet'!BT40</f>
        <v>0</v>
      </c>
      <c r="AC43" s="152">
        <f>'[2]2. melléklet'!AD40</f>
        <v>0</v>
      </c>
      <c r="AD43" s="152">
        <f>'[2]3. melléklet'!AB40</f>
        <v>0</v>
      </c>
      <c r="AE43" s="152">
        <f>'[2]2. melléklet'!CY40+'[2]3. melléklet'!AC40+'[2]2. melléklet'!CZ40</f>
        <v>0</v>
      </c>
      <c r="AF43" s="152">
        <f>'[2]2. melléklet'!CU40+'[2]3. melléklet'!AA40</f>
        <v>0</v>
      </c>
      <c r="AG43" s="304">
        <f t="shared" si="15"/>
        <v>8661</v>
      </c>
      <c r="AH43" s="192" t="s">
        <v>312</v>
      </c>
      <c r="AI43" s="61"/>
      <c r="AJ43" s="64"/>
      <c r="AK43" s="48" t="s">
        <v>636</v>
      </c>
      <c r="AL43" s="50" t="s">
        <v>523</v>
      </c>
      <c r="AM43" s="50"/>
      <c r="AN43" s="50"/>
      <c r="AO43" s="69"/>
      <c r="AP43" s="152"/>
      <c r="AQ43" s="150"/>
      <c r="AR43" s="152"/>
      <c r="AS43" s="152"/>
      <c r="AT43" s="152"/>
      <c r="AU43" s="152"/>
      <c r="AV43" s="152"/>
      <c r="AW43" s="304">
        <f t="shared" si="4"/>
        <v>0</v>
      </c>
      <c r="AX43" s="152">
        <f t="shared" si="16"/>
        <v>8661</v>
      </c>
      <c r="AY43" s="152">
        <v>478</v>
      </c>
    </row>
    <row r="44" spans="1:51" s="86" customFormat="1" ht="30" customHeight="1" thickBot="1" x14ac:dyDescent="0.25">
      <c r="A44" s="192" t="s">
        <v>62</v>
      </c>
      <c r="B44" s="539" t="s">
        <v>546</v>
      </c>
      <c r="C44" s="540"/>
      <c r="D44" s="540"/>
      <c r="E44" s="540"/>
      <c r="F44" s="540"/>
      <c r="G44" s="540"/>
      <c r="H44" s="540"/>
      <c r="I44" s="99">
        <f>SUM(I8,I34)</f>
        <v>245668</v>
      </c>
      <c r="J44" s="99">
        <f t="shared" ref="J44:Q44" si="33">SUM(J8,J34)</f>
        <v>18039</v>
      </c>
      <c r="K44" s="99">
        <f>SUM(K8,K34)</f>
        <v>30</v>
      </c>
      <c r="L44" s="99">
        <f t="shared" si="33"/>
        <v>537596</v>
      </c>
      <c r="M44" s="99">
        <f t="shared" si="33"/>
        <v>32723</v>
      </c>
      <c r="N44" s="99">
        <f t="shared" si="33"/>
        <v>216172</v>
      </c>
      <c r="O44" s="99">
        <f t="shared" si="33"/>
        <v>92538</v>
      </c>
      <c r="P44" s="99">
        <f t="shared" si="33"/>
        <v>12880</v>
      </c>
      <c r="Q44" s="99">
        <f t="shared" si="33"/>
        <v>18000</v>
      </c>
      <c r="R44" s="192" t="s">
        <v>233</v>
      </c>
      <c r="S44" s="539" t="s">
        <v>546</v>
      </c>
      <c r="T44" s="540"/>
      <c r="U44" s="540"/>
      <c r="V44" s="540"/>
      <c r="W44" s="540"/>
      <c r="X44" s="540"/>
      <c r="Y44" s="549"/>
      <c r="Z44" s="153">
        <f t="shared" ref="Z44:AF44" si="34">SUM(Z8,Z34)</f>
        <v>49718</v>
      </c>
      <c r="AA44" s="153">
        <f t="shared" si="34"/>
        <v>2710716</v>
      </c>
      <c r="AB44" s="153">
        <f t="shared" si="34"/>
        <v>240</v>
      </c>
      <c r="AC44" s="153">
        <f>SUM(AC8,AC34)</f>
        <v>1262</v>
      </c>
      <c r="AD44" s="153">
        <f>SUM(AD8,AD34)</f>
        <v>0</v>
      </c>
      <c r="AE44" s="153">
        <f>SUM(AE8,AE34)</f>
        <v>200</v>
      </c>
      <c r="AF44" s="153">
        <f t="shared" si="34"/>
        <v>0</v>
      </c>
      <c r="AG44" s="303">
        <f t="shared" si="15"/>
        <v>3935782</v>
      </c>
      <c r="AH44" s="192" t="s">
        <v>313</v>
      </c>
      <c r="AI44" s="539" t="s">
        <v>546</v>
      </c>
      <c r="AJ44" s="540"/>
      <c r="AK44" s="540"/>
      <c r="AL44" s="540"/>
      <c r="AM44" s="540"/>
      <c r="AN44" s="540"/>
      <c r="AO44" s="549"/>
      <c r="AP44" s="99">
        <f t="shared" ref="AP44:AV44" si="35">SUM(AP8,AP34)</f>
        <v>396</v>
      </c>
      <c r="AQ44" s="153">
        <f t="shared" si="35"/>
        <v>31850</v>
      </c>
      <c r="AR44" s="153">
        <f t="shared" si="35"/>
        <v>0</v>
      </c>
      <c r="AS44" s="153">
        <f t="shared" si="35"/>
        <v>0</v>
      </c>
      <c r="AT44" s="153">
        <f t="shared" si="35"/>
        <v>3638</v>
      </c>
      <c r="AU44" s="153">
        <f t="shared" si="35"/>
        <v>0</v>
      </c>
      <c r="AV44" s="153">
        <f t="shared" si="35"/>
        <v>0</v>
      </c>
      <c r="AW44" s="303">
        <f t="shared" si="4"/>
        <v>35884</v>
      </c>
      <c r="AX44" s="153">
        <f t="shared" si="16"/>
        <v>3971666</v>
      </c>
      <c r="AY44" s="153">
        <f>SUM(AY8,AY34)</f>
        <v>3900921</v>
      </c>
    </row>
    <row r="45" spans="1:51" s="101" customFormat="1" ht="15" customHeight="1" thickBot="1" x14ac:dyDescent="0.25">
      <c r="A45" s="192" t="s">
        <v>63</v>
      </c>
      <c r="B45" s="82" t="s">
        <v>101</v>
      </c>
      <c r="C45" s="541" t="s">
        <v>524</v>
      </c>
      <c r="D45" s="541"/>
      <c r="E45" s="541"/>
      <c r="F45" s="541"/>
      <c r="G45" s="541"/>
      <c r="H45" s="541"/>
      <c r="I45" s="85">
        <f>SUM(I46,I48,I51)</f>
        <v>1150815</v>
      </c>
      <c r="J45" s="85">
        <f t="shared" ref="J45:Q45" si="36">SUM(J46,J48,J51)</f>
        <v>0</v>
      </c>
      <c r="K45" s="85">
        <f>SUM(K46,K48,K51)</f>
        <v>0</v>
      </c>
      <c r="L45" s="85">
        <f t="shared" si="36"/>
        <v>27064</v>
      </c>
      <c r="M45" s="85">
        <f t="shared" si="36"/>
        <v>16528</v>
      </c>
      <c r="N45" s="85">
        <f t="shared" si="36"/>
        <v>6016</v>
      </c>
      <c r="O45" s="85">
        <f t="shared" si="36"/>
        <v>0</v>
      </c>
      <c r="P45" s="85">
        <f t="shared" si="36"/>
        <v>0</v>
      </c>
      <c r="Q45" s="85">
        <f t="shared" si="36"/>
        <v>0</v>
      </c>
      <c r="R45" s="192" t="s">
        <v>234</v>
      </c>
      <c r="S45" s="82" t="s">
        <v>101</v>
      </c>
      <c r="T45" s="541" t="s">
        <v>524</v>
      </c>
      <c r="U45" s="541"/>
      <c r="V45" s="541"/>
      <c r="W45" s="541"/>
      <c r="X45" s="541"/>
      <c r="Y45" s="550"/>
      <c r="Z45" s="148">
        <f t="shared" ref="Z45:AF45" si="37">SUM(Z46,Z48,Z51)</f>
        <v>0</v>
      </c>
      <c r="AA45" s="148">
        <f t="shared" si="37"/>
        <v>764946</v>
      </c>
      <c r="AB45" s="148">
        <f t="shared" si="37"/>
        <v>0</v>
      </c>
      <c r="AC45" s="148">
        <f>SUM(AC46,AC48,AC51)</f>
        <v>0</v>
      </c>
      <c r="AD45" s="148">
        <f>SUM(AD46,AD48,AD51)</f>
        <v>0</v>
      </c>
      <c r="AE45" s="148">
        <f>SUM(AE46,AE48,AE51)</f>
        <v>0</v>
      </c>
      <c r="AF45" s="148">
        <f t="shared" si="37"/>
        <v>0</v>
      </c>
      <c r="AG45" s="303">
        <f t="shared" si="15"/>
        <v>1965369</v>
      </c>
      <c r="AH45" s="192" t="s">
        <v>314</v>
      </c>
      <c r="AI45" s="82" t="s">
        <v>101</v>
      </c>
      <c r="AJ45" s="541" t="s">
        <v>524</v>
      </c>
      <c r="AK45" s="541"/>
      <c r="AL45" s="541"/>
      <c r="AM45" s="541"/>
      <c r="AN45" s="541"/>
      <c r="AO45" s="550"/>
      <c r="AP45" s="85">
        <f t="shared" ref="AP45:AV45" si="38">SUM(AP46,AP48,AP51)</f>
        <v>0</v>
      </c>
      <c r="AQ45" s="148">
        <f t="shared" si="38"/>
        <v>0</v>
      </c>
      <c r="AR45" s="148">
        <f t="shared" si="38"/>
        <v>0</v>
      </c>
      <c r="AS45" s="148">
        <f t="shared" si="38"/>
        <v>0</v>
      </c>
      <c r="AT45" s="148">
        <f t="shared" si="38"/>
        <v>0</v>
      </c>
      <c r="AU45" s="148">
        <f t="shared" si="38"/>
        <v>0</v>
      </c>
      <c r="AV45" s="148">
        <f t="shared" si="38"/>
        <v>0</v>
      </c>
      <c r="AW45" s="303">
        <f t="shared" si="4"/>
        <v>0</v>
      </c>
      <c r="AX45" s="148">
        <f t="shared" si="16"/>
        <v>1965369</v>
      </c>
      <c r="AY45" s="148">
        <f>SUM(AY48,AY46,AY52)</f>
        <v>1484627</v>
      </c>
    </row>
    <row r="46" spans="1:51" s="101" customFormat="1" ht="15" customHeight="1" thickBot="1" x14ac:dyDescent="0.25">
      <c r="A46" s="192" t="s">
        <v>64</v>
      </c>
      <c r="B46" s="100"/>
      <c r="C46" s="88" t="s">
        <v>102</v>
      </c>
      <c r="D46" s="89" t="s">
        <v>1952</v>
      </c>
      <c r="E46" s="89"/>
      <c r="F46" s="89"/>
      <c r="G46" s="89"/>
      <c r="H46" s="89"/>
      <c r="I46" s="91">
        <f>SUM(I47)</f>
        <v>0</v>
      </c>
      <c r="J46" s="91">
        <f t="shared" ref="J46:Q46" si="39">SUM(J47)</f>
        <v>0</v>
      </c>
      <c r="K46" s="91">
        <f t="shared" si="39"/>
        <v>0</v>
      </c>
      <c r="L46" s="91">
        <f t="shared" si="39"/>
        <v>0</v>
      </c>
      <c r="M46" s="91">
        <f t="shared" si="39"/>
        <v>0</v>
      </c>
      <c r="N46" s="91">
        <f t="shared" si="39"/>
        <v>0</v>
      </c>
      <c r="O46" s="91">
        <f t="shared" si="39"/>
        <v>0</v>
      </c>
      <c r="P46" s="91">
        <f t="shared" si="39"/>
        <v>0</v>
      </c>
      <c r="Q46" s="91">
        <f t="shared" si="39"/>
        <v>0</v>
      </c>
      <c r="R46" s="192" t="s">
        <v>235</v>
      </c>
      <c r="S46" s="100"/>
      <c r="T46" s="88" t="s">
        <v>102</v>
      </c>
      <c r="U46" s="89" t="s">
        <v>1952</v>
      </c>
      <c r="V46" s="89"/>
      <c r="W46" s="89"/>
      <c r="X46" s="89"/>
      <c r="Y46" s="163"/>
      <c r="Z46" s="151">
        <f t="shared" ref="Z46:AF46" si="40">SUM(Z47)</f>
        <v>0</v>
      </c>
      <c r="AA46" s="151">
        <f t="shared" si="40"/>
        <v>500000</v>
      </c>
      <c r="AB46" s="151">
        <f t="shared" si="40"/>
        <v>0</v>
      </c>
      <c r="AC46" s="151">
        <f t="shared" si="40"/>
        <v>0</v>
      </c>
      <c r="AD46" s="151">
        <f t="shared" si="40"/>
        <v>0</v>
      </c>
      <c r="AE46" s="151">
        <f t="shared" si="40"/>
        <v>0</v>
      </c>
      <c r="AF46" s="151">
        <f t="shared" si="40"/>
        <v>0</v>
      </c>
      <c r="AG46" s="303">
        <f t="shared" si="15"/>
        <v>500000</v>
      </c>
      <c r="AH46" s="192" t="s">
        <v>315</v>
      </c>
      <c r="AI46" s="100"/>
      <c r="AJ46" s="88" t="s">
        <v>102</v>
      </c>
      <c r="AK46" s="89" t="s">
        <v>1952</v>
      </c>
      <c r="AL46" s="89"/>
      <c r="AM46" s="89"/>
      <c r="AN46" s="89"/>
      <c r="AO46" s="163"/>
      <c r="AP46" s="91">
        <f t="shared" ref="AP46:AV46" si="41">SUM(AP47)</f>
        <v>0</v>
      </c>
      <c r="AQ46" s="151">
        <f t="shared" si="41"/>
        <v>0</v>
      </c>
      <c r="AR46" s="151">
        <f t="shared" si="41"/>
        <v>0</v>
      </c>
      <c r="AS46" s="151">
        <f t="shared" si="41"/>
        <v>0</v>
      </c>
      <c r="AT46" s="151">
        <f t="shared" si="41"/>
        <v>0</v>
      </c>
      <c r="AU46" s="151">
        <f t="shared" si="41"/>
        <v>0</v>
      </c>
      <c r="AV46" s="151">
        <f t="shared" si="41"/>
        <v>0</v>
      </c>
      <c r="AW46" s="303">
        <f t="shared" si="4"/>
        <v>0</v>
      </c>
      <c r="AX46" s="151">
        <f t="shared" si="16"/>
        <v>500000</v>
      </c>
      <c r="AY46" s="151">
        <f>SUM(AY47)</f>
        <v>0</v>
      </c>
    </row>
    <row r="47" spans="1:51" s="62" customFormat="1" ht="15" customHeight="1" thickBot="1" x14ac:dyDescent="0.25">
      <c r="A47" s="192" t="s">
        <v>65</v>
      </c>
      <c r="B47" s="61"/>
      <c r="C47" s="48"/>
      <c r="D47" s="65" t="s">
        <v>637</v>
      </c>
      <c r="E47" s="59" t="s">
        <v>1952</v>
      </c>
      <c r="F47" s="59"/>
      <c r="G47" s="59"/>
      <c r="H47" s="59"/>
      <c r="I47" s="60"/>
      <c r="J47" s="150"/>
      <c r="K47" s="150"/>
      <c r="L47" s="150"/>
      <c r="M47" s="150"/>
      <c r="N47" s="150"/>
      <c r="O47" s="150"/>
      <c r="P47" s="150"/>
      <c r="Q47" s="150"/>
      <c r="R47" s="192" t="s">
        <v>236</v>
      </c>
      <c r="S47" s="61"/>
      <c r="T47" s="48"/>
      <c r="U47" s="65" t="s">
        <v>637</v>
      </c>
      <c r="V47" s="59" t="s">
        <v>1952</v>
      </c>
      <c r="W47" s="59"/>
      <c r="X47" s="59"/>
      <c r="Y47" s="158"/>
      <c r="Z47" s="150">
        <f>'[2]2. melléklet'!Z44+'[2]2. melléklet'!AA44+'[2]2. melléklet'!AB44</f>
        <v>0</v>
      </c>
      <c r="AA47" s="150">
        <v>500000</v>
      </c>
      <c r="AB47" s="150">
        <f>'[2]2. melléklet'!BT44</f>
        <v>0</v>
      </c>
      <c r="AC47" s="150">
        <f>'[2]2. melléklet'!AD44</f>
        <v>0</v>
      </c>
      <c r="AD47" s="150">
        <f>'[2]3. melléklet'!AB44</f>
        <v>0</v>
      </c>
      <c r="AE47" s="150">
        <f>'[2]2. melléklet'!CY44+'[2]3. melléklet'!AC44+'[2]2. melléklet'!CZ44</f>
        <v>0</v>
      </c>
      <c r="AF47" s="150">
        <f>'[2]2. melléklet'!CU44+'[2]3. melléklet'!AA44</f>
        <v>0</v>
      </c>
      <c r="AG47" s="304">
        <f t="shared" si="15"/>
        <v>500000</v>
      </c>
      <c r="AH47" s="192" t="s">
        <v>316</v>
      </c>
      <c r="AI47" s="61"/>
      <c r="AJ47" s="48"/>
      <c r="AK47" s="65" t="s">
        <v>637</v>
      </c>
      <c r="AL47" s="59" t="s">
        <v>1952</v>
      </c>
      <c r="AM47" s="59"/>
      <c r="AN47" s="59"/>
      <c r="AO47" s="158"/>
      <c r="AP47" s="150">
        <f>'[2]2. melléklet'!CF44+'[2]2. melléklet'!BW44</f>
        <v>0</v>
      </c>
      <c r="AQ47" s="150">
        <f>'[2]2. melléklet'!N44+'[2]2. melléklet'!CJ44</f>
        <v>0</v>
      </c>
      <c r="AR47" s="150">
        <f>'[2]2. melléklet'!BH44+'[2]2. melléklet'!BQ44+'[2]2. melléklet'!BU44+'[2]2. melléklet'!CG44+'[2]2. melléklet'!CH44+'[2]2. melléklet'!CI44</f>
        <v>0</v>
      </c>
      <c r="AS47" s="150">
        <f>'[2]2. melléklet'!BV44+'[2]2. melléklet'!CK44+'[2]2. melléklet'!CW44</f>
        <v>0</v>
      </c>
      <c r="AT47" s="150">
        <f>'[2]2. melléklet'!AS44</f>
        <v>0</v>
      </c>
      <c r="AU47" s="150"/>
      <c r="AV47" s="150">
        <f>'[2]2. melléklet'!CL44+'[2]2. melléklet'!CV44</f>
        <v>0</v>
      </c>
      <c r="AW47" s="304">
        <f t="shared" si="4"/>
        <v>0</v>
      </c>
      <c r="AX47" s="150">
        <f t="shared" si="16"/>
        <v>500000</v>
      </c>
      <c r="AY47" s="150">
        <v>0</v>
      </c>
    </row>
    <row r="48" spans="1:51" s="86" customFormat="1" ht="15" customHeight="1" thickBot="1" x14ac:dyDescent="0.25">
      <c r="A48" s="192" t="s">
        <v>66</v>
      </c>
      <c r="B48" s="87"/>
      <c r="C48" s="88" t="s">
        <v>527</v>
      </c>
      <c r="D48" s="89" t="s">
        <v>528</v>
      </c>
      <c r="E48" s="89"/>
      <c r="F48" s="89"/>
      <c r="G48" s="89"/>
      <c r="H48" s="93"/>
      <c r="I48" s="91">
        <f>SUM(I49:I50)</f>
        <v>1150815</v>
      </c>
      <c r="J48" s="91">
        <f t="shared" ref="J48:Q48" si="42">SUM(J49:J50)</f>
        <v>0</v>
      </c>
      <c r="K48" s="91">
        <f>SUM(K49:K50)</f>
        <v>0</v>
      </c>
      <c r="L48" s="91">
        <f t="shared" si="42"/>
        <v>27064</v>
      </c>
      <c r="M48" s="91">
        <f t="shared" si="42"/>
        <v>16528</v>
      </c>
      <c r="N48" s="91">
        <f t="shared" si="42"/>
        <v>6016</v>
      </c>
      <c r="O48" s="91">
        <f t="shared" si="42"/>
        <v>0</v>
      </c>
      <c r="P48" s="91">
        <f t="shared" si="42"/>
        <v>0</v>
      </c>
      <c r="Q48" s="91">
        <f t="shared" si="42"/>
        <v>0</v>
      </c>
      <c r="R48" s="192" t="s">
        <v>237</v>
      </c>
      <c r="S48" s="87"/>
      <c r="T48" s="88" t="s">
        <v>527</v>
      </c>
      <c r="U48" s="89" t="s">
        <v>528</v>
      </c>
      <c r="V48" s="89"/>
      <c r="W48" s="89"/>
      <c r="X48" s="89"/>
      <c r="Y48" s="157"/>
      <c r="Z48" s="151">
        <f t="shared" ref="Z48:AF48" si="43">SUM(Z49:Z50)</f>
        <v>0</v>
      </c>
      <c r="AA48" s="151">
        <f t="shared" si="43"/>
        <v>264946</v>
      </c>
      <c r="AB48" s="151">
        <f t="shared" si="43"/>
        <v>0</v>
      </c>
      <c r="AC48" s="151">
        <f>SUM(AC49:AC50)</f>
        <v>0</v>
      </c>
      <c r="AD48" s="151">
        <f>SUM(AD49:AD50)</f>
        <v>0</v>
      </c>
      <c r="AE48" s="151">
        <f>SUM(AE49:AE50)</f>
        <v>0</v>
      </c>
      <c r="AF48" s="151">
        <f t="shared" si="43"/>
        <v>0</v>
      </c>
      <c r="AG48" s="303">
        <f t="shared" si="15"/>
        <v>1465369</v>
      </c>
      <c r="AH48" s="192" t="s">
        <v>317</v>
      </c>
      <c r="AI48" s="87"/>
      <c r="AJ48" s="88" t="s">
        <v>527</v>
      </c>
      <c r="AK48" s="89" t="s">
        <v>528</v>
      </c>
      <c r="AL48" s="89"/>
      <c r="AM48" s="89"/>
      <c r="AN48" s="89"/>
      <c r="AO48" s="157"/>
      <c r="AP48" s="91">
        <f t="shared" ref="AP48:AV48" si="44">SUM(AP49:AP50)</f>
        <v>0</v>
      </c>
      <c r="AQ48" s="151">
        <f t="shared" si="44"/>
        <v>0</v>
      </c>
      <c r="AR48" s="151">
        <f t="shared" si="44"/>
        <v>0</v>
      </c>
      <c r="AS48" s="151">
        <f t="shared" si="44"/>
        <v>0</v>
      </c>
      <c r="AT48" s="151">
        <f t="shared" si="44"/>
        <v>0</v>
      </c>
      <c r="AU48" s="151">
        <f t="shared" si="44"/>
        <v>0</v>
      </c>
      <c r="AV48" s="151">
        <f t="shared" si="44"/>
        <v>0</v>
      </c>
      <c r="AW48" s="303">
        <f t="shared" si="4"/>
        <v>0</v>
      </c>
      <c r="AX48" s="151">
        <f t="shared" si="16"/>
        <v>1465369</v>
      </c>
      <c r="AY48" s="151">
        <f>SUM(AY49:AY50)</f>
        <v>1465369</v>
      </c>
    </row>
    <row r="49" spans="1:51" s="49" customFormat="1" ht="15" customHeight="1" thickBot="1" x14ac:dyDescent="0.25">
      <c r="A49" s="192" t="s">
        <v>67</v>
      </c>
      <c r="B49" s="47"/>
      <c r="C49" s="48"/>
      <c r="D49" s="48" t="s">
        <v>642</v>
      </c>
      <c r="E49" s="50" t="s">
        <v>638</v>
      </c>
      <c r="F49" s="50"/>
      <c r="G49" s="50"/>
      <c r="H49" s="51"/>
      <c r="I49" s="60"/>
      <c r="J49" s="150"/>
      <c r="K49" s="150"/>
      <c r="L49" s="150">
        <v>27064</v>
      </c>
      <c r="M49" s="150">
        <v>15178</v>
      </c>
      <c r="N49" s="150">
        <v>6016</v>
      </c>
      <c r="O49" s="150"/>
      <c r="P49" s="152"/>
      <c r="Q49" s="150"/>
      <c r="R49" s="192" t="s">
        <v>238</v>
      </c>
      <c r="S49" s="47"/>
      <c r="T49" s="48"/>
      <c r="U49" s="48" t="s">
        <v>642</v>
      </c>
      <c r="V49" s="50" t="s">
        <v>638</v>
      </c>
      <c r="W49" s="50"/>
      <c r="X49" s="50"/>
      <c r="Y49" s="161"/>
      <c r="Z49" s="150">
        <f>'[2]2. melléklet'!Z46+'[2]2. melléklet'!AA46+'[2]2. melléklet'!AB46</f>
        <v>0</v>
      </c>
      <c r="AA49" s="150">
        <v>264946</v>
      </c>
      <c r="AB49" s="150">
        <f>'[2]2. melléklet'!BT46</f>
        <v>0</v>
      </c>
      <c r="AC49" s="152">
        <f>'[2]2. melléklet'!AD46</f>
        <v>0</v>
      </c>
      <c r="AD49" s="152">
        <f>'[2]3. melléklet'!AB46</f>
        <v>0</v>
      </c>
      <c r="AE49" s="152">
        <f>'[2]2. melléklet'!CY46+'[2]3. melléklet'!AC46+'[2]2. melléklet'!CZ46</f>
        <v>0</v>
      </c>
      <c r="AF49" s="152">
        <f>'[2]2. melléklet'!CU46+'[2]3. melléklet'!AA46</f>
        <v>0</v>
      </c>
      <c r="AG49" s="304">
        <f t="shared" si="15"/>
        <v>313204</v>
      </c>
      <c r="AH49" s="192" t="s">
        <v>318</v>
      </c>
      <c r="AI49" s="47"/>
      <c r="AJ49" s="48"/>
      <c r="AK49" s="48" t="s">
        <v>642</v>
      </c>
      <c r="AL49" s="50" t="s">
        <v>638</v>
      </c>
      <c r="AM49" s="50"/>
      <c r="AN49" s="50"/>
      <c r="AO49" s="161"/>
      <c r="AP49" s="152">
        <f>'[2]2. melléklet'!CF46+'[2]2. melléklet'!BW46</f>
        <v>0</v>
      </c>
      <c r="AQ49" s="150">
        <f>'[2]2. melléklet'!N46+'[2]2. melléklet'!CJ46</f>
        <v>0</v>
      </c>
      <c r="AR49" s="152">
        <f>'[2]2. melléklet'!BH46+'[2]2. melléklet'!BQ46+'[2]2. melléklet'!BU46+'[2]2. melléklet'!CG46+'[2]2. melléklet'!CH46+'[2]2. melléklet'!CI46</f>
        <v>0</v>
      </c>
      <c r="AS49" s="152">
        <f>'[2]2. melléklet'!BV46+'[2]2. melléklet'!CK46+'[2]2. melléklet'!CW46</f>
        <v>0</v>
      </c>
      <c r="AT49" s="152">
        <f>'[2]2. melléklet'!AS46</f>
        <v>0</v>
      </c>
      <c r="AU49" s="152"/>
      <c r="AV49" s="152">
        <f>'[2]2. melléklet'!CL46+'[2]2. melléklet'!CV46</f>
        <v>0</v>
      </c>
      <c r="AW49" s="304">
        <f t="shared" si="4"/>
        <v>0</v>
      </c>
      <c r="AX49" s="152">
        <f t="shared" si="16"/>
        <v>313204</v>
      </c>
      <c r="AY49" s="152">
        <v>313204</v>
      </c>
    </row>
    <row r="50" spans="1:51" s="49" customFormat="1" ht="15" customHeight="1" thickBot="1" x14ac:dyDescent="0.25">
      <c r="A50" s="192" t="s">
        <v>68</v>
      </c>
      <c r="B50" s="47"/>
      <c r="C50" s="48"/>
      <c r="D50" s="48" t="s">
        <v>643</v>
      </c>
      <c r="E50" s="50" t="s">
        <v>639</v>
      </c>
      <c r="F50" s="50"/>
      <c r="G50" s="50"/>
      <c r="H50" s="51"/>
      <c r="I50" s="60">
        <v>1150815</v>
      </c>
      <c r="J50" s="150"/>
      <c r="K50" s="150"/>
      <c r="L50" s="150"/>
      <c r="M50" s="150">
        <v>1350</v>
      </c>
      <c r="N50" s="150"/>
      <c r="O50" s="150"/>
      <c r="P50" s="152"/>
      <c r="Q50" s="150"/>
      <c r="R50" s="192" t="s">
        <v>239</v>
      </c>
      <c r="S50" s="47"/>
      <c r="T50" s="48"/>
      <c r="U50" s="48" t="s">
        <v>643</v>
      </c>
      <c r="V50" s="50" t="s">
        <v>639</v>
      </c>
      <c r="W50" s="50"/>
      <c r="X50" s="50"/>
      <c r="Y50" s="161"/>
      <c r="Z50" s="150">
        <f>'[2]2. melléklet'!Z47+'[2]2. melléklet'!AA47+'[2]2. melléklet'!AB47</f>
        <v>0</v>
      </c>
      <c r="AA50" s="150"/>
      <c r="AB50" s="150">
        <f>'[2]2. melléklet'!BT47</f>
        <v>0</v>
      </c>
      <c r="AC50" s="152">
        <f>'[2]2. melléklet'!AD47</f>
        <v>0</v>
      </c>
      <c r="AD50" s="152">
        <f>'[2]3. melléklet'!AB47</f>
        <v>0</v>
      </c>
      <c r="AE50" s="152">
        <f>'[2]2. melléklet'!CY47+'[2]3. melléklet'!AC47+'[2]2. melléklet'!CZ47</f>
        <v>0</v>
      </c>
      <c r="AF50" s="152">
        <f>'[2]2. melléklet'!CU47+'[2]3. melléklet'!AA47</f>
        <v>0</v>
      </c>
      <c r="AG50" s="304">
        <f t="shared" si="15"/>
        <v>1152165</v>
      </c>
      <c r="AH50" s="192" t="s">
        <v>319</v>
      </c>
      <c r="AI50" s="47"/>
      <c r="AJ50" s="48"/>
      <c r="AK50" s="48" t="s">
        <v>643</v>
      </c>
      <c r="AL50" s="50" t="s">
        <v>639</v>
      </c>
      <c r="AM50" s="50"/>
      <c r="AN50" s="50"/>
      <c r="AO50" s="161"/>
      <c r="AP50" s="152">
        <f>'[2]2. melléklet'!CF47+'[2]2. melléklet'!BW47</f>
        <v>0</v>
      </c>
      <c r="AQ50" s="150">
        <f>'[2]2. melléklet'!N47+'[2]2. melléklet'!CJ47</f>
        <v>0</v>
      </c>
      <c r="AR50" s="152">
        <f>'[2]2. melléklet'!BH47+'[2]2. melléklet'!BQ47+'[2]2. melléklet'!BU47+'[2]2. melléklet'!CG47+'[2]2. melléklet'!CH47+'[2]2. melléklet'!CI47</f>
        <v>0</v>
      </c>
      <c r="AS50" s="152">
        <f>'[2]2. melléklet'!BV47+'[2]2. melléklet'!CK47+'[2]2. melléklet'!CW47</f>
        <v>0</v>
      </c>
      <c r="AT50" s="152">
        <f>'[2]2. melléklet'!AS47</f>
        <v>0</v>
      </c>
      <c r="AU50" s="152"/>
      <c r="AV50" s="152">
        <f>'[2]2. melléklet'!CL47+'[2]2. melléklet'!CV47</f>
        <v>0</v>
      </c>
      <c r="AW50" s="304">
        <f t="shared" si="4"/>
        <v>0</v>
      </c>
      <c r="AX50" s="152">
        <f t="shared" si="16"/>
        <v>1152165</v>
      </c>
      <c r="AY50" s="152">
        <v>1152165</v>
      </c>
    </row>
    <row r="51" spans="1:51" s="86" customFormat="1" ht="15" customHeight="1" thickBot="1" x14ac:dyDescent="0.25">
      <c r="A51" s="192" t="s">
        <v>69</v>
      </c>
      <c r="B51" s="135"/>
      <c r="C51" s="136" t="s">
        <v>529</v>
      </c>
      <c r="D51" s="137" t="s">
        <v>205</v>
      </c>
      <c r="E51" s="138"/>
      <c r="F51" s="138"/>
      <c r="G51" s="138"/>
      <c r="H51" s="138"/>
      <c r="I51" s="139"/>
      <c r="J51" s="154"/>
      <c r="K51" s="154"/>
      <c r="L51" s="154"/>
      <c r="M51" s="154"/>
      <c r="N51" s="154"/>
      <c r="O51" s="154"/>
      <c r="P51" s="154"/>
      <c r="Q51" s="154"/>
      <c r="R51" s="192" t="s">
        <v>240</v>
      </c>
      <c r="S51" s="135"/>
      <c r="T51" s="136" t="s">
        <v>529</v>
      </c>
      <c r="U51" s="137" t="s">
        <v>205</v>
      </c>
      <c r="V51" s="138"/>
      <c r="W51" s="138"/>
      <c r="X51" s="138"/>
      <c r="Y51" s="164"/>
      <c r="Z51" s="154"/>
      <c r="AA51" s="154"/>
      <c r="AB51" s="154"/>
      <c r="AC51" s="154"/>
      <c r="AD51" s="154"/>
      <c r="AE51" s="154"/>
      <c r="AF51" s="154"/>
      <c r="AG51" s="304">
        <f t="shared" si="15"/>
        <v>0</v>
      </c>
      <c r="AH51" s="192" t="s">
        <v>320</v>
      </c>
      <c r="AI51" s="135"/>
      <c r="AJ51" s="136" t="s">
        <v>529</v>
      </c>
      <c r="AK51" s="137" t="s">
        <v>205</v>
      </c>
      <c r="AL51" s="138"/>
      <c r="AM51" s="138"/>
      <c r="AN51" s="138"/>
      <c r="AO51" s="164"/>
      <c r="AP51" s="154"/>
      <c r="AQ51" s="154"/>
      <c r="AR51" s="154"/>
      <c r="AS51" s="154"/>
      <c r="AT51" s="154"/>
      <c r="AU51" s="154"/>
      <c r="AV51" s="154"/>
      <c r="AW51" s="303">
        <f t="shared" si="4"/>
        <v>0</v>
      </c>
      <c r="AX51" s="178">
        <f t="shared" si="16"/>
        <v>0</v>
      </c>
      <c r="AY51" s="178"/>
    </row>
    <row r="52" spans="1:51" s="293" customFormat="1" ht="15" customHeight="1" thickBot="1" x14ac:dyDescent="0.25">
      <c r="A52" s="192" t="s">
        <v>70</v>
      </c>
      <c r="B52" s="286"/>
      <c r="C52" s="506" t="s">
        <v>543</v>
      </c>
      <c r="D52" s="288" t="s">
        <v>1546</v>
      </c>
      <c r="E52" s="289"/>
      <c r="F52" s="289"/>
      <c r="G52" s="289"/>
      <c r="H52" s="289"/>
      <c r="I52" s="290"/>
      <c r="J52" s="291"/>
      <c r="K52" s="291"/>
      <c r="L52" s="291"/>
      <c r="M52" s="291"/>
      <c r="N52" s="291"/>
      <c r="O52" s="291"/>
      <c r="P52" s="291"/>
      <c r="Q52" s="291"/>
      <c r="R52" s="192" t="s">
        <v>241</v>
      </c>
      <c r="S52" s="286"/>
      <c r="T52" s="506" t="s">
        <v>543</v>
      </c>
      <c r="U52" s="288" t="s">
        <v>1546</v>
      </c>
      <c r="V52" s="289"/>
      <c r="W52" s="289"/>
      <c r="X52" s="289"/>
      <c r="Y52" s="292"/>
      <c r="Z52" s="291"/>
      <c r="AA52" s="291"/>
      <c r="AB52" s="291"/>
      <c r="AC52" s="291"/>
      <c r="AD52" s="291"/>
      <c r="AE52" s="291"/>
      <c r="AF52" s="291"/>
      <c r="AG52" s="503"/>
      <c r="AH52" s="192" t="s">
        <v>321</v>
      </c>
      <c r="AI52" s="286"/>
      <c r="AJ52" s="506" t="s">
        <v>543</v>
      </c>
      <c r="AK52" s="288" t="s">
        <v>1546</v>
      </c>
      <c r="AL52" s="289"/>
      <c r="AM52" s="289"/>
      <c r="AN52" s="289"/>
      <c r="AO52" s="292"/>
      <c r="AP52" s="291"/>
      <c r="AQ52" s="291"/>
      <c r="AR52" s="291"/>
      <c r="AS52" s="291"/>
      <c r="AT52" s="291"/>
      <c r="AU52" s="291"/>
      <c r="AV52" s="291"/>
      <c r="AW52" s="504"/>
      <c r="AX52" s="505"/>
      <c r="AY52" s="505">
        <v>19258</v>
      </c>
    </row>
    <row r="53" spans="1:51" s="86" customFormat="1" ht="15" customHeight="1" thickBot="1" x14ac:dyDescent="0.25">
      <c r="A53" s="192" t="s">
        <v>71</v>
      </c>
      <c r="B53" s="103" t="s">
        <v>540</v>
      </c>
      <c r="C53" s="104" t="s">
        <v>541</v>
      </c>
      <c r="D53" s="105"/>
      <c r="E53" s="105"/>
      <c r="F53" s="105"/>
      <c r="G53" s="105"/>
      <c r="H53" s="105"/>
      <c r="I53" s="85"/>
      <c r="J53" s="148"/>
      <c r="K53" s="148"/>
      <c r="L53" s="148"/>
      <c r="M53" s="148"/>
      <c r="N53" s="148"/>
      <c r="O53" s="148"/>
      <c r="P53" s="148"/>
      <c r="Q53" s="148"/>
      <c r="R53" s="192" t="s">
        <v>242</v>
      </c>
      <c r="S53" s="103" t="s">
        <v>540</v>
      </c>
      <c r="T53" s="104" t="s">
        <v>541</v>
      </c>
      <c r="U53" s="105"/>
      <c r="V53" s="105"/>
      <c r="W53" s="105"/>
      <c r="X53" s="105"/>
      <c r="Y53" s="165"/>
      <c r="Z53" s="148"/>
      <c r="AA53" s="148"/>
      <c r="AB53" s="148"/>
      <c r="AC53" s="148"/>
      <c r="AD53" s="148"/>
      <c r="AE53" s="148"/>
      <c r="AF53" s="148"/>
      <c r="AG53" s="304">
        <f t="shared" si="15"/>
        <v>0</v>
      </c>
      <c r="AH53" s="192" t="s">
        <v>322</v>
      </c>
      <c r="AI53" s="103" t="s">
        <v>540</v>
      </c>
      <c r="AJ53" s="104" t="s">
        <v>541</v>
      </c>
      <c r="AK53" s="105"/>
      <c r="AL53" s="105"/>
      <c r="AM53" s="105"/>
      <c r="AN53" s="105"/>
      <c r="AO53" s="165"/>
      <c r="AP53" s="148"/>
      <c r="AQ53" s="148"/>
      <c r="AR53" s="148"/>
      <c r="AS53" s="148"/>
      <c r="AT53" s="148"/>
      <c r="AU53" s="148"/>
      <c r="AV53" s="148"/>
      <c r="AW53" s="303">
        <f t="shared" si="4"/>
        <v>0</v>
      </c>
      <c r="AX53" s="174">
        <f>SUM(AG53,AW53)</f>
        <v>0</v>
      </c>
      <c r="AY53" s="174">
        <f>SUM(AH53,AX53)</f>
        <v>0</v>
      </c>
    </row>
    <row r="54" spans="1:51" s="86" customFormat="1" ht="30" customHeight="1" thickBot="1" x14ac:dyDescent="0.25">
      <c r="A54" s="192" t="s">
        <v>72</v>
      </c>
      <c r="B54" s="528" t="s">
        <v>547</v>
      </c>
      <c r="C54" s="529"/>
      <c r="D54" s="529"/>
      <c r="E54" s="529"/>
      <c r="F54" s="529"/>
      <c r="G54" s="529"/>
      <c r="H54" s="529"/>
      <c r="I54" s="99">
        <f t="shared" ref="I54:Q54" si="45">SUM(I44,I45,I53)</f>
        <v>1396483</v>
      </c>
      <c r="J54" s="99">
        <f t="shared" si="45"/>
        <v>18039</v>
      </c>
      <c r="K54" s="99">
        <f t="shared" si="45"/>
        <v>30</v>
      </c>
      <c r="L54" s="99">
        <f t="shared" si="45"/>
        <v>564660</v>
      </c>
      <c r="M54" s="99">
        <f t="shared" si="45"/>
        <v>49251</v>
      </c>
      <c r="N54" s="99">
        <f t="shared" si="45"/>
        <v>222188</v>
      </c>
      <c r="O54" s="99">
        <f t="shared" si="45"/>
        <v>92538</v>
      </c>
      <c r="P54" s="99">
        <f t="shared" si="45"/>
        <v>12880</v>
      </c>
      <c r="Q54" s="99">
        <f t="shared" si="45"/>
        <v>18000</v>
      </c>
      <c r="R54" s="192" t="s">
        <v>243</v>
      </c>
      <c r="S54" s="528" t="s">
        <v>547</v>
      </c>
      <c r="T54" s="529"/>
      <c r="U54" s="529"/>
      <c r="V54" s="529"/>
      <c r="W54" s="529"/>
      <c r="X54" s="529"/>
      <c r="Y54" s="551"/>
      <c r="Z54" s="153">
        <f t="shared" ref="Z54:AF54" si="46">SUM(Z44,Z45,Z53)</f>
        <v>49718</v>
      </c>
      <c r="AA54" s="153">
        <f t="shared" si="46"/>
        <v>3475662</v>
      </c>
      <c r="AB54" s="153">
        <f t="shared" si="46"/>
        <v>240</v>
      </c>
      <c r="AC54" s="153">
        <f t="shared" si="46"/>
        <v>1262</v>
      </c>
      <c r="AD54" s="153">
        <f t="shared" si="46"/>
        <v>0</v>
      </c>
      <c r="AE54" s="153">
        <f t="shared" si="46"/>
        <v>200</v>
      </c>
      <c r="AF54" s="153">
        <f t="shared" si="46"/>
        <v>0</v>
      </c>
      <c r="AG54" s="303">
        <f t="shared" si="15"/>
        <v>5901151</v>
      </c>
      <c r="AH54" s="192" t="s">
        <v>323</v>
      </c>
      <c r="AI54" s="528" t="s">
        <v>547</v>
      </c>
      <c r="AJ54" s="529"/>
      <c r="AK54" s="529"/>
      <c r="AL54" s="529"/>
      <c r="AM54" s="529"/>
      <c r="AN54" s="529"/>
      <c r="AO54" s="551"/>
      <c r="AP54" s="99">
        <f t="shared" ref="AP54:AV54" si="47">SUM(AP44,AP45,AP53)</f>
        <v>396</v>
      </c>
      <c r="AQ54" s="153">
        <f t="shared" si="47"/>
        <v>31850</v>
      </c>
      <c r="AR54" s="153">
        <f t="shared" si="47"/>
        <v>0</v>
      </c>
      <c r="AS54" s="153">
        <f t="shared" si="47"/>
        <v>0</v>
      </c>
      <c r="AT54" s="153">
        <f t="shared" si="47"/>
        <v>3638</v>
      </c>
      <c r="AU54" s="153">
        <f t="shared" si="47"/>
        <v>0</v>
      </c>
      <c r="AV54" s="153">
        <f t="shared" si="47"/>
        <v>0</v>
      </c>
      <c r="AW54" s="303">
        <f t="shared" si="4"/>
        <v>35884</v>
      </c>
      <c r="AX54" s="99">
        <f>SUM(AG54,AW54)</f>
        <v>5937035</v>
      </c>
      <c r="AY54" s="99">
        <f>SUM(AY44,AY45)</f>
        <v>5385548</v>
      </c>
    </row>
    <row r="55" spans="1:51" s="25" customFormat="1" ht="15" customHeight="1" thickBot="1" x14ac:dyDescent="0.25">
      <c r="A55" s="192" t="s">
        <v>73</v>
      </c>
      <c r="B55" s="70"/>
      <c r="C55" s="71"/>
      <c r="D55" s="71"/>
      <c r="E55" s="71"/>
      <c r="F55" s="71"/>
      <c r="G55" s="71"/>
      <c r="H55" s="71"/>
      <c r="I55" s="71"/>
      <c r="J55" s="71"/>
      <c r="K55" s="71"/>
      <c r="L55" s="71"/>
      <c r="M55" s="71"/>
      <c r="N55" s="71"/>
      <c r="O55" s="71"/>
      <c r="P55" s="71"/>
      <c r="Q55" s="71"/>
      <c r="R55" s="192" t="s">
        <v>244</v>
      </c>
      <c r="S55" s="71"/>
      <c r="T55" s="71"/>
      <c r="U55" s="71"/>
      <c r="V55" s="71"/>
      <c r="W55" s="71"/>
      <c r="X55" s="71"/>
      <c r="Y55" s="71"/>
      <c r="Z55" s="71"/>
      <c r="AA55" s="71"/>
      <c r="AB55" s="71"/>
      <c r="AC55" s="71"/>
      <c r="AD55" s="71"/>
      <c r="AE55" s="71"/>
      <c r="AF55" s="71"/>
      <c r="AG55" s="71"/>
      <c r="AH55" s="192" t="s">
        <v>324</v>
      </c>
      <c r="AI55" s="71"/>
      <c r="AJ55" s="71"/>
      <c r="AK55" s="71"/>
      <c r="AL55" s="71"/>
      <c r="AM55" s="71"/>
      <c r="AN55" s="71"/>
      <c r="AO55" s="71"/>
      <c r="AP55" s="71"/>
      <c r="AQ55" s="71"/>
      <c r="AR55" s="71"/>
      <c r="AS55" s="71"/>
      <c r="AT55" s="71"/>
      <c r="AU55" s="71"/>
      <c r="AV55" s="71"/>
      <c r="AW55" s="71"/>
      <c r="AX55" s="71"/>
      <c r="AY55" s="71"/>
    </row>
    <row r="56" spans="1:51" ht="300.75" thickBot="1" x14ac:dyDescent="0.25">
      <c r="A56" s="192" t="s">
        <v>74</v>
      </c>
      <c r="B56" s="530" t="s">
        <v>109</v>
      </c>
      <c r="C56" s="530"/>
      <c r="D56" s="530"/>
      <c r="E56" s="530"/>
      <c r="F56" s="530"/>
      <c r="G56" s="530"/>
      <c r="H56" s="530"/>
      <c r="I56" s="57" t="s">
        <v>1519</v>
      </c>
      <c r="J56" s="57" t="s">
        <v>1520</v>
      </c>
      <c r="K56" s="57" t="s">
        <v>1521</v>
      </c>
      <c r="L56" s="57" t="s">
        <v>1522</v>
      </c>
      <c r="M56" s="57" t="s">
        <v>1523</v>
      </c>
      <c r="N56" s="57" t="s">
        <v>1524</v>
      </c>
      <c r="O56" s="57" t="s">
        <v>1525</v>
      </c>
      <c r="P56" s="57" t="s">
        <v>1526</v>
      </c>
      <c r="Q56" s="57" t="s">
        <v>1544</v>
      </c>
      <c r="R56" s="192" t="s">
        <v>245</v>
      </c>
      <c r="S56" s="531" t="s">
        <v>109</v>
      </c>
      <c r="T56" s="552"/>
      <c r="U56" s="552"/>
      <c r="V56" s="552"/>
      <c r="W56" s="552"/>
      <c r="X56" s="552"/>
      <c r="Y56" s="553"/>
      <c r="Z56" s="57" t="s">
        <v>1528</v>
      </c>
      <c r="AA56" s="57" t="s">
        <v>1529</v>
      </c>
      <c r="AB56" s="57" t="s">
        <v>1530</v>
      </c>
      <c r="AC56" s="57" t="s">
        <v>1531</v>
      </c>
      <c r="AD56" s="57" t="s">
        <v>1532</v>
      </c>
      <c r="AE56" s="57" t="s">
        <v>1533</v>
      </c>
      <c r="AF56" s="57" t="s">
        <v>1534</v>
      </c>
      <c r="AG56" s="298" t="s">
        <v>1535</v>
      </c>
      <c r="AH56" s="192" t="s">
        <v>325</v>
      </c>
      <c r="AI56" s="531" t="s">
        <v>109</v>
      </c>
      <c r="AJ56" s="552"/>
      <c r="AK56" s="552"/>
      <c r="AL56" s="552"/>
      <c r="AM56" s="552"/>
      <c r="AN56" s="552"/>
      <c r="AO56" s="553"/>
      <c r="AP56" s="57" t="s">
        <v>1536</v>
      </c>
      <c r="AQ56" s="57" t="s">
        <v>1537</v>
      </c>
      <c r="AR56" s="57" t="s">
        <v>1538</v>
      </c>
      <c r="AS56" s="57" t="s">
        <v>1545</v>
      </c>
      <c r="AT56" s="300" t="s">
        <v>1540</v>
      </c>
      <c r="AU56" s="301" t="s">
        <v>1541</v>
      </c>
      <c r="AV56" s="300" t="s">
        <v>1542</v>
      </c>
      <c r="AW56" s="298" t="s">
        <v>1543</v>
      </c>
      <c r="AX56" s="57" t="s">
        <v>108</v>
      </c>
      <c r="AY56" s="57" t="s">
        <v>1965</v>
      </c>
    </row>
    <row r="57" spans="1:51" s="109" customFormat="1" ht="16.5" thickBot="1" x14ac:dyDescent="0.3">
      <c r="A57" s="192" t="s">
        <v>75</v>
      </c>
      <c r="B57" s="106" t="s">
        <v>88</v>
      </c>
      <c r="C57" s="107" t="s">
        <v>103</v>
      </c>
      <c r="D57" s="107"/>
      <c r="E57" s="107"/>
      <c r="F57" s="107"/>
      <c r="G57" s="107"/>
      <c r="H57" s="107"/>
      <c r="I57" s="108">
        <f>SUM(I58:I62)</f>
        <v>194332</v>
      </c>
      <c r="J57" s="108">
        <f t="shared" ref="J57:P57" si="48">SUM(J58:J62)</f>
        <v>188208</v>
      </c>
      <c r="K57" s="108">
        <f t="shared" si="48"/>
        <v>61226</v>
      </c>
      <c r="L57" s="108">
        <f t="shared" si="48"/>
        <v>499792</v>
      </c>
      <c r="M57" s="108">
        <f t="shared" si="48"/>
        <v>140691</v>
      </c>
      <c r="N57" s="108">
        <f t="shared" si="48"/>
        <v>165293</v>
      </c>
      <c r="O57" s="108">
        <f t="shared" si="48"/>
        <v>5246</v>
      </c>
      <c r="P57" s="108">
        <f t="shared" si="48"/>
        <v>40633</v>
      </c>
      <c r="Q57" s="108">
        <f>SUM(Q58:Q62)</f>
        <v>61462</v>
      </c>
      <c r="R57" s="192" t="s">
        <v>246</v>
      </c>
      <c r="S57" s="106" t="s">
        <v>88</v>
      </c>
      <c r="T57" s="107" t="s">
        <v>103</v>
      </c>
      <c r="U57" s="107"/>
      <c r="V57" s="107"/>
      <c r="W57" s="107"/>
      <c r="X57" s="107"/>
      <c r="Y57" s="107"/>
      <c r="Z57" s="108">
        <f>SUM(Z58:Z62)</f>
        <v>57996</v>
      </c>
      <c r="AA57" s="108">
        <f t="shared" ref="AA57:AF57" si="49">SUM(AA58:AA62)</f>
        <v>1490881</v>
      </c>
      <c r="AB57" s="108">
        <f t="shared" si="49"/>
        <v>7550</v>
      </c>
      <c r="AC57" s="108">
        <f>SUM(AC58:AC62)</f>
        <v>42716</v>
      </c>
      <c r="AD57" s="108">
        <f>SUM(AD58:AD62)</f>
        <v>0</v>
      </c>
      <c r="AE57" s="108">
        <f>SUM(AE58:AE62)</f>
        <v>19203</v>
      </c>
      <c r="AF57" s="108">
        <f t="shared" si="49"/>
        <v>8296</v>
      </c>
      <c r="AG57" s="303">
        <f t="shared" ref="AG57:AG84" si="50">SUM(I57:Q57,Z57:AF57)</f>
        <v>2983525</v>
      </c>
      <c r="AH57" s="192" t="s">
        <v>326</v>
      </c>
      <c r="AI57" s="106" t="s">
        <v>88</v>
      </c>
      <c r="AJ57" s="107" t="s">
        <v>103</v>
      </c>
      <c r="AK57" s="107"/>
      <c r="AL57" s="107"/>
      <c r="AM57" s="107"/>
      <c r="AN57" s="107"/>
      <c r="AO57" s="107"/>
      <c r="AP57" s="108">
        <f t="shared" ref="AP57:AV57" si="51">SUM(AP58:AP62)</f>
        <v>101722</v>
      </c>
      <c r="AQ57" s="108">
        <f t="shared" si="51"/>
        <v>88364</v>
      </c>
      <c r="AR57" s="108">
        <f t="shared" si="51"/>
        <v>99351</v>
      </c>
      <c r="AS57" s="108">
        <f t="shared" si="51"/>
        <v>11438</v>
      </c>
      <c r="AT57" s="108">
        <f t="shared" si="51"/>
        <v>0</v>
      </c>
      <c r="AU57" s="108">
        <f t="shared" si="51"/>
        <v>0</v>
      </c>
      <c r="AV57" s="108">
        <f t="shared" si="51"/>
        <v>13426</v>
      </c>
      <c r="AW57" s="303">
        <f t="shared" ref="AW57:AW84" si="52">SUM(AP57:AV57)</f>
        <v>314301</v>
      </c>
      <c r="AX57" s="108">
        <f t="shared" ref="AX57:AX84" si="53">SUM(AG57,AW57)</f>
        <v>3297826</v>
      </c>
      <c r="AY57" s="108">
        <f>SUM(AY58:AY62)</f>
        <v>2846306</v>
      </c>
    </row>
    <row r="58" spans="1:51" s="109" customFormat="1" ht="16.5" thickBot="1" x14ac:dyDescent="0.3">
      <c r="A58" s="192" t="s">
        <v>76</v>
      </c>
      <c r="B58" s="110"/>
      <c r="C58" s="111" t="s">
        <v>90</v>
      </c>
      <c r="D58" s="112" t="s">
        <v>104</v>
      </c>
      <c r="E58" s="112"/>
      <c r="F58" s="112"/>
      <c r="G58" s="112"/>
      <c r="H58" s="113"/>
      <c r="I58" s="114"/>
      <c r="J58" s="114">
        <v>810</v>
      </c>
      <c r="K58" s="114">
        <v>140</v>
      </c>
      <c r="L58" s="151">
        <v>251015</v>
      </c>
      <c r="M58" s="151">
        <v>41657</v>
      </c>
      <c r="N58" s="151">
        <v>106658</v>
      </c>
      <c r="O58" s="118"/>
      <c r="P58" s="114"/>
      <c r="Q58" s="114"/>
      <c r="R58" s="192" t="s">
        <v>247</v>
      </c>
      <c r="S58" s="110"/>
      <c r="T58" s="111" t="s">
        <v>90</v>
      </c>
      <c r="U58" s="112" t="s">
        <v>104</v>
      </c>
      <c r="V58" s="112"/>
      <c r="W58" s="112"/>
      <c r="X58" s="112"/>
      <c r="Y58" s="113"/>
      <c r="Z58" s="151">
        <v>43392</v>
      </c>
      <c r="AA58" s="114">
        <v>391162</v>
      </c>
      <c r="AB58" s="114"/>
      <c r="AC58" s="114"/>
      <c r="AD58" s="114"/>
      <c r="AE58" s="114"/>
      <c r="AF58" s="114"/>
      <c r="AG58" s="303">
        <f t="shared" si="50"/>
        <v>834834</v>
      </c>
      <c r="AH58" s="192" t="s">
        <v>327</v>
      </c>
      <c r="AI58" s="110"/>
      <c r="AJ58" s="111" t="s">
        <v>90</v>
      </c>
      <c r="AK58" s="112" t="s">
        <v>104</v>
      </c>
      <c r="AL58" s="112"/>
      <c r="AM58" s="112"/>
      <c r="AN58" s="112"/>
      <c r="AO58" s="113"/>
      <c r="AP58" s="114"/>
      <c r="AQ58" s="114">
        <v>9943</v>
      </c>
      <c r="AR58" s="114">
        <v>1740</v>
      </c>
      <c r="AS58" s="114">
        <v>2400</v>
      </c>
      <c r="AT58" s="114"/>
      <c r="AU58" s="114"/>
      <c r="AV58" s="114"/>
      <c r="AW58" s="303">
        <f t="shared" si="52"/>
        <v>14083</v>
      </c>
      <c r="AX58" s="114">
        <f t="shared" si="53"/>
        <v>848917</v>
      </c>
      <c r="AY58" s="114">
        <v>783322</v>
      </c>
    </row>
    <row r="59" spans="1:51" s="109" customFormat="1" ht="16.5" thickBot="1" x14ac:dyDescent="0.3">
      <c r="A59" s="192" t="s">
        <v>78</v>
      </c>
      <c r="B59" s="110"/>
      <c r="C59" s="111" t="s">
        <v>92</v>
      </c>
      <c r="D59" s="115" t="s">
        <v>530</v>
      </c>
      <c r="E59" s="116"/>
      <c r="F59" s="115"/>
      <c r="G59" s="115"/>
      <c r="H59" s="117"/>
      <c r="I59" s="118"/>
      <c r="J59" s="118">
        <v>219</v>
      </c>
      <c r="K59" s="114">
        <v>38</v>
      </c>
      <c r="L59" s="151">
        <v>72714</v>
      </c>
      <c r="M59" s="151">
        <v>12277</v>
      </c>
      <c r="N59" s="151">
        <v>30156</v>
      </c>
      <c r="O59" s="118"/>
      <c r="P59" s="118"/>
      <c r="Q59" s="118"/>
      <c r="R59" s="192" t="s">
        <v>248</v>
      </c>
      <c r="S59" s="110"/>
      <c r="T59" s="111" t="s">
        <v>92</v>
      </c>
      <c r="U59" s="115" t="s">
        <v>530</v>
      </c>
      <c r="V59" s="116"/>
      <c r="W59" s="115"/>
      <c r="X59" s="115"/>
      <c r="Y59" s="117"/>
      <c r="Z59" s="151">
        <v>7156</v>
      </c>
      <c r="AA59" s="114">
        <v>112138</v>
      </c>
      <c r="AB59" s="118"/>
      <c r="AC59" s="118"/>
      <c r="AD59" s="118"/>
      <c r="AE59" s="118"/>
      <c r="AF59" s="118"/>
      <c r="AG59" s="303">
        <f t="shared" si="50"/>
        <v>234698</v>
      </c>
      <c r="AH59" s="192" t="s">
        <v>328</v>
      </c>
      <c r="AI59" s="110"/>
      <c r="AJ59" s="111" t="s">
        <v>92</v>
      </c>
      <c r="AK59" s="115" t="s">
        <v>530</v>
      </c>
      <c r="AL59" s="116"/>
      <c r="AM59" s="115"/>
      <c r="AN59" s="115"/>
      <c r="AO59" s="117"/>
      <c r="AP59" s="118"/>
      <c r="AQ59" s="114">
        <v>6497</v>
      </c>
      <c r="AR59" s="114">
        <v>423</v>
      </c>
      <c r="AS59" s="114"/>
      <c r="AT59" s="118"/>
      <c r="AU59" s="118"/>
      <c r="AV59" s="118"/>
      <c r="AW59" s="303">
        <f t="shared" si="52"/>
        <v>6920</v>
      </c>
      <c r="AX59" s="118">
        <f t="shared" si="53"/>
        <v>241618</v>
      </c>
      <c r="AY59" s="118">
        <v>218308</v>
      </c>
    </row>
    <row r="60" spans="1:51" s="109" customFormat="1" ht="16.5" thickBot="1" x14ac:dyDescent="0.3">
      <c r="A60" s="192" t="s">
        <v>79</v>
      </c>
      <c r="B60" s="110"/>
      <c r="C60" s="111" t="s">
        <v>93</v>
      </c>
      <c r="D60" s="115" t="s">
        <v>531</v>
      </c>
      <c r="E60" s="116"/>
      <c r="F60" s="115"/>
      <c r="G60" s="115"/>
      <c r="H60" s="117"/>
      <c r="I60" s="118">
        <v>189532</v>
      </c>
      <c r="J60" s="118">
        <v>187179</v>
      </c>
      <c r="K60" s="114">
        <v>51744</v>
      </c>
      <c r="L60" s="151">
        <v>113283</v>
      </c>
      <c r="M60" s="151">
        <v>74407</v>
      </c>
      <c r="N60" s="151">
        <v>22544</v>
      </c>
      <c r="O60" s="118">
        <v>5246</v>
      </c>
      <c r="P60" s="118"/>
      <c r="Q60" s="118">
        <v>61462</v>
      </c>
      <c r="R60" s="192" t="s">
        <v>249</v>
      </c>
      <c r="S60" s="110"/>
      <c r="T60" s="111" t="s">
        <v>93</v>
      </c>
      <c r="U60" s="115" t="s">
        <v>531</v>
      </c>
      <c r="V60" s="116"/>
      <c r="W60" s="115"/>
      <c r="X60" s="115"/>
      <c r="Y60" s="117"/>
      <c r="Z60" s="151">
        <v>6134</v>
      </c>
      <c r="AA60" s="114">
        <v>505471</v>
      </c>
      <c r="AB60" s="118"/>
      <c r="AC60" s="118"/>
      <c r="AD60" s="118"/>
      <c r="AE60" s="118"/>
      <c r="AF60" s="118"/>
      <c r="AG60" s="303">
        <f t="shared" si="50"/>
        <v>1217002</v>
      </c>
      <c r="AH60" s="192" t="s">
        <v>329</v>
      </c>
      <c r="AI60" s="110"/>
      <c r="AJ60" s="111" t="s">
        <v>93</v>
      </c>
      <c r="AK60" s="115" t="s">
        <v>531</v>
      </c>
      <c r="AL60" s="116"/>
      <c r="AM60" s="115"/>
      <c r="AN60" s="115"/>
      <c r="AO60" s="117"/>
      <c r="AP60" s="118"/>
      <c r="AQ60" s="114">
        <v>71924</v>
      </c>
      <c r="AR60" s="114">
        <v>3600</v>
      </c>
      <c r="AS60" s="114">
        <v>550</v>
      </c>
      <c r="AT60" s="118"/>
      <c r="AU60" s="118"/>
      <c r="AV60" s="118"/>
      <c r="AW60" s="303">
        <f t="shared" si="52"/>
        <v>76074</v>
      </c>
      <c r="AX60" s="118">
        <f t="shared" si="53"/>
        <v>1293076</v>
      </c>
      <c r="AY60" s="118">
        <v>1092684</v>
      </c>
    </row>
    <row r="61" spans="1:51" s="109" customFormat="1" ht="16.5" thickBot="1" x14ac:dyDescent="0.3">
      <c r="A61" s="192" t="s">
        <v>149</v>
      </c>
      <c r="B61" s="110"/>
      <c r="C61" s="111" t="s">
        <v>95</v>
      </c>
      <c r="D61" s="119" t="s">
        <v>551</v>
      </c>
      <c r="E61" s="120"/>
      <c r="F61" s="120"/>
      <c r="G61" s="119"/>
      <c r="H61" s="121"/>
      <c r="I61" s="134"/>
      <c r="J61" s="134"/>
      <c r="K61" s="134"/>
      <c r="L61" s="151"/>
      <c r="M61" s="151"/>
      <c r="N61" s="151"/>
      <c r="O61" s="118"/>
      <c r="P61" s="134"/>
      <c r="Q61" s="134"/>
      <c r="R61" s="192" t="s">
        <v>250</v>
      </c>
      <c r="S61" s="110"/>
      <c r="T61" s="111" t="s">
        <v>95</v>
      </c>
      <c r="U61" s="119" t="s">
        <v>551</v>
      </c>
      <c r="V61" s="120"/>
      <c r="W61" s="120"/>
      <c r="X61" s="119"/>
      <c r="Y61" s="121"/>
      <c r="Z61" s="151"/>
      <c r="AA61" s="114"/>
      <c r="AB61" s="134"/>
      <c r="AC61" s="134"/>
      <c r="AD61" s="134"/>
      <c r="AE61" s="134">
        <v>18453</v>
      </c>
      <c r="AF61" s="134">
        <v>8296</v>
      </c>
      <c r="AG61" s="303">
        <f t="shared" si="50"/>
        <v>26749</v>
      </c>
      <c r="AH61" s="192" t="s">
        <v>331</v>
      </c>
      <c r="AI61" s="110"/>
      <c r="AJ61" s="111" t="s">
        <v>95</v>
      </c>
      <c r="AK61" s="119" t="s">
        <v>551</v>
      </c>
      <c r="AL61" s="120"/>
      <c r="AM61" s="120"/>
      <c r="AN61" s="119"/>
      <c r="AO61" s="121"/>
      <c r="AP61" s="134"/>
      <c r="AQ61" s="134"/>
      <c r="AR61" s="114"/>
      <c r="AS61" s="134">
        <v>6588</v>
      </c>
      <c r="AT61" s="134"/>
      <c r="AU61" s="134"/>
      <c r="AV61" s="134">
        <v>13426</v>
      </c>
      <c r="AW61" s="303">
        <f t="shared" si="52"/>
        <v>20014</v>
      </c>
      <c r="AX61" s="134">
        <f t="shared" si="53"/>
        <v>46763</v>
      </c>
      <c r="AY61" s="134">
        <v>26683</v>
      </c>
    </row>
    <row r="62" spans="1:51" s="109" customFormat="1" ht="16.5" thickBot="1" x14ac:dyDescent="0.3">
      <c r="A62" s="192" t="s">
        <v>150</v>
      </c>
      <c r="B62" s="110"/>
      <c r="C62" s="111" t="s">
        <v>94</v>
      </c>
      <c r="D62" s="115" t="s">
        <v>532</v>
      </c>
      <c r="E62" s="116"/>
      <c r="F62" s="115"/>
      <c r="G62" s="115"/>
      <c r="H62" s="117"/>
      <c r="I62" s="118">
        <f>SUM(I63:I68)</f>
        <v>4800</v>
      </c>
      <c r="J62" s="118">
        <f t="shared" ref="J62:P62" si="54">SUM(J63:J68)</f>
        <v>0</v>
      </c>
      <c r="K62" s="118">
        <f t="shared" si="54"/>
        <v>9304</v>
      </c>
      <c r="L62" s="118">
        <f t="shared" si="54"/>
        <v>62780</v>
      </c>
      <c r="M62" s="118">
        <f t="shared" si="54"/>
        <v>12350</v>
      </c>
      <c r="N62" s="118">
        <f t="shared" si="54"/>
        <v>5935</v>
      </c>
      <c r="O62" s="118">
        <f t="shared" si="54"/>
        <v>0</v>
      </c>
      <c r="P62" s="118">
        <f t="shared" si="54"/>
        <v>40633</v>
      </c>
      <c r="Q62" s="118">
        <f>SUM(Q63:Q68)</f>
        <v>0</v>
      </c>
      <c r="R62" s="192" t="s">
        <v>251</v>
      </c>
      <c r="S62" s="110"/>
      <c r="T62" s="111" t="s">
        <v>94</v>
      </c>
      <c r="U62" s="115" t="s">
        <v>532</v>
      </c>
      <c r="V62" s="116"/>
      <c r="W62" s="115"/>
      <c r="X62" s="115"/>
      <c r="Y62" s="117"/>
      <c r="Z62" s="118">
        <f t="shared" ref="Z62:AF62" si="55">SUM(Z63:Z68)</f>
        <v>1314</v>
      </c>
      <c r="AA62" s="118">
        <f t="shared" si="55"/>
        <v>482110</v>
      </c>
      <c r="AB62" s="118">
        <f t="shared" si="55"/>
        <v>7550</v>
      </c>
      <c r="AC62" s="118">
        <f t="shared" si="55"/>
        <v>42716</v>
      </c>
      <c r="AD62" s="118">
        <f t="shared" si="55"/>
        <v>0</v>
      </c>
      <c r="AE62" s="118">
        <f t="shared" si="55"/>
        <v>750</v>
      </c>
      <c r="AF62" s="118">
        <f t="shared" si="55"/>
        <v>0</v>
      </c>
      <c r="AG62" s="303">
        <f t="shared" si="50"/>
        <v>670242</v>
      </c>
      <c r="AH62" s="192" t="s">
        <v>332</v>
      </c>
      <c r="AI62" s="110"/>
      <c r="AJ62" s="111" t="s">
        <v>94</v>
      </c>
      <c r="AK62" s="115" t="s">
        <v>532</v>
      </c>
      <c r="AL62" s="116"/>
      <c r="AM62" s="115"/>
      <c r="AN62" s="115"/>
      <c r="AO62" s="117"/>
      <c r="AP62" s="118">
        <f>SUM(AP63:AP68)</f>
        <v>101722</v>
      </c>
      <c r="AQ62" s="118">
        <f t="shared" ref="AQ62:AV62" si="56">SUM(AQ63:AQ68)</f>
        <v>0</v>
      </c>
      <c r="AR62" s="118">
        <f t="shared" si="56"/>
        <v>93588</v>
      </c>
      <c r="AS62" s="118">
        <f t="shared" si="56"/>
        <v>1900</v>
      </c>
      <c r="AT62" s="118">
        <f t="shared" si="56"/>
        <v>0</v>
      </c>
      <c r="AU62" s="118">
        <f t="shared" si="56"/>
        <v>0</v>
      </c>
      <c r="AV62" s="118">
        <f t="shared" si="56"/>
        <v>0</v>
      </c>
      <c r="AW62" s="303">
        <f t="shared" si="52"/>
        <v>197210</v>
      </c>
      <c r="AX62" s="118">
        <f t="shared" si="53"/>
        <v>867452</v>
      </c>
      <c r="AY62" s="118">
        <f>SUM(AY63:AY68)</f>
        <v>725309</v>
      </c>
    </row>
    <row r="63" spans="1:51" s="191" customFormat="1" ht="15" thickBot="1" x14ac:dyDescent="0.25">
      <c r="A63" s="192" t="s">
        <v>151</v>
      </c>
      <c r="B63" s="73"/>
      <c r="C63" s="74"/>
      <c r="D63" s="75" t="s">
        <v>866</v>
      </c>
      <c r="E63" s="76" t="s">
        <v>867</v>
      </c>
      <c r="F63" s="76"/>
      <c r="G63" s="76"/>
      <c r="H63" s="77"/>
      <c r="I63" s="60"/>
      <c r="J63" s="150"/>
      <c r="K63" s="150"/>
      <c r="L63" s="150">
        <v>23555</v>
      </c>
      <c r="M63" s="150">
        <v>12350</v>
      </c>
      <c r="N63" s="150">
        <v>5935</v>
      </c>
      <c r="O63" s="150"/>
      <c r="P63" s="54"/>
      <c r="Q63" s="150"/>
      <c r="R63" s="192" t="s">
        <v>252</v>
      </c>
      <c r="S63" s="73"/>
      <c r="T63" s="74"/>
      <c r="U63" s="75" t="s">
        <v>866</v>
      </c>
      <c r="V63" s="76" t="s">
        <v>867</v>
      </c>
      <c r="W63" s="76"/>
      <c r="X63" s="76"/>
      <c r="Y63" s="77"/>
      <c r="Z63" s="150"/>
      <c r="AA63" s="150">
        <v>40097</v>
      </c>
      <c r="AB63" s="150"/>
      <c r="AC63" s="54">
        <v>350</v>
      </c>
      <c r="AD63" s="54"/>
      <c r="AE63" s="54"/>
      <c r="AF63" s="54"/>
      <c r="AG63" s="304">
        <f t="shared" si="50"/>
        <v>82287</v>
      </c>
      <c r="AH63" s="192" t="s">
        <v>333</v>
      </c>
      <c r="AI63" s="73"/>
      <c r="AJ63" s="74"/>
      <c r="AK63" s="75" t="s">
        <v>866</v>
      </c>
      <c r="AL63" s="76" t="s">
        <v>867</v>
      </c>
      <c r="AM63" s="76"/>
      <c r="AN63" s="76"/>
      <c r="AO63" s="77"/>
      <c r="AP63" s="54"/>
      <c r="AQ63" s="150"/>
      <c r="AR63" s="54"/>
      <c r="AS63" s="54"/>
      <c r="AT63" s="54"/>
      <c r="AU63" s="54"/>
      <c r="AV63" s="54"/>
      <c r="AW63" s="304">
        <f t="shared" si="52"/>
        <v>0</v>
      </c>
      <c r="AX63" s="54">
        <f t="shared" si="53"/>
        <v>82287</v>
      </c>
      <c r="AY63" s="54">
        <v>80675</v>
      </c>
    </row>
    <row r="64" spans="1:51" s="191" customFormat="1" ht="15" thickBot="1" x14ac:dyDescent="0.25">
      <c r="A64" s="192" t="s">
        <v>152</v>
      </c>
      <c r="B64" s="73"/>
      <c r="C64" s="74"/>
      <c r="D64" s="75" t="s">
        <v>649</v>
      </c>
      <c r="E64" s="76" t="s">
        <v>647</v>
      </c>
      <c r="F64" s="76"/>
      <c r="G64" s="76"/>
      <c r="H64" s="77"/>
      <c r="I64" s="60"/>
      <c r="J64" s="150"/>
      <c r="K64" s="150">
        <v>1454</v>
      </c>
      <c r="L64" s="150">
        <v>39225</v>
      </c>
      <c r="M64" s="150"/>
      <c r="N64" s="150"/>
      <c r="O64" s="150"/>
      <c r="P64" s="54">
        <v>40633</v>
      </c>
      <c r="Q64" s="150"/>
      <c r="R64" s="192" t="s">
        <v>253</v>
      </c>
      <c r="S64" s="73"/>
      <c r="T64" s="74"/>
      <c r="U64" s="75" t="s">
        <v>649</v>
      </c>
      <c r="V64" s="76" t="s">
        <v>647</v>
      </c>
      <c r="W64" s="76"/>
      <c r="X64" s="76"/>
      <c r="Y64" s="77"/>
      <c r="Z64" s="150">
        <v>1314</v>
      </c>
      <c r="AA64" s="150">
        <v>370785</v>
      </c>
      <c r="AB64" s="150"/>
      <c r="AC64" s="54"/>
      <c r="AD64" s="54"/>
      <c r="AE64" s="54"/>
      <c r="AF64" s="54"/>
      <c r="AG64" s="304">
        <f t="shared" si="50"/>
        <v>453411</v>
      </c>
      <c r="AH64" s="192" t="s">
        <v>334</v>
      </c>
      <c r="AI64" s="73"/>
      <c r="AJ64" s="74"/>
      <c r="AK64" s="75" t="s">
        <v>649</v>
      </c>
      <c r="AL64" s="76" t="s">
        <v>647</v>
      </c>
      <c r="AM64" s="76"/>
      <c r="AN64" s="76"/>
      <c r="AO64" s="77"/>
      <c r="AP64" s="54"/>
      <c r="AQ64" s="150"/>
      <c r="AR64" s="54"/>
      <c r="AS64" s="54">
        <v>1900</v>
      </c>
      <c r="AT64" s="54"/>
      <c r="AU64" s="54"/>
      <c r="AV64" s="54"/>
      <c r="AW64" s="304">
        <f t="shared" si="52"/>
        <v>1900</v>
      </c>
      <c r="AX64" s="54">
        <f t="shared" si="53"/>
        <v>455311</v>
      </c>
      <c r="AY64" s="54">
        <v>410937</v>
      </c>
    </row>
    <row r="65" spans="1:51" s="191" customFormat="1" ht="15" thickBot="1" x14ac:dyDescent="0.25">
      <c r="A65" s="192" t="s">
        <v>153</v>
      </c>
      <c r="B65" s="73"/>
      <c r="C65" s="74"/>
      <c r="D65" s="75" t="s">
        <v>640</v>
      </c>
      <c r="E65" s="76" t="s">
        <v>646</v>
      </c>
      <c r="F65" s="31"/>
      <c r="G65" s="76"/>
      <c r="H65" s="77"/>
      <c r="I65" s="60"/>
      <c r="J65" s="150"/>
      <c r="K65" s="150"/>
      <c r="L65" s="150"/>
      <c r="M65" s="150"/>
      <c r="N65" s="150"/>
      <c r="O65" s="150"/>
      <c r="P65" s="54"/>
      <c r="Q65" s="150"/>
      <c r="R65" s="192" t="s">
        <v>254</v>
      </c>
      <c r="S65" s="73"/>
      <c r="T65" s="74"/>
      <c r="U65" s="75" t="s">
        <v>640</v>
      </c>
      <c r="V65" s="76" t="s">
        <v>646</v>
      </c>
      <c r="W65" s="31"/>
      <c r="X65" s="76"/>
      <c r="Y65" s="77"/>
      <c r="Z65" s="150"/>
      <c r="AA65" s="150"/>
      <c r="AB65" s="150"/>
      <c r="AC65" s="54"/>
      <c r="AD65" s="54"/>
      <c r="AE65" s="54">
        <v>750</v>
      </c>
      <c r="AF65" s="54"/>
      <c r="AG65" s="304">
        <f t="shared" si="50"/>
        <v>750</v>
      </c>
      <c r="AH65" s="192" t="s">
        <v>335</v>
      </c>
      <c r="AI65" s="73"/>
      <c r="AJ65" s="74"/>
      <c r="AK65" s="75" t="s">
        <v>640</v>
      </c>
      <c r="AL65" s="76" t="s">
        <v>646</v>
      </c>
      <c r="AM65" s="31"/>
      <c r="AN65" s="76"/>
      <c r="AO65" s="77"/>
      <c r="AP65" s="54"/>
      <c r="AQ65" s="150"/>
      <c r="AR65" s="54"/>
      <c r="AS65" s="54"/>
      <c r="AT65" s="54"/>
      <c r="AU65" s="54"/>
      <c r="AV65" s="54"/>
      <c r="AW65" s="304">
        <f t="shared" si="52"/>
        <v>0</v>
      </c>
      <c r="AX65" s="54">
        <f t="shared" si="53"/>
        <v>750</v>
      </c>
      <c r="AY65" s="54">
        <v>100</v>
      </c>
    </row>
    <row r="66" spans="1:51" s="191" customFormat="1" ht="15" thickBot="1" x14ac:dyDescent="0.25">
      <c r="A66" s="192" t="s">
        <v>154</v>
      </c>
      <c r="B66" s="73"/>
      <c r="C66" s="74"/>
      <c r="D66" s="75" t="s">
        <v>641</v>
      </c>
      <c r="E66" s="78" t="s">
        <v>650</v>
      </c>
      <c r="F66" s="53"/>
      <c r="G66" s="78"/>
      <c r="H66" s="79"/>
      <c r="I66" s="60">
        <v>4800</v>
      </c>
      <c r="J66" s="150"/>
      <c r="K66" s="150">
        <v>7850</v>
      </c>
      <c r="L66" s="150"/>
      <c r="M66" s="150"/>
      <c r="N66" s="150"/>
      <c r="O66" s="150"/>
      <c r="P66" s="55"/>
      <c r="Q66" s="150"/>
      <c r="R66" s="192" t="s">
        <v>255</v>
      </c>
      <c r="S66" s="73"/>
      <c r="T66" s="74"/>
      <c r="U66" s="75" t="s">
        <v>641</v>
      </c>
      <c r="V66" s="78" t="s">
        <v>650</v>
      </c>
      <c r="W66" s="53"/>
      <c r="X66" s="78"/>
      <c r="Y66" s="79"/>
      <c r="Z66" s="150"/>
      <c r="AA66" s="150"/>
      <c r="AB66" s="150">
        <v>7550</v>
      </c>
      <c r="AC66" s="55">
        <v>42366</v>
      </c>
      <c r="AD66" s="55"/>
      <c r="AE66" s="55"/>
      <c r="AF66" s="55"/>
      <c r="AG66" s="304">
        <f t="shared" si="50"/>
        <v>62566</v>
      </c>
      <c r="AH66" s="192" t="s">
        <v>336</v>
      </c>
      <c r="AI66" s="73"/>
      <c r="AJ66" s="74"/>
      <c r="AK66" s="75" t="s">
        <v>641</v>
      </c>
      <c r="AL66" s="78" t="s">
        <v>650</v>
      </c>
      <c r="AM66" s="53"/>
      <c r="AN66" s="78"/>
      <c r="AO66" s="79"/>
      <c r="AP66" s="55">
        <v>101722</v>
      </c>
      <c r="AQ66" s="150"/>
      <c r="AR66" s="55">
        <v>93588</v>
      </c>
      <c r="AS66" s="55"/>
      <c r="AT66" s="55"/>
      <c r="AU66" s="55"/>
      <c r="AV66" s="55"/>
      <c r="AW66" s="304">
        <f t="shared" si="52"/>
        <v>195310</v>
      </c>
      <c r="AX66" s="55">
        <f t="shared" si="53"/>
        <v>257876</v>
      </c>
      <c r="AY66" s="55">
        <v>233597</v>
      </c>
    </row>
    <row r="67" spans="1:51" s="191" customFormat="1" ht="15" thickBot="1" x14ac:dyDescent="0.25">
      <c r="A67" s="192" t="s">
        <v>155</v>
      </c>
      <c r="B67" s="73"/>
      <c r="C67" s="74"/>
      <c r="D67" s="75" t="s">
        <v>644</v>
      </c>
      <c r="E67" s="76" t="s">
        <v>648</v>
      </c>
      <c r="F67" s="31"/>
      <c r="G67" s="76"/>
      <c r="H67" s="77"/>
      <c r="I67" s="60"/>
      <c r="J67" s="150"/>
      <c r="K67" s="150"/>
      <c r="L67" s="150"/>
      <c r="M67" s="150"/>
      <c r="N67" s="150"/>
      <c r="O67" s="150"/>
      <c r="P67" s="54"/>
      <c r="Q67" s="150"/>
      <c r="R67" s="192" t="s">
        <v>256</v>
      </c>
      <c r="S67" s="73"/>
      <c r="T67" s="74"/>
      <c r="U67" s="75" t="s">
        <v>644</v>
      </c>
      <c r="V67" s="76" t="s">
        <v>648</v>
      </c>
      <c r="W67" s="31"/>
      <c r="X67" s="76"/>
      <c r="Y67" s="77"/>
      <c r="Z67" s="150"/>
      <c r="AA67" s="150">
        <v>58706</v>
      </c>
      <c r="AB67" s="150"/>
      <c r="AC67" s="54"/>
      <c r="AD67" s="54"/>
      <c r="AE67" s="54"/>
      <c r="AF67" s="54"/>
      <c r="AG67" s="304">
        <f t="shared" si="50"/>
        <v>58706</v>
      </c>
      <c r="AH67" s="192" t="s">
        <v>337</v>
      </c>
      <c r="AI67" s="73"/>
      <c r="AJ67" s="74"/>
      <c r="AK67" s="75" t="s">
        <v>644</v>
      </c>
      <c r="AL67" s="76" t="s">
        <v>648</v>
      </c>
      <c r="AM67" s="31"/>
      <c r="AN67" s="76"/>
      <c r="AO67" s="77"/>
      <c r="AP67" s="54"/>
      <c r="AQ67" s="150"/>
      <c r="AR67" s="54"/>
      <c r="AS67" s="54"/>
      <c r="AT67" s="54"/>
      <c r="AU67" s="54"/>
      <c r="AV67" s="54"/>
      <c r="AW67" s="304">
        <f t="shared" si="52"/>
        <v>0</v>
      </c>
      <c r="AX67" s="54">
        <f t="shared" si="53"/>
        <v>58706</v>
      </c>
      <c r="AY67" s="54">
        <v>0</v>
      </c>
    </row>
    <row r="68" spans="1:51" s="191" customFormat="1" ht="15" thickBot="1" x14ac:dyDescent="0.25">
      <c r="A68" s="192" t="s">
        <v>156</v>
      </c>
      <c r="B68" s="73"/>
      <c r="C68" s="74"/>
      <c r="D68" s="75" t="s">
        <v>645</v>
      </c>
      <c r="E68" s="76" t="s">
        <v>106</v>
      </c>
      <c r="F68" s="31"/>
      <c r="G68" s="76"/>
      <c r="H68" s="77"/>
      <c r="I68" s="60"/>
      <c r="J68" s="150"/>
      <c r="K68" s="150"/>
      <c r="L68" s="150"/>
      <c r="M68" s="150"/>
      <c r="N68" s="150"/>
      <c r="O68" s="150"/>
      <c r="P68" s="54"/>
      <c r="Q68" s="150"/>
      <c r="R68" s="192" t="s">
        <v>257</v>
      </c>
      <c r="S68" s="73"/>
      <c r="T68" s="74"/>
      <c r="U68" s="75" t="s">
        <v>645</v>
      </c>
      <c r="V68" s="76" t="s">
        <v>106</v>
      </c>
      <c r="W68" s="31"/>
      <c r="X68" s="76"/>
      <c r="Y68" s="77"/>
      <c r="Z68" s="150"/>
      <c r="AA68" s="150">
        <v>12522</v>
      </c>
      <c r="AB68" s="150"/>
      <c r="AC68" s="54"/>
      <c r="AD68" s="54"/>
      <c r="AE68" s="54"/>
      <c r="AF68" s="54"/>
      <c r="AG68" s="304">
        <f t="shared" si="50"/>
        <v>12522</v>
      </c>
      <c r="AH68" s="192" t="s">
        <v>338</v>
      </c>
      <c r="AI68" s="73"/>
      <c r="AJ68" s="74"/>
      <c r="AK68" s="75" t="s">
        <v>645</v>
      </c>
      <c r="AL68" s="76" t="s">
        <v>106</v>
      </c>
      <c r="AM68" s="31"/>
      <c r="AN68" s="76"/>
      <c r="AO68" s="77"/>
      <c r="AP68" s="54"/>
      <c r="AQ68" s="150"/>
      <c r="AR68" s="54"/>
      <c r="AS68" s="54"/>
      <c r="AT68" s="54"/>
      <c r="AU68" s="54"/>
      <c r="AV68" s="54"/>
      <c r="AW68" s="304">
        <f t="shared" si="52"/>
        <v>0</v>
      </c>
      <c r="AX68" s="54">
        <f t="shared" si="53"/>
        <v>12522</v>
      </c>
      <c r="AY68" s="54">
        <v>0</v>
      </c>
    </row>
    <row r="69" spans="1:51" s="109" customFormat="1" ht="16.5" thickBot="1" x14ac:dyDescent="0.3">
      <c r="A69" s="192" t="s">
        <v>157</v>
      </c>
      <c r="B69" s="106" t="s">
        <v>96</v>
      </c>
      <c r="C69" s="107" t="s">
        <v>105</v>
      </c>
      <c r="D69" s="122"/>
      <c r="E69" s="122"/>
      <c r="F69" s="107"/>
      <c r="G69" s="107"/>
      <c r="H69" s="107"/>
      <c r="I69" s="108">
        <f>SUM(I70:I72)</f>
        <v>1444658</v>
      </c>
      <c r="J69" s="108">
        <f t="shared" ref="J69:P69" si="57">SUM(J70:J72)</f>
        <v>216877</v>
      </c>
      <c r="K69" s="108">
        <f t="shared" si="57"/>
        <v>1500</v>
      </c>
      <c r="L69" s="108">
        <f t="shared" si="57"/>
        <v>7281</v>
      </c>
      <c r="M69" s="108">
        <f t="shared" si="57"/>
        <v>5300</v>
      </c>
      <c r="N69" s="108">
        <f t="shared" si="57"/>
        <v>999</v>
      </c>
      <c r="O69" s="108">
        <f t="shared" si="57"/>
        <v>0</v>
      </c>
      <c r="P69" s="108">
        <f t="shared" si="57"/>
        <v>0</v>
      </c>
      <c r="Q69" s="108">
        <f>SUM(Q70:Q72)</f>
        <v>21867</v>
      </c>
      <c r="R69" s="192" t="s">
        <v>258</v>
      </c>
      <c r="S69" s="106" t="s">
        <v>96</v>
      </c>
      <c r="T69" s="107" t="s">
        <v>105</v>
      </c>
      <c r="U69" s="122"/>
      <c r="V69" s="122"/>
      <c r="W69" s="107"/>
      <c r="X69" s="107"/>
      <c r="Y69" s="107"/>
      <c r="Z69" s="108">
        <f>SUM(Z70:Z72)</f>
        <v>10012</v>
      </c>
      <c r="AA69" s="108">
        <f t="shared" ref="AA69:AF69" si="58">SUM(AA70:AA72)</f>
        <v>256029</v>
      </c>
      <c r="AB69" s="108">
        <f t="shared" si="58"/>
        <v>111397</v>
      </c>
      <c r="AC69" s="108">
        <f>SUM(AC70:AC72)</f>
        <v>0</v>
      </c>
      <c r="AD69" s="108">
        <f>SUM(AD70:AD72)</f>
        <v>0</v>
      </c>
      <c r="AE69" s="108">
        <f>SUM(AE70:AE72)</f>
        <v>0</v>
      </c>
      <c r="AF69" s="108">
        <f t="shared" si="58"/>
        <v>0</v>
      </c>
      <c r="AG69" s="303">
        <f t="shared" si="50"/>
        <v>2075920</v>
      </c>
      <c r="AH69" s="192" t="s">
        <v>339</v>
      </c>
      <c r="AI69" s="106" t="s">
        <v>96</v>
      </c>
      <c r="AJ69" s="107" t="s">
        <v>105</v>
      </c>
      <c r="AK69" s="122"/>
      <c r="AL69" s="122"/>
      <c r="AM69" s="107"/>
      <c r="AN69" s="107"/>
      <c r="AO69" s="107"/>
      <c r="AP69" s="108">
        <f t="shared" ref="AP69:AV69" si="59">SUM(AP70:AP72)</f>
        <v>10000</v>
      </c>
      <c r="AQ69" s="108">
        <f t="shared" si="59"/>
        <v>10500</v>
      </c>
      <c r="AR69" s="108">
        <f t="shared" si="59"/>
        <v>8000</v>
      </c>
      <c r="AS69" s="108">
        <f t="shared" si="59"/>
        <v>0</v>
      </c>
      <c r="AT69" s="108">
        <f t="shared" si="59"/>
        <v>13600</v>
      </c>
      <c r="AU69" s="108">
        <f t="shared" si="59"/>
        <v>0</v>
      </c>
      <c r="AV69" s="108">
        <f t="shared" si="59"/>
        <v>0</v>
      </c>
      <c r="AW69" s="303">
        <f t="shared" si="52"/>
        <v>42100</v>
      </c>
      <c r="AX69" s="108">
        <f t="shared" si="53"/>
        <v>2118020</v>
      </c>
      <c r="AY69" s="108">
        <f>SUM(AY70:AY72)</f>
        <v>780196</v>
      </c>
    </row>
    <row r="70" spans="1:51" s="109" customFormat="1" ht="16.5" thickBot="1" x14ac:dyDescent="0.3">
      <c r="A70" s="192" t="s">
        <v>158</v>
      </c>
      <c r="B70" s="110"/>
      <c r="C70" s="111" t="s">
        <v>98</v>
      </c>
      <c r="D70" s="112" t="s">
        <v>533</v>
      </c>
      <c r="E70" s="112"/>
      <c r="F70" s="112"/>
      <c r="G70" s="112"/>
      <c r="H70" s="113"/>
      <c r="I70" s="114">
        <v>1031243</v>
      </c>
      <c r="J70" s="114">
        <v>97468</v>
      </c>
      <c r="K70" s="114">
        <v>1500</v>
      </c>
      <c r="L70" s="151">
        <v>6780</v>
      </c>
      <c r="M70" s="151">
        <v>5220</v>
      </c>
      <c r="N70" s="151">
        <v>999</v>
      </c>
      <c r="O70" s="151"/>
      <c r="P70" s="114"/>
      <c r="Q70" s="114">
        <v>19200</v>
      </c>
      <c r="R70" s="192" t="s">
        <v>259</v>
      </c>
      <c r="S70" s="110"/>
      <c r="T70" s="111" t="s">
        <v>98</v>
      </c>
      <c r="U70" s="112" t="s">
        <v>533</v>
      </c>
      <c r="V70" s="112"/>
      <c r="W70" s="112"/>
      <c r="X70" s="112"/>
      <c r="Y70" s="113"/>
      <c r="Z70" s="151">
        <v>10012</v>
      </c>
      <c r="AA70" s="114">
        <v>32634</v>
      </c>
      <c r="AB70" s="114">
        <v>7537</v>
      </c>
      <c r="AC70" s="114"/>
      <c r="AD70" s="114"/>
      <c r="AE70" s="114"/>
      <c r="AF70" s="114"/>
      <c r="AG70" s="303">
        <f t="shared" si="50"/>
        <v>1212593</v>
      </c>
      <c r="AH70" s="192" t="s">
        <v>340</v>
      </c>
      <c r="AI70" s="110"/>
      <c r="AJ70" s="111" t="s">
        <v>98</v>
      </c>
      <c r="AK70" s="112" t="s">
        <v>533</v>
      </c>
      <c r="AL70" s="112"/>
      <c r="AM70" s="112"/>
      <c r="AN70" s="112"/>
      <c r="AO70" s="113"/>
      <c r="AP70" s="114">
        <v>10000</v>
      </c>
      <c r="AQ70" s="151">
        <v>10500</v>
      </c>
      <c r="AR70" s="114"/>
      <c r="AS70" s="114"/>
      <c r="AT70" s="114"/>
      <c r="AU70" s="114"/>
      <c r="AV70" s="114"/>
      <c r="AW70" s="303">
        <f t="shared" si="52"/>
        <v>20500</v>
      </c>
      <c r="AX70" s="114">
        <f t="shared" si="53"/>
        <v>1233093</v>
      </c>
      <c r="AY70" s="114">
        <v>346497</v>
      </c>
    </row>
    <row r="71" spans="1:51" s="109" customFormat="1" ht="16.5" thickBot="1" x14ac:dyDescent="0.3">
      <c r="A71" s="192" t="s">
        <v>159</v>
      </c>
      <c r="B71" s="110"/>
      <c r="C71" s="111" t="s">
        <v>99</v>
      </c>
      <c r="D71" s="115" t="s">
        <v>534</v>
      </c>
      <c r="E71" s="115"/>
      <c r="F71" s="115"/>
      <c r="G71" s="115"/>
      <c r="H71" s="117"/>
      <c r="I71" s="118">
        <v>330415</v>
      </c>
      <c r="J71" s="118">
        <v>8791</v>
      </c>
      <c r="K71" s="118"/>
      <c r="L71" s="151">
        <v>501</v>
      </c>
      <c r="M71" s="151">
        <v>80</v>
      </c>
      <c r="N71" s="151"/>
      <c r="O71" s="151"/>
      <c r="P71" s="118"/>
      <c r="Q71" s="118">
        <v>2667</v>
      </c>
      <c r="R71" s="192" t="s">
        <v>260</v>
      </c>
      <c r="S71" s="110"/>
      <c r="T71" s="111" t="s">
        <v>99</v>
      </c>
      <c r="U71" s="115" t="s">
        <v>534</v>
      </c>
      <c r="V71" s="115"/>
      <c r="W71" s="115"/>
      <c r="X71" s="115"/>
      <c r="Y71" s="117"/>
      <c r="Z71" s="151"/>
      <c r="AA71" s="118"/>
      <c r="AB71" s="118"/>
      <c r="AC71" s="118"/>
      <c r="AD71" s="118"/>
      <c r="AE71" s="118"/>
      <c r="AF71" s="118"/>
      <c r="AG71" s="303">
        <f t="shared" si="50"/>
        <v>342454</v>
      </c>
      <c r="AH71" s="192" t="s">
        <v>341</v>
      </c>
      <c r="AI71" s="110"/>
      <c r="AJ71" s="111" t="s">
        <v>99</v>
      </c>
      <c r="AK71" s="115" t="s">
        <v>534</v>
      </c>
      <c r="AL71" s="115"/>
      <c r="AM71" s="115"/>
      <c r="AN71" s="115"/>
      <c r="AO71" s="117"/>
      <c r="AP71" s="118"/>
      <c r="AQ71" s="151"/>
      <c r="AR71" s="118"/>
      <c r="AS71" s="118"/>
      <c r="AT71" s="118"/>
      <c r="AU71" s="118"/>
      <c r="AV71" s="118"/>
      <c r="AW71" s="303">
        <f t="shared" si="52"/>
        <v>0</v>
      </c>
      <c r="AX71" s="118">
        <f t="shared" si="53"/>
        <v>342454</v>
      </c>
      <c r="AY71" s="118">
        <v>161215</v>
      </c>
    </row>
    <row r="72" spans="1:51" s="109" customFormat="1" ht="16.5" thickBot="1" x14ac:dyDescent="0.3">
      <c r="A72" s="192" t="s">
        <v>160</v>
      </c>
      <c r="B72" s="110"/>
      <c r="C72" s="111" t="s">
        <v>100</v>
      </c>
      <c r="D72" s="115" t="s">
        <v>535</v>
      </c>
      <c r="E72" s="116"/>
      <c r="F72" s="115"/>
      <c r="G72" s="115"/>
      <c r="H72" s="117"/>
      <c r="I72" s="118">
        <f>SUM(I73:I76)</f>
        <v>83000</v>
      </c>
      <c r="J72" s="118">
        <f t="shared" ref="J72:P72" si="60">SUM(J73:J76)</f>
        <v>110618</v>
      </c>
      <c r="K72" s="118">
        <f t="shared" si="60"/>
        <v>0</v>
      </c>
      <c r="L72" s="118">
        <f t="shared" si="60"/>
        <v>0</v>
      </c>
      <c r="M72" s="118">
        <f t="shared" si="60"/>
        <v>0</v>
      </c>
      <c r="N72" s="118">
        <f t="shared" si="60"/>
        <v>0</v>
      </c>
      <c r="O72" s="118">
        <f t="shared" si="60"/>
        <v>0</v>
      </c>
      <c r="P72" s="118">
        <f t="shared" si="60"/>
        <v>0</v>
      </c>
      <c r="Q72" s="118">
        <f>SUM(Q73:Q76)</f>
        <v>0</v>
      </c>
      <c r="R72" s="192" t="s">
        <v>261</v>
      </c>
      <c r="S72" s="110"/>
      <c r="T72" s="111" t="s">
        <v>100</v>
      </c>
      <c r="U72" s="115" t="s">
        <v>535</v>
      </c>
      <c r="V72" s="116"/>
      <c r="W72" s="115"/>
      <c r="X72" s="115"/>
      <c r="Y72" s="117"/>
      <c r="Z72" s="118">
        <f>SUM(Z73:Z76)</f>
        <v>0</v>
      </c>
      <c r="AA72" s="118">
        <f t="shared" ref="AA72:AF72" si="61">SUM(AA73:AA76)</f>
        <v>223395</v>
      </c>
      <c r="AB72" s="118">
        <f t="shared" si="61"/>
        <v>103860</v>
      </c>
      <c r="AC72" s="118">
        <f>SUM(AC73:AC76)</f>
        <v>0</v>
      </c>
      <c r="AD72" s="118">
        <f>SUM(AD73:AD76)</f>
        <v>0</v>
      </c>
      <c r="AE72" s="118">
        <f>SUM(AE73:AE76)</f>
        <v>0</v>
      </c>
      <c r="AF72" s="118">
        <f t="shared" si="61"/>
        <v>0</v>
      </c>
      <c r="AG72" s="303">
        <f t="shared" si="50"/>
        <v>520873</v>
      </c>
      <c r="AH72" s="192" t="s">
        <v>342</v>
      </c>
      <c r="AI72" s="110"/>
      <c r="AJ72" s="111" t="s">
        <v>100</v>
      </c>
      <c r="AK72" s="115" t="s">
        <v>535</v>
      </c>
      <c r="AL72" s="116"/>
      <c r="AM72" s="115"/>
      <c r="AN72" s="115"/>
      <c r="AO72" s="117"/>
      <c r="AP72" s="118">
        <f t="shared" ref="AP72:AV72" si="62">SUM(AP73:AP76)</f>
        <v>0</v>
      </c>
      <c r="AQ72" s="118">
        <f t="shared" si="62"/>
        <v>0</v>
      </c>
      <c r="AR72" s="118">
        <f t="shared" si="62"/>
        <v>8000</v>
      </c>
      <c r="AS72" s="118">
        <f t="shared" si="62"/>
        <v>0</v>
      </c>
      <c r="AT72" s="118">
        <f t="shared" si="62"/>
        <v>13600</v>
      </c>
      <c r="AU72" s="118">
        <f t="shared" si="62"/>
        <v>0</v>
      </c>
      <c r="AV72" s="118">
        <f t="shared" si="62"/>
        <v>0</v>
      </c>
      <c r="AW72" s="303">
        <f t="shared" si="52"/>
        <v>21600</v>
      </c>
      <c r="AX72" s="118">
        <f t="shared" si="53"/>
        <v>542473</v>
      </c>
      <c r="AY72" s="118">
        <f>SUM(AY73:AY76)</f>
        <v>272484</v>
      </c>
    </row>
    <row r="73" spans="1:51" s="191" customFormat="1" ht="15" thickBot="1" x14ac:dyDescent="0.25">
      <c r="A73" s="192" t="s">
        <v>161</v>
      </c>
      <c r="B73" s="73"/>
      <c r="C73" s="80"/>
      <c r="D73" s="75" t="s">
        <v>651</v>
      </c>
      <c r="E73" s="76" t="s">
        <v>652</v>
      </c>
      <c r="F73" s="76"/>
      <c r="G73" s="76"/>
      <c r="H73" s="77"/>
      <c r="I73" s="60"/>
      <c r="J73" s="150"/>
      <c r="K73" s="150"/>
      <c r="L73" s="150"/>
      <c r="M73" s="150"/>
      <c r="N73" s="150"/>
      <c r="O73" s="150"/>
      <c r="P73" s="54"/>
      <c r="Q73" s="150"/>
      <c r="R73" s="192" t="s">
        <v>262</v>
      </c>
      <c r="S73" s="73"/>
      <c r="T73" s="80"/>
      <c r="U73" s="75" t="s">
        <v>651</v>
      </c>
      <c r="V73" s="76" t="s">
        <v>652</v>
      </c>
      <c r="W73" s="76"/>
      <c r="X73" s="76"/>
      <c r="Y73" s="77"/>
      <c r="Z73" s="150"/>
      <c r="AA73" s="150"/>
      <c r="AB73" s="150"/>
      <c r="AC73" s="54"/>
      <c r="AD73" s="54"/>
      <c r="AE73" s="54"/>
      <c r="AF73" s="54"/>
      <c r="AG73" s="304">
        <f t="shared" si="50"/>
        <v>0</v>
      </c>
      <c r="AH73" s="192" t="s">
        <v>343</v>
      </c>
      <c r="AI73" s="73"/>
      <c r="AJ73" s="80"/>
      <c r="AK73" s="75" t="s">
        <v>651</v>
      </c>
      <c r="AL73" s="76" t="s">
        <v>652</v>
      </c>
      <c r="AM73" s="76"/>
      <c r="AN73" s="76"/>
      <c r="AO73" s="77"/>
      <c r="AP73" s="54"/>
      <c r="AQ73" s="150"/>
      <c r="AR73" s="54"/>
      <c r="AS73" s="54"/>
      <c r="AT73" s="54"/>
      <c r="AU73" s="54"/>
      <c r="AV73" s="54"/>
      <c r="AW73" s="304">
        <f t="shared" si="52"/>
        <v>0</v>
      </c>
      <c r="AX73" s="54">
        <f t="shared" si="53"/>
        <v>0</v>
      </c>
      <c r="AY73" s="54">
        <v>0</v>
      </c>
    </row>
    <row r="74" spans="1:51" s="191" customFormat="1" ht="15" thickBot="1" x14ac:dyDescent="0.25">
      <c r="A74" s="192" t="s">
        <v>162</v>
      </c>
      <c r="B74" s="73"/>
      <c r="C74" s="80"/>
      <c r="D74" s="75" t="s">
        <v>653</v>
      </c>
      <c r="E74" s="76" t="s">
        <v>536</v>
      </c>
      <c r="F74" s="76"/>
      <c r="G74" s="76"/>
      <c r="H74" s="77"/>
      <c r="I74" s="60"/>
      <c r="J74" s="150"/>
      <c r="K74" s="150"/>
      <c r="L74" s="150"/>
      <c r="M74" s="150"/>
      <c r="N74" s="150"/>
      <c r="O74" s="150"/>
      <c r="P74" s="54"/>
      <c r="Q74" s="150"/>
      <c r="R74" s="192" t="s">
        <v>263</v>
      </c>
      <c r="S74" s="73"/>
      <c r="T74" s="80"/>
      <c r="U74" s="75" t="s">
        <v>653</v>
      </c>
      <c r="V74" s="76" t="s">
        <v>536</v>
      </c>
      <c r="W74" s="76"/>
      <c r="X74" s="76"/>
      <c r="Y74" s="77"/>
      <c r="Z74" s="150"/>
      <c r="AA74" s="150"/>
      <c r="AB74" s="150">
        <v>43360</v>
      </c>
      <c r="AC74" s="54"/>
      <c r="AD74" s="54"/>
      <c r="AE74" s="54"/>
      <c r="AF74" s="54"/>
      <c r="AG74" s="304">
        <f t="shared" si="50"/>
        <v>43360</v>
      </c>
      <c r="AH74" s="192" t="s">
        <v>344</v>
      </c>
      <c r="AI74" s="73"/>
      <c r="AJ74" s="80"/>
      <c r="AK74" s="75" t="s">
        <v>653</v>
      </c>
      <c r="AL74" s="76" t="s">
        <v>536</v>
      </c>
      <c r="AM74" s="76"/>
      <c r="AN74" s="76"/>
      <c r="AO74" s="77"/>
      <c r="AP74" s="54"/>
      <c r="AQ74" s="150"/>
      <c r="AR74" s="54"/>
      <c r="AS74" s="54"/>
      <c r="AT74" s="54">
        <v>13600</v>
      </c>
      <c r="AU74" s="54"/>
      <c r="AV74" s="54"/>
      <c r="AW74" s="304">
        <f t="shared" si="52"/>
        <v>13600</v>
      </c>
      <c r="AX74" s="54">
        <f t="shared" si="53"/>
        <v>56960</v>
      </c>
      <c r="AY74" s="54">
        <v>54460</v>
      </c>
    </row>
    <row r="75" spans="1:51" s="191" customFormat="1" ht="15" thickBot="1" x14ac:dyDescent="0.25">
      <c r="A75" s="192" t="s">
        <v>163</v>
      </c>
      <c r="B75" s="73"/>
      <c r="C75" s="80"/>
      <c r="D75" s="75" t="s">
        <v>654</v>
      </c>
      <c r="E75" s="76" t="s">
        <v>655</v>
      </c>
      <c r="F75" s="31"/>
      <c r="G75" s="76"/>
      <c r="H75" s="77"/>
      <c r="I75" s="60">
        <v>83000</v>
      </c>
      <c r="J75" s="150">
        <v>110618</v>
      </c>
      <c r="K75" s="150"/>
      <c r="L75" s="150"/>
      <c r="M75" s="150"/>
      <c r="N75" s="150"/>
      <c r="O75" s="150"/>
      <c r="P75" s="54"/>
      <c r="Q75" s="150"/>
      <c r="R75" s="192" t="s">
        <v>264</v>
      </c>
      <c r="S75" s="73"/>
      <c r="T75" s="80"/>
      <c r="U75" s="75" t="s">
        <v>654</v>
      </c>
      <c r="V75" s="76" t="s">
        <v>655</v>
      </c>
      <c r="W75" s="31"/>
      <c r="X75" s="76"/>
      <c r="Y75" s="77"/>
      <c r="Z75" s="150"/>
      <c r="AA75" s="150"/>
      <c r="AB75" s="150">
        <v>60500</v>
      </c>
      <c r="AC75" s="54"/>
      <c r="AD75" s="54"/>
      <c r="AE75" s="54"/>
      <c r="AF75" s="54"/>
      <c r="AG75" s="304">
        <f t="shared" si="50"/>
        <v>254118</v>
      </c>
      <c r="AH75" s="192" t="s">
        <v>345</v>
      </c>
      <c r="AI75" s="73"/>
      <c r="AJ75" s="80"/>
      <c r="AK75" s="75" t="s">
        <v>654</v>
      </c>
      <c r="AL75" s="76" t="s">
        <v>655</v>
      </c>
      <c r="AM75" s="31"/>
      <c r="AN75" s="76"/>
      <c r="AO75" s="77"/>
      <c r="AP75" s="54"/>
      <c r="AQ75" s="150"/>
      <c r="AR75" s="54">
        <v>8000</v>
      </c>
      <c r="AS75" s="54"/>
      <c r="AT75" s="54"/>
      <c r="AU75" s="54"/>
      <c r="AV75" s="54"/>
      <c r="AW75" s="304">
        <f t="shared" si="52"/>
        <v>8000</v>
      </c>
      <c r="AX75" s="54">
        <f t="shared" si="53"/>
        <v>262118</v>
      </c>
      <c r="AY75" s="54">
        <v>218024</v>
      </c>
    </row>
    <row r="76" spans="1:51" s="191" customFormat="1" ht="15" thickBot="1" x14ac:dyDescent="0.25">
      <c r="A76" s="192" t="s">
        <v>164</v>
      </c>
      <c r="B76" s="73"/>
      <c r="C76" s="80"/>
      <c r="D76" s="75" t="s">
        <v>656</v>
      </c>
      <c r="E76" s="76" t="s">
        <v>537</v>
      </c>
      <c r="F76" s="31"/>
      <c r="G76" s="76"/>
      <c r="H76" s="77"/>
      <c r="I76" s="60"/>
      <c r="J76" s="150"/>
      <c r="K76" s="150"/>
      <c r="L76" s="150"/>
      <c r="M76" s="150"/>
      <c r="N76" s="150"/>
      <c r="O76" s="150"/>
      <c r="P76" s="55"/>
      <c r="Q76" s="150"/>
      <c r="R76" s="192" t="s">
        <v>265</v>
      </c>
      <c r="S76" s="73"/>
      <c r="T76" s="80"/>
      <c r="U76" s="75" t="s">
        <v>656</v>
      </c>
      <c r="V76" s="76" t="s">
        <v>537</v>
      </c>
      <c r="W76" s="31"/>
      <c r="X76" s="76"/>
      <c r="Y76" s="77"/>
      <c r="Z76" s="150"/>
      <c r="AA76" s="150">
        <v>223395</v>
      </c>
      <c r="AB76" s="150"/>
      <c r="AC76" s="55"/>
      <c r="AD76" s="55"/>
      <c r="AE76" s="55"/>
      <c r="AF76" s="55"/>
      <c r="AG76" s="304">
        <f t="shared" si="50"/>
        <v>223395</v>
      </c>
      <c r="AH76" s="192" t="s">
        <v>346</v>
      </c>
      <c r="AI76" s="73"/>
      <c r="AJ76" s="80"/>
      <c r="AK76" s="75" t="s">
        <v>656</v>
      </c>
      <c r="AL76" s="76" t="s">
        <v>537</v>
      </c>
      <c r="AM76" s="31"/>
      <c r="AN76" s="76"/>
      <c r="AO76" s="77"/>
      <c r="AP76" s="55"/>
      <c r="AQ76" s="150"/>
      <c r="AR76" s="55"/>
      <c r="AS76" s="55"/>
      <c r="AT76" s="55"/>
      <c r="AU76" s="55"/>
      <c r="AV76" s="55"/>
      <c r="AW76" s="304">
        <f t="shared" si="52"/>
        <v>0</v>
      </c>
      <c r="AX76" s="55">
        <f t="shared" si="53"/>
        <v>223395</v>
      </c>
      <c r="AY76" s="55">
        <v>0</v>
      </c>
    </row>
    <row r="77" spans="1:51" s="102" customFormat="1" ht="30" customHeight="1" thickBot="1" x14ac:dyDescent="0.3">
      <c r="A77" s="192" t="s">
        <v>165</v>
      </c>
      <c r="B77" s="133" t="s">
        <v>549</v>
      </c>
      <c r="C77" s="123"/>
      <c r="D77" s="124"/>
      <c r="E77" s="124"/>
      <c r="F77" s="124"/>
      <c r="G77" s="124"/>
      <c r="H77" s="124"/>
      <c r="I77" s="99">
        <f t="shared" ref="I77:Q77" si="63">SUM(I57,I69)</f>
        <v>1638990</v>
      </c>
      <c r="J77" s="99">
        <f t="shared" si="63"/>
        <v>405085</v>
      </c>
      <c r="K77" s="99">
        <f t="shared" si="63"/>
        <v>62726</v>
      </c>
      <c r="L77" s="99">
        <f t="shared" si="63"/>
        <v>507073</v>
      </c>
      <c r="M77" s="99">
        <f t="shared" si="63"/>
        <v>145991</v>
      </c>
      <c r="N77" s="99">
        <f t="shared" si="63"/>
        <v>166292</v>
      </c>
      <c r="O77" s="99">
        <f t="shared" si="63"/>
        <v>5246</v>
      </c>
      <c r="P77" s="99">
        <f t="shared" si="63"/>
        <v>40633</v>
      </c>
      <c r="Q77" s="99">
        <f t="shared" si="63"/>
        <v>83329</v>
      </c>
      <c r="R77" s="192" t="s">
        <v>266</v>
      </c>
      <c r="S77" s="133" t="s">
        <v>549</v>
      </c>
      <c r="T77" s="123"/>
      <c r="U77" s="124"/>
      <c r="V77" s="124"/>
      <c r="W77" s="124"/>
      <c r="X77" s="124"/>
      <c r="Y77" s="124"/>
      <c r="Z77" s="99">
        <f t="shared" ref="Z77:AF77" si="64">SUM(Z57,Z69)</f>
        <v>68008</v>
      </c>
      <c r="AA77" s="99">
        <f t="shared" si="64"/>
        <v>1746910</v>
      </c>
      <c r="AB77" s="99">
        <f t="shared" si="64"/>
        <v>118947</v>
      </c>
      <c r="AC77" s="99">
        <f t="shared" si="64"/>
        <v>42716</v>
      </c>
      <c r="AD77" s="99">
        <f t="shared" si="64"/>
        <v>0</v>
      </c>
      <c r="AE77" s="99">
        <f t="shared" si="64"/>
        <v>19203</v>
      </c>
      <c r="AF77" s="99">
        <f t="shared" si="64"/>
        <v>8296</v>
      </c>
      <c r="AG77" s="303">
        <f t="shared" si="50"/>
        <v>5059445</v>
      </c>
      <c r="AH77" s="192" t="s">
        <v>347</v>
      </c>
      <c r="AI77" s="133" t="s">
        <v>549</v>
      </c>
      <c r="AJ77" s="123"/>
      <c r="AK77" s="124"/>
      <c r="AL77" s="124"/>
      <c r="AM77" s="124"/>
      <c r="AN77" s="124"/>
      <c r="AO77" s="124"/>
      <c r="AP77" s="99">
        <f t="shared" ref="AP77:AV77" si="65">SUM(AP57,AP69)</f>
        <v>111722</v>
      </c>
      <c r="AQ77" s="99">
        <f t="shared" si="65"/>
        <v>98864</v>
      </c>
      <c r="AR77" s="99">
        <f t="shared" si="65"/>
        <v>107351</v>
      </c>
      <c r="AS77" s="99">
        <f t="shared" si="65"/>
        <v>11438</v>
      </c>
      <c r="AT77" s="99">
        <f t="shared" si="65"/>
        <v>13600</v>
      </c>
      <c r="AU77" s="99">
        <f t="shared" si="65"/>
        <v>0</v>
      </c>
      <c r="AV77" s="99">
        <f t="shared" si="65"/>
        <v>13426</v>
      </c>
      <c r="AW77" s="303">
        <f t="shared" si="52"/>
        <v>356401</v>
      </c>
      <c r="AX77" s="99">
        <f t="shared" si="53"/>
        <v>5415846</v>
      </c>
      <c r="AY77" s="99">
        <f>SUM(AY57,AY69)</f>
        <v>3626502</v>
      </c>
    </row>
    <row r="78" spans="1:51" s="109" customFormat="1" ht="16.5" thickBot="1" x14ac:dyDescent="0.3">
      <c r="A78" s="192" t="s">
        <v>166</v>
      </c>
      <c r="B78" s="106" t="s">
        <v>101</v>
      </c>
      <c r="C78" s="107" t="s">
        <v>538</v>
      </c>
      <c r="D78" s="107"/>
      <c r="E78" s="107"/>
      <c r="F78" s="107"/>
      <c r="G78" s="107"/>
      <c r="H78" s="107"/>
      <c r="I78" s="108">
        <f>SUM(I79,I82)</f>
        <v>0</v>
      </c>
      <c r="J78" s="108">
        <f t="shared" ref="J78:P78" si="66">SUM(J79,J82)</f>
        <v>0</v>
      </c>
      <c r="K78" s="108">
        <f t="shared" si="66"/>
        <v>0</v>
      </c>
      <c r="L78" s="108">
        <f t="shared" si="66"/>
        <v>0</v>
      </c>
      <c r="M78" s="108">
        <f t="shared" si="66"/>
        <v>0</v>
      </c>
      <c r="N78" s="108">
        <f t="shared" si="66"/>
        <v>0</v>
      </c>
      <c r="O78" s="108">
        <f t="shared" si="66"/>
        <v>0</v>
      </c>
      <c r="P78" s="108">
        <f t="shared" si="66"/>
        <v>0</v>
      </c>
      <c r="Q78" s="108">
        <f>SUM(Q79,Q82)</f>
        <v>0</v>
      </c>
      <c r="R78" s="192" t="s">
        <v>267</v>
      </c>
      <c r="S78" s="106" t="s">
        <v>101</v>
      </c>
      <c r="T78" s="107" t="s">
        <v>538</v>
      </c>
      <c r="U78" s="107"/>
      <c r="V78" s="107"/>
      <c r="W78" s="107"/>
      <c r="X78" s="107"/>
      <c r="Y78" s="107"/>
      <c r="Z78" s="108">
        <f>SUM(Z79,Z82)</f>
        <v>0</v>
      </c>
      <c r="AA78" s="108">
        <f>SUM(AA79,AA81:AA82)</f>
        <v>521189</v>
      </c>
      <c r="AB78" s="108">
        <f>SUM(AB79,AB82)</f>
        <v>0</v>
      </c>
      <c r="AC78" s="108">
        <f>SUM(AC79,AC82)</f>
        <v>0</v>
      </c>
      <c r="AD78" s="108">
        <f>SUM(AD79,AD82)</f>
        <v>0</v>
      </c>
      <c r="AE78" s="108">
        <f>SUM(AE79,AE82)</f>
        <v>0</v>
      </c>
      <c r="AF78" s="108">
        <f>SUM(AF79,AF82)</f>
        <v>0</v>
      </c>
      <c r="AG78" s="303">
        <f t="shared" si="50"/>
        <v>521189</v>
      </c>
      <c r="AH78" s="192" t="s">
        <v>348</v>
      </c>
      <c r="AI78" s="106" t="s">
        <v>101</v>
      </c>
      <c r="AJ78" s="107" t="s">
        <v>538</v>
      </c>
      <c r="AK78" s="107"/>
      <c r="AL78" s="107"/>
      <c r="AM78" s="107"/>
      <c r="AN78" s="107"/>
      <c r="AO78" s="107"/>
      <c r="AP78" s="108">
        <f t="shared" ref="AP78:AV78" si="67">SUM(AP79,AP82)</f>
        <v>0</v>
      </c>
      <c r="AQ78" s="108">
        <f t="shared" si="67"/>
        <v>0</v>
      </c>
      <c r="AR78" s="108">
        <f t="shared" si="67"/>
        <v>0</v>
      </c>
      <c r="AS78" s="108">
        <f t="shared" si="67"/>
        <v>0</v>
      </c>
      <c r="AT78" s="108">
        <f t="shared" si="67"/>
        <v>0</v>
      </c>
      <c r="AU78" s="108">
        <f t="shared" si="67"/>
        <v>0</v>
      </c>
      <c r="AV78" s="108">
        <f t="shared" si="67"/>
        <v>0</v>
      </c>
      <c r="AW78" s="303">
        <f t="shared" si="52"/>
        <v>0</v>
      </c>
      <c r="AX78" s="108">
        <f t="shared" si="53"/>
        <v>521189</v>
      </c>
      <c r="AY78" s="108">
        <f>SUM(AY79,AY81)</f>
        <v>521189</v>
      </c>
    </row>
    <row r="79" spans="1:51" s="109" customFormat="1" ht="16.5" thickBot="1" x14ac:dyDescent="0.3">
      <c r="A79" s="192" t="s">
        <v>167</v>
      </c>
      <c r="B79" s="110"/>
      <c r="C79" s="125" t="s">
        <v>102</v>
      </c>
      <c r="D79" s="126" t="s">
        <v>1955</v>
      </c>
      <c r="E79" s="126"/>
      <c r="F79" s="126"/>
      <c r="G79" s="126"/>
      <c r="H79" s="127"/>
      <c r="I79" s="140">
        <f>SUM(I80)</f>
        <v>0</v>
      </c>
      <c r="J79" s="140">
        <f t="shared" ref="J79:Q79" si="68">SUM(J80)</f>
        <v>0</v>
      </c>
      <c r="K79" s="140">
        <f t="shared" si="68"/>
        <v>0</v>
      </c>
      <c r="L79" s="140">
        <f t="shared" si="68"/>
        <v>0</v>
      </c>
      <c r="M79" s="140">
        <f t="shared" si="68"/>
        <v>0</v>
      </c>
      <c r="N79" s="140">
        <f t="shared" si="68"/>
        <v>0</v>
      </c>
      <c r="O79" s="140">
        <f t="shared" si="68"/>
        <v>0</v>
      </c>
      <c r="P79" s="140">
        <f t="shared" si="68"/>
        <v>0</v>
      </c>
      <c r="Q79" s="140">
        <f t="shared" si="68"/>
        <v>0</v>
      </c>
      <c r="R79" s="192" t="s">
        <v>268</v>
      </c>
      <c r="S79" s="110"/>
      <c r="T79" s="125" t="s">
        <v>102</v>
      </c>
      <c r="U79" s="126" t="s">
        <v>1955</v>
      </c>
      <c r="V79" s="126"/>
      <c r="W79" s="126"/>
      <c r="X79" s="126"/>
      <c r="Y79" s="127"/>
      <c r="Z79" s="140">
        <f t="shared" ref="Z79:AF79" si="69">SUM(Z80)</f>
        <v>0</v>
      </c>
      <c r="AA79" s="140">
        <f t="shared" si="69"/>
        <v>500000</v>
      </c>
      <c r="AB79" s="140">
        <f t="shared" si="69"/>
        <v>0</v>
      </c>
      <c r="AC79" s="140">
        <f t="shared" si="69"/>
        <v>0</v>
      </c>
      <c r="AD79" s="140">
        <f t="shared" si="69"/>
        <v>0</v>
      </c>
      <c r="AE79" s="140">
        <f t="shared" si="69"/>
        <v>0</v>
      </c>
      <c r="AF79" s="140">
        <f t="shared" si="69"/>
        <v>0</v>
      </c>
      <c r="AG79" s="303">
        <f t="shared" si="50"/>
        <v>500000</v>
      </c>
      <c r="AH79" s="192" t="s">
        <v>349</v>
      </c>
      <c r="AI79" s="110"/>
      <c r="AJ79" s="125" t="s">
        <v>102</v>
      </c>
      <c r="AK79" s="126" t="s">
        <v>1955</v>
      </c>
      <c r="AL79" s="126"/>
      <c r="AM79" s="126"/>
      <c r="AN79" s="126"/>
      <c r="AO79" s="127"/>
      <c r="AP79" s="140">
        <f>SUM(AP80)</f>
        <v>0</v>
      </c>
      <c r="AQ79" s="140">
        <f t="shared" ref="AQ79:AV79" si="70">SUM(AQ80)</f>
        <v>0</v>
      </c>
      <c r="AR79" s="140">
        <f t="shared" si="70"/>
        <v>0</v>
      </c>
      <c r="AS79" s="140">
        <f t="shared" si="70"/>
        <v>0</v>
      </c>
      <c r="AT79" s="140">
        <f t="shared" si="70"/>
        <v>0</v>
      </c>
      <c r="AU79" s="140">
        <f t="shared" si="70"/>
        <v>0</v>
      </c>
      <c r="AV79" s="140">
        <f t="shared" si="70"/>
        <v>0</v>
      </c>
      <c r="AW79" s="303">
        <f t="shared" si="52"/>
        <v>0</v>
      </c>
      <c r="AX79" s="140">
        <f t="shared" si="53"/>
        <v>500000</v>
      </c>
      <c r="AY79" s="140">
        <f>SUM(AY80)</f>
        <v>500000</v>
      </c>
    </row>
    <row r="80" spans="1:51" s="62" customFormat="1" ht="15" customHeight="1" thickBot="1" x14ac:dyDescent="0.25">
      <c r="A80" s="192" t="s">
        <v>168</v>
      </c>
      <c r="B80" s="61"/>
      <c r="C80" s="48"/>
      <c r="D80" s="81" t="s">
        <v>637</v>
      </c>
      <c r="E80" s="59" t="s">
        <v>1955</v>
      </c>
      <c r="F80" s="59"/>
      <c r="G80" s="59"/>
      <c r="H80" s="59"/>
      <c r="I80" s="60">
        <f>'[2]2. melléklet'!K76+'[2]2. melléklet'!AM76+'[2]2. melléklet'!BB76+'[2]2. melléklet'!BC76+'[2]3. melléklet'!J76+'[2]3. melléklet'!Z76</f>
        <v>0</v>
      </c>
      <c r="J80" s="150">
        <f>'[2]2. melléklet'!J76+'[2]2. melléklet'!AN76+'[2]2. melléklet'!AP76+'[2]2. melléklet'!BE76+'[2]2. melléklet'!BF76+'[2]2. melléklet'!BG76+'[2]3. melléklet'!Y76</f>
        <v>0</v>
      </c>
      <c r="K80" s="150">
        <f>'[2]2. melléklet'!AC76+'[2]2. melléklet'!AQ76+'[2]3. melléklet'!P76</f>
        <v>0</v>
      </c>
      <c r="L80" s="150">
        <f>'[2]5. melléklet'!R76+'[2]6. melléklet'!Q76+'[2]7. melléklet'!Q76</f>
        <v>0</v>
      </c>
      <c r="M80" s="150">
        <f>'[2]9. melléklet'!P76</f>
        <v>0</v>
      </c>
      <c r="N80" s="150">
        <f>'[2]8. melléklet'!M76+'[2]2. melléklet'!BR76+'[2]2. melléklet'!BS76</f>
        <v>0</v>
      </c>
      <c r="O80" s="150">
        <f>'[2]2. melléklet'!AO76+'[2]2. melléklet'!CX76</f>
        <v>0</v>
      </c>
      <c r="P80" s="150"/>
      <c r="Q80" s="150">
        <f>'[2]2. melléklet'!AR76+'[2]2. melléklet'!BD76</f>
        <v>0</v>
      </c>
      <c r="R80" s="192" t="s">
        <v>269</v>
      </c>
      <c r="S80" s="61"/>
      <c r="T80" s="48"/>
      <c r="U80" s="81" t="s">
        <v>637</v>
      </c>
      <c r="V80" s="59" t="s">
        <v>1955</v>
      </c>
      <c r="W80" s="59"/>
      <c r="X80" s="59"/>
      <c r="Y80" s="158"/>
      <c r="Z80" s="150"/>
      <c r="AA80" s="150">
        <v>500000</v>
      </c>
      <c r="AB80" s="150"/>
      <c r="AC80" s="150"/>
      <c r="AD80" s="150"/>
      <c r="AE80" s="150"/>
      <c r="AF80" s="150"/>
      <c r="AG80" s="304">
        <f t="shared" si="50"/>
        <v>500000</v>
      </c>
      <c r="AH80" s="192" t="s">
        <v>350</v>
      </c>
      <c r="AI80" s="61"/>
      <c r="AJ80" s="48"/>
      <c r="AK80" s="81" t="s">
        <v>637</v>
      </c>
      <c r="AL80" s="59" t="s">
        <v>1955</v>
      </c>
      <c r="AM80" s="59"/>
      <c r="AN80" s="59"/>
      <c r="AO80" s="158"/>
      <c r="AP80" s="150">
        <f>'[2]2. melléklet'!CF76+'[2]2. melléklet'!BW76</f>
        <v>0</v>
      </c>
      <c r="AQ80" s="150">
        <f>'[2]2. melléklet'!N76+'[2]2. melléklet'!CJ76</f>
        <v>0</v>
      </c>
      <c r="AR80" s="150">
        <f>'[2]2. melléklet'!BH76+'[2]2. melléklet'!BQ76+'[2]2. melléklet'!BU76+'[2]2. melléklet'!CG76+'[2]2. melléklet'!CH76+'[2]2. melléklet'!CI76</f>
        <v>0</v>
      </c>
      <c r="AS80" s="150">
        <f>'[2]2. melléklet'!BV76+'[2]2. melléklet'!CK76+'[2]2. melléklet'!CW76</f>
        <v>0</v>
      </c>
      <c r="AT80" s="150">
        <f>'[2]2. melléklet'!AS76</f>
        <v>0</v>
      </c>
      <c r="AU80" s="150"/>
      <c r="AV80" s="150">
        <f>'[2]2. melléklet'!CL76+'[2]2. melléklet'!CV76</f>
        <v>0</v>
      </c>
      <c r="AW80" s="304">
        <f t="shared" si="52"/>
        <v>0</v>
      </c>
      <c r="AX80" s="150">
        <f t="shared" si="53"/>
        <v>500000</v>
      </c>
      <c r="AY80" s="150">
        <v>500000</v>
      </c>
    </row>
    <row r="81" spans="1:51" s="101" customFormat="1" ht="15" customHeight="1" thickBot="1" x14ac:dyDescent="0.25">
      <c r="A81" s="192" t="s">
        <v>169</v>
      </c>
      <c r="B81" s="100"/>
      <c r="C81" s="88" t="s">
        <v>529</v>
      </c>
      <c r="D81" s="305" t="s">
        <v>1546</v>
      </c>
      <c r="E81" s="306"/>
      <c r="F81" s="306"/>
      <c r="G81" s="306"/>
      <c r="H81" s="306"/>
      <c r="I81" s="279"/>
      <c r="J81" s="280"/>
      <c r="K81" s="280"/>
      <c r="L81" s="280"/>
      <c r="M81" s="280"/>
      <c r="N81" s="280"/>
      <c r="O81" s="280"/>
      <c r="P81" s="280"/>
      <c r="Q81" s="280"/>
      <c r="R81" s="192" t="s">
        <v>270</v>
      </c>
      <c r="S81" s="100"/>
      <c r="T81" s="88" t="s">
        <v>529</v>
      </c>
      <c r="U81" s="305" t="s">
        <v>1546</v>
      </c>
      <c r="V81" s="306"/>
      <c r="W81" s="306"/>
      <c r="X81" s="306"/>
      <c r="Y81" s="307"/>
      <c r="Z81" s="280"/>
      <c r="AA81" s="280">
        <v>21189</v>
      </c>
      <c r="AB81" s="280"/>
      <c r="AC81" s="280"/>
      <c r="AD81" s="280"/>
      <c r="AE81" s="280"/>
      <c r="AF81" s="280"/>
      <c r="AG81" s="303">
        <f t="shared" si="50"/>
        <v>21189</v>
      </c>
      <c r="AH81" s="192" t="s">
        <v>351</v>
      </c>
      <c r="AI81" s="100"/>
      <c r="AJ81" s="88" t="s">
        <v>529</v>
      </c>
      <c r="AK81" s="305" t="s">
        <v>1546</v>
      </c>
      <c r="AL81" s="306"/>
      <c r="AM81" s="306"/>
      <c r="AN81" s="306"/>
      <c r="AO81" s="307"/>
      <c r="AP81" s="280"/>
      <c r="AQ81" s="280"/>
      <c r="AR81" s="280"/>
      <c r="AS81" s="280"/>
      <c r="AT81" s="280"/>
      <c r="AU81" s="280"/>
      <c r="AV81" s="280"/>
      <c r="AW81" s="303"/>
      <c r="AX81" s="280">
        <f t="shared" si="53"/>
        <v>21189</v>
      </c>
      <c r="AY81" s="280">
        <v>21189</v>
      </c>
    </row>
    <row r="82" spans="1:51" s="86" customFormat="1" ht="15" customHeight="1" thickBot="1" x14ac:dyDescent="0.25">
      <c r="A82" s="192" t="s">
        <v>170</v>
      </c>
      <c r="B82" s="141"/>
      <c r="C82" s="142" t="s">
        <v>543</v>
      </c>
      <c r="D82" s="143" t="s">
        <v>548</v>
      </c>
      <c r="E82" s="144"/>
      <c r="F82" s="144"/>
      <c r="G82" s="144"/>
      <c r="H82" s="144"/>
      <c r="I82" s="145"/>
      <c r="J82" s="155"/>
      <c r="K82" s="155"/>
      <c r="L82" s="155"/>
      <c r="M82" s="155"/>
      <c r="N82" s="155"/>
      <c r="O82" s="155"/>
      <c r="P82" s="155"/>
      <c r="Q82" s="155"/>
      <c r="R82" s="192" t="s">
        <v>271</v>
      </c>
      <c r="S82" s="141"/>
      <c r="T82" s="142" t="s">
        <v>543</v>
      </c>
      <c r="U82" s="143" t="s">
        <v>548</v>
      </c>
      <c r="V82" s="144"/>
      <c r="W82" s="144"/>
      <c r="X82" s="144"/>
      <c r="Y82" s="166"/>
      <c r="Z82" s="155"/>
      <c r="AA82" s="155"/>
      <c r="AB82" s="155"/>
      <c r="AC82" s="155"/>
      <c r="AD82" s="155"/>
      <c r="AE82" s="155"/>
      <c r="AF82" s="155"/>
      <c r="AG82" s="304">
        <f t="shared" si="50"/>
        <v>0</v>
      </c>
      <c r="AH82" s="192" t="s">
        <v>352</v>
      </c>
      <c r="AI82" s="141"/>
      <c r="AJ82" s="142" t="s">
        <v>543</v>
      </c>
      <c r="AK82" s="143" t="s">
        <v>548</v>
      </c>
      <c r="AL82" s="144"/>
      <c r="AM82" s="144"/>
      <c r="AN82" s="144"/>
      <c r="AO82" s="166"/>
      <c r="AP82" s="155"/>
      <c r="AQ82" s="155"/>
      <c r="AR82" s="155"/>
      <c r="AS82" s="155"/>
      <c r="AT82" s="155"/>
      <c r="AU82" s="155"/>
      <c r="AV82" s="155"/>
      <c r="AW82" s="303">
        <f t="shared" si="52"/>
        <v>0</v>
      </c>
      <c r="AX82" s="183">
        <f t="shared" si="53"/>
        <v>0</v>
      </c>
      <c r="AY82" s="183">
        <v>0</v>
      </c>
    </row>
    <row r="83" spans="1:51" s="109" customFormat="1" ht="16.5" thickBot="1" x14ac:dyDescent="0.3">
      <c r="A83" s="192" t="s">
        <v>171</v>
      </c>
      <c r="B83" s="106" t="s">
        <v>539</v>
      </c>
      <c r="C83" s="107" t="s">
        <v>107</v>
      </c>
      <c r="D83" s="122"/>
      <c r="E83" s="122"/>
      <c r="F83" s="107"/>
      <c r="G83" s="107"/>
      <c r="H83" s="128"/>
      <c r="I83" s="108"/>
      <c r="J83" s="108"/>
      <c r="K83" s="108"/>
      <c r="L83" s="108"/>
      <c r="M83" s="108"/>
      <c r="N83" s="108"/>
      <c r="O83" s="108"/>
      <c r="P83" s="108"/>
      <c r="Q83" s="108"/>
      <c r="R83" s="192" t="s">
        <v>272</v>
      </c>
      <c r="S83" s="106" t="s">
        <v>539</v>
      </c>
      <c r="T83" s="107" t="s">
        <v>107</v>
      </c>
      <c r="U83" s="122"/>
      <c r="V83" s="122"/>
      <c r="W83" s="107"/>
      <c r="X83" s="107"/>
      <c r="Y83" s="128"/>
      <c r="Z83" s="108"/>
      <c r="AA83" s="108"/>
      <c r="AB83" s="108"/>
      <c r="AC83" s="108"/>
      <c r="AD83" s="108"/>
      <c r="AE83" s="108"/>
      <c r="AF83" s="108"/>
      <c r="AG83" s="304">
        <f t="shared" si="50"/>
        <v>0</v>
      </c>
      <c r="AH83" s="192" t="s">
        <v>353</v>
      </c>
      <c r="AI83" s="106" t="s">
        <v>539</v>
      </c>
      <c r="AJ83" s="107" t="s">
        <v>107</v>
      </c>
      <c r="AK83" s="122"/>
      <c r="AL83" s="122"/>
      <c r="AM83" s="107"/>
      <c r="AN83" s="107"/>
      <c r="AO83" s="128"/>
      <c r="AP83" s="108"/>
      <c r="AQ83" s="108"/>
      <c r="AR83" s="108"/>
      <c r="AS83" s="108"/>
      <c r="AT83" s="108"/>
      <c r="AU83" s="108"/>
      <c r="AV83" s="108"/>
      <c r="AW83" s="303">
        <f t="shared" si="52"/>
        <v>0</v>
      </c>
      <c r="AX83" s="180">
        <f t="shared" si="53"/>
        <v>0</v>
      </c>
      <c r="AY83" s="180">
        <v>0</v>
      </c>
    </row>
    <row r="84" spans="1:51" s="102" customFormat="1" ht="30" customHeight="1" thickBot="1" x14ac:dyDescent="0.3">
      <c r="A84" s="192" t="s">
        <v>172</v>
      </c>
      <c r="B84" s="129" t="s">
        <v>550</v>
      </c>
      <c r="C84" s="130"/>
      <c r="D84" s="131"/>
      <c r="E84" s="131"/>
      <c r="F84" s="131"/>
      <c r="G84" s="131"/>
      <c r="H84" s="131"/>
      <c r="I84" s="132">
        <f>SUM(I77,I78,I83)</f>
        <v>1638990</v>
      </c>
      <c r="J84" s="132">
        <f t="shared" ref="J84:P84" si="71">SUM(J77,J78,J83)</f>
        <v>405085</v>
      </c>
      <c r="K84" s="132">
        <f t="shared" si="71"/>
        <v>62726</v>
      </c>
      <c r="L84" s="132">
        <f t="shared" si="71"/>
        <v>507073</v>
      </c>
      <c r="M84" s="132">
        <f t="shared" si="71"/>
        <v>145991</v>
      </c>
      <c r="N84" s="132">
        <f t="shared" si="71"/>
        <v>166292</v>
      </c>
      <c r="O84" s="132">
        <f t="shared" si="71"/>
        <v>5246</v>
      </c>
      <c r="P84" s="132">
        <f t="shared" si="71"/>
        <v>40633</v>
      </c>
      <c r="Q84" s="132">
        <f>SUM(Q77,Q78,Q83)</f>
        <v>83329</v>
      </c>
      <c r="R84" s="192" t="s">
        <v>273</v>
      </c>
      <c r="S84" s="129" t="s">
        <v>550</v>
      </c>
      <c r="T84" s="130"/>
      <c r="U84" s="131"/>
      <c r="V84" s="131"/>
      <c r="W84" s="131"/>
      <c r="X84" s="131"/>
      <c r="Y84" s="131"/>
      <c r="Z84" s="132">
        <f>SUM(Z77,Z78,Z83)</f>
        <v>68008</v>
      </c>
      <c r="AA84" s="132">
        <f t="shared" ref="AA84:AF84" si="72">SUM(AA77,AA78,AA83)</f>
        <v>2268099</v>
      </c>
      <c r="AB84" s="132">
        <f t="shared" si="72"/>
        <v>118947</v>
      </c>
      <c r="AC84" s="132">
        <f>SUM(AC77,AC78,AC83)</f>
        <v>42716</v>
      </c>
      <c r="AD84" s="132">
        <f>SUM(AD77,AD78,AD83)</f>
        <v>0</v>
      </c>
      <c r="AE84" s="132">
        <f>SUM(AE77,AE78,AE83)</f>
        <v>19203</v>
      </c>
      <c r="AF84" s="132">
        <f t="shared" si="72"/>
        <v>8296</v>
      </c>
      <c r="AG84" s="303">
        <f t="shared" si="50"/>
        <v>5580634</v>
      </c>
      <c r="AH84" s="192" t="s">
        <v>354</v>
      </c>
      <c r="AI84" s="129" t="s">
        <v>550</v>
      </c>
      <c r="AJ84" s="130"/>
      <c r="AK84" s="131"/>
      <c r="AL84" s="131"/>
      <c r="AM84" s="131"/>
      <c r="AN84" s="131"/>
      <c r="AO84" s="131"/>
      <c r="AP84" s="132">
        <f t="shared" ref="AP84:AV84" si="73">SUM(AP77,AP78,AP83)</f>
        <v>111722</v>
      </c>
      <c r="AQ84" s="132">
        <f t="shared" si="73"/>
        <v>98864</v>
      </c>
      <c r="AR84" s="132">
        <f t="shared" si="73"/>
        <v>107351</v>
      </c>
      <c r="AS84" s="132">
        <f t="shared" si="73"/>
        <v>11438</v>
      </c>
      <c r="AT84" s="132">
        <f t="shared" si="73"/>
        <v>13600</v>
      </c>
      <c r="AU84" s="132">
        <f t="shared" si="73"/>
        <v>0</v>
      </c>
      <c r="AV84" s="132">
        <f t="shared" si="73"/>
        <v>13426</v>
      </c>
      <c r="AW84" s="303">
        <f t="shared" si="52"/>
        <v>356401</v>
      </c>
      <c r="AX84" s="132">
        <f t="shared" si="53"/>
        <v>5937035</v>
      </c>
      <c r="AY84" s="132">
        <f>SUM(AY77,AY78)</f>
        <v>4147691</v>
      </c>
    </row>
    <row r="85" spans="1:51" x14ac:dyDescent="0.2">
      <c r="A85" s="308"/>
      <c r="B85" s="309"/>
      <c r="C85" s="309"/>
      <c r="D85" s="309"/>
      <c r="E85" s="309"/>
      <c r="F85" s="309"/>
      <c r="G85" s="309"/>
      <c r="R85" s="308"/>
      <c r="S85" s="309"/>
      <c r="T85" s="309"/>
      <c r="U85" s="309"/>
      <c r="V85" s="309"/>
      <c r="W85" s="309"/>
      <c r="X85" s="309"/>
      <c r="AH85" s="308"/>
      <c r="AI85" s="309"/>
      <c r="AJ85" s="309"/>
      <c r="AK85" s="309"/>
      <c r="AL85" s="309"/>
      <c r="AM85" s="309"/>
      <c r="AN85" s="309"/>
    </row>
  </sheetData>
  <mergeCells count="29">
    <mergeCell ref="B56:H56"/>
    <mergeCell ref="S56:Y56"/>
    <mergeCell ref="AI56:AO56"/>
    <mergeCell ref="AY6:AY7"/>
    <mergeCell ref="AI5:AY5"/>
    <mergeCell ref="C45:H45"/>
    <mergeCell ref="T45:Y45"/>
    <mergeCell ref="AJ45:AO45"/>
    <mergeCell ref="B54:H54"/>
    <mergeCell ref="S54:Y54"/>
    <mergeCell ref="AI54:AO54"/>
    <mergeCell ref="E10:H10"/>
    <mergeCell ref="V10:Y10"/>
    <mergeCell ref="AL10:AO10"/>
    <mergeCell ref="B44:H44"/>
    <mergeCell ref="S44:Y44"/>
    <mergeCell ref="AI44:AO44"/>
    <mergeCell ref="AX6:AX7"/>
    <mergeCell ref="E4:H4"/>
    <mergeCell ref="V4:Y4"/>
    <mergeCell ref="AL4:AO4"/>
    <mergeCell ref="B5:Q5"/>
    <mergeCell ref="S5:AG5"/>
    <mergeCell ref="B6:H7"/>
    <mergeCell ref="I6:P6"/>
    <mergeCell ref="S6:Y7"/>
    <mergeCell ref="Z6:AG6"/>
    <mergeCell ref="AI6:AO7"/>
    <mergeCell ref="AP6:AV6"/>
  </mergeCells>
  <printOptions horizontalCentered="1"/>
  <pageMargins left="0.70866141732283472" right="0.70866141732283472" top="0.74803149606299213" bottom="0.74803149606299213" header="0.31496062992125984" footer="0.31496062992125984"/>
  <pageSetup paperSize="8" scale="44" firstPageNumber="3" orientation="portrait" horizontalDpi="300" verticalDpi="300" r:id="rId1"/>
  <headerFooter>
    <oddFooter>&amp;L&amp;D&amp;C&amp;P</oddFooter>
  </headerFooter>
  <colBreaks count="2" manualBreakCount="2">
    <brk id="17" max="82" man="1"/>
    <brk id="33" max="8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view="pageBreakPreview" zoomScaleNormal="100" zoomScaleSheetLayoutView="100" workbookViewId="0">
      <selection activeCell="D2" sqref="D2"/>
    </sheetView>
  </sheetViews>
  <sheetFormatPr defaultRowHeight="24.95" customHeight="1" x14ac:dyDescent="0.25"/>
  <cols>
    <col min="1" max="1" width="5.7109375" style="388" customWidth="1"/>
    <col min="2" max="2" width="10.7109375" style="387" customWidth="1"/>
    <col min="3" max="3" width="60.7109375" style="387" customWidth="1"/>
    <col min="4" max="4" width="20.7109375" style="387" customWidth="1"/>
    <col min="5" max="16384" width="9.140625" style="387"/>
  </cols>
  <sheetData>
    <row r="1" spans="1:4" ht="24.95" customHeight="1" x14ac:dyDescent="0.25">
      <c r="D1" s="429" t="s">
        <v>2136</v>
      </c>
    </row>
    <row r="2" spans="1:4" ht="24.95" customHeight="1" x14ac:dyDescent="0.25">
      <c r="D2" s="429"/>
    </row>
    <row r="3" spans="1:4" ht="24.95" customHeight="1" x14ac:dyDescent="0.25">
      <c r="B3" s="570" t="s">
        <v>1611</v>
      </c>
      <c r="C3" s="570"/>
      <c r="D3" s="570"/>
    </row>
    <row r="4" spans="1:4" ht="24.95" customHeight="1" x14ac:dyDescent="0.25">
      <c r="B4" s="428"/>
      <c r="C4" s="428"/>
      <c r="D4" s="428"/>
    </row>
    <row r="5" spans="1:4" ht="20.100000000000001" customHeight="1" thickBot="1" x14ac:dyDescent="0.25">
      <c r="D5" s="427" t="s">
        <v>7</v>
      </c>
    </row>
    <row r="6" spans="1:4" ht="20.100000000000001" customHeight="1" thickBot="1" x14ac:dyDescent="0.25">
      <c r="A6" s="426"/>
      <c r="B6" s="571" t="s">
        <v>8</v>
      </c>
      <c r="C6" s="572"/>
      <c r="D6" s="425" t="s">
        <v>9</v>
      </c>
    </row>
    <row r="7" spans="1:4" ht="20.100000000000001" customHeight="1" x14ac:dyDescent="0.25">
      <c r="A7" s="424"/>
      <c r="B7" s="573" t="s">
        <v>1610</v>
      </c>
      <c r="C7" s="575" t="s">
        <v>1609</v>
      </c>
      <c r="D7" s="567" t="s">
        <v>1967</v>
      </c>
    </row>
    <row r="8" spans="1:4" ht="13.5" thickBot="1" x14ac:dyDescent="0.3">
      <c r="A8" s="423"/>
      <c r="B8" s="574"/>
      <c r="C8" s="576"/>
      <c r="D8" s="568"/>
    </row>
    <row r="9" spans="1:4" s="414" customFormat="1" ht="20.100000000000001" customHeight="1" x14ac:dyDescent="0.25">
      <c r="A9" s="422" t="s">
        <v>19</v>
      </c>
      <c r="B9" s="421" t="s">
        <v>81</v>
      </c>
      <c r="C9" s="421"/>
      <c r="D9" s="420">
        <f>SUM(D10:D13)</f>
        <v>58706</v>
      </c>
    </row>
    <row r="10" spans="1:4" ht="20.100000000000001" customHeight="1" x14ac:dyDescent="0.25">
      <c r="A10" s="411" t="s">
        <v>20</v>
      </c>
      <c r="B10" s="410">
        <v>1</v>
      </c>
      <c r="C10" s="419" t="s">
        <v>1608</v>
      </c>
      <c r="D10" s="412">
        <v>0</v>
      </c>
    </row>
    <row r="11" spans="1:4" ht="20.100000000000001" customHeight="1" x14ac:dyDescent="0.25">
      <c r="A11" s="411" t="s">
        <v>21</v>
      </c>
      <c r="B11" s="410">
        <v>2</v>
      </c>
      <c r="C11" s="419" t="s">
        <v>1968</v>
      </c>
      <c r="D11" s="412">
        <v>8547</v>
      </c>
    </row>
    <row r="12" spans="1:4" ht="20.100000000000001" customHeight="1" x14ac:dyDescent="0.25">
      <c r="A12" s="411" t="s">
        <v>22</v>
      </c>
      <c r="B12" s="417">
        <v>3</v>
      </c>
      <c r="C12" s="418" t="s">
        <v>1607</v>
      </c>
      <c r="D12" s="412">
        <v>50000</v>
      </c>
    </row>
    <row r="13" spans="1:4" ht="20.100000000000001" customHeight="1" x14ac:dyDescent="0.25">
      <c r="A13" s="411" t="s">
        <v>23</v>
      </c>
      <c r="B13" s="417">
        <v>4</v>
      </c>
      <c r="C13" s="416" t="s">
        <v>1606</v>
      </c>
      <c r="D13" s="412">
        <v>159</v>
      </c>
    </row>
    <row r="14" spans="1:4" s="414" customFormat="1" ht="20.100000000000001" customHeight="1" x14ac:dyDescent="0.25">
      <c r="A14" s="411" t="s">
        <v>24</v>
      </c>
      <c r="B14" s="569" t="s">
        <v>1605</v>
      </c>
      <c r="C14" s="569"/>
      <c r="D14" s="415">
        <f>SUM(D15:D23)</f>
        <v>223395</v>
      </c>
    </row>
    <row r="15" spans="1:4" s="391" customFormat="1" ht="20.100000000000001" customHeight="1" x14ac:dyDescent="0.25">
      <c r="A15" s="411" t="s">
        <v>25</v>
      </c>
      <c r="B15" s="410">
        <v>5</v>
      </c>
      <c r="C15" s="413" t="s">
        <v>809</v>
      </c>
      <c r="D15" s="412">
        <v>37082</v>
      </c>
    </row>
    <row r="16" spans="1:4" ht="20.100000000000001" customHeight="1" x14ac:dyDescent="0.25">
      <c r="A16" s="411" t="s">
        <v>26</v>
      </c>
      <c r="B16" s="410">
        <v>6</v>
      </c>
      <c r="C16" s="407" t="s">
        <v>214</v>
      </c>
      <c r="D16" s="406">
        <v>3439</v>
      </c>
    </row>
    <row r="17" spans="1:4" ht="20.100000000000001" customHeight="1" x14ac:dyDescent="0.25">
      <c r="A17" s="411" t="s">
        <v>27</v>
      </c>
      <c r="B17" s="410">
        <v>7</v>
      </c>
      <c r="C17" s="407" t="s">
        <v>215</v>
      </c>
      <c r="D17" s="406">
        <v>1000</v>
      </c>
    </row>
    <row r="18" spans="1:4" ht="20.100000000000001" customHeight="1" x14ac:dyDescent="0.25">
      <c r="A18" s="411" t="s">
        <v>28</v>
      </c>
      <c r="B18" s="410">
        <v>8</v>
      </c>
      <c r="C18" s="407" t="s">
        <v>1602</v>
      </c>
      <c r="D18" s="406">
        <v>29917</v>
      </c>
    </row>
    <row r="19" spans="1:4" ht="20.100000000000001" customHeight="1" x14ac:dyDescent="0.25">
      <c r="A19" s="409" t="s">
        <v>29</v>
      </c>
      <c r="B19" s="410">
        <v>9</v>
      </c>
      <c r="C19" s="407" t="s">
        <v>1604</v>
      </c>
      <c r="D19" s="406">
        <v>2544</v>
      </c>
    </row>
    <row r="20" spans="1:4" ht="20.100000000000001" customHeight="1" x14ac:dyDescent="0.25">
      <c r="A20" s="409" t="s">
        <v>30</v>
      </c>
      <c r="B20" s="410">
        <v>10</v>
      </c>
      <c r="C20" s="407" t="s">
        <v>931</v>
      </c>
      <c r="D20" s="406">
        <v>25000</v>
      </c>
    </row>
    <row r="21" spans="1:4" ht="20.100000000000001" customHeight="1" x14ac:dyDescent="0.25">
      <c r="A21" s="409" t="s">
        <v>31</v>
      </c>
      <c r="B21" s="410">
        <v>11</v>
      </c>
      <c r="C21" s="407" t="s">
        <v>1603</v>
      </c>
      <c r="D21" s="406">
        <v>20000</v>
      </c>
    </row>
    <row r="22" spans="1:4" ht="20.100000000000001" customHeight="1" x14ac:dyDescent="0.25">
      <c r="A22" s="409" t="s">
        <v>32</v>
      </c>
      <c r="B22" s="408">
        <v>12</v>
      </c>
      <c r="C22" s="407" t="s">
        <v>1969</v>
      </c>
      <c r="D22" s="406">
        <v>509</v>
      </c>
    </row>
    <row r="23" spans="1:4" ht="20.100000000000001" customHeight="1" x14ac:dyDescent="0.25">
      <c r="A23" s="409" t="s">
        <v>33</v>
      </c>
      <c r="B23" s="408">
        <v>13</v>
      </c>
      <c r="C23" s="407" t="s">
        <v>1970</v>
      </c>
      <c r="D23" s="406">
        <v>103904</v>
      </c>
    </row>
    <row r="24" spans="1:4" ht="24.95" customHeight="1" thickBot="1" x14ac:dyDescent="0.3">
      <c r="A24" s="405" t="s">
        <v>34</v>
      </c>
      <c r="B24" s="404"/>
      <c r="C24" s="403" t="s">
        <v>1601</v>
      </c>
      <c r="D24" s="402">
        <f>SUM(D9,D14)</f>
        <v>282101</v>
      </c>
    </row>
    <row r="25" spans="1:4" ht="20.100000000000001" customHeight="1" thickBot="1" x14ac:dyDescent="0.3">
      <c r="A25" s="400"/>
      <c r="B25" s="399"/>
      <c r="C25" s="399"/>
      <c r="D25" s="399"/>
    </row>
    <row r="26" spans="1:4" ht="24.95" customHeight="1" thickBot="1" x14ac:dyDescent="0.3">
      <c r="A26" s="398" t="s">
        <v>35</v>
      </c>
      <c r="B26" s="401"/>
      <c r="C26" s="396" t="s">
        <v>1600</v>
      </c>
      <c r="D26" s="395">
        <v>12522</v>
      </c>
    </row>
    <row r="27" spans="1:4" ht="20.100000000000001" customHeight="1" thickBot="1" x14ac:dyDescent="0.3">
      <c r="A27" s="400"/>
      <c r="B27" s="399"/>
      <c r="C27" s="399"/>
      <c r="D27" s="399"/>
    </row>
    <row r="28" spans="1:4" ht="24.95" customHeight="1" thickBot="1" x14ac:dyDescent="0.3">
      <c r="A28" s="398" t="s">
        <v>36</v>
      </c>
      <c r="B28" s="397"/>
      <c r="C28" s="396" t="s">
        <v>1599</v>
      </c>
      <c r="D28" s="395">
        <f>D24+D26</f>
        <v>294623</v>
      </c>
    </row>
    <row r="29" spans="1:4" ht="12.75" x14ac:dyDescent="0.25">
      <c r="A29" s="394"/>
      <c r="B29" s="393"/>
    </row>
    <row r="30" spans="1:4" ht="12.75" x14ac:dyDescent="0.25">
      <c r="C30" s="392"/>
      <c r="D30" s="390"/>
    </row>
    <row r="31" spans="1:4" ht="12.75" x14ac:dyDescent="0.25">
      <c r="C31" s="392"/>
      <c r="D31" s="390"/>
    </row>
    <row r="32" spans="1:4" ht="12.75" x14ac:dyDescent="0.25">
      <c r="C32" s="392"/>
      <c r="D32" s="390"/>
    </row>
    <row r="33" spans="1:4" ht="12.75" x14ac:dyDescent="0.25">
      <c r="C33" s="391"/>
      <c r="D33" s="390"/>
    </row>
    <row r="34" spans="1:4" ht="12.75" x14ac:dyDescent="0.25">
      <c r="C34" s="391"/>
      <c r="D34" s="390"/>
    </row>
    <row r="35" spans="1:4" ht="12.75" x14ac:dyDescent="0.25">
      <c r="C35" s="391"/>
      <c r="D35" s="390"/>
    </row>
    <row r="36" spans="1:4" ht="12.75" x14ac:dyDescent="0.25">
      <c r="A36" s="387"/>
      <c r="C36" s="391"/>
      <c r="D36" s="390"/>
    </row>
    <row r="37" spans="1:4" ht="12.75" x14ac:dyDescent="0.25">
      <c r="A37" s="387"/>
      <c r="C37" s="391"/>
      <c r="D37" s="390"/>
    </row>
    <row r="38" spans="1:4" ht="12.75" x14ac:dyDescent="0.25">
      <c r="A38" s="387"/>
      <c r="C38" s="391"/>
      <c r="D38" s="390"/>
    </row>
    <row r="39" spans="1:4" ht="12.75" x14ac:dyDescent="0.25">
      <c r="A39" s="387"/>
      <c r="D39" s="389"/>
    </row>
    <row r="40" spans="1:4" ht="12.75" x14ac:dyDescent="0.25">
      <c r="A40" s="387"/>
      <c r="D40" s="389"/>
    </row>
    <row r="41" spans="1:4" ht="12.75" x14ac:dyDescent="0.25">
      <c r="A41" s="387"/>
    </row>
    <row r="42" spans="1:4" ht="12.75" x14ac:dyDescent="0.25">
      <c r="A42" s="387"/>
    </row>
    <row r="43" spans="1:4" ht="12.75" x14ac:dyDescent="0.25">
      <c r="A43" s="387"/>
    </row>
  </sheetData>
  <mergeCells count="6">
    <mergeCell ref="D7:D8"/>
    <mergeCell ref="B14:C14"/>
    <mergeCell ref="B3:D3"/>
    <mergeCell ref="B6:C6"/>
    <mergeCell ref="B7:B8"/>
    <mergeCell ref="C7:C8"/>
  </mergeCells>
  <printOptions horizontalCentered="1"/>
  <pageMargins left="0.78740157480314965" right="0.78740157480314965" top="0.78740157480314965" bottom="0.78740157480314965" header="0.51181102362204722" footer="0.51181102362204722"/>
  <pageSetup paperSize="8" scale="91" firstPageNumber="18" orientation="portrait" horizontalDpi="300" verticalDpi="300" r:id="rId1"/>
  <headerFooter alignWithMargins="0">
    <oddFooter>&amp;L&amp;D&amp;C&amp;P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view="pageBreakPreview" zoomScaleSheetLayoutView="100" workbookViewId="0">
      <selection activeCell="M2" sqref="M2"/>
    </sheetView>
  </sheetViews>
  <sheetFormatPr defaultRowHeight="12.75" x14ac:dyDescent="0.2"/>
  <cols>
    <col min="1" max="1" width="4.5703125" style="3" customWidth="1"/>
    <col min="2" max="7" width="10.7109375" style="4" customWidth="1"/>
    <col min="8" max="13" width="13.7109375" style="4" customWidth="1"/>
    <col min="14" max="257" width="9.140625" style="4"/>
    <col min="258" max="258" width="4.5703125" style="4" customWidth="1"/>
    <col min="259" max="264" width="10.7109375" style="4" customWidth="1"/>
    <col min="265" max="269" width="13.7109375" style="4" customWidth="1"/>
    <col min="270" max="513" width="9.140625" style="4"/>
    <col min="514" max="514" width="4.5703125" style="4" customWidth="1"/>
    <col min="515" max="520" width="10.7109375" style="4" customWidth="1"/>
    <col min="521" max="525" width="13.7109375" style="4" customWidth="1"/>
    <col min="526" max="769" width="9.140625" style="4"/>
    <col min="770" max="770" width="4.5703125" style="4" customWidth="1"/>
    <col min="771" max="776" width="10.7109375" style="4" customWidth="1"/>
    <col min="777" max="781" width="13.7109375" style="4" customWidth="1"/>
    <col min="782" max="1025" width="9.140625" style="4"/>
    <col min="1026" max="1026" width="4.5703125" style="4" customWidth="1"/>
    <col min="1027" max="1032" width="10.7109375" style="4" customWidth="1"/>
    <col min="1033" max="1037" width="13.7109375" style="4" customWidth="1"/>
    <col min="1038" max="1281" width="9.140625" style="4"/>
    <col min="1282" max="1282" width="4.5703125" style="4" customWidth="1"/>
    <col min="1283" max="1288" width="10.7109375" style="4" customWidth="1"/>
    <col min="1289" max="1293" width="13.7109375" style="4" customWidth="1"/>
    <col min="1294" max="1537" width="9.140625" style="4"/>
    <col min="1538" max="1538" width="4.5703125" style="4" customWidth="1"/>
    <col min="1539" max="1544" width="10.7109375" style="4" customWidth="1"/>
    <col min="1545" max="1549" width="13.7109375" style="4" customWidth="1"/>
    <col min="1550" max="1793" width="9.140625" style="4"/>
    <col min="1794" max="1794" width="4.5703125" style="4" customWidth="1"/>
    <col min="1795" max="1800" width="10.7109375" style="4" customWidth="1"/>
    <col min="1801" max="1805" width="13.7109375" style="4" customWidth="1"/>
    <col min="1806" max="2049" width="9.140625" style="4"/>
    <col min="2050" max="2050" width="4.5703125" style="4" customWidth="1"/>
    <col min="2051" max="2056" width="10.7109375" style="4" customWidth="1"/>
    <col min="2057" max="2061" width="13.7109375" style="4" customWidth="1"/>
    <col min="2062" max="2305" width="9.140625" style="4"/>
    <col min="2306" max="2306" width="4.5703125" style="4" customWidth="1"/>
    <col min="2307" max="2312" width="10.7109375" style="4" customWidth="1"/>
    <col min="2313" max="2317" width="13.7109375" style="4" customWidth="1"/>
    <col min="2318" max="2561" width="9.140625" style="4"/>
    <col min="2562" max="2562" width="4.5703125" style="4" customWidth="1"/>
    <col min="2563" max="2568" width="10.7109375" style="4" customWidth="1"/>
    <col min="2569" max="2573" width="13.7109375" style="4" customWidth="1"/>
    <col min="2574" max="2817" width="9.140625" style="4"/>
    <col min="2818" max="2818" width="4.5703125" style="4" customWidth="1"/>
    <col min="2819" max="2824" width="10.7109375" style="4" customWidth="1"/>
    <col min="2825" max="2829" width="13.7109375" style="4" customWidth="1"/>
    <col min="2830" max="3073" width="9.140625" style="4"/>
    <col min="3074" max="3074" width="4.5703125" style="4" customWidth="1"/>
    <col min="3075" max="3080" width="10.7109375" style="4" customWidth="1"/>
    <col min="3081" max="3085" width="13.7109375" style="4" customWidth="1"/>
    <col min="3086" max="3329" width="9.140625" style="4"/>
    <col min="3330" max="3330" width="4.5703125" style="4" customWidth="1"/>
    <col min="3331" max="3336" width="10.7109375" style="4" customWidth="1"/>
    <col min="3337" max="3341" width="13.7109375" style="4" customWidth="1"/>
    <col min="3342" max="3585" width="9.140625" style="4"/>
    <col min="3586" max="3586" width="4.5703125" style="4" customWidth="1"/>
    <col min="3587" max="3592" width="10.7109375" style="4" customWidth="1"/>
    <col min="3593" max="3597" width="13.7109375" style="4" customWidth="1"/>
    <col min="3598" max="3841" width="9.140625" style="4"/>
    <col min="3842" max="3842" width="4.5703125" style="4" customWidth="1"/>
    <col min="3843" max="3848" width="10.7109375" style="4" customWidth="1"/>
    <col min="3849" max="3853" width="13.7109375" style="4" customWidth="1"/>
    <col min="3854" max="4097" width="9.140625" style="4"/>
    <col min="4098" max="4098" width="4.5703125" style="4" customWidth="1"/>
    <col min="4099" max="4104" width="10.7109375" style="4" customWidth="1"/>
    <col min="4105" max="4109" width="13.7109375" style="4" customWidth="1"/>
    <col min="4110" max="4353" width="9.140625" style="4"/>
    <col min="4354" max="4354" width="4.5703125" style="4" customWidth="1"/>
    <col min="4355" max="4360" width="10.7109375" style="4" customWidth="1"/>
    <col min="4361" max="4365" width="13.7109375" style="4" customWidth="1"/>
    <col min="4366" max="4609" width="9.140625" style="4"/>
    <col min="4610" max="4610" width="4.5703125" style="4" customWidth="1"/>
    <col min="4611" max="4616" width="10.7109375" style="4" customWidth="1"/>
    <col min="4617" max="4621" width="13.7109375" style="4" customWidth="1"/>
    <col min="4622" max="4865" width="9.140625" style="4"/>
    <col min="4866" max="4866" width="4.5703125" style="4" customWidth="1"/>
    <col min="4867" max="4872" width="10.7109375" style="4" customWidth="1"/>
    <col min="4873" max="4877" width="13.7109375" style="4" customWidth="1"/>
    <col min="4878" max="5121" width="9.140625" style="4"/>
    <col min="5122" max="5122" width="4.5703125" style="4" customWidth="1"/>
    <col min="5123" max="5128" width="10.7109375" style="4" customWidth="1"/>
    <col min="5129" max="5133" width="13.7109375" style="4" customWidth="1"/>
    <col min="5134" max="5377" width="9.140625" style="4"/>
    <col min="5378" max="5378" width="4.5703125" style="4" customWidth="1"/>
    <col min="5379" max="5384" width="10.7109375" style="4" customWidth="1"/>
    <col min="5385" max="5389" width="13.7109375" style="4" customWidth="1"/>
    <col min="5390" max="5633" width="9.140625" style="4"/>
    <col min="5634" max="5634" width="4.5703125" style="4" customWidth="1"/>
    <col min="5635" max="5640" width="10.7109375" style="4" customWidth="1"/>
    <col min="5641" max="5645" width="13.7109375" style="4" customWidth="1"/>
    <col min="5646" max="5889" width="9.140625" style="4"/>
    <col min="5890" max="5890" width="4.5703125" style="4" customWidth="1"/>
    <col min="5891" max="5896" width="10.7109375" style="4" customWidth="1"/>
    <col min="5897" max="5901" width="13.7109375" style="4" customWidth="1"/>
    <col min="5902" max="6145" width="9.140625" style="4"/>
    <col min="6146" max="6146" width="4.5703125" style="4" customWidth="1"/>
    <col min="6147" max="6152" width="10.7109375" style="4" customWidth="1"/>
    <col min="6153" max="6157" width="13.7109375" style="4" customWidth="1"/>
    <col min="6158" max="6401" width="9.140625" style="4"/>
    <col min="6402" max="6402" width="4.5703125" style="4" customWidth="1"/>
    <col min="6403" max="6408" width="10.7109375" style="4" customWidth="1"/>
    <col min="6409" max="6413" width="13.7109375" style="4" customWidth="1"/>
    <col min="6414" max="6657" width="9.140625" style="4"/>
    <col min="6658" max="6658" width="4.5703125" style="4" customWidth="1"/>
    <col min="6659" max="6664" width="10.7109375" style="4" customWidth="1"/>
    <col min="6665" max="6669" width="13.7109375" style="4" customWidth="1"/>
    <col min="6670" max="6913" width="9.140625" style="4"/>
    <col min="6914" max="6914" width="4.5703125" style="4" customWidth="1"/>
    <col min="6915" max="6920" width="10.7109375" style="4" customWidth="1"/>
    <col min="6921" max="6925" width="13.7109375" style="4" customWidth="1"/>
    <col min="6926" max="7169" width="9.140625" style="4"/>
    <col min="7170" max="7170" width="4.5703125" style="4" customWidth="1"/>
    <col min="7171" max="7176" width="10.7109375" style="4" customWidth="1"/>
    <col min="7177" max="7181" width="13.7109375" style="4" customWidth="1"/>
    <col min="7182" max="7425" width="9.140625" style="4"/>
    <col min="7426" max="7426" width="4.5703125" style="4" customWidth="1"/>
    <col min="7427" max="7432" width="10.7109375" style="4" customWidth="1"/>
    <col min="7433" max="7437" width="13.7109375" style="4" customWidth="1"/>
    <col min="7438" max="7681" width="9.140625" style="4"/>
    <col min="7682" max="7682" width="4.5703125" style="4" customWidth="1"/>
    <col min="7683" max="7688" width="10.7109375" style="4" customWidth="1"/>
    <col min="7689" max="7693" width="13.7109375" style="4" customWidth="1"/>
    <col min="7694" max="7937" width="9.140625" style="4"/>
    <col min="7938" max="7938" width="4.5703125" style="4" customWidth="1"/>
    <col min="7939" max="7944" width="10.7109375" style="4" customWidth="1"/>
    <col min="7945" max="7949" width="13.7109375" style="4" customWidth="1"/>
    <col min="7950" max="8193" width="9.140625" style="4"/>
    <col min="8194" max="8194" width="4.5703125" style="4" customWidth="1"/>
    <col min="8195" max="8200" width="10.7109375" style="4" customWidth="1"/>
    <col min="8201" max="8205" width="13.7109375" style="4" customWidth="1"/>
    <col min="8206" max="8449" width="9.140625" style="4"/>
    <col min="8450" max="8450" width="4.5703125" style="4" customWidth="1"/>
    <col min="8451" max="8456" width="10.7109375" style="4" customWidth="1"/>
    <col min="8457" max="8461" width="13.7109375" style="4" customWidth="1"/>
    <col min="8462" max="8705" width="9.140625" style="4"/>
    <col min="8706" max="8706" width="4.5703125" style="4" customWidth="1"/>
    <col min="8707" max="8712" width="10.7109375" style="4" customWidth="1"/>
    <col min="8713" max="8717" width="13.7109375" style="4" customWidth="1"/>
    <col min="8718" max="8961" width="9.140625" style="4"/>
    <col min="8962" max="8962" width="4.5703125" style="4" customWidth="1"/>
    <col min="8963" max="8968" width="10.7109375" style="4" customWidth="1"/>
    <col min="8969" max="8973" width="13.7109375" style="4" customWidth="1"/>
    <col min="8974" max="9217" width="9.140625" style="4"/>
    <col min="9218" max="9218" width="4.5703125" style="4" customWidth="1"/>
    <col min="9219" max="9224" width="10.7109375" style="4" customWidth="1"/>
    <col min="9225" max="9229" width="13.7109375" style="4" customWidth="1"/>
    <col min="9230" max="9473" width="9.140625" style="4"/>
    <col min="9474" max="9474" width="4.5703125" style="4" customWidth="1"/>
    <col min="9475" max="9480" width="10.7109375" style="4" customWidth="1"/>
    <col min="9481" max="9485" width="13.7109375" style="4" customWidth="1"/>
    <col min="9486" max="9729" width="9.140625" style="4"/>
    <col min="9730" max="9730" width="4.5703125" style="4" customWidth="1"/>
    <col min="9731" max="9736" width="10.7109375" style="4" customWidth="1"/>
    <col min="9737" max="9741" width="13.7109375" style="4" customWidth="1"/>
    <col min="9742" max="9985" width="9.140625" style="4"/>
    <col min="9986" max="9986" width="4.5703125" style="4" customWidth="1"/>
    <col min="9987" max="9992" width="10.7109375" style="4" customWidth="1"/>
    <col min="9993" max="9997" width="13.7109375" style="4" customWidth="1"/>
    <col min="9998" max="10241" width="9.140625" style="4"/>
    <col min="10242" max="10242" width="4.5703125" style="4" customWidth="1"/>
    <col min="10243" max="10248" width="10.7109375" style="4" customWidth="1"/>
    <col min="10249" max="10253" width="13.7109375" style="4" customWidth="1"/>
    <col min="10254" max="10497" width="9.140625" style="4"/>
    <col min="10498" max="10498" width="4.5703125" style="4" customWidth="1"/>
    <col min="10499" max="10504" width="10.7109375" style="4" customWidth="1"/>
    <col min="10505" max="10509" width="13.7109375" style="4" customWidth="1"/>
    <col min="10510" max="10753" width="9.140625" style="4"/>
    <col min="10754" max="10754" width="4.5703125" style="4" customWidth="1"/>
    <col min="10755" max="10760" width="10.7109375" style="4" customWidth="1"/>
    <col min="10761" max="10765" width="13.7109375" style="4" customWidth="1"/>
    <col min="10766" max="11009" width="9.140625" style="4"/>
    <col min="11010" max="11010" width="4.5703125" style="4" customWidth="1"/>
    <col min="11011" max="11016" width="10.7109375" style="4" customWidth="1"/>
    <col min="11017" max="11021" width="13.7109375" style="4" customWidth="1"/>
    <col min="11022" max="11265" width="9.140625" style="4"/>
    <col min="11266" max="11266" width="4.5703125" style="4" customWidth="1"/>
    <col min="11267" max="11272" width="10.7109375" style="4" customWidth="1"/>
    <col min="11273" max="11277" width="13.7109375" style="4" customWidth="1"/>
    <col min="11278" max="11521" width="9.140625" style="4"/>
    <col min="11522" max="11522" width="4.5703125" style="4" customWidth="1"/>
    <col min="11523" max="11528" width="10.7109375" style="4" customWidth="1"/>
    <col min="11529" max="11533" width="13.7109375" style="4" customWidth="1"/>
    <col min="11534" max="11777" width="9.140625" style="4"/>
    <col min="11778" max="11778" width="4.5703125" style="4" customWidth="1"/>
    <col min="11779" max="11784" width="10.7109375" style="4" customWidth="1"/>
    <col min="11785" max="11789" width="13.7109375" style="4" customWidth="1"/>
    <col min="11790" max="12033" width="9.140625" style="4"/>
    <col min="12034" max="12034" width="4.5703125" style="4" customWidth="1"/>
    <col min="12035" max="12040" width="10.7109375" style="4" customWidth="1"/>
    <col min="12041" max="12045" width="13.7109375" style="4" customWidth="1"/>
    <col min="12046" max="12289" width="9.140625" style="4"/>
    <col min="12290" max="12290" width="4.5703125" style="4" customWidth="1"/>
    <col min="12291" max="12296" width="10.7109375" style="4" customWidth="1"/>
    <col min="12297" max="12301" width="13.7109375" style="4" customWidth="1"/>
    <col min="12302" max="12545" width="9.140625" style="4"/>
    <col min="12546" max="12546" width="4.5703125" style="4" customWidth="1"/>
    <col min="12547" max="12552" width="10.7109375" style="4" customWidth="1"/>
    <col min="12553" max="12557" width="13.7109375" style="4" customWidth="1"/>
    <col min="12558" max="12801" width="9.140625" style="4"/>
    <col min="12802" max="12802" width="4.5703125" style="4" customWidth="1"/>
    <col min="12803" max="12808" width="10.7109375" style="4" customWidth="1"/>
    <col min="12809" max="12813" width="13.7109375" style="4" customWidth="1"/>
    <col min="12814" max="13057" width="9.140625" style="4"/>
    <col min="13058" max="13058" width="4.5703125" style="4" customWidth="1"/>
    <col min="13059" max="13064" width="10.7109375" style="4" customWidth="1"/>
    <col min="13065" max="13069" width="13.7109375" style="4" customWidth="1"/>
    <col min="13070" max="13313" width="9.140625" style="4"/>
    <col min="13314" max="13314" width="4.5703125" style="4" customWidth="1"/>
    <col min="13315" max="13320" width="10.7109375" style="4" customWidth="1"/>
    <col min="13321" max="13325" width="13.7109375" style="4" customWidth="1"/>
    <col min="13326" max="13569" width="9.140625" style="4"/>
    <col min="13570" max="13570" width="4.5703125" style="4" customWidth="1"/>
    <col min="13571" max="13576" width="10.7109375" style="4" customWidth="1"/>
    <col min="13577" max="13581" width="13.7109375" style="4" customWidth="1"/>
    <col min="13582" max="13825" width="9.140625" style="4"/>
    <col min="13826" max="13826" width="4.5703125" style="4" customWidth="1"/>
    <col min="13827" max="13832" width="10.7109375" style="4" customWidth="1"/>
    <col min="13833" max="13837" width="13.7109375" style="4" customWidth="1"/>
    <col min="13838" max="14081" width="9.140625" style="4"/>
    <col min="14082" max="14082" width="4.5703125" style="4" customWidth="1"/>
    <col min="14083" max="14088" width="10.7109375" style="4" customWidth="1"/>
    <col min="14089" max="14093" width="13.7109375" style="4" customWidth="1"/>
    <col min="14094" max="14337" width="9.140625" style="4"/>
    <col min="14338" max="14338" width="4.5703125" style="4" customWidth="1"/>
    <col min="14339" max="14344" width="10.7109375" style="4" customWidth="1"/>
    <col min="14345" max="14349" width="13.7109375" style="4" customWidth="1"/>
    <col min="14350" max="14593" width="9.140625" style="4"/>
    <col min="14594" max="14594" width="4.5703125" style="4" customWidth="1"/>
    <col min="14595" max="14600" width="10.7109375" style="4" customWidth="1"/>
    <col min="14601" max="14605" width="13.7109375" style="4" customWidth="1"/>
    <col min="14606" max="14849" width="9.140625" style="4"/>
    <col min="14850" max="14850" width="4.5703125" style="4" customWidth="1"/>
    <col min="14851" max="14856" width="10.7109375" style="4" customWidth="1"/>
    <col min="14857" max="14861" width="13.7109375" style="4" customWidth="1"/>
    <col min="14862" max="15105" width="9.140625" style="4"/>
    <col min="15106" max="15106" width="4.5703125" style="4" customWidth="1"/>
    <col min="15107" max="15112" width="10.7109375" style="4" customWidth="1"/>
    <col min="15113" max="15117" width="13.7109375" style="4" customWidth="1"/>
    <col min="15118" max="15361" width="9.140625" style="4"/>
    <col min="15362" max="15362" width="4.5703125" style="4" customWidth="1"/>
    <col min="15363" max="15368" width="10.7109375" style="4" customWidth="1"/>
    <col min="15369" max="15373" width="13.7109375" style="4" customWidth="1"/>
    <col min="15374" max="15617" width="9.140625" style="4"/>
    <col min="15618" max="15618" width="4.5703125" style="4" customWidth="1"/>
    <col min="15619" max="15624" width="10.7109375" style="4" customWidth="1"/>
    <col min="15625" max="15629" width="13.7109375" style="4" customWidth="1"/>
    <col min="15630" max="15873" width="9.140625" style="4"/>
    <col min="15874" max="15874" width="4.5703125" style="4" customWidth="1"/>
    <col min="15875" max="15880" width="10.7109375" style="4" customWidth="1"/>
    <col min="15881" max="15885" width="13.7109375" style="4" customWidth="1"/>
    <col min="15886" max="16129" width="9.140625" style="4"/>
    <col min="16130" max="16130" width="4.5703125" style="4" customWidth="1"/>
    <col min="16131" max="16136" width="10.7109375" style="4" customWidth="1"/>
    <col min="16137" max="16141" width="13.7109375" style="4" customWidth="1"/>
    <col min="16142" max="16384" width="9.140625" style="4"/>
  </cols>
  <sheetData>
    <row r="1" spans="1:13" x14ac:dyDescent="0.2">
      <c r="L1" s="3"/>
      <c r="M1" s="3" t="s">
        <v>2137</v>
      </c>
    </row>
    <row r="2" spans="1:13" x14ac:dyDescent="0.2">
      <c r="K2" s="3"/>
    </row>
    <row r="3" spans="1:13" ht="15.75" x14ac:dyDescent="0.25">
      <c r="A3" s="615" t="s">
        <v>1973</v>
      </c>
      <c r="B3" s="615"/>
      <c r="C3" s="615"/>
      <c r="D3" s="615"/>
      <c r="E3" s="615"/>
      <c r="F3" s="615"/>
      <c r="G3" s="615"/>
      <c r="H3" s="615"/>
      <c r="I3" s="615"/>
      <c r="J3" s="615"/>
      <c r="K3" s="615"/>
      <c r="L3" s="615"/>
      <c r="M3" s="615"/>
    </row>
    <row r="4" spans="1:13" ht="15.75" customHeight="1" x14ac:dyDescent="0.25">
      <c r="A4" s="616" t="s">
        <v>842</v>
      </c>
      <c r="B4" s="616"/>
      <c r="C4" s="616"/>
      <c r="D4" s="616"/>
      <c r="E4" s="616"/>
      <c r="F4" s="616"/>
      <c r="G4" s="616"/>
      <c r="H4" s="616"/>
      <c r="I4" s="616"/>
      <c r="J4" s="616"/>
      <c r="K4" s="616"/>
      <c r="L4" s="616"/>
      <c r="M4" s="616"/>
    </row>
    <row r="5" spans="1:13" ht="15.75" customHeight="1" x14ac:dyDescent="0.25">
      <c r="A5" s="616" t="s">
        <v>553</v>
      </c>
      <c r="B5" s="616"/>
      <c r="C5" s="616"/>
      <c r="D5" s="616"/>
      <c r="E5" s="616"/>
      <c r="F5" s="616"/>
      <c r="G5" s="616"/>
      <c r="H5" s="616"/>
      <c r="I5" s="616"/>
      <c r="J5" s="616"/>
      <c r="K5" s="616"/>
      <c r="L5" s="616"/>
      <c r="M5" s="616"/>
    </row>
    <row r="6" spans="1:13" ht="15.75" customHeight="1" x14ac:dyDescent="0.25">
      <c r="A6" s="616" t="s">
        <v>554</v>
      </c>
      <c r="B6" s="616"/>
      <c r="C6" s="616"/>
      <c r="D6" s="616"/>
      <c r="E6" s="616"/>
      <c r="F6" s="616"/>
      <c r="G6" s="616"/>
      <c r="H6" s="616"/>
      <c r="I6" s="616"/>
      <c r="J6" s="616"/>
      <c r="K6" s="616"/>
      <c r="L6" s="616"/>
      <c r="M6" s="616"/>
    </row>
    <row r="7" spans="1:13" ht="15.75" x14ac:dyDescent="0.25">
      <c r="A7" s="35"/>
      <c r="B7" s="509"/>
      <c r="C7" s="509"/>
      <c r="D7" s="509"/>
      <c r="E7" s="509"/>
      <c r="F7" s="509"/>
      <c r="G7" s="509"/>
      <c r="H7" s="509"/>
      <c r="I7" s="509"/>
      <c r="J7" s="509"/>
      <c r="K7" s="509"/>
    </row>
    <row r="8" spans="1:13" x14ac:dyDescent="0.2">
      <c r="K8" s="37"/>
      <c r="L8" s="38"/>
      <c r="M8" s="38" t="s">
        <v>7</v>
      </c>
    </row>
    <row r="9" spans="1:13" x14ac:dyDescent="0.2">
      <c r="A9" s="36"/>
      <c r="B9" s="577" t="s">
        <v>8</v>
      </c>
      <c r="C9" s="577"/>
      <c r="D9" s="577"/>
      <c r="E9" s="577"/>
      <c r="F9" s="577"/>
      <c r="G9" s="577"/>
      <c r="H9" s="511" t="s">
        <v>9</v>
      </c>
      <c r="I9" s="511" t="s">
        <v>10</v>
      </c>
      <c r="J9" s="511" t="s">
        <v>11</v>
      </c>
      <c r="K9" s="511" t="s">
        <v>12</v>
      </c>
      <c r="L9" s="39" t="s">
        <v>110</v>
      </c>
      <c r="M9" s="39" t="s">
        <v>110</v>
      </c>
    </row>
    <row r="10" spans="1:13" s="6" customFormat="1" ht="52.5" customHeight="1" x14ac:dyDescent="0.25">
      <c r="A10" s="36" t="s">
        <v>19</v>
      </c>
      <c r="B10" s="578" t="s">
        <v>13</v>
      </c>
      <c r="C10" s="579"/>
      <c r="D10" s="579"/>
      <c r="E10" s="579"/>
      <c r="F10" s="579"/>
      <c r="G10" s="580"/>
      <c r="H10" s="5" t="s">
        <v>14</v>
      </c>
      <c r="I10" s="510" t="s">
        <v>15</v>
      </c>
      <c r="J10" s="510" t="s">
        <v>517</v>
      </c>
      <c r="K10" s="5" t="s">
        <v>16</v>
      </c>
      <c r="L10" s="581" t="s">
        <v>87</v>
      </c>
      <c r="M10" s="581" t="s">
        <v>1971</v>
      </c>
    </row>
    <row r="11" spans="1:13" x14ac:dyDescent="0.2">
      <c r="A11" s="36" t="s">
        <v>20</v>
      </c>
      <c r="B11" s="7"/>
      <c r="C11" s="8"/>
      <c r="D11" s="8"/>
      <c r="E11" s="8"/>
      <c r="F11" s="8"/>
      <c r="G11" s="9"/>
      <c r="H11" s="583" t="s">
        <v>17</v>
      </c>
      <c r="I11" s="583"/>
      <c r="J11" s="583"/>
      <c r="K11" s="583"/>
      <c r="L11" s="582"/>
      <c r="M11" s="582"/>
    </row>
    <row r="12" spans="1:13" s="6" customFormat="1" ht="25.5" customHeight="1" x14ac:dyDescent="0.2">
      <c r="A12" s="36" t="s">
        <v>21</v>
      </c>
      <c r="B12" s="40"/>
      <c r="C12" s="41"/>
      <c r="D12" s="41"/>
      <c r="E12" s="41"/>
      <c r="F12" s="41"/>
      <c r="G12" s="42"/>
      <c r="H12" s="508" t="s">
        <v>18</v>
      </c>
      <c r="I12" s="584" t="s">
        <v>1972</v>
      </c>
      <c r="J12" s="584"/>
      <c r="K12" s="585"/>
      <c r="L12" s="582"/>
      <c r="M12" s="582"/>
    </row>
    <row r="13" spans="1:13" s="6" customFormat="1" ht="25.5" customHeight="1" x14ac:dyDescent="0.2">
      <c r="A13" s="36" t="s">
        <v>22</v>
      </c>
      <c r="B13" s="598" t="s">
        <v>201</v>
      </c>
      <c r="C13" s="599"/>
      <c r="D13" s="599"/>
      <c r="E13" s="599"/>
      <c r="F13" s="599"/>
      <c r="G13" s="599"/>
      <c r="H13" s="599"/>
      <c r="I13" s="599"/>
      <c r="J13" s="599"/>
      <c r="K13" s="599"/>
      <c r="L13" s="600"/>
      <c r="M13" s="514"/>
    </row>
    <row r="14" spans="1:13" ht="12.75" customHeight="1" x14ac:dyDescent="0.2">
      <c r="A14" s="36" t="s">
        <v>23</v>
      </c>
      <c r="B14" s="589" t="s">
        <v>816</v>
      </c>
      <c r="C14" s="590"/>
      <c r="D14" s="590"/>
      <c r="E14" s="590"/>
      <c r="F14" s="590"/>
      <c r="G14" s="591"/>
      <c r="H14" s="10">
        <f>SUM(H15:H19)</f>
        <v>0</v>
      </c>
      <c r="I14" s="10">
        <f>SUM(I15:I19)</f>
        <v>0</v>
      </c>
      <c r="J14" s="10">
        <f>SUM(J15:J19)</f>
        <v>0</v>
      </c>
      <c r="K14" s="10">
        <f>SUM(K15:K19)</f>
        <v>25976</v>
      </c>
      <c r="L14" s="10">
        <f>SUM(H14:K14)</f>
        <v>25976</v>
      </c>
      <c r="M14" s="10">
        <f>SUM(M15:M19)</f>
        <v>4445</v>
      </c>
    </row>
    <row r="15" spans="1:13" x14ac:dyDescent="0.2">
      <c r="A15" s="36" t="s">
        <v>24</v>
      </c>
      <c r="B15" s="586" t="s">
        <v>1974</v>
      </c>
      <c r="C15" s="587"/>
      <c r="D15" s="587"/>
      <c r="E15" s="587"/>
      <c r="F15" s="587"/>
      <c r="G15" s="588"/>
      <c r="H15" s="11"/>
      <c r="I15" s="11"/>
      <c r="J15" s="11"/>
      <c r="K15" s="11">
        <v>450</v>
      </c>
      <c r="L15" s="11">
        <f>SUM(H15:K15)</f>
        <v>450</v>
      </c>
      <c r="M15" s="11">
        <v>45</v>
      </c>
    </row>
    <row r="16" spans="1:13" x14ac:dyDescent="0.2">
      <c r="A16" s="36" t="s">
        <v>25</v>
      </c>
      <c r="B16" s="586" t="s">
        <v>1975</v>
      </c>
      <c r="C16" s="587"/>
      <c r="D16" s="587"/>
      <c r="E16" s="587"/>
      <c r="F16" s="587"/>
      <c r="G16" s="588"/>
      <c r="H16" s="11"/>
      <c r="I16" s="11"/>
      <c r="J16" s="11"/>
      <c r="K16" s="11">
        <v>4526</v>
      </c>
      <c r="L16" s="11">
        <f t="shared" ref="L16:L79" si="0">SUM(H16:K16)</f>
        <v>4526</v>
      </c>
      <c r="M16" s="11">
        <v>3621</v>
      </c>
    </row>
    <row r="17" spans="1:13" x14ac:dyDescent="0.2">
      <c r="A17" s="36" t="s">
        <v>26</v>
      </c>
      <c r="B17" s="586" t="s">
        <v>1976</v>
      </c>
      <c r="C17" s="587"/>
      <c r="D17" s="587"/>
      <c r="E17" s="587"/>
      <c r="F17" s="587"/>
      <c r="G17" s="588"/>
      <c r="H17" s="11"/>
      <c r="I17" s="11"/>
      <c r="J17" s="11"/>
      <c r="K17" s="11">
        <v>17000</v>
      </c>
      <c r="L17" s="11">
        <f t="shared" si="0"/>
        <v>17000</v>
      </c>
      <c r="M17" s="11"/>
    </row>
    <row r="18" spans="1:13" x14ac:dyDescent="0.2">
      <c r="A18" s="36" t="s">
        <v>27</v>
      </c>
      <c r="B18" s="586" t="s">
        <v>1977</v>
      </c>
      <c r="C18" s="587"/>
      <c r="D18" s="587"/>
      <c r="E18" s="587"/>
      <c r="F18" s="587"/>
      <c r="G18" s="588"/>
      <c r="H18" s="11"/>
      <c r="I18" s="11"/>
      <c r="J18" s="11"/>
      <c r="K18" s="11">
        <v>3000</v>
      </c>
      <c r="L18" s="11">
        <f t="shared" si="0"/>
        <v>3000</v>
      </c>
      <c r="M18" s="11"/>
    </row>
    <row r="19" spans="1:13" x14ac:dyDescent="0.2">
      <c r="A19" s="36" t="s">
        <v>28</v>
      </c>
      <c r="B19" s="586" t="s">
        <v>1978</v>
      </c>
      <c r="C19" s="587"/>
      <c r="D19" s="587"/>
      <c r="E19" s="587"/>
      <c r="F19" s="587"/>
      <c r="G19" s="588"/>
      <c r="H19" s="11"/>
      <c r="I19" s="11"/>
      <c r="J19" s="11"/>
      <c r="K19" s="11">
        <v>1000</v>
      </c>
      <c r="L19" s="11">
        <f t="shared" si="0"/>
        <v>1000</v>
      </c>
      <c r="M19" s="11">
        <v>779</v>
      </c>
    </row>
    <row r="20" spans="1:13" s="6" customFormat="1" ht="25.5" customHeight="1" x14ac:dyDescent="0.2">
      <c r="A20" s="36" t="s">
        <v>29</v>
      </c>
      <c r="B20" s="589" t="s">
        <v>818</v>
      </c>
      <c r="C20" s="590"/>
      <c r="D20" s="590"/>
      <c r="E20" s="590"/>
      <c r="F20" s="590"/>
      <c r="G20" s="591"/>
      <c r="H20" s="12">
        <f>SUM(H21:H35)</f>
        <v>239070</v>
      </c>
      <c r="I20" s="12">
        <f>SUM(I21:I35)</f>
        <v>0</v>
      </c>
      <c r="J20" s="12">
        <f>SUM(J21:J35)</f>
        <v>35218</v>
      </c>
      <c r="K20" s="12">
        <f>SUM(K21:K36)</f>
        <v>80329</v>
      </c>
      <c r="L20" s="12">
        <f>SUM(H20:K20)</f>
        <v>354617</v>
      </c>
      <c r="M20" s="12">
        <f>SUM(M21:M36)</f>
        <v>82574</v>
      </c>
    </row>
    <row r="21" spans="1:13" x14ac:dyDescent="0.2">
      <c r="A21" s="36" t="s">
        <v>30</v>
      </c>
      <c r="B21" s="592" t="s">
        <v>847</v>
      </c>
      <c r="C21" s="593"/>
      <c r="D21" s="593"/>
      <c r="E21" s="593"/>
      <c r="F21" s="593"/>
      <c r="G21" s="594"/>
      <c r="H21" s="11">
        <v>172</v>
      </c>
      <c r="I21" s="11"/>
      <c r="J21" s="11"/>
      <c r="K21" s="11">
        <v>828</v>
      </c>
      <c r="L21" s="11">
        <f t="shared" si="0"/>
        <v>1000</v>
      </c>
      <c r="M21" s="11"/>
    </row>
    <row r="22" spans="1:13" x14ac:dyDescent="0.2">
      <c r="A22" s="36" t="s">
        <v>31</v>
      </c>
      <c r="B22" s="592" t="s">
        <v>917</v>
      </c>
      <c r="C22" s="593"/>
      <c r="D22" s="593"/>
      <c r="E22" s="593"/>
      <c r="F22" s="593"/>
      <c r="G22" s="594"/>
      <c r="H22" s="11">
        <v>8137</v>
      </c>
      <c r="I22" s="11"/>
      <c r="J22" s="11">
        <v>34047</v>
      </c>
      <c r="K22" s="11">
        <v>70000</v>
      </c>
      <c r="L22" s="11">
        <f t="shared" si="0"/>
        <v>112184</v>
      </c>
      <c r="M22" s="11">
        <v>80963</v>
      </c>
    </row>
    <row r="23" spans="1:13" x14ac:dyDescent="0.2">
      <c r="A23" s="36" t="s">
        <v>32</v>
      </c>
      <c r="B23" s="595" t="s">
        <v>915</v>
      </c>
      <c r="C23" s="596"/>
      <c r="D23" s="596"/>
      <c r="E23" s="596"/>
      <c r="F23" s="596"/>
      <c r="G23" s="597"/>
      <c r="H23" s="11">
        <v>20000</v>
      </c>
      <c r="I23" s="11"/>
      <c r="J23" s="11"/>
      <c r="K23" s="11"/>
      <c r="L23" s="11">
        <f t="shared" si="0"/>
        <v>20000</v>
      </c>
      <c r="M23" s="11">
        <v>344</v>
      </c>
    </row>
    <row r="24" spans="1:13" x14ac:dyDescent="0.2">
      <c r="A24" s="36" t="s">
        <v>33</v>
      </c>
      <c r="B24" s="595" t="s">
        <v>1979</v>
      </c>
      <c r="C24" s="596"/>
      <c r="D24" s="596"/>
      <c r="E24" s="596"/>
      <c r="F24" s="596"/>
      <c r="G24" s="597"/>
      <c r="H24" s="11">
        <v>343</v>
      </c>
      <c r="I24" s="11"/>
      <c r="J24" s="11"/>
      <c r="K24" s="11">
        <v>768</v>
      </c>
      <c r="L24" s="11">
        <f t="shared" si="0"/>
        <v>1111</v>
      </c>
      <c r="M24" s="11">
        <v>341</v>
      </c>
    </row>
    <row r="25" spans="1:13" x14ac:dyDescent="0.2">
      <c r="A25" s="36" t="s">
        <v>34</v>
      </c>
      <c r="B25" s="595" t="s">
        <v>1980</v>
      </c>
      <c r="C25" s="596"/>
      <c r="D25" s="596"/>
      <c r="E25" s="596"/>
      <c r="F25" s="596"/>
      <c r="G25" s="597"/>
      <c r="H25" s="11"/>
      <c r="I25" s="11"/>
      <c r="J25" s="11"/>
      <c r="K25" s="11"/>
      <c r="L25" s="11">
        <f t="shared" si="0"/>
        <v>0</v>
      </c>
      <c r="M25" s="11"/>
    </row>
    <row r="26" spans="1:13" x14ac:dyDescent="0.2">
      <c r="A26" s="36" t="s">
        <v>35</v>
      </c>
      <c r="B26" s="595" t="s">
        <v>1515</v>
      </c>
      <c r="C26" s="596"/>
      <c r="D26" s="596"/>
      <c r="E26" s="596"/>
      <c r="F26" s="596"/>
      <c r="G26" s="597"/>
      <c r="H26" s="11">
        <v>18</v>
      </c>
      <c r="I26" s="11"/>
      <c r="J26" s="11"/>
      <c r="K26" s="11">
        <v>482</v>
      </c>
      <c r="L26" s="11">
        <f t="shared" si="0"/>
        <v>500</v>
      </c>
      <c r="M26" s="11">
        <v>926</v>
      </c>
    </row>
    <row r="27" spans="1:13" x14ac:dyDescent="0.2">
      <c r="A27" s="36" t="s">
        <v>36</v>
      </c>
      <c r="B27" s="595" t="s">
        <v>1981</v>
      </c>
      <c r="C27" s="596"/>
      <c r="D27" s="596"/>
      <c r="E27" s="596"/>
      <c r="F27" s="596"/>
      <c r="G27" s="597"/>
      <c r="H27" s="11"/>
      <c r="I27" s="11"/>
      <c r="J27" s="11"/>
      <c r="K27" s="11"/>
      <c r="L27" s="11">
        <f t="shared" si="0"/>
        <v>0</v>
      </c>
      <c r="M27" s="11"/>
    </row>
    <row r="28" spans="1:13" x14ac:dyDescent="0.2">
      <c r="A28" s="36" t="s">
        <v>37</v>
      </c>
      <c r="B28" s="595" t="s">
        <v>1982</v>
      </c>
      <c r="C28" s="596"/>
      <c r="D28" s="596"/>
      <c r="E28" s="596"/>
      <c r="F28" s="596"/>
      <c r="G28" s="597"/>
      <c r="H28" s="11"/>
      <c r="I28" s="11"/>
      <c r="J28" s="11"/>
      <c r="K28" s="11">
        <v>1000</v>
      </c>
      <c r="L28" s="11">
        <f t="shared" si="0"/>
        <v>1000</v>
      </c>
      <c r="M28" s="11"/>
    </row>
    <row r="29" spans="1:13" x14ac:dyDescent="0.2">
      <c r="A29" s="36" t="s">
        <v>38</v>
      </c>
      <c r="B29" s="595" t="s">
        <v>1983</v>
      </c>
      <c r="C29" s="596"/>
      <c r="D29" s="596"/>
      <c r="E29" s="596"/>
      <c r="F29" s="596"/>
      <c r="G29" s="597"/>
      <c r="H29" s="11"/>
      <c r="I29" s="11"/>
      <c r="J29" s="11"/>
      <c r="K29" s="11">
        <v>5000</v>
      </c>
      <c r="L29" s="11">
        <f t="shared" si="0"/>
        <v>5000</v>
      </c>
      <c r="M29" s="11"/>
    </row>
    <row r="30" spans="1:13" x14ac:dyDescent="0.2">
      <c r="A30" s="36" t="s">
        <v>40</v>
      </c>
      <c r="B30" s="595" t="s">
        <v>1984</v>
      </c>
      <c r="C30" s="596"/>
      <c r="D30" s="596"/>
      <c r="E30" s="596"/>
      <c r="F30" s="596"/>
      <c r="G30" s="597"/>
      <c r="H30" s="11">
        <v>202000</v>
      </c>
      <c r="I30" s="11"/>
      <c r="J30" s="11"/>
      <c r="K30" s="11"/>
      <c r="L30" s="11">
        <f t="shared" si="0"/>
        <v>202000</v>
      </c>
      <c r="M30" s="11"/>
    </row>
    <row r="31" spans="1:13" x14ac:dyDescent="0.2">
      <c r="A31" s="36" t="s">
        <v>41</v>
      </c>
      <c r="B31" s="595" t="s">
        <v>1985</v>
      </c>
      <c r="C31" s="596"/>
      <c r="D31" s="596"/>
      <c r="E31" s="596"/>
      <c r="F31" s="596"/>
      <c r="G31" s="597"/>
      <c r="H31" s="11"/>
      <c r="I31" s="11"/>
      <c r="J31" s="11"/>
      <c r="K31" s="11"/>
      <c r="L31" s="11">
        <f t="shared" si="0"/>
        <v>0</v>
      </c>
      <c r="M31" s="11"/>
    </row>
    <row r="32" spans="1:13" x14ac:dyDescent="0.2">
      <c r="A32" s="36" t="s">
        <v>43</v>
      </c>
      <c r="B32" s="595" t="s">
        <v>1986</v>
      </c>
      <c r="C32" s="596"/>
      <c r="D32" s="596"/>
      <c r="E32" s="596"/>
      <c r="F32" s="596"/>
      <c r="G32" s="597"/>
      <c r="H32" s="11"/>
      <c r="I32" s="11"/>
      <c r="J32" s="11"/>
      <c r="K32" s="11"/>
      <c r="L32" s="11">
        <f t="shared" si="0"/>
        <v>0</v>
      </c>
      <c r="M32" s="11"/>
    </row>
    <row r="33" spans="1:13" x14ac:dyDescent="0.2">
      <c r="A33" s="36" t="s">
        <v>44</v>
      </c>
      <c r="B33" s="595" t="s">
        <v>1987</v>
      </c>
      <c r="C33" s="596"/>
      <c r="D33" s="596"/>
      <c r="E33" s="596"/>
      <c r="F33" s="596"/>
      <c r="G33" s="597"/>
      <c r="H33" s="11"/>
      <c r="I33" s="11"/>
      <c r="J33" s="11">
        <v>1171</v>
      </c>
      <c r="K33" s="11"/>
      <c r="L33" s="11">
        <f t="shared" si="0"/>
        <v>1171</v>
      </c>
      <c r="M33" s="11"/>
    </row>
    <row r="34" spans="1:13" x14ac:dyDescent="0.2">
      <c r="A34" s="36" t="s">
        <v>45</v>
      </c>
      <c r="B34" s="595" t="s">
        <v>1988</v>
      </c>
      <c r="C34" s="596"/>
      <c r="D34" s="596"/>
      <c r="E34" s="596"/>
      <c r="F34" s="596"/>
      <c r="G34" s="597"/>
      <c r="H34" s="11">
        <v>8000</v>
      </c>
      <c r="I34" s="11"/>
      <c r="J34" s="11"/>
      <c r="K34" s="11"/>
      <c r="L34" s="11">
        <f t="shared" si="0"/>
        <v>8000</v>
      </c>
      <c r="M34" s="11"/>
    </row>
    <row r="35" spans="1:13" x14ac:dyDescent="0.2">
      <c r="A35" s="36" t="s">
        <v>47</v>
      </c>
      <c r="B35" s="595" t="s">
        <v>1989</v>
      </c>
      <c r="C35" s="596"/>
      <c r="D35" s="596"/>
      <c r="E35" s="596"/>
      <c r="F35" s="596"/>
      <c r="G35" s="597"/>
      <c r="H35" s="11">
        <v>400</v>
      </c>
      <c r="I35" s="11"/>
      <c r="J35" s="11"/>
      <c r="K35" s="11"/>
      <c r="L35" s="11">
        <f t="shared" si="0"/>
        <v>400</v>
      </c>
      <c r="M35" s="11"/>
    </row>
    <row r="36" spans="1:13" x14ac:dyDescent="0.2">
      <c r="A36" s="36" t="s">
        <v>48</v>
      </c>
      <c r="B36" s="595" t="s">
        <v>1990</v>
      </c>
      <c r="C36" s="596"/>
      <c r="D36" s="596"/>
      <c r="E36" s="596"/>
      <c r="F36" s="596"/>
      <c r="G36" s="597"/>
      <c r="H36" s="11"/>
      <c r="I36" s="11"/>
      <c r="J36" s="11"/>
      <c r="K36" s="11">
        <v>2251</v>
      </c>
      <c r="L36" s="11">
        <f>SUM(H36:K36)</f>
        <v>2251</v>
      </c>
      <c r="M36" s="11"/>
    </row>
    <row r="37" spans="1:13" s="6" customFormat="1" x14ac:dyDescent="0.2">
      <c r="A37" s="36" t="s">
        <v>49</v>
      </c>
      <c r="B37" s="589" t="s">
        <v>854</v>
      </c>
      <c r="C37" s="590"/>
      <c r="D37" s="590"/>
      <c r="E37" s="590"/>
      <c r="F37" s="590"/>
      <c r="G37" s="591"/>
      <c r="H37" s="12">
        <f>SUM(H38:H39)</f>
        <v>158</v>
      </c>
      <c r="I37" s="12">
        <f>SUM(I38:I39)</f>
        <v>0</v>
      </c>
      <c r="J37" s="12">
        <f>SUM(J38:J39)</f>
        <v>0</v>
      </c>
      <c r="K37" s="12">
        <f>SUM(K38:K39)</f>
        <v>10342</v>
      </c>
      <c r="L37" s="12">
        <f t="shared" si="0"/>
        <v>10500</v>
      </c>
      <c r="M37" s="12">
        <f>SUM(M38:M39)</f>
        <v>8339</v>
      </c>
    </row>
    <row r="38" spans="1:13" x14ac:dyDescent="0.2">
      <c r="A38" s="36" t="s">
        <v>50</v>
      </c>
      <c r="B38" s="592" t="s">
        <v>847</v>
      </c>
      <c r="C38" s="593"/>
      <c r="D38" s="593"/>
      <c r="E38" s="593"/>
      <c r="F38" s="593"/>
      <c r="G38" s="594"/>
      <c r="H38" s="11">
        <v>158</v>
      </c>
      <c r="I38" s="11"/>
      <c r="J38" s="11"/>
      <c r="K38" s="11">
        <v>4342</v>
      </c>
      <c r="L38" s="11">
        <f t="shared" si="0"/>
        <v>4500</v>
      </c>
      <c r="M38" s="11">
        <v>3411</v>
      </c>
    </row>
    <row r="39" spans="1:13" x14ac:dyDescent="0.2">
      <c r="A39" s="36" t="s">
        <v>51</v>
      </c>
      <c r="B39" s="592" t="s">
        <v>1991</v>
      </c>
      <c r="C39" s="593"/>
      <c r="D39" s="593"/>
      <c r="E39" s="593"/>
      <c r="F39" s="593"/>
      <c r="G39" s="594"/>
      <c r="H39" s="11"/>
      <c r="I39" s="11"/>
      <c r="J39" s="11"/>
      <c r="K39" s="11">
        <v>6000</v>
      </c>
      <c r="L39" s="11">
        <f t="shared" si="0"/>
        <v>6000</v>
      </c>
      <c r="M39" s="11">
        <v>4928</v>
      </c>
    </row>
    <row r="40" spans="1:13" s="6" customFormat="1" x14ac:dyDescent="0.2">
      <c r="A40" s="36" t="s">
        <v>52</v>
      </c>
      <c r="B40" s="589" t="s">
        <v>820</v>
      </c>
      <c r="C40" s="590"/>
      <c r="D40" s="590"/>
      <c r="E40" s="590"/>
      <c r="F40" s="590"/>
      <c r="G40" s="591"/>
      <c r="H40" s="12">
        <f>SUM(H41:H44)</f>
        <v>3592</v>
      </c>
      <c r="I40" s="12">
        <f>SUM(I41:I44)</f>
        <v>0</v>
      </c>
      <c r="J40" s="12">
        <f>SUM(J41:J44)</f>
        <v>1839</v>
      </c>
      <c r="K40" s="12">
        <f>SUM(K41:K44)</f>
        <v>4581</v>
      </c>
      <c r="L40" s="12">
        <f t="shared" si="0"/>
        <v>10012</v>
      </c>
      <c r="M40" s="12">
        <f>SUM(M41:M44)</f>
        <v>6058</v>
      </c>
    </row>
    <row r="41" spans="1:13" ht="12.75" customHeight="1" x14ac:dyDescent="0.2">
      <c r="A41" s="36" t="s">
        <v>53</v>
      </c>
      <c r="B41" s="592" t="s">
        <v>821</v>
      </c>
      <c r="C41" s="593"/>
      <c r="D41" s="593"/>
      <c r="E41" s="593"/>
      <c r="F41" s="593"/>
      <c r="G41" s="594"/>
      <c r="H41" s="11">
        <v>1000</v>
      </c>
      <c r="I41" s="11"/>
      <c r="J41" s="11"/>
      <c r="K41" s="11"/>
      <c r="L41" s="11">
        <f t="shared" si="0"/>
        <v>1000</v>
      </c>
      <c r="M41" s="11">
        <v>1170</v>
      </c>
    </row>
    <row r="42" spans="1:13" x14ac:dyDescent="0.2">
      <c r="A42" s="36" t="s">
        <v>54</v>
      </c>
      <c r="B42" s="592" t="s">
        <v>847</v>
      </c>
      <c r="C42" s="593"/>
      <c r="D42" s="593"/>
      <c r="E42" s="593"/>
      <c r="F42" s="593"/>
      <c r="G42" s="594"/>
      <c r="H42" s="11">
        <v>2592</v>
      </c>
      <c r="I42" s="11"/>
      <c r="J42" s="11">
        <v>512</v>
      </c>
      <c r="K42" s="11">
        <v>408</v>
      </c>
      <c r="L42" s="11">
        <f t="shared" si="0"/>
        <v>3512</v>
      </c>
      <c r="M42" s="11">
        <v>155</v>
      </c>
    </row>
    <row r="43" spans="1:13" x14ac:dyDescent="0.2">
      <c r="A43" s="36" t="s">
        <v>55</v>
      </c>
      <c r="B43" s="592" t="s">
        <v>1992</v>
      </c>
      <c r="C43" s="593"/>
      <c r="D43" s="593"/>
      <c r="E43" s="593"/>
      <c r="F43" s="593"/>
      <c r="G43" s="594"/>
      <c r="H43" s="11"/>
      <c r="I43" s="11"/>
      <c r="J43" s="11"/>
      <c r="K43" s="11">
        <v>3528</v>
      </c>
      <c r="L43" s="11">
        <f t="shared" si="0"/>
        <v>3528</v>
      </c>
      <c r="M43" s="11">
        <v>2362</v>
      </c>
    </row>
    <row r="44" spans="1:13" x14ac:dyDescent="0.2">
      <c r="A44" s="36" t="s">
        <v>56</v>
      </c>
      <c r="B44" s="592" t="s">
        <v>1993</v>
      </c>
      <c r="C44" s="593"/>
      <c r="D44" s="593"/>
      <c r="E44" s="593"/>
      <c r="F44" s="593"/>
      <c r="G44" s="594"/>
      <c r="H44" s="11"/>
      <c r="I44" s="11"/>
      <c r="J44" s="11">
        <v>1327</v>
      </c>
      <c r="K44" s="11">
        <v>645</v>
      </c>
      <c r="L44" s="11">
        <f t="shared" si="0"/>
        <v>1972</v>
      </c>
      <c r="M44" s="11">
        <v>2371</v>
      </c>
    </row>
    <row r="45" spans="1:13" x14ac:dyDescent="0.2">
      <c r="A45" s="36" t="s">
        <v>57</v>
      </c>
      <c r="B45" s="589" t="s">
        <v>822</v>
      </c>
      <c r="C45" s="590"/>
      <c r="D45" s="590"/>
      <c r="E45" s="590"/>
      <c r="F45" s="590"/>
      <c r="G45" s="591"/>
      <c r="H45" s="12">
        <f t="shared" ref="H45:M45" si="1">SUM(H46:H50)</f>
        <v>51773</v>
      </c>
      <c r="I45" s="12">
        <f t="shared" si="1"/>
        <v>0</v>
      </c>
      <c r="J45" s="12">
        <f t="shared" si="1"/>
        <v>0</v>
      </c>
      <c r="K45" s="12">
        <f t="shared" si="1"/>
        <v>98362</v>
      </c>
      <c r="L45" s="12">
        <f t="shared" si="1"/>
        <v>150135</v>
      </c>
      <c r="M45" s="12">
        <f t="shared" si="1"/>
        <v>74636</v>
      </c>
    </row>
    <row r="46" spans="1:13" x14ac:dyDescent="0.2">
      <c r="A46" s="36" t="s">
        <v>58</v>
      </c>
      <c r="B46" s="586" t="s">
        <v>823</v>
      </c>
      <c r="C46" s="587"/>
      <c r="D46" s="587"/>
      <c r="E46" s="587"/>
      <c r="F46" s="587"/>
      <c r="G46" s="588"/>
      <c r="H46" s="11">
        <v>1842</v>
      </c>
      <c r="I46" s="11"/>
      <c r="J46" s="11"/>
      <c r="K46" s="11"/>
      <c r="L46" s="11">
        <f t="shared" si="0"/>
        <v>1842</v>
      </c>
      <c r="M46" s="11">
        <v>1842</v>
      </c>
    </row>
    <row r="47" spans="1:13" x14ac:dyDescent="0.2">
      <c r="A47" s="36" t="s">
        <v>59</v>
      </c>
      <c r="B47" s="586" t="s">
        <v>824</v>
      </c>
      <c r="C47" s="587"/>
      <c r="D47" s="587"/>
      <c r="E47" s="587"/>
      <c r="F47" s="587"/>
      <c r="G47" s="588"/>
      <c r="H47" s="11">
        <v>0</v>
      </c>
      <c r="I47" s="11"/>
      <c r="J47" s="11"/>
      <c r="K47" s="11">
        <v>470</v>
      </c>
      <c r="L47" s="11">
        <f t="shared" si="0"/>
        <v>470</v>
      </c>
      <c r="M47" s="11">
        <v>432</v>
      </c>
    </row>
    <row r="48" spans="1:13" ht="12.75" customHeight="1" x14ac:dyDescent="0.2">
      <c r="A48" s="36" t="s">
        <v>60</v>
      </c>
      <c r="B48" s="586" t="s">
        <v>875</v>
      </c>
      <c r="C48" s="587"/>
      <c r="D48" s="587"/>
      <c r="E48" s="587"/>
      <c r="F48" s="587"/>
      <c r="G48" s="588"/>
      <c r="H48" s="11">
        <v>40000</v>
      </c>
      <c r="I48" s="11"/>
      <c r="J48" s="11"/>
      <c r="K48" s="11">
        <v>33000</v>
      </c>
      <c r="L48" s="11">
        <f t="shared" si="0"/>
        <v>73000</v>
      </c>
      <c r="M48" s="11">
        <v>902</v>
      </c>
    </row>
    <row r="49" spans="1:13" x14ac:dyDescent="0.2">
      <c r="A49" s="36" t="s">
        <v>62</v>
      </c>
      <c r="B49" s="586" t="s">
        <v>1916</v>
      </c>
      <c r="C49" s="587"/>
      <c r="D49" s="587"/>
      <c r="E49" s="587"/>
      <c r="F49" s="587"/>
      <c r="G49" s="588"/>
      <c r="H49" s="11">
        <v>9931</v>
      </c>
      <c r="I49" s="11"/>
      <c r="J49" s="11"/>
      <c r="K49" s="11">
        <v>7908</v>
      </c>
      <c r="L49" s="11">
        <f t="shared" si="0"/>
        <v>17839</v>
      </c>
      <c r="M49" s="11">
        <v>14476</v>
      </c>
    </row>
    <row r="50" spans="1:13" x14ac:dyDescent="0.2">
      <c r="A50" s="36" t="s">
        <v>63</v>
      </c>
      <c r="B50" s="586" t="s">
        <v>1994</v>
      </c>
      <c r="C50" s="587"/>
      <c r="D50" s="587"/>
      <c r="E50" s="587"/>
      <c r="F50" s="587"/>
      <c r="G50" s="588"/>
      <c r="H50" s="11"/>
      <c r="I50" s="11"/>
      <c r="J50" s="11"/>
      <c r="K50" s="11">
        <v>56984</v>
      </c>
      <c r="L50" s="11">
        <f t="shared" si="0"/>
        <v>56984</v>
      </c>
      <c r="M50" s="11">
        <v>56984</v>
      </c>
    </row>
    <row r="51" spans="1:13" s="6" customFormat="1" ht="24" customHeight="1" x14ac:dyDescent="0.2">
      <c r="A51" s="36" t="s">
        <v>64</v>
      </c>
      <c r="B51" s="589" t="s">
        <v>864</v>
      </c>
      <c r="C51" s="590"/>
      <c r="D51" s="590"/>
      <c r="E51" s="590"/>
      <c r="F51" s="590"/>
      <c r="G51" s="591"/>
      <c r="H51" s="12">
        <f>SUM(H52:H52)</f>
        <v>1140</v>
      </c>
      <c r="I51" s="12">
        <f>SUM(I52:I52)</f>
        <v>0</v>
      </c>
      <c r="J51" s="12">
        <f>SUM(J52:J52)</f>
        <v>0</v>
      </c>
      <c r="K51" s="12">
        <f>SUM(K52:K52)</f>
        <v>360</v>
      </c>
      <c r="L51" s="12">
        <f>SUM(H51:K51)</f>
        <v>1500</v>
      </c>
      <c r="M51" s="12">
        <f>SUM(M52)</f>
        <v>815</v>
      </c>
    </row>
    <row r="52" spans="1:13" x14ac:dyDescent="0.2">
      <c r="A52" s="36" t="s">
        <v>65</v>
      </c>
      <c r="B52" s="592" t="s">
        <v>847</v>
      </c>
      <c r="C52" s="593"/>
      <c r="D52" s="593"/>
      <c r="E52" s="593"/>
      <c r="F52" s="593"/>
      <c r="G52" s="594"/>
      <c r="H52" s="11">
        <v>1140</v>
      </c>
      <c r="I52" s="11"/>
      <c r="J52" s="11"/>
      <c r="K52" s="11">
        <v>360</v>
      </c>
      <c r="L52" s="11">
        <f>SUM(H52:K52)</f>
        <v>1500</v>
      </c>
      <c r="M52" s="11">
        <v>815</v>
      </c>
    </row>
    <row r="53" spans="1:13" x14ac:dyDescent="0.2">
      <c r="A53" s="36" t="s">
        <v>66</v>
      </c>
      <c r="B53" s="601" t="s">
        <v>826</v>
      </c>
      <c r="C53" s="602"/>
      <c r="D53" s="602"/>
      <c r="E53" s="602"/>
      <c r="F53" s="602"/>
      <c r="G53" s="603"/>
      <c r="H53" s="10">
        <f>SUM(H54)</f>
        <v>9081</v>
      </c>
      <c r="I53" s="10">
        <f>SUM(I54:I54)</f>
        <v>0</v>
      </c>
      <c r="J53" s="10">
        <f>SUM(J54:J54)</f>
        <v>4762</v>
      </c>
      <c r="K53" s="10">
        <f>SUM(K54:K54)</f>
        <v>0</v>
      </c>
      <c r="L53" s="10">
        <f t="shared" si="0"/>
        <v>13843</v>
      </c>
      <c r="M53" s="10">
        <f>SUM(M54)</f>
        <v>11610</v>
      </c>
    </row>
    <row r="54" spans="1:13" x14ac:dyDescent="0.2">
      <c r="A54" s="36" t="s">
        <v>67</v>
      </c>
      <c r="B54" s="604" t="s">
        <v>1995</v>
      </c>
      <c r="C54" s="604"/>
      <c r="D54" s="604"/>
      <c r="E54" s="604"/>
      <c r="F54" s="604"/>
      <c r="G54" s="604"/>
      <c r="H54" s="11">
        <v>9081</v>
      </c>
      <c r="I54" s="11"/>
      <c r="J54" s="11">
        <v>4762</v>
      </c>
      <c r="K54" s="11"/>
      <c r="L54" s="11">
        <f>SUM(H54:K54)</f>
        <v>13843</v>
      </c>
      <c r="M54" s="11">
        <v>11610</v>
      </c>
    </row>
    <row r="55" spans="1:13" x14ac:dyDescent="0.2">
      <c r="A55" s="36" t="s">
        <v>68</v>
      </c>
      <c r="B55" s="589" t="s">
        <v>829</v>
      </c>
      <c r="C55" s="590"/>
      <c r="D55" s="590"/>
      <c r="E55" s="590"/>
      <c r="F55" s="590"/>
      <c r="G55" s="591"/>
      <c r="H55" s="12">
        <f>SUM(H56:H56)</f>
        <v>6408</v>
      </c>
      <c r="I55" s="12">
        <f>SUM(I56:I56)</f>
        <v>0</v>
      </c>
      <c r="J55" s="12">
        <f>SUM(J56:J56)</f>
        <v>0</v>
      </c>
      <c r="K55" s="12">
        <f>SUM(K56:K56)</f>
        <v>4418</v>
      </c>
      <c r="L55" s="12">
        <f t="shared" si="0"/>
        <v>10826</v>
      </c>
      <c r="M55" s="12">
        <f>SUM(M56)</f>
        <v>2096</v>
      </c>
    </row>
    <row r="56" spans="1:13" x14ac:dyDescent="0.2">
      <c r="A56" s="36" t="s">
        <v>69</v>
      </c>
      <c r="B56" s="586" t="s">
        <v>830</v>
      </c>
      <c r="C56" s="587"/>
      <c r="D56" s="587"/>
      <c r="E56" s="587"/>
      <c r="F56" s="587"/>
      <c r="G56" s="588"/>
      <c r="H56" s="11">
        <v>6408</v>
      </c>
      <c r="I56" s="11"/>
      <c r="J56" s="11"/>
      <c r="K56" s="11">
        <v>4418</v>
      </c>
      <c r="L56" s="11">
        <f t="shared" si="0"/>
        <v>10826</v>
      </c>
      <c r="M56" s="11">
        <v>2096</v>
      </c>
    </row>
    <row r="57" spans="1:13" x14ac:dyDescent="0.2">
      <c r="A57" s="36" t="s">
        <v>70</v>
      </c>
      <c r="B57" s="589" t="s">
        <v>831</v>
      </c>
      <c r="C57" s="590"/>
      <c r="D57" s="590"/>
      <c r="E57" s="590"/>
      <c r="F57" s="590"/>
      <c r="G57" s="591"/>
      <c r="H57" s="12">
        <f>SUM(H58)</f>
        <v>0</v>
      </c>
      <c r="I57" s="12">
        <f>SUM(I58)</f>
        <v>0</v>
      </c>
      <c r="J57" s="12">
        <f>SUM(J58)</f>
        <v>2971</v>
      </c>
      <c r="K57" s="12">
        <f>SUM(K58)</f>
        <v>2386</v>
      </c>
      <c r="L57" s="12">
        <f t="shared" si="0"/>
        <v>5357</v>
      </c>
      <c r="M57" s="12">
        <f>SUM(M58)</f>
        <v>0</v>
      </c>
    </row>
    <row r="58" spans="1:13" x14ac:dyDescent="0.2">
      <c r="A58" s="36" t="s">
        <v>71</v>
      </c>
      <c r="B58" s="586" t="s">
        <v>1996</v>
      </c>
      <c r="C58" s="587"/>
      <c r="D58" s="587"/>
      <c r="E58" s="587"/>
      <c r="F58" s="587"/>
      <c r="G58" s="588"/>
      <c r="H58" s="11"/>
      <c r="I58" s="11"/>
      <c r="J58" s="11">
        <v>2971</v>
      </c>
      <c r="K58" s="11">
        <v>2386</v>
      </c>
      <c r="L58" s="11">
        <f t="shared" si="0"/>
        <v>5357</v>
      </c>
      <c r="M58" s="11"/>
    </row>
    <row r="59" spans="1:13" x14ac:dyDescent="0.2">
      <c r="A59" s="36" t="s">
        <v>72</v>
      </c>
      <c r="B59" s="589" t="s">
        <v>832</v>
      </c>
      <c r="C59" s="590"/>
      <c r="D59" s="590"/>
      <c r="E59" s="590"/>
      <c r="F59" s="590"/>
      <c r="G59" s="591"/>
      <c r="H59" s="12">
        <f>SUM(H60:H62)</f>
        <v>38325</v>
      </c>
      <c r="I59" s="12">
        <f>SUM(I60:I62)</f>
        <v>0</v>
      </c>
      <c r="J59" s="12">
        <f>SUM(J60:J62)</f>
        <v>0</v>
      </c>
      <c r="K59" s="12">
        <f>SUM(K60:K62)</f>
        <v>1202</v>
      </c>
      <c r="L59" s="12">
        <f t="shared" si="0"/>
        <v>39527</v>
      </c>
      <c r="M59" s="12">
        <f>SUM(M60:M62)</f>
        <v>127</v>
      </c>
    </row>
    <row r="60" spans="1:13" x14ac:dyDescent="0.2">
      <c r="A60" s="36" t="s">
        <v>73</v>
      </c>
      <c r="B60" s="586" t="s">
        <v>39</v>
      </c>
      <c r="C60" s="587"/>
      <c r="D60" s="587"/>
      <c r="E60" s="587"/>
      <c r="F60" s="587"/>
      <c r="G60" s="588"/>
      <c r="H60" s="11">
        <v>2400</v>
      </c>
      <c r="I60" s="11"/>
      <c r="J60" s="11"/>
      <c r="K60" s="11">
        <v>127</v>
      </c>
      <c r="L60" s="11">
        <f t="shared" si="0"/>
        <v>2527</v>
      </c>
      <c r="M60" s="11">
        <v>127</v>
      </c>
    </row>
    <row r="61" spans="1:13" x14ac:dyDescent="0.2">
      <c r="A61" s="36" t="s">
        <v>74</v>
      </c>
      <c r="B61" s="586" t="s">
        <v>810</v>
      </c>
      <c r="C61" s="587"/>
      <c r="D61" s="587"/>
      <c r="E61" s="587"/>
      <c r="F61" s="587"/>
      <c r="G61" s="588"/>
      <c r="H61" s="11">
        <v>35925</v>
      </c>
      <c r="I61" s="11"/>
      <c r="J61" s="11"/>
      <c r="K61" s="11">
        <v>75</v>
      </c>
      <c r="L61" s="11">
        <f t="shared" si="0"/>
        <v>36000</v>
      </c>
      <c r="M61" s="11"/>
    </row>
    <row r="62" spans="1:13" x14ac:dyDescent="0.2">
      <c r="A62" s="36" t="s">
        <v>75</v>
      </c>
      <c r="B62" s="586" t="s">
        <v>1997</v>
      </c>
      <c r="C62" s="587"/>
      <c r="D62" s="587"/>
      <c r="E62" s="587"/>
      <c r="F62" s="587"/>
      <c r="G62" s="588"/>
      <c r="H62" s="11"/>
      <c r="I62" s="11"/>
      <c r="J62" s="11"/>
      <c r="K62" s="11">
        <v>1000</v>
      </c>
      <c r="L62" s="11">
        <f t="shared" si="0"/>
        <v>1000</v>
      </c>
      <c r="M62" s="11"/>
    </row>
    <row r="63" spans="1:13" x14ac:dyDescent="0.2">
      <c r="A63" s="36" t="s">
        <v>76</v>
      </c>
      <c r="B63" s="601" t="s">
        <v>833</v>
      </c>
      <c r="C63" s="602"/>
      <c r="D63" s="602"/>
      <c r="E63" s="602"/>
      <c r="F63" s="602"/>
      <c r="G63" s="603"/>
      <c r="H63" s="10">
        <f>SUM(H64:H67)</f>
        <v>5878</v>
      </c>
      <c r="I63" s="10">
        <f>SUM(I64:I67)</f>
        <v>0</v>
      </c>
      <c r="J63" s="10">
        <f>SUM(J64:J67)</f>
        <v>0</v>
      </c>
      <c r="K63" s="10">
        <f>SUM(K64:K67)</f>
        <v>6761</v>
      </c>
      <c r="L63" s="10">
        <f t="shared" si="0"/>
        <v>12639</v>
      </c>
      <c r="M63" s="10">
        <f>SUM(M64:M67)</f>
        <v>6469</v>
      </c>
    </row>
    <row r="64" spans="1:13" x14ac:dyDescent="0.2">
      <c r="A64" s="36" t="s">
        <v>78</v>
      </c>
      <c r="B64" s="586" t="s">
        <v>203</v>
      </c>
      <c r="C64" s="587"/>
      <c r="D64" s="587"/>
      <c r="E64" s="587"/>
      <c r="F64" s="587"/>
      <c r="G64" s="588"/>
      <c r="H64" s="11">
        <v>2278</v>
      </c>
      <c r="I64" s="11"/>
      <c r="J64" s="11"/>
      <c r="K64" s="11">
        <v>2229</v>
      </c>
      <c r="L64" s="11">
        <f t="shared" si="0"/>
        <v>4507</v>
      </c>
      <c r="M64" s="11">
        <v>1938</v>
      </c>
    </row>
    <row r="65" spans="1:13" x14ac:dyDescent="0.2">
      <c r="A65" s="36" t="s">
        <v>79</v>
      </c>
      <c r="B65" s="586" t="s">
        <v>932</v>
      </c>
      <c r="C65" s="587"/>
      <c r="D65" s="587"/>
      <c r="E65" s="587"/>
      <c r="F65" s="587"/>
      <c r="G65" s="588"/>
      <c r="H65" s="11">
        <v>3600</v>
      </c>
      <c r="I65" s="11"/>
      <c r="J65" s="11"/>
      <c r="K65" s="11"/>
      <c r="L65" s="11">
        <f t="shared" si="0"/>
        <v>3600</v>
      </c>
      <c r="M65" s="11"/>
    </row>
    <row r="66" spans="1:13" x14ac:dyDescent="0.2">
      <c r="A66" s="36" t="s">
        <v>149</v>
      </c>
      <c r="B66" s="586" t="s">
        <v>850</v>
      </c>
      <c r="C66" s="587"/>
      <c r="D66" s="587"/>
      <c r="E66" s="587"/>
      <c r="F66" s="587"/>
      <c r="G66" s="588"/>
      <c r="H66" s="11">
        <v>0</v>
      </c>
      <c r="I66" s="11"/>
      <c r="J66" s="11"/>
      <c r="K66" s="11">
        <v>0</v>
      </c>
      <c r="L66" s="11">
        <f t="shared" si="0"/>
        <v>0</v>
      </c>
      <c r="M66" s="11"/>
    </row>
    <row r="67" spans="1:13" x14ac:dyDescent="0.2">
      <c r="A67" s="36" t="s">
        <v>150</v>
      </c>
      <c r="B67" s="586" t="s">
        <v>918</v>
      </c>
      <c r="C67" s="587"/>
      <c r="D67" s="587"/>
      <c r="E67" s="587"/>
      <c r="F67" s="587"/>
      <c r="G67" s="588"/>
      <c r="H67" s="11"/>
      <c r="I67" s="11"/>
      <c r="J67" s="11"/>
      <c r="K67" s="11">
        <v>4532</v>
      </c>
      <c r="L67" s="11">
        <f t="shared" si="0"/>
        <v>4532</v>
      </c>
      <c r="M67" s="11">
        <v>4531</v>
      </c>
    </row>
    <row r="68" spans="1:13" x14ac:dyDescent="0.2">
      <c r="A68" s="36" t="s">
        <v>151</v>
      </c>
      <c r="B68" s="589" t="s">
        <v>852</v>
      </c>
      <c r="C68" s="590"/>
      <c r="D68" s="590"/>
      <c r="E68" s="590"/>
      <c r="F68" s="590"/>
      <c r="G68" s="591"/>
      <c r="H68" s="12">
        <f>SUM(H69:H69)</f>
        <v>0</v>
      </c>
      <c r="I68" s="12">
        <f>SUM(I69:I69)</f>
        <v>0</v>
      </c>
      <c r="J68" s="12">
        <f>SUM(J69:J69)</f>
        <v>0</v>
      </c>
      <c r="K68" s="12">
        <f>SUM(K69:K69)</f>
        <v>470</v>
      </c>
      <c r="L68" s="12">
        <f t="shared" si="0"/>
        <v>470</v>
      </c>
      <c r="M68" s="12">
        <f>SUM(M69)</f>
        <v>485</v>
      </c>
    </row>
    <row r="69" spans="1:13" x14ac:dyDescent="0.2">
      <c r="A69" s="36" t="s">
        <v>152</v>
      </c>
      <c r="B69" s="586" t="s">
        <v>865</v>
      </c>
      <c r="C69" s="587"/>
      <c r="D69" s="587"/>
      <c r="E69" s="587"/>
      <c r="F69" s="587"/>
      <c r="G69" s="588"/>
      <c r="H69" s="11"/>
      <c r="I69" s="11"/>
      <c r="J69" s="11"/>
      <c r="K69" s="11">
        <v>470</v>
      </c>
      <c r="L69" s="11">
        <f t="shared" si="0"/>
        <v>470</v>
      </c>
      <c r="M69" s="11">
        <v>485</v>
      </c>
    </row>
    <row r="70" spans="1:13" x14ac:dyDescent="0.2">
      <c r="A70" s="36" t="s">
        <v>153</v>
      </c>
      <c r="B70" s="589" t="s">
        <v>849</v>
      </c>
      <c r="C70" s="590"/>
      <c r="D70" s="590"/>
      <c r="E70" s="590"/>
      <c r="F70" s="590"/>
      <c r="G70" s="591"/>
      <c r="H70" s="12">
        <f>SUM(H71:H71)</f>
        <v>6447</v>
      </c>
      <c r="I70" s="12">
        <f>SUM(I71:I71)</f>
        <v>0</v>
      </c>
      <c r="J70" s="12">
        <f>SUM(J71:J71)</f>
        <v>0</v>
      </c>
      <c r="K70" s="12">
        <f>SUM(K71:K71)</f>
        <v>1090</v>
      </c>
      <c r="L70" s="12">
        <f t="shared" si="0"/>
        <v>7537</v>
      </c>
      <c r="M70" s="12">
        <f>SUM(M71)</f>
        <v>2994</v>
      </c>
    </row>
    <row r="71" spans="1:13" x14ac:dyDescent="0.2">
      <c r="A71" s="36" t="s">
        <v>154</v>
      </c>
      <c r="B71" s="604" t="s">
        <v>836</v>
      </c>
      <c r="C71" s="604"/>
      <c r="D71" s="604"/>
      <c r="E71" s="604"/>
      <c r="F71" s="604"/>
      <c r="G71" s="604"/>
      <c r="H71" s="11">
        <v>6447</v>
      </c>
      <c r="I71" s="11"/>
      <c r="J71" s="11"/>
      <c r="K71" s="11">
        <v>1090</v>
      </c>
      <c r="L71" s="11">
        <f t="shared" si="0"/>
        <v>7537</v>
      </c>
      <c r="M71" s="11">
        <v>2994</v>
      </c>
    </row>
    <row r="72" spans="1:13" x14ac:dyDescent="0.2">
      <c r="A72" s="36" t="s">
        <v>155</v>
      </c>
      <c r="B72" s="589" t="s">
        <v>853</v>
      </c>
      <c r="C72" s="590"/>
      <c r="D72" s="590"/>
      <c r="E72" s="590"/>
      <c r="F72" s="590"/>
      <c r="G72" s="591"/>
      <c r="H72" s="12">
        <f>SUM(H73:H73)</f>
        <v>0</v>
      </c>
      <c r="I72" s="12">
        <f>SUM(I73:I73)</f>
        <v>0</v>
      </c>
      <c r="J72" s="12">
        <f>SUM(J73:J73)</f>
        <v>0</v>
      </c>
      <c r="K72" s="12">
        <f>SUM(K73:K73)</f>
        <v>10000</v>
      </c>
      <c r="L72" s="12">
        <f t="shared" si="0"/>
        <v>10000</v>
      </c>
      <c r="M72" s="12">
        <f>SUM(M73)</f>
        <v>0</v>
      </c>
    </row>
    <row r="73" spans="1:13" x14ac:dyDescent="0.2">
      <c r="A73" s="36" t="s">
        <v>156</v>
      </c>
      <c r="B73" s="604" t="s">
        <v>1998</v>
      </c>
      <c r="C73" s="604"/>
      <c r="D73" s="604"/>
      <c r="E73" s="604"/>
      <c r="F73" s="604"/>
      <c r="G73" s="604"/>
      <c r="H73" s="11"/>
      <c r="I73" s="11"/>
      <c r="J73" s="11"/>
      <c r="K73" s="11">
        <v>10000</v>
      </c>
      <c r="L73" s="11">
        <f t="shared" si="0"/>
        <v>10000</v>
      </c>
      <c r="M73" s="11"/>
    </row>
    <row r="74" spans="1:13" x14ac:dyDescent="0.2">
      <c r="A74" s="36" t="s">
        <v>157</v>
      </c>
      <c r="B74" s="589" t="s">
        <v>1999</v>
      </c>
      <c r="C74" s="590"/>
      <c r="D74" s="590"/>
      <c r="E74" s="590"/>
      <c r="F74" s="590"/>
      <c r="G74" s="591"/>
      <c r="H74" s="12">
        <f>SUM(H75:H75)</f>
        <v>15000</v>
      </c>
      <c r="I74" s="12">
        <f>SUM(I75:I75)</f>
        <v>0</v>
      </c>
      <c r="J74" s="12">
        <f>SUM(J75:J75)</f>
        <v>15000</v>
      </c>
      <c r="K74" s="12">
        <f>SUM(K75:K75)</f>
        <v>0</v>
      </c>
      <c r="L74" s="12">
        <f t="shared" si="0"/>
        <v>30000</v>
      </c>
      <c r="M74" s="12">
        <f>SUM(M75)</f>
        <v>1321</v>
      </c>
    </row>
    <row r="75" spans="1:13" x14ac:dyDescent="0.2">
      <c r="A75" s="36" t="s">
        <v>158</v>
      </c>
      <c r="B75" s="604" t="s">
        <v>1985</v>
      </c>
      <c r="C75" s="604"/>
      <c r="D75" s="604"/>
      <c r="E75" s="604"/>
      <c r="F75" s="604"/>
      <c r="G75" s="604"/>
      <c r="H75" s="11">
        <v>15000</v>
      </c>
      <c r="I75" s="11"/>
      <c r="J75" s="11">
        <v>15000</v>
      </c>
      <c r="K75" s="11"/>
      <c r="L75" s="11">
        <f t="shared" si="0"/>
        <v>30000</v>
      </c>
      <c r="M75" s="11">
        <v>1321</v>
      </c>
    </row>
    <row r="76" spans="1:13" ht="25.5" customHeight="1" x14ac:dyDescent="0.2">
      <c r="A76" s="36" t="s">
        <v>159</v>
      </c>
      <c r="B76" s="589" t="s">
        <v>2000</v>
      </c>
      <c r="C76" s="590"/>
      <c r="D76" s="590"/>
      <c r="E76" s="590"/>
      <c r="F76" s="590"/>
      <c r="G76" s="591"/>
      <c r="H76" s="12">
        <f>SUM(H77:H77)</f>
        <v>258012</v>
      </c>
      <c r="I76" s="12">
        <f>SUM(I77:I77)</f>
        <v>0</v>
      </c>
      <c r="J76" s="12">
        <f>SUM(J77:J77)</f>
        <v>200000</v>
      </c>
      <c r="K76" s="12">
        <f>SUM(K77:K77)</f>
        <v>34993</v>
      </c>
      <c r="L76" s="12">
        <f t="shared" si="0"/>
        <v>493005</v>
      </c>
      <c r="M76" s="12">
        <f>SUM(M77)</f>
        <v>116250</v>
      </c>
    </row>
    <row r="77" spans="1:13" x14ac:dyDescent="0.2">
      <c r="A77" s="36" t="s">
        <v>160</v>
      </c>
      <c r="B77" s="604" t="s">
        <v>2001</v>
      </c>
      <c r="C77" s="604"/>
      <c r="D77" s="604"/>
      <c r="E77" s="604"/>
      <c r="F77" s="604"/>
      <c r="G77" s="604"/>
      <c r="H77" s="11">
        <v>258012</v>
      </c>
      <c r="I77" s="11"/>
      <c r="J77" s="11">
        <v>200000</v>
      </c>
      <c r="K77" s="11">
        <v>34993</v>
      </c>
      <c r="L77" s="11">
        <f t="shared" si="0"/>
        <v>493005</v>
      </c>
      <c r="M77" s="11">
        <v>116250</v>
      </c>
    </row>
    <row r="78" spans="1:13" ht="25.5" customHeight="1" x14ac:dyDescent="0.2">
      <c r="A78" s="36" t="s">
        <v>161</v>
      </c>
      <c r="B78" s="589" t="s">
        <v>2002</v>
      </c>
      <c r="C78" s="590"/>
      <c r="D78" s="590"/>
      <c r="E78" s="590"/>
      <c r="F78" s="590"/>
      <c r="G78" s="591"/>
      <c r="H78" s="12">
        <f>SUM(H79:H79)</f>
        <v>10800</v>
      </c>
      <c r="I78" s="12">
        <f>SUM(I79:I79)</f>
        <v>0</v>
      </c>
      <c r="J78" s="12">
        <f>SUM(J79:J79)</f>
        <v>0</v>
      </c>
      <c r="K78" s="12">
        <f>SUM(K79:K79)</f>
        <v>0</v>
      </c>
      <c r="L78" s="12">
        <f t="shared" si="0"/>
        <v>10800</v>
      </c>
      <c r="M78" s="12">
        <f>SUM(M79)</f>
        <v>10738</v>
      </c>
    </row>
    <row r="79" spans="1:13" x14ac:dyDescent="0.2">
      <c r="A79" s="36" t="s">
        <v>162</v>
      </c>
      <c r="B79" s="604" t="s">
        <v>1981</v>
      </c>
      <c r="C79" s="604"/>
      <c r="D79" s="604"/>
      <c r="E79" s="604"/>
      <c r="F79" s="604"/>
      <c r="G79" s="604"/>
      <c r="H79" s="11">
        <v>10800</v>
      </c>
      <c r="I79" s="11"/>
      <c r="J79" s="11"/>
      <c r="K79" s="11"/>
      <c r="L79" s="11">
        <f t="shared" si="0"/>
        <v>10800</v>
      </c>
      <c r="M79" s="11">
        <v>10738</v>
      </c>
    </row>
    <row r="80" spans="1:13" ht="25.5" customHeight="1" x14ac:dyDescent="0.2">
      <c r="A80" s="36" t="s">
        <v>163</v>
      </c>
      <c r="B80" s="598" t="s">
        <v>116</v>
      </c>
      <c r="C80" s="599"/>
      <c r="D80" s="599"/>
      <c r="E80" s="599"/>
      <c r="F80" s="599"/>
      <c r="G80" s="599"/>
      <c r="H80" s="599"/>
      <c r="I80" s="599"/>
      <c r="J80" s="599"/>
      <c r="K80" s="599"/>
      <c r="L80" s="600"/>
      <c r="M80" s="514"/>
    </row>
    <row r="81" spans="1:13" ht="12.75" customHeight="1" x14ac:dyDescent="0.2">
      <c r="A81" s="36" t="s">
        <v>164</v>
      </c>
      <c r="B81" s="589" t="s">
        <v>816</v>
      </c>
      <c r="C81" s="590"/>
      <c r="D81" s="590"/>
      <c r="E81" s="590"/>
      <c r="F81" s="590"/>
      <c r="G81" s="591"/>
      <c r="H81" s="10">
        <f>SUM(H82:H82)</f>
        <v>1745</v>
      </c>
      <c r="I81" s="10">
        <f>SUM(I82:I82)</f>
        <v>0</v>
      </c>
      <c r="J81" s="10">
        <f>SUM(J82:J82)</f>
        <v>0</v>
      </c>
      <c r="K81" s="10">
        <f>SUM(K82:K84)</f>
        <v>1446</v>
      </c>
      <c r="L81" s="10">
        <f>SUM(H81:K81)</f>
        <v>3191</v>
      </c>
      <c r="M81" s="10">
        <f>SUM(M82:M84)</f>
        <v>2478</v>
      </c>
    </row>
    <row r="82" spans="1:13" ht="25.5" customHeight="1" x14ac:dyDescent="0.2">
      <c r="A82" s="36" t="s">
        <v>165</v>
      </c>
      <c r="B82" s="586" t="s">
        <v>817</v>
      </c>
      <c r="C82" s="587"/>
      <c r="D82" s="587"/>
      <c r="E82" s="587"/>
      <c r="F82" s="587"/>
      <c r="G82" s="588"/>
      <c r="H82" s="11">
        <v>1745</v>
      </c>
      <c r="I82" s="11"/>
      <c r="J82" s="11"/>
      <c r="K82" s="11"/>
      <c r="L82" s="11">
        <f t="shared" ref="L82:M111" si="2">SUM(H82:K82)</f>
        <v>1745</v>
      </c>
      <c r="M82" s="11">
        <v>1280</v>
      </c>
    </row>
    <row r="83" spans="1:13" x14ac:dyDescent="0.2">
      <c r="A83" s="36" t="s">
        <v>166</v>
      </c>
      <c r="B83" s="586" t="s">
        <v>2003</v>
      </c>
      <c r="C83" s="587"/>
      <c r="D83" s="587"/>
      <c r="E83" s="587"/>
      <c r="F83" s="587"/>
      <c r="G83" s="588"/>
      <c r="H83" s="11"/>
      <c r="I83" s="11"/>
      <c r="J83" s="11"/>
      <c r="K83" s="11">
        <f>'[3]10. melléklet_III'!K74+[3]Javaslat_IV!N184</f>
        <v>596</v>
      </c>
      <c r="L83" s="11">
        <f t="shared" si="2"/>
        <v>596</v>
      </c>
      <c r="M83" s="11">
        <v>356</v>
      </c>
    </row>
    <row r="84" spans="1:13" x14ac:dyDescent="0.2">
      <c r="A84" s="36" t="s">
        <v>167</v>
      </c>
      <c r="B84" s="586" t="s">
        <v>2004</v>
      </c>
      <c r="C84" s="587"/>
      <c r="D84" s="587"/>
      <c r="E84" s="587"/>
      <c r="F84" s="587"/>
      <c r="G84" s="588"/>
      <c r="H84" s="11"/>
      <c r="I84" s="11"/>
      <c r="J84" s="11"/>
      <c r="K84" s="11">
        <v>850</v>
      </c>
      <c r="L84" s="11">
        <f t="shared" si="2"/>
        <v>850</v>
      </c>
      <c r="M84" s="11">
        <v>842</v>
      </c>
    </row>
    <row r="85" spans="1:13" ht="25.5" customHeight="1" x14ac:dyDescent="0.2">
      <c r="A85" s="36" t="s">
        <v>168</v>
      </c>
      <c r="B85" s="589" t="s">
        <v>818</v>
      </c>
      <c r="C85" s="590"/>
      <c r="D85" s="590"/>
      <c r="E85" s="590"/>
      <c r="F85" s="590"/>
      <c r="G85" s="591"/>
      <c r="H85" s="10">
        <f>SUM(H86:H91)</f>
        <v>10218</v>
      </c>
      <c r="I85" s="10">
        <f>SUM(I86:I91)</f>
        <v>0</v>
      </c>
      <c r="J85" s="10">
        <f>SUM(J86:J91)</f>
        <v>0</v>
      </c>
      <c r="K85" s="10">
        <f>SUM(K86:K92)</f>
        <v>52159</v>
      </c>
      <c r="L85" s="10">
        <f t="shared" si="2"/>
        <v>62377</v>
      </c>
      <c r="M85" s="10">
        <f>SUM(M86:M92)</f>
        <v>28453</v>
      </c>
    </row>
    <row r="86" spans="1:13" x14ac:dyDescent="0.2">
      <c r="A86" s="36" t="s">
        <v>169</v>
      </c>
      <c r="B86" s="604" t="s">
        <v>2005</v>
      </c>
      <c r="C86" s="604"/>
      <c r="D86" s="604"/>
      <c r="E86" s="604"/>
      <c r="F86" s="604"/>
      <c r="G86" s="604"/>
      <c r="H86" s="11"/>
      <c r="I86" s="11"/>
      <c r="J86" s="11"/>
      <c r="K86" s="11">
        <v>19050</v>
      </c>
      <c r="L86" s="11">
        <f t="shared" si="2"/>
        <v>19050</v>
      </c>
      <c r="M86" s="11">
        <v>9547</v>
      </c>
    </row>
    <row r="87" spans="1:13" x14ac:dyDescent="0.2">
      <c r="A87" s="36" t="s">
        <v>170</v>
      </c>
      <c r="B87" s="586" t="s">
        <v>819</v>
      </c>
      <c r="C87" s="587"/>
      <c r="D87" s="587"/>
      <c r="E87" s="587"/>
      <c r="F87" s="587"/>
      <c r="G87" s="588"/>
      <c r="H87" s="11">
        <v>725</v>
      </c>
      <c r="I87" s="11"/>
      <c r="J87" s="11"/>
      <c r="K87" s="11">
        <v>5000</v>
      </c>
      <c r="L87" s="11">
        <f t="shared" si="2"/>
        <v>5725</v>
      </c>
      <c r="M87" s="11">
        <v>355</v>
      </c>
    </row>
    <row r="88" spans="1:13" x14ac:dyDescent="0.2">
      <c r="A88" s="36" t="s">
        <v>171</v>
      </c>
      <c r="B88" s="586" t="s">
        <v>202</v>
      </c>
      <c r="C88" s="587"/>
      <c r="D88" s="587"/>
      <c r="E88" s="587"/>
      <c r="F88" s="587"/>
      <c r="G88" s="588"/>
      <c r="H88" s="11">
        <v>9493</v>
      </c>
      <c r="I88" s="11"/>
      <c r="J88" s="11"/>
      <c r="K88" s="11">
        <v>24003</v>
      </c>
      <c r="L88" s="11">
        <f t="shared" si="2"/>
        <v>33496</v>
      </c>
      <c r="M88" s="11">
        <v>17446</v>
      </c>
    </row>
    <row r="89" spans="1:13" x14ac:dyDescent="0.2">
      <c r="A89" s="36" t="s">
        <v>172</v>
      </c>
      <c r="B89" s="586" t="s">
        <v>2006</v>
      </c>
      <c r="C89" s="587"/>
      <c r="D89" s="587"/>
      <c r="E89" s="587"/>
      <c r="F89" s="587"/>
      <c r="G89" s="588"/>
      <c r="H89" s="11"/>
      <c r="I89" s="11"/>
      <c r="J89" s="11"/>
      <c r="K89" s="11"/>
      <c r="L89" s="11">
        <f t="shared" si="2"/>
        <v>0</v>
      </c>
      <c r="M89" s="11"/>
    </row>
    <row r="90" spans="1:13" x14ac:dyDescent="0.2">
      <c r="A90" s="36" t="s">
        <v>173</v>
      </c>
      <c r="B90" s="592" t="s">
        <v>2007</v>
      </c>
      <c r="C90" s="593"/>
      <c r="D90" s="593"/>
      <c r="E90" s="593"/>
      <c r="F90" s="593"/>
      <c r="G90" s="594"/>
      <c r="H90" s="11"/>
      <c r="I90" s="11"/>
      <c r="J90" s="11"/>
      <c r="K90" s="11"/>
      <c r="L90" s="11">
        <f t="shared" si="2"/>
        <v>0</v>
      </c>
      <c r="M90" s="11"/>
    </row>
    <row r="91" spans="1:13" x14ac:dyDescent="0.2">
      <c r="A91" s="36" t="s">
        <v>174</v>
      </c>
      <c r="B91" s="586" t="s">
        <v>2008</v>
      </c>
      <c r="C91" s="587"/>
      <c r="D91" s="587"/>
      <c r="E91" s="587"/>
      <c r="F91" s="587"/>
      <c r="G91" s="588"/>
      <c r="H91" s="11"/>
      <c r="I91" s="11"/>
      <c r="J91" s="11"/>
      <c r="K91" s="11">
        <v>3000</v>
      </c>
      <c r="L91" s="11">
        <f t="shared" si="2"/>
        <v>3000</v>
      </c>
      <c r="M91" s="11"/>
    </row>
    <row r="92" spans="1:13" x14ac:dyDescent="0.2">
      <c r="A92" s="36" t="s">
        <v>175</v>
      </c>
      <c r="B92" s="586" t="s">
        <v>2009</v>
      </c>
      <c r="C92" s="587"/>
      <c r="D92" s="587"/>
      <c r="E92" s="587"/>
      <c r="F92" s="587"/>
      <c r="G92" s="588"/>
      <c r="H92" s="11"/>
      <c r="I92" s="11"/>
      <c r="J92" s="11"/>
      <c r="K92" s="11">
        <v>1106</v>
      </c>
      <c r="L92" s="11">
        <f t="shared" si="2"/>
        <v>1106</v>
      </c>
      <c r="M92" s="11">
        <v>1105</v>
      </c>
    </row>
    <row r="93" spans="1:13" ht="25.5" customHeight="1" x14ac:dyDescent="0.2">
      <c r="A93" s="36" t="s">
        <v>176</v>
      </c>
      <c r="B93" s="598" t="s">
        <v>116</v>
      </c>
      <c r="C93" s="599"/>
      <c r="D93" s="599"/>
      <c r="E93" s="599"/>
      <c r="F93" s="599"/>
      <c r="G93" s="599"/>
      <c r="H93" s="599"/>
      <c r="I93" s="599"/>
      <c r="J93" s="599"/>
      <c r="K93" s="599"/>
      <c r="L93" s="600"/>
      <c r="M93" s="514"/>
    </row>
    <row r="94" spans="1:13" x14ac:dyDescent="0.2">
      <c r="A94" s="36" t="s">
        <v>177</v>
      </c>
      <c r="B94" s="589" t="s">
        <v>822</v>
      </c>
      <c r="C94" s="590"/>
      <c r="D94" s="590"/>
      <c r="E94" s="590"/>
      <c r="F94" s="590"/>
      <c r="G94" s="591"/>
      <c r="H94" s="12">
        <f>SUM(H95:H97)</f>
        <v>80539</v>
      </c>
      <c r="I94" s="12">
        <f>SUM(I95:I97)</f>
        <v>0</v>
      </c>
      <c r="J94" s="12">
        <f>SUM(J95:J97)</f>
        <v>0</v>
      </c>
      <c r="K94" s="12">
        <f>SUM(K95:K97)</f>
        <v>90575</v>
      </c>
      <c r="L94" s="12">
        <f t="shared" si="2"/>
        <v>171114</v>
      </c>
      <c r="M94" s="12">
        <f>SUM(M95:M97)</f>
        <v>99619</v>
      </c>
    </row>
    <row r="95" spans="1:13" x14ac:dyDescent="0.2">
      <c r="A95" s="36" t="s">
        <v>178</v>
      </c>
      <c r="B95" s="586" t="s">
        <v>919</v>
      </c>
      <c r="C95" s="587"/>
      <c r="D95" s="587"/>
      <c r="E95" s="587"/>
      <c r="F95" s="587"/>
      <c r="G95" s="588"/>
      <c r="H95" s="11">
        <v>73668</v>
      </c>
      <c r="I95" s="11"/>
      <c r="J95" s="11"/>
      <c r="K95" s="11">
        <v>87446</v>
      </c>
      <c r="L95" s="11">
        <f t="shared" si="2"/>
        <v>161114</v>
      </c>
      <c r="M95" s="11">
        <v>97557</v>
      </c>
    </row>
    <row r="96" spans="1:13" x14ac:dyDescent="0.2">
      <c r="A96" s="36" t="s">
        <v>179</v>
      </c>
      <c r="B96" s="586" t="s">
        <v>825</v>
      </c>
      <c r="C96" s="587"/>
      <c r="D96" s="587"/>
      <c r="E96" s="587"/>
      <c r="F96" s="587"/>
      <c r="G96" s="588"/>
      <c r="H96" s="11">
        <v>5000</v>
      </c>
      <c r="I96" s="11"/>
      <c r="J96" s="11"/>
      <c r="K96" s="11"/>
      <c r="L96" s="11">
        <f t="shared" si="2"/>
        <v>5000</v>
      </c>
      <c r="M96" s="11"/>
    </row>
    <row r="97" spans="1:13" x14ac:dyDescent="0.2">
      <c r="A97" s="36" t="s">
        <v>180</v>
      </c>
      <c r="B97" s="586" t="s">
        <v>42</v>
      </c>
      <c r="C97" s="587"/>
      <c r="D97" s="587"/>
      <c r="E97" s="587"/>
      <c r="F97" s="587"/>
      <c r="G97" s="588"/>
      <c r="H97" s="11">
        <v>1871</v>
      </c>
      <c r="I97" s="11"/>
      <c r="J97" s="11"/>
      <c r="K97" s="11">
        <v>3129</v>
      </c>
      <c r="L97" s="11">
        <f t="shared" si="2"/>
        <v>5000</v>
      </c>
      <c r="M97" s="11">
        <v>2062</v>
      </c>
    </row>
    <row r="98" spans="1:13" x14ac:dyDescent="0.2">
      <c r="A98" s="36" t="s">
        <v>181</v>
      </c>
      <c r="B98" s="589" t="s">
        <v>2010</v>
      </c>
      <c r="C98" s="590"/>
      <c r="D98" s="590"/>
      <c r="E98" s="590"/>
      <c r="F98" s="590"/>
      <c r="G98" s="591"/>
      <c r="H98" s="10">
        <f>SUM(H99:H100)</f>
        <v>15000</v>
      </c>
      <c r="I98" s="10">
        <f>SUM(I99:I100)</f>
        <v>0</v>
      </c>
      <c r="J98" s="10">
        <f>SUM(J99:J100)</f>
        <v>0</v>
      </c>
      <c r="K98" s="10">
        <f>SUM(K99:K100)</f>
        <v>55000</v>
      </c>
      <c r="L98" s="10">
        <f>SUM(H98:K98)</f>
        <v>70000</v>
      </c>
      <c r="M98" s="10">
        <f>SUM(M99:M100)</f>
        <v>0</v>
      </c>
    </row>
    <row r="99" spans="1:13" ht="12.75" customHeight="1" x14ac:dyDescent="0.2">
      <c r="A99" s="36" t="s">
        <v>182</v>
      </c>
      <c r="B99" s="586" t="s">
        <v>2006</v>
      </c>
      <c r="C99" s="587"/>
      <c r="D99" s="587"/>
      <c r="E99" s="587"/>
      <c r="F99" s="587"/>
      <c r="G99" s="588"/>
      <c r="H99" s="11">
        <v>15000</v>
      </c>
      <c r="I99" s="11"/>
      <c r="J99" s="11"/>
      <c r="K99" s="11">
        <v>5000</v>
      </c>
      <c r="L99" s="11">
        <f>SUM(H99:K99)</f>
        <v>20000</v>
      </c>
      <c r="M99" s="11"/>
    </row>
    <row r="100" spans="1:13" ht="12.75" customHeight="1" x14ac:dyDescent="0.2">
      <c r="A100" s="36" t="s">
        <v>183</v>
      </c>
      <c r="B100" s="592" t="s">
        <v>2007</v>
      </c>
      <c r="C100" s="593"/>
      <c r="D100" s="593"/>
      <c r="E100" s="593"/>
      <c r="F100" s="593"/>
      <c r="G100" s="594"/>
      <c r="H100" s="11"/>
      <c r="I100" s="11"/>
      <c r="J100" s="11"/>
      <c r="K100" s="11">
        <v>50000</v>
      </c>
      <c r="L100" s="11">
        <f>SUM(H100:K100)</f>
        <v>50000</v>
      </c>
      <c r="M100" s="11"/>
    </row>
    <row r="101" spans="1:13" x14ac:dyDescent="0.2">
      <c r="A101" s="36" t="s">
        <v>184</v>
      </c>
      <c r="B101" s="601" t="s">
        <v>826</v>
      </c>
      <c r="C101" s="602"/>
      <c r="D101" s="602"/>
      <c r="E101" s="602"/>
      <c r="F101" s="602"/>
      <c r="G101" s="603"/>
      <c r="H101" s="10">
        <f>SUM(H102)</f>
        <v>2667</v>
      </c>
      <c r="I101" s="10">
        <f>SUM(I102:I102)</f>
        <v>0</v>
      </c>
      <c r="J101" s="10">
        <f>SUM(J102:J102)</f>
        <v>0</v>
      </c>
      <c r="K101" s="10">
        <f>SUM(K102:K102)</f>
        <v>0</v>
      </c>
      <c r="L101" s="10">
        <f t="shared" si="2"/>
        <v>2667</v>
      </c>
      <c r="M101" s="10">
        <f>SUM(M102)</f>
        <v>2667</v>
      </c>
    </row>
    <row r="102" spans="1:13" x14ac:dyDescent="0.2">
      <c r="A102" s="36" t="s">
        <v>185</v>
      </c>
      <c r="B102" s="604" t="s">
        <v>2011</v>
      </c>
      <c r="C102" s="604"/>
      <c r="D102" s="604"/>
      <c r="E102" s="604"/>
      <c r="F102" s="604"/>
      <c r="G102" s="604"/>
      <c r="H102" s="11">
        <v>2667</v>
      </c>
      <c r="I102" s="11"/>
      <c r="J102" s="11"/>
      <c r="K102" s="11"/>
      <c r="L102" s="11">
        <f>SUM(H102:K102)</f>
        <v>2667</v>
      </c>
      <c r="M102" s="11">
        <v>2667</v>
      </c>
    </row>
    <row r="103" spans="1:13" x14ac:dyDescent="0.2">
      <c r="A103" s="36" t="s">
        <v>186</v>
      </c>
      <c r="B103" s="601" t="s">
        <v>833</v>
      </c>
      <c r="C103" s="602"/>
      <c r="D103" s="602"/>
      <c r="E103" s="602"/>
      <c r="F103" s="602"/>
      <c r="G103" s="603"/>
      <c r="H103" s="10">
        <f>SUM(H104:H104)</f>
        <v>0</v>
      </c>
      <c r="I103" s="10">
        <f>SUM(I104:I104)</f>
        <v>0</v>
      </c>
      <c r="J103" s="10">
        <f>SUM(J104:J104)</f>
        <v>0</v>
      </c>
      <c r="K103" s="10">
        <f>SUM(K104:K105)</f>
        <v>6450</v>
      </c>
      <c r="L103" s="10">
        <f t="shared" si="2"/>
        <v>6450</v>
      </c>
      <c r="M103" s="10">
        <f>SUM(M104:M105)</f>
        <v>1425</v>
      </c>
    </row>
    <row r="104" spans="1:13" x14ac:dyDescent="0.2">
      <c r="A104" s="36" t="s">
        <v>187</v>
      </c>
      <c r="B104" s="604" t="s">
        <v>2012</v>
      </c>
      <c r="C104" s="604"/>
      <c r="D104" s="604"/>
      <c r="E104" s="604"/>
      <c r="F104" s="604"/>
      <c r="G104" s="604"/>
      <c r="H104" s="11"/>
      <c r="I104" s="11"/>
      <c r="J104" s="11"/>
      <c r="K104" s="11">
        <v>5000</v>
      </c>
      <c r="L104" s="11">
        <f t="shared" si="2"/>
        <v>5000</v>
      </c>
      <c r="M104" s="11"/>
    </row>
    <row r="105" spans="1:13" x14ac:dyDescent="0.2">
      <c r="A105" s="36" t="s">
        <v>188</v>
      </c>
      <c r="B105" s="604" t="s">
        <v>2013</v>
      </c>
      <c r="C105" s="604"/>
      <c r="D105" s="604"/>
      <c r="E105" s="604"/>
      <c r="F105" s="604"/>
      <c r="G105" s="604"/>
      <c r="H105" s="11"/>
      <c r="I105" s="11"/>
      <c r="J105" s="11"/>
      <c r="K105" s="11">
        <v>1450</v>
      </c>
      <c r="L105" s="11">
        <f t="shared" si="2"/>
        <v>1450</v>
      </c>
      <c r="M105" s="11">
        <v>1425</v>
      </c>
    </row>
    <row r="106" spans="1:13" ht="25.5" customHeight="1" x14ac:dyDescent="0.2">
      <c r="A106" s="36" t="s">
        <v>189</v>
      </c>
      <c r="B106" s="601" t="s">
        <v>2014</v>
      </c>
      <c r="C106" s="602"/>
      <c r="D106" s="602"/>
      <c r="E106" s="602"/>
      <c r="F106" s="602"/>
      <c r="G106" s="603"/>
      <c r="H106" s="10">
        <f>SUM(H107)</f>
        <v>0</v>
      </c>
      <c r="I106" s="10">
        <f>SUM(I107)</f>
        <v>0</v>
      </c>
      <c r="J106" s="10">
        <f>SUM(J107)</f>
        <v>0</v>
      </c>
      <c r="K106" s="10">
        <f>SUM(K107)</f>
        <v>0</v>
      </c>
      <c r="L106" s="10">
        <f t="shared" si="2"/>
        <v>0</v>
      </c>
      <c r="M106" s="10">
        <f t="shared" si="2"/>
        <v>0</v>
      </c>
    </row>
    <row r="107" spans="1:13" x14ac:dyDescent="0.2">
      <c r="A107" s="36" t="s">
        <v>190</v>
      </c>
      <c r="B107" s="604" t="s">
        <v>2015</v>
      </c>
      <c r="C107" s="604"/>
      <c r="D107" s="604"/>
      <c r="E107" s="604"/>
      <c r="F107" s="604"/>
      <c r="G107" s="604"/>
      <c r="H107" s="11"/>
      <c r="I107" s="11"/>
      <c r="J107" s="11"/>
      <c r="K107" s="11">
        <v>0</v>
      </c>
      <c r="L107" s="11">
        <f t="shared" si="2"/>
        <v>0</v>
      </c>
      <c r="M107" s="11">
        <f t="shared" si="2"/>
        <v>0</v>
      </c>
    </row>
    <row r="108" spans="1:13" ht="25.5" customHeight="1" x14ac:dyDescent="0.2">
      <c r="A108" s="36" t="s">
        <v>191</v>
      </c>
      <c r="B108" s="589" t="s">
        <v>2000</v>
      </c>
      <c r="C108" s="590"/>
      <c r="D108" s="590"/>
      <c r="E108" s="590"/>
      <c r="F108" s="590"/>
      <c r="G108" s="591"/>
      <c r="H108" s="12">
        <f>SUM(H109:H109)</f>
        <v>18977</v>
      </c>
      <c r="I108" s="12">
        <f>SUM(I109:I109)</f>
        <v>0</v>
      </c>
      <c r="J108" s="12">
        <f>SUM(J109:J109)</f>
        <v>0</v>
      </c>
      <c r="K108" s="12">
        <f>SUM(K109:K109)</f>
        <v>0</v>
      </c>
      <c r="L108" s="12">
        <f t="shared" si="2"/>
        <v>18977</v>
      </c>
      <c r="M108" s="12">
        <f>SUM(M109)</f>
        <v>18977</v>
      </c>
    </row>
    <row r="109" spans="1:13" x14ac:dyDescent="0.2">
      <c r="A109" s="36" t="s">
        <v>192</v>
      </c>
      <c r="B109" s="604" t="s">
        <v>2016</v>
      </c>
      <c r="C109" s="604"/>
      <c r="D109" s="604"/>
      <c r="E109" s="604"/>
      <c r="F109" s="604"/>
      <c r="G109" s="604"/>
      <c r="H109" s="11">
        <v>18977</v>
      </c>
      <c r="I109" s="11"/>
      <c r="J109" s="11"/>
      <c r="K109" s="11"/>
      <c r="L109" s="11">
        <f t="shared" si="2"/>
        <v>18977</v>
      </c>
      <c r="M109" s="11">
        <v>18977</v>
      </c>
    </row>
    <row r="110" spans="1:13" ht="25.5" customHeight="1" x14ac:dyDescent="0.2">
      <c r="A110" s="36" t="s">
        <v>193</v>
      </c>
      <c r="B110" s="589" t="s">
        <v>2017</v>
      </c>
      <c r="C110" s="590"/>
      <c r="D110" s="590"/>
      <c r="E110" s="590"/>
      <c r="F110" s="590"/>
      <c r="G110" s="591"/>
      <c r="H110" s="12">
        <f>SUM(H111:H111)</f>
        <v>0</v>
      </c>
      <c r="I110" s="12">
        <f>SUM(I111:I111)</f>
        <v>0</v>
      </c>
      <c r="J110" s="12">
        <f>SUM(J111:J111)</f>
        <v>0</v>
      </c>
      <c r="K110" s="12">
        <f>SUM(K111:K111)</f>
        <v>7097</v>
      </c>
      <c r="L110" s="12">
        <f t="shared" si="2"/>
        <v>7097</v>
      </c>
      <c r="M110" s="12">
        <f>SUM(M111)</f>
        <v>7096</v>
      </c>
    </row>
    <row r="111" spans="1:13" x14ac:dyDescent="0.2">
      <c r="A111" s="36" t="s">
        <v>194</v>
      </c>
      <c r="B111" s="604" t="s">
        <v>2018</v>
      </c>
      <c r="C111" s="604"/>
      <c r="D111" s="604"/>
      <c r="E111" s="604"/>
      <c r="F111" s="604"/>
      <c r="G111" s="604"/>
      <c r="H111" s="11"/>
      <c r="I111" s="11"/>
      <c r="J111" s="11"/>
      <c r="K111" s="11">
        <v>7097</v>
      </c>
      <c r="L111" s="11">
        <f t="shared" si="2"/>
        <v>7097</v>
      </c>
      <c r="M111" s="11">
        <v>7096</v>
      </c>
    </row>
    <row r="112" spans="1:13" ht="25.5" customHeight="1" x14ac:dyDescent="0.2">
      <c r="A112" s="36" t="s">
        <v>195</v>
      </c>
      <c r="B112" s="598" t="s">
        <v>655</v>
      </c>
      <c r="C112" s="599"/>
      <c r="D112" s="599"/>
      <c r="E112" s="599"/>
      <c r="F112" s="599"/>
      <c r="G112" s="599"/>
      <c r="H112" s="599"/>
      <c r="I112" s="599"/>
      <c r="J112" s="599"/>
      <c r="K112" s="599"/>
      <c r="L112" s="600"/>
      <c r="M112" s="514"/>
    </row>
    <row r="113" spans="1:13" ht="25.5" customHeight="1" x14ac:dyDescent="0.2">
      <c r="A113" s="36" t="s">
        <v>196</v>
      </c>
      <c r="B113" s="589" t="s">
        <v>818</v>
      </c>
      <c r="C113" s="590"/>
      <c r="D113" s="590"/>
      <c r="E113" s="590"/>
      <c r="F113" s="590"/>
      <c r="G113" s="591"/>
      <c r="H113" s="10">
        <f>SUM(H114)</f>
        <v>0</v>
      </c>
      <c r="I113" s="10">
        <f>SUM(I114)</f>
        <v>0</v>
      </c>
      <c r="J113" s="10">
        <f>SUM(J114)</f>
        <v>0</v>
      </c>
      <c r="K113" s="10">
        <f>SUM(K114)</f>
        <v>83000</v>
      </c>
      <c r="L113" s="10">
        <f>SUM(H113:K113)</f>
        <v>83000</v>
      </c>
      <c r="M113" s="10">
        <f>SUM(M114)</f>
        <v>82899</v>
      </c>
    </row>
    <row r="114" spans="1:13" x14ac:dyDescent="0.2">
      <c r="A114" s="36" t="s">
        <v>197</v>
      </c>
      <c r="B114" s="604" t="s">
        <v>2019</v>
      </c>
      <c r="C114" s="604"/>
      <c r="D114" s="604"/>
      <c r="E114" s="604"/>
      <c r="F114" s="604"/>
      <c r="G114" s="604"/>
      <c r="H114" s="11"/>
      <c r="I114" s="11"/>
      <c r="J114" s="11"/>
      <c r="K114" s="11">
        <v>83000</v>
      </c>
      <c r="L114" s="11">
        <f>SUM(H114:K114)</f>
        <v>83000</v>
      </c>
      <c r="M114" s="11">
        <v>82899</v>
      </c>
    </row>
    <row r="115" spans="1:13" x14ac:dyDescent="0.2">
      <c r="A115" s="36" t="s">
        <v>198</v>
      </c>
      <c r="B115" s="601" t="s">
        <v>833</v>
      </c>
      <c r="C115" s="602"/>
      <c r="D115" s="602"/>
      <c r="E115" s="602"/>
      <c r="F115" s="602"/>
      <c r="G115" s="603"/>
      <c r="H115" s="10">
        <f>SUM(H116:H116)</f>
        <v>0</v>
      </c>
      <c r="I115" s="10">
        <f>SUM(I116:I116)</f>
        <v>0</v>
      </c>
      <c r="J115" s="10">
        <f>SUM(J116:J116)</f>
        <v>0</v>
      </c>
      <c r="K115" s="10">
        <f>SUM(K116:K116)</f>
        <v>10700</v>
      </c>
      <c r="L115" s="10">
        <f>SUM(H115:K115)</f>
        <v>10700</v>
      </c>
      <c r="M115" s="10">
        <f>SUM(M116)</f>
        <v>10700</v>
      </c>
    </row>
    <row r="116" spans="1:13" x14ac:dyDescent="0.2">
      <c r="A116" s="36" t="s">
        <v>199</v>
      </c>
      <c r="B116" s="604" t="s">
        <v>2020</v>
      </c>
      <c r="C116" s="604"/>
      <c r="D116" s="604"/>
      <c r="E116" s="604"/>
      <c r="F116" s="604"/>
      <c r="G116" s="604"/>
      <c r="H116" s="11"/>
      <c r="I116" s="11"/>
      <c r="J116" s="11"/>
      <c r="K116" s="11">
        <v>10700</v>
      </c>
      <c r="L116" s="11">
        <f>SUM(H116:K116)</f>
        <v>10700</v>
      </c>
      <c r="M116" s="11">
        <v>10700</v>
      </c>
    </row>
    <row r="117" spans="1:13" x14ac:dyDescent="0.2">
      <c r="A117" s="36" t="s">
        <v>200</v>
      </c>
      <c r="B117" s="589" t="s">
        <v>837</v>
      </c>
      <c r="C117" s="590"/>
      <c r="D117" s="590"/>
      <c r="E117" s="590"/>
      <c r="F117" s="590"/>
      <c r="G117" s="591"/>
      <c r="H117" s="10">
        <f>SUM(H118:H120)</f>
        <v>80000</v>
      </c>
      <c r="I117" s="10">
        <f>SUM(I118:I120)</f>
        <v>0</v>
      </c>
      <c r="J117" s="10">
        <f>SUM(J118:J120)</f>
        <v>0</v>
      </c>
      <c r="K117" s="10">
        <f>SUM(K118:K120)</f>
        <v>19918</v>
      </c>
      <c r="L117" s="10">
        <f t="shared" ref="L117:L122" si="3">SUM(H117:K117)</f>
        <v>99918</v>
      </c>
      <c r="M117" s="10">
        <f>SUM(M118:M120)</f>
        <v>60610</v>
      </c>
    </row>
    <row r="118" spans="1:13" ht="12.75" customHeight="1" x14ac:dyDescent="0.2">
      <c r="A118" s="36" t="s">
        <v>222</v>
      </c>
      <c r="B118" s="592" t="s">
        <v>46</v>
      </c>
      <c r="C118" s="593"/>
      <c r="D118" s="593"/>
      <c r="E118" s="593"/>
      <c r="F118" s="593"/>
      <c r="G118" s="594"/>
      <c r="H118" s="11"/>
      <c r="I118" s="11"/>
      <c r="J118" s="11"/>
      <c r="K118" s="11">
        <v>2000</v>
      </c>
      <c r="L118" s="11">
        <f t="shared" si="3"/>
        <v>2000</v>
      </c>
      <c r="M118" s="11">
        <v>0</v>
      </c>
    </row>
    <row r="119" spans="1:13" x14ac:dyDescent="0.2">
      <c r="A119" s="36" t="s">
        <v>223</v>
      </c>
      <c r="B119" s="592" t="s">
        <v>834</v>
      </c>
      <c r="C119" s="593"/>
      <c r="D119" s="593"/>
      <c r="E119" s="593"/>
      <c r="F119" s="593"/>
      <c r="G119" s="594"/>
      <c r="H119" s="11">
        <v>80000</v>
      </c>
      <c r="I119" s="11"/>
      <c r="J119" s="11"/>
      <c r="K119" s="11">
        <f>'[3]12. melléklet'!K90+[3]Javaslat_II!N100</f>
        <v>7918</v>
      </c>
      <c r="L119" s="11">
        <f t="shared" si="3"/>
        <v>87918</v>
      </c>
      <c r="M119" s="11">
        <v>60201</v>
      </c>
    </row>
    <row r="120" spans="1:13" x14ac:dyDescent="0.2">
      <c r="A120" s="36" t="s">
        <v>224</v>
      </c>
      <c r="B120" s="592" t="s">
        <v>835</v>
      </c>
      <c r="C120" s="593"/>
      <c r="D120" s="593"/>
      <c r="E120" s="593"/>
      <c r="F120" s="593"/>
      <c r="G120" s="594"/>
      <c r="H120" s="11"/>
      <c r="I120" s="11"/>
      <c r="J120" s="11"/>
      <c r="K120" s="11">
        <v>10000</v>
      </c>
      <c r="L120" s="11">
        <f t="shared" si="3"/>
        <v>10000</v>
      </c>
      <c r="M120" s="11">
        <v>409</v>
      </c>
    </row>
    <row r="121" spans="1:13" x14ac:dyDescent="0.2">
      <c r="A121" s="36" t="s">
        <v>225</v>
      </c>
      <c r="B121" s="589" t="s">
        <v>849</v>
      </c>
      <c r="C121" s="590"/>
      <c r="D121" s="590"/>
      <c r="E121" s="590"/>
      <c r="F121" s="590"/>
      <c r="G121" s="591"/>
      <c r="H121" s="12">
        <f>SUM(H122)</f>
        <v>12500</v>
      </c>
      <c r="I121" s="12">
        <f>SUM(I122:I122)</f>
        <v>0</v>
      </c>
      <c r="J121" s="12">
        <f>SUM(J122)</f>
        <v>0</v>
      </c>
      <c r="K121" s="12">
        <f>SUM(K122)</f>
        <v>48000</v>
      </c>
      <c r="L121" s="12">
        <f t="shared" si="3"/>
        <v>60500</v>
      </c>
      <c r="M121" s="12">
        <f>SUM(M122)</f>
        <v>56304</v>
      </c>
    </row>
    <row r="122" spans="1:13" x14ac:dyDescent="0.2">
      <c r="A122" s="36" t="s">
        <v>226</v>
      </c>
      <c r="B122" s="592" t="s">
        <v>2021</v>
      </c>
      <c r="C122" s="593"/>
      <c r="D122" s="593"/>
      <c r="E122" s="593"/>
      <c r="F122" s="593"/>
      <c r="G122" s="594"/>
      <c r="H122" s="11">
        <v>12500</v>
      </c>
      <c r="I122" s="11"/>
      <c r="J122" s="11"/>
      <c r="K122" s="11">
        <v>48000</v>
      </c>
      <c r="L122" s="11">
        <f t="shared" si="3"/>
        <v>60500</v>
      </c>
      <c r="M122" s="11">
        <v>56304</v>
      </c>
    </row>
    <row r="123" spans="1:13" x14ac:dyDescent="0.2">
      <c r="A123" s="36" t="s">
        <v>227</v>
      </c>
      <c r="B123" s="589" t="s">
        <v>2022</v>
      </c>
      <c r="C123" s="590"/>
      <c r="D123" s="590"/>
      <c r="E123" s="590"/>
      <c r="F123" s="590"/>
      <c r="G123" s="591"/>
      <c r="H123" s="12">
        <f>SUM(H124)</f>
        <v>0</v>
      </c>
      <c r="I123" s="12">
        <f>SUM(I124:I124)</f>
        <v>0</v>
      </c>
      <c r="J123" s="12">
        <f>SUM(J124)</f>
        <v>0</v>
      </c>
      <c r="K123" s="12">
        <f>SUM(K124)</f>
        <v>8000</v>
      </c>
      <c r="L123" s="12">
        <f>SUM(H123:K123)</f>
        <v>8000</v>
      </c>
      <c r="M123" s="12">
        <f>SUM(M124)</f>
        <v>7511</v>
      </c>
    </row>
    <row r="124" spans="1:13" ht="27" customHeight="1" x14ac:dyDescent="0.2">
      <c r="A124" s="36" t="s">
        <v>228</v>
      </c>
      <c r="B124" s="592" t="s">
        <v>2023</v>
      </c>
      <c r="C124" s="593"/>
      <c r="D124" s="593"/>
      <c r="E124" s="593"/>
      <c r="F124" s="593"/>
      <c r="G124" s="594"/>
      <c r="H124" s="11"/>
      <c r="I124" s="11"/>
      <c r="J124" s="11"/>
      <c r="K124" s="11">
        <v>8000</v>
      </c>
      <c r="L124" s="11">
        <f>SUM(H124:K124)</f>
        <v>8000</v>
      </c>
      <c r="M124" s="11">
        <v>7511</v>
      </c>
    </row>
    <row r="125" spans="1:13" ht="25.5" customHeight="1" x14ac:dyDescent="0.2">
      <c r="A125" s="36" t="s">
        <v>229</v>
      </c>
      <c r="B125" s="598" t="s">
        <v>536</v>
      </c>
      <c r="C125" s="599"/>
      <c r="D125" s="599"/>
      <c r="E125" s="599"/>
      <c r="F125" s="599"/>
      <c r="G125" s="599"/>
      <c r="H125" s="599"/>
      <c r="I125" s="599"/>
      <c r="J125" s="599"/>
      <c r="K125" s="599"/>
      <c r="L125" s="600"/>
      <c r="M125" s="514"/>
    </row>
    <row r="126" spans="1:13" x14ac:dyDescent="0.2">
      <c r="A126" s="36" t="s">
        <v>230</v>
      </c>
      <c r="B126" s="589" t="s">
        <v>827</v>
      </c>
      <c r="C126" s="590"/>
      <c r="D126" s="590"/>
      <c r="E126" s="590"/>
      <c r="F126" s="590"/>
      <c r="G126" s="591"/>
      <c r="H126" s="10">
        <f>SUM(H127:H128)</f>
        <v>1100</v>
      </c>
      <c r="I126" s="10">
        <f>SUM(I127:I128)</f>
        <v>0</v>
      </c>
      <c r="J126" s="10">
        <f>SUM(J127:J128)</f>
        <v>12500</v>
      </c>
      <c r="K126" s="10">
        <f>SUM(K127:K128)</f>
        <v>0</v>
      </c>
      <c r="L126" s="10">
        <f>SUM(H126:K126)</f>
        <v>13600</v>
      </c>
      <c r="M126" s="10">
        <f>SUM(M127:M128)</f>
        <v>11100</v>
      </c>
    </row>
    <row r="127" spans="1:13" ht="12.75" customHeight="1" x14ac:dyDescent="0.2">
      <c r="A127" s="36" t="s">
        <v>231</v>
      </c>
      <c r="B127" s="592" t="s">
        <v>828</v>
      </c>
      <c r="C127" s="593"/>
      <c r="D127" s="593"/>
      <c r="E127" s="593"/>
      <c r="F127" s="593"/>
      <c r="G127" s="594"/>
      <c r="H127" s="11">
        <v>1100</v>
      </c>
      <c r="I127" s="11"/>
      <c r="J127" s="11">
        <v>2500</v>
      </c>
      <c r="K127" s="11"/>
      <c r="L127" s="11">
        <f>SUM(H127:K127)</f>
        <v>3600</v>
      </c>
      <c r="M127" s="11">
        <v>1100</v>
      </c>
    </row>
    <row r="128" spans="1:13" ht="12.75" customHeight="1" x14ac:dyDescent="0.2">
      <c r="A128" s="36" t="s">
        <v>232</v>
      </c>
      <c r="B128" s="605" t="s">
        <v>933</v>
      </c>
      <c r="C128" s="605"/>
      <c r="D128" s="605"/>
      <c r="E128" s="605"/>
      <c r="F128" s="605"/>
      <c r="G128" s="605"/>
      <c r="H128" s="11"/>
      <c r="I128" s="11"/>
      <c r="J128" s="11">
        <v>10000</v>
      </c>
      <c r="K128" s="11"/>
      <c r="L128" s="11">
        <f>SUM(H128:K128)</f>
        <v>10000</v>
      </c>
      <c r="M128" s="11">
        <v>10000</v>
      </c>
    </row>
    <row r="129" spans="1:13" x14ac:dyDescent="0.2">
      <c r="A129" s="36" t="s">
        <v>233</v>
      </c>
      <c r="B129" s="589" t="s">
        <v>849</v>
      </c>
      <c r="C129" s="590"/>
      <c r="D129" s="590"/>
      <c r="E129" s="590"/>
      <c r="F129" s="590"/>
      <c r="G129" s="591"/>
      <c r="H129" s="12">
        <f>SUM(H130)</f>
        <v>43360</v>
      </c>
      <c r="I129" s="12">
        <f>SUM(I130)</f>
        <v>0</v>
      </c>
      <c r="J129" s="12">
        <f>SUM(J130)</f>
        <v>0</v>
      </c>
      <c r="K129" s="12">
        <f>SUM(K130)</f>
        <v>0</v>
      </c>
      <c r="L129" s="12">
        <f>SUM(H129:K129)</f>
        <v>43360</v>
      </c>
      <c r="M129" s="12">
        <f>SUM(M130)</f>
        <v>43360</v>
      </c>
    </row>
    <row r="130" spans="1:13" ht="12.75" customHeight="1" x14ac:dyDescent="0.2">
      <c r="A130" s="36" t="s">
        <v>234</v>
      </c>
      <c r="B130" s="592" t="s">
        <v>2024</v>
      </c>
      <c r="C130" s="593"/>
      <c r="D130" s="593"/>
      <c r="E130" s="593"/>
      <c r="F130" s="593"/>
      <c r="G130" s="594"/>
      <c r="H130" s="11">
        <v>43360</v>
      </c>
      <c r="I130" s="11"/>
      <c r="J130" s="11"/>
      <c r="K130" s="11"/>
      <c r="L130" s="513">
        <f>SUM(H130:K130)</f>
        <v>43360</v>
      </c>
      <c r="M130" s="513">
        <v>43360</v>
      </c>
    </row>
    <row r="131" spans="1:13" ht="25.5" customHeight="1" x14ac:dyDescent="0.2">
      <c r="A131" s="36" t="s">
        <v>235</v>
      </c>
      <c r="B131" s="598" t="s">
        <v>204</v>
      </c>
      <c r="C131" s="599"/>
      <c r="D131" s="599"/>
      <c r="E131" s="599"/>
      <c r="F131" s="599"/>
      <c r="G131" s="599"/>
      <c r="H131" s="599"/>
      <c r="I131" s="599"/>
      <c r="J131" s="599"/>
      <c r="K131" s="599"/>
      <c r="L131" s="600"/>
      <c r="M131" s="514"/>
    </row>
    <row r="132" spans="1:13" s="6" customFormat="1" x14ac:dyDescent="0.2">
      <c r="A132" s="36" t="s">
        <v>236</v>
      </c>
      <c r="B132" s="589"/>
      <c r="C132" s="590"/>
      <c r="D132" s="590"/>
      <c r="E132" s="590"/>
      <c r="F132" s="590"/>
      <c r="G132" s="591"/>
      <c r="H132" s="10">
        <f>SUM(H133:H141)</f>
        <v>164144</v>
      </c>
      <c r="I132" s="10">
        <f>SUM(I133:I141)</f>
        <v>0</v>
      </c>
      <c r="J132" s="10">
        <f>SUM(J133:J141)</f>
        <v>19019</v>
      </c>
      <c r="K132" s="10">
        <f>SUM(K133:K141)</f>
        <v>40232</v>
      </c>
      <c r="L132" s="10">
        <f>SUM(H132:K132)</f>
        <v>223395</v>
      </c>
      <c r="M132" s="10">
        <f>SUM(M133:M141)</f>
        <v>0</v>
      </c>
    </row>
    <row r="133" spans="1:13" x14ac:dyDescent="0.2">
      <c r="A133" s="36" t="s">
        <v>237</v>
      </c>
      <c r="B133" s="586" t="s">
        <v>809</v>
      </c>
      <c r="C133" s="587"/>
      <c r="D133" s="587"/>
      <c r="E133" s="587"/>
      <c r="F133" s="587"/>
      <c r="G133" s="588"/>
      <c r="H133" s="11"/>
      <c r="I133" s="11"/>
      <c r="J133" s="11"/>
      <c r="K133" s="11">
        <f>'[3]12. melléklet'!K102+[3]Javaslat_II!N50</f>
        <v>37082</v>
      </c>
      <c r="L133" s="11">
        <f t="shared" ref="L133:L141" si="4">SUM(H133:K133)</f>
        <v>37082</v>
      </c>
      <c r="M133" s="11"/>
    </row>
    <row r="134" spans="1:13" ht="12.75" customHeight="1" x14ac:dyDescent="0.2">
      <c r="A134" s="36" t="s">
        <v>238</v>
      </c>
      <c r="B134" s="586" t="s">
        <v>214</v>
      </c>
      <c r="C134" s="587"/>
      <c r="D134" s="587"/>
      <c r="E134" s="587"/>
      <c r="F134" s="587"/>
      <c r="G134" s="588"/>
      <c r="H134" s="11">
        <v>1289</v>
      </c>
      <c r="I134" s="11"/>
      <c r="J134" s="11"/>
      <c r="K134" s="11">
        <v>2150</v>
      </c>
      <c r="L134" s="11">
        <f t="shared" si="4"/>
        <v>3439</v>
      </c>
      <c r="M134" s="11"/>
    </row>
    <row r="135" spans="1:13" ht="12.75" customHeight="1" x14ac:dyDescent="0.2">
      <c r="A135" s="36" t="s">
        <v>239</v>
      </c>
      <c r="B135" s="586" t="s">
        <v>2025</v>
      </c>
      <c r="C135" s="587"/>
      <c r="D135" s="587"/>
      <c r="E135" s="587"/>
      <c r="F135" s="587"/>
      <c r="G135" s="588"/>
      <c r="H135" s="11"/>
      <c r="I135" s="11"/>
      <c r="J135" s="11"/>
      <c r="K135" s="11">
        <v>1000</v>
      </c>
      <c r="L135" s="11">
        <f t="shared" si="4"/>
        <v>1000</v>
      </c>
      <c r="M135" s="11"/>
    </row>
    <row r="136" spans="1:13" ht="12.75" customHeight="1" x14ac:dyDescent="0.2">
      <c r="A136" s="36" t="s">
        <v>240</v>
      </c>
      <c r="B136" s="586" t="s">
        <v>1602</v>
      </c>
      <c r="C136" s="587"/>
      <c r="D136" s="587"/>
      <c r="E136" s="587"/>
      <c r="F136" s="587"/>
      <c r="G136" s="588"/>
      <c r="H136" s="11">
        <f>'[3]10. melléklet_III'!H113+[3]Javaslat_IV!N162</f>
        <v>10898</v>
      </c>
      <c r="I136" s="11"/>
      <c r="J136" s="11">
        <v>19019</v>
      </c>
      <c r="K136" s="11"/>
      <c r="L136" s="11">
        <f t="shared" si="4"/>
        <v>29917</v>
      </c>
      <c r="M136" s="11"/>
    </row>
    <row r="137" spans="1:13" ht="12.75" customHeight="1" x14ac:dyDescent="0.2">
      <c r="A137" s="36" t="s">
        <v>241</v>
      </c>
      <c r="B137" s="586" t="s">
        <v>934</v>
      </c>
      <c r="C137" s="587"/>
      <c r="D137" s="587"/>
      <c r="E137" s="587"/>
      <c r="F137" s="587"/>
      <c r="G137" s="588"/>
      <c r="H137" s="11">
        <v>2544</v>
      </c>
      <c r="I137" s="11"/>
      <c r="J137" s="11"/>
      <c r="K137" s="11"/>
      <c r="L137" s="11">
        <f t="shared" si="4"/>
        <v>2544</v>
      </c>
      <c r="M137" s="11"/>
    </row>
    <row r="138" spans="1:13" ht="12.75" customHeight="1" x14ac:dyDescent="0.2">
      <c r="A138" s="36" t="s">
        <v>242</v>
      </c>
      <c r="B138" s="586" t="s">
        <v>931</v>
      </c>
      <c r="C138" s="587"/>
      <c r="D138" s="587"/>
      <c r="E138" s="587"/>
      <c r="F138" s="587"/>
      <c r="G138" s="588"/>
      <c r="H138" s="11">
        <v>25000</v>
      </c>
      <c r="I138" s="11"/>
      <c r="J138" s="11"/>
      <c r="K138" s="11"/>
      <c r="L138" s="11">
        <f t="shared" si="4"/>
        <v>25000</v>
      </c>
      <c r="M138" s="11"/>
    </row>
    <row r="139" spans="1:13" ht="12.75" customHeight="1" x14ac:dyDescent="0.2">
      <c r="A139" s="36" t="s">
        <v>243</v>
      </c>
      <c r="B139" s="586" t="s">
        <v>920</v>
      </c>
      <c r="C139" s="587"/>
      <c r="D139" s="587"/>
      <c r="E139" s="587"/>
      <c r="F139" s="587"/>
      <c r="G139" s="588"/>
      <c r="H139" s="11">
        <v>20000</v>
      </c>
      <c r="I139" s="11"/>
      <c r="J139" s="11"/>
      <c r="K139" s="11"/>
      <c r="L139" s="11">
        <f t="shared" si="4"/>
        <v>20000</v>
      </c>
      <c r="M139" s="11"/>
    </row>
    <row r="140" spans="1:13" ht="12.75" customHeight="1" x14ac:dyDescent="0.2">
      <c r="A140" s="36" t="s">
        <v>244</v>
      </c>
      <c r="B140" s="586" t="s">
        <v>1969</v>
      </c>
      <c r="C140" s="587"/>
      <c r="D140" s="587"/>
      <c r="E140" s="587"/>
      <c r="F140" s="587"/>
      <c r="G140" s="588"/>
      <c r="H140" s="11">
        <v>509</v>
      </c>
      <c r="I140" s="11"/>
      <c r="J140" s="11"/>
      <c r="K140" s="11"/>
      <c r="L140" s="11">
        <f t="shared" si="4"/>
        <v>509</v>
      </c>
      <c r="M140" s="11"/>
    </row>
    <row r="141" spans="1:13" ht="12.75" customHeight="1" x14ac:dyDescent="0.2">
      <c r="A141" s="36" t="s">
        <v>245</v>
      </c>
      <c r="B141" s="586" t="s">
        <v>1970</v>
      </c>
      <c r="C141" s="587"/>
      <c r="D141" s="587"/>
      <c r="E141" s="587"/>
      <c r="F141" s="587"/>
      <c r="G141" s="588"/>
      <c r="H141" s="11">
        <v>103904</v>
      </c>
      <c r="I141" s="11"/>
      <c r="J141" s="11"/>
      <c r="K141" s="11"/>
      <c r="L141" s="11">
        <f t="shared" si="4"/>
        <v>103904</v>
      </c>
      <c r="M141" s="11"/>
    </row>
    <row r="142" spans="1:13" ht="15" x14ac:dyDescent="0.2">
      <c r="A142" s="36" t="s">
        <v>246</v>
      </c>
      <c r="B142" s="606" t="s">
        <v>61</v>
      </c>
      <c r="C142" s="607"/>
      <c r="D142" s="607"/>
      <c r="E142" s="607"/>
      <c r="F142" s="607"/>
      <c r="G142" s="608"/>
      <c r="H142" s="13"/>
      <c r="I142" s="13"/>
      <c r="J142" s="13"/>
      <c r="K142" s="14"/>
      <c r="L142" s="14"/>
      <c r="M142" s="14"/>
    </row>
    <row r="143" spans="1:13" x14ac:dyDescent="0.2">
      <c r="A143" s="36" t="s">
        <v>247</v>
      </c>
      <c r="B143" s="589" t="s">
        <v>2026</v>
      </c>
      <c r="C143" s="590"/>
      <c r="D143" s="590"/>
      <c r="E143" s="590"/>
      <c r="F143" s="590"/>
      <c r="G143" s="591"/>
      <c r="H143" s="10"/>
      <c r="I143" s="10"/>
      <c r="J143" s="10"/>
      <c r="K143" s="10"/>
      <c r="L143" s="10"/>
      <c r="M143" s="10"/>
    </row>
    <row r="144" spans="1:13" ht="25.5" customHeight="1" x14ac:dyDescent="0.2">
      <c r="A144" s="36" t="s">
        <v>248</v>
      </c>
      <c r="B144" s="589" t="s">
        <v>814</v>
      </c>
      <c r="C144" s="590"/>
      <c r="D144" s="590"/>
      <c r="E144" s="590"/>
      <c r="F144" s="590"/>
      <c r="G144" s="591"/>
      <c r="H144" s="10">
        <f>SUM(H145:H151)</f>
        <v>0</v>
      </c>
      <c r="I144" s="10">
        <f>SUM(I145:I151)</f>
        <v>0</v>
      </c>
      <c r="J144" s="10">
        <f>SUM(J145:J151)</f>
        <v>6787</v>
      </c>
      <c r="K144" s="10">
        <f>SUM(K145:K152)</f>
        <v>22077</v>
      </c>
      <c r="L144" s="10">
        <f t="shared" ref="L144:L152" si="5">SUM(H144:K144)</f>
        <v>28864</v>
      </c>
      <c r="M144" s="10">
        <f>SUM(M145:M152)</f>
        <v>4356</v>
      </c>
    </row>
    <row r="145" spans="1:13" x14ac:dyDescent="0.2">
      <c r="A145" s="36" t="s">
        <v>249</v>
      </c>
      <c r="B145" s="586" t="s">
        <v>815</v>
      </c>
      <c r="C145" s="587"/>
      <c r="D145" s="587"/>
      <c r="E145" s="587"/>
      <c r="F145" s="587"/>
      <c r="G145" s="588"/>
      <c r="H145" s="11"/>
      <c r="I145" s="11"/>
      <c r="J145" s="11"/>
      <c r="K145" s="11">
        <v>2673</v>
      </c>
      <c r="L145" s="11">
        <f t="shared" si="5"/>
        <v>2673</v>
      </c>
      <c r="M145" s="11">
        <v>378</v>
      </c>
    </row>
    <row r="146" spans="1:13" ht="12.75" customHeight="1" x14ac:dyDescent="0.2">
      <c r="A146" s="36" t="s">
        <v>250</v>
      </c>
      <c r="B146" s="586" t="s">
        <v>847</v>
      </c>
      <c r="C146" s="587"/>
      <c r="D146" s="587"/>
      <c r="E146" s="587"/>
      <c r="F146" s="587"/>
      <c r="G146" s="588"/>
      <c r="H146" s="11"/>
      <c r="I146" s="11"/>
      <c r="J146" s="11"/>
      <c r="K146" s="11">
        <v>1500</v>
      </c>
      <c r="L146" s="11">
        <f t="shared" si="5"/>
        <v>1500</v>
      </c>
      <c r="M146" s="11">
        <v>571</v>
      </c>
    </row>
    <row r="147" spans="1:13" ht="12.75" customHeight="1" x14ac:dyDescent="0.2">
      <c r="A147" s="36" t="s">
        <v>251</v>
      </c>
      <c r="B147" s="586" t="s">
        <v>916</v>
      </c>
      <c r="C147" s="587"/>
      <c r="D147" s="587"/>
      <c r="E147" s="587"/>
      <c r="F147" s="587"/>
      <c r="G147" s="588"/>
      <c r="H147" s="11"/>
      <c r="I147" s="11"/>
      <c r="J147" s="11"/>
      <c r="K147" s="11">
        <v>1500</v>
      </c>
      <c r="L147" s="11">
        <f t="shared" si="5"/>
        <v>1500</v>
      </c>
      <c r="M147" s="11">
        <v>764</v>
      </c>
    </row>
    <row r="148" spans="1:13" ht="12.75" customHeight="1" x14ac:dyDescent="0.2">
      <c r="A148" s="36" t="s">
        <v>252</v>
      </c>
      <c r="B148" s="586" t="s">
        <v>2027</v>
      </c>
      <c r="C148" s="587"/>
      <c r="D148" s="587"/>
      <c r="E148" s="587"/>
      <c r="F148" s="587"/>
      <c r="G148" s="588"/>
      <c r="H148" s="11"/>
      <c r="I148" s="11"/>
      <c r="J148" s="11"/>
      <c r="K148" s="11">
        <v>12000</v>
      </c>
      <c r="L148" s="11">
        <f t="shared" si="5"/>
        <v>12000</v>
      </c>
      <c r="M148" s="11">
        <v>849</v>
      </c>
    </row>
    <row r="149" spans="1:13" ht="12.75" customHeight="1" x14ac:dyDescent="0.2">
      <c r="A149" s="36" t="s">
        <v>253</v>
      </c>
      <c r="B149" s="586" t="s">
        <v>1915</v>
      </c>
      <c r="C149" s="587"/>
      <c r="D149" s="587"/>
      <c r="E149" s="587"/>
      <c r="F149" s="587"/>
      <c r="G149" s="588"/>
      <c r="H149" s="11"/>
      <c r="I149" s="11"/>
      <c r="J149" s="11">
        <v>6787</v>
      </c>
      <c r="K149" s="11">
        <v>1213</v>
      </c>
      <c r="L149" s="11">
        <f t="shared" si="5"/>
        <v>8000</v>
      </c>
      <c r="M149" s="11">
        <v>1135</v>
      </c>
    </row>
    <row r="150" spans="1:13" ht="12.75" customHeight="1" x14ac:dyDescent="0.2">
      <c r="A150" s="36" t="s">
        <v>254</v>
      </c>
      <c r="B150" s="586" t="s">
        <v>2028</v>
      </c>
      <c r="C150" s="587"/>
      <c r="D150" s="587"/>
      <c r="E150" s="587"/>
      <c r="F150" s="587"/>
      <c r="G150" s="588"/>
      <c r="H150" s="11"/>
      <c r="I150" s="11"/>
      <c r="J150" s="11"/>
      <c r="K150" s="11">
        <v>1000</v>
      </c>
      <c r="L150" s="11">
        <f t="shared" si="5"/>
        <v>1000</v>
      </c>
      <c r="M150" s="11">
        <v>0</v>
      </c>
    </row>
    <row r="151" spans="1:13" ht="12.75" customHeight="1" x14ac:dyDescent="0.2">
      <c r="A151" s="36" t="s">
        <v>255</v>
      </c>
      <c r="B151" s="586" t="s">
        <v>2029</v>
      </c>
      <c r="C151" s="587"/>
      <c r="D151" s="587"/>
      <c r="E151" s="587"/>
      <c r="F151" s="587"/>
      <c r="G151" s="588"/>
      <c r="H151" s="11"/>
      <c r="I151" s="11"/>
      <c r="J151" s="11"/>
      <c r="K151" s="11">
        <v>2000</v>
      </c>
      <c r="L151" s="11">
        <f t="shared" si="5"/>
        <v>2000</v>
      </c>
      <c r="M151" s="11">
        <v>375</v>
      </c>
    </row>
    <row r="152" spans="1:13" ht="12.75" customHeight="1" x14ac:dyDescent="0.2">
      <c r="A152" s="36" t="s">
        <v>256</v>
      </c>
      <c r="B152" s="586" t="s">
        <v>2030</v>
      </c>
      <c r="C152" s="587"/>
      <c r="D152" s="587"/>
      <c r="E152" s="587"/>
      <c r="F152" s="587"/>
      <c r="G152" s="588"/>
      <c r="H152" s="11"/>
      <c r="I152" s="11"/>
      <c r="J152" s="11"/>
      <c r="K152" s="11">
        <v>191</v>
      </c>
      <c r="L152" s="11">
        <f t="shared" si="5"/>
        <v>191</v>
      </c>
      <c r="M152" s="11">
        <v>284</v>
      </c>
    </row>
    <row r="153" spans="1:13" x14ac:dyDescent="0.2">
      <c r="A153" s="36" t="s">
        <v>257</v>
      </c>
      <c r="B153" s="589" t="s">
        <v>1919</v>
      </c>
      <c r="C153" s="590"/>
      <c r="D153" s="590"/>
      <c r="E153" s="590"/>
      <c r="F153" s="590"/>
      <c r="G153" s="591"/>
      <c r="H153" s="10">
        <f>SUM(H154)</f>
        <v>0</v>
      </c>
      <c r="I153" s="10">
        <f>SUM(I154)</f>
        <v>0</v>
      </c>
      <c r="J153" s="10">
        <f>SUM(J154)</f>
        <v>0</v>
      </c>
      <c r="K153" s="10">
        <f>SUM(K154:K155)</f>
        <v>2628</v>
      </c>
      <c r="L153" s="10">
        <f>SUM(H153:K153)</f>
        <v>2628</v>
      </c>
      <c r="M153" s="10">
        <f>SUM(M154:M155)</f>
        <v>2300</v>
      </c>
    </row>
    <row r="154" spans="1:13" s="16" customFormat="1" x14ac:dyDescent="0.2">
      <c r="A154" s="36" t="s">
        <v>258</v>
      </c>
      <c r="B154" s="609" t="s">
        <v>847</v>
      </c>
      <c r="C154" s="610"/>
      <c r="D154" s="610"/>
      <c r="E154" s="610"/>
      <c r="F154" s="610"/>
      <c r="G154" s="611"/>
      <c r="H154" s="15"/>
      <c r="I154" s="15"/>
      <c r="J154" s="15"/>
      <c r="K154" s="15">
        <v>2128</v>
      </c>
      <c r="L154" s="15">
        <f>SUM(H154:K154)</f>
        <v>2128</v>
      </c>
      <c r="M154" s="15">
        <v>2300</v>
      </c>
    </row>
    <row r="155" spans="1:13" s="16" customFormat="1" x14ac:dyDescent="0.2">
      <c r="A155" s="36" t="s">
        <v>259</v>
      </c>
      <c r="B155" s="609" t="s">
        <v>2031</v>
      </c>
      <c r="C155" s="610"/>
      <c r="D155" s="610"/>
      <c r="E155" s="610"/>
      <c r="F155" s="610"/>
      <c r="G155" s="611"/>
      <c r="H155" s="15"/>
      <c r="I155" s="15"/>
      <c r="J155" s="15"/>
      <c r="K155" s="15">
        <v>500</v>
      </c>
      <c r="L155" s="15">
        <f>SUM(H155:K155)</f>
        <v>500</v>
      </c>
      <c r="M155" s="15">
        <v>0</v>
      </c>
    </row>
    <row r="156" spans="1:13" x14ac:dyDescent="0.2">
      <c r="A156" s="36" t="s">
        <v>260</v>
      </c>
      <c r="B156" s="589" t="s">
        <v>808</v>
      </c>
      <c r="C156" s="590"/>
      <c r="D156" s="590"/>
      <c r="E156" s="590"/>
      <c r="F156" s="590"/>
      <c r="G156" s="591"/>
      <c r="H156" s="10">
        <f>SUM(H157:H157)</f>
        <v>390</v>
      </c>
      <c r="I156" s="10">
        <f>SUM(I157)</f>
        <v>0</v>
      </c>
      <c r="J156" s="10">
        <f>SUM(J157)</f>
        <v>0</v>
      </c>
      <c r="K156" s="10">
        <f>SUM(K157:K158)</f>
        <v>3820</v>
      </c>
      <c r="L156" s="10">
        <f>SUM(H156:K156)</f>
        <v>4210</v>
      </c>
      <c r="M156" s="10">
        <f>SUM(M157:M158)</f>
        <v>2563</v>
      </c>
    </row>
    <row r="157" spans="1:13" s="16" customFormat="1" x14ac:dyDescent="0.2">
      <c r="A157" s="36" t="s">
        <v>261</v>
      </c>
      <c r="B157" s="609" t="s">
        <v>847</v>
      </c>
      <c r="C157" s="610"/>
      <c r="D157" s="610"/>
      <c r="E157" s="610"/>
      <c r="F157" s="610"/>
      <c r="G157" s="611"/>
      <c r="H157" s="15">
        <f>[3]Javaslat_II!N187+[3]Javaslat_II!N204</f>
        <v>390</v>
      </c>
      <c r="I157" s="15"/>
      <c r="J157" s="15"/>
      <c r="K157" s="15">
        <v>3033</v>
      </c>
      <c r="L157" s="15">
        <f t="shared" ref="L157:L167" si="6">SUM(H157:K157)</f>
        <v>3423</v>
      </c>
      <c r="M157" s="15">
        <v>2105</v>
      </c>
    </row>
    <row r="158" spans="1:13" s="16" customFormat="1" x14ac:dyDescent="0.2">
      <c r="A158" s="36" t="s">
        <v>262</v>
      </c>
      <c r="B158" s="609" t="s">
        <v>2032</v>
      </c>
      <c r="C158" s="610"/>
      <c r="D158" s="610"/>
      <c r="E158" s="610"/>
      <c r="F158" s="610"/>
      <c r="G158" s="611"/>
      <c r="H158" s="15"/>
      <c r="I158" s="15"/>
      <c r="J158" s="15"/>
      <c r="K158" s="15">
        <v>787</v>
      </c>
      <c r="L158" s="15">
        <f t="shared" si="6"/>
        <v>787</v>
      </c>
      <c r="M158" s="15">
        <v>458</v>
      </c>
    </row>
    <row r="159" spans="1:13" x14ac:dyDescent="0.2">
      <c r="A159" s="36" t="s">
        <v>263</v>
      </c>
      <c r="B159" s="589" t="s">
        <v>1920</v>
      </c>
      <c r="C159" s="590"/>
      <c r="D159" s="590"/>
      <c r="E159" s="590"/>
      <c r="F159" s="590"/>
      <c r="G159" s="591"/>
      <c r="H159" s="10">
        <f>SUM(H160)</f>
        <v>0</v>
      </c>
      <c r="I159" s="10">
        <f>SUM(I160)</f>
        <v>0</v>
      </c>
      <c r="J159" s="10">
        <f>SUM(J160)</f>
        <v>0</v>
      </c>
      <c r="K159" s="10">
        <f>SUM(K160:K160)</f>
        <v>2772</v>
      </c>
      <c r="L159" s="10">
        <f t="shared" si="6"/>
        <v>2772</v>
      </c>
      <c r="M159" s="10">
        <f>SUM(M160)</f>
        <v>2767</v>
      </c>
    </row>
    <row r="160" spans="1:13" s="16" customFormat="1" x14ac:dyDescent="0.2">
      <c r="A160" s="36" t="s">
        <v>264</v>
      </c>
      <c r="B160" s="609" t="s">
        <v>847</v>
      </c>
      <c r="C160" s="610"/>
      <c r="D160" s="610"/>
      <c r="E160" s="610"/>
      <c r="F160" s="610"/>
      <c r="G160" s="611"/>
      <c r="H160" s="15"/>
      <c r="I160" s="15"/>
      <c r="J160" s="15"/>
      <c r="K160" s="15">
        <v>2772</v>
      </c>
      <c r="L160" s="15">
        <f t="shared" si="6"/>
        <v>2772</v>
      </c>
      <c r="M160" s="15">
        <v>2767</v>
      </c>
    </row>
    <row r="161" spans="1:13" x14ac:dyDescent="0.2">
      <c r="A161" s="36" t="s">
        <v>265</v>
      </c>
      <c r="B161" s="589" t="s">
        <v>1921</v>
      </c>
      <c r="C161" s="590"/>
      <c r="D161" s="590"/>
      <c r="E161" s="590"/>
      <c r="F161" s="590"/>
      <c r="G161" s="591"/>
      <c r="H161" s="10">
        <f>SUM(H162)</f>
        <v>0</v>
      </c>
      <c r="I161" s="10">
        <f>SUM(I162)</f>
        <v>0</v>
      </c>
      <c r="J161" s="10">
        <f>SUM(J162)</f>
        <v>0</v>
      </c>
      <c r="K161" s="10">
        <f>SUM(K162:K162)</f>
        <v>1380</v>
      </c>
      <c r="L161" s="10">
        <f t="shared" si="6"/>
        <v>1380</v>
      </c>
      <c r="M161" s="10">
        <f>SUM(M162)</f>
        <v>1380</v>
      </c>
    </row>
    <row r="162" spans="1:13" s="16" customFormat="1" x14ac:dyDescent="0.2">
      <c r="A162" s="36" t="s">
        <v>266</v>
      </c>
      <c r="B162" s="609" t="s">
        <v>847</v>
      </c>
      <c r="C162" s="610"/>
      <c r="D162" s="610"/>
      <c r="E162" s="610"/>
      <c r="F162" s="610"/>
      <c r="G162" s="611"/>
      <c r="H162" s="15"/>
      <c r="I162" s="15"/>
      <c r="J162" s="15"/>
      <c r="K162" s="15">
        <v>1380</v>
      </c>
      <c r="L162" s="15">
        <f t="shared" si="6"/>
        <v>1380</v>
      </c>
      <c r="M162" s="15">
        <v>1380</v>
      </c>
    </row>
    <row r="163" spans="1:13" x14ac:dyDescent="0.2">
      <c r="A163" s="36" t="s">
        <v>267</v>
      </c>
      <c r="B163" s="589" t="s">
        <v>85</v>
      </c>
      <c r="C163" s="590"/>
      <c r="D163" s="590"/>
      <c r="E163" s="590"/>
      <c r="F163" s="590"/>
      <c r="G163" s="591"/>
      <c r="H163" s="10">
        <f>SUM(H164)</f>
        <v>0</v>
      </c>
      <c r="I163" s="10">
        <f>SUM(I164)</f>
        <v>0</v>
      </c>
      <c r="J163" s="10">
        <f>SUM(J164)</f>
        <v>0</v>
      </c>
      <c r="K163" s="10">
        <f>SUM(K164)</f>
        <v>562</v>
      </c>
      <c r="L163" s="10">
        <f t="shared" si="6"/>
        <v>562</v>
      </c>
      <c r="M163" s="10">
        <f>SUM(M164)</f>
        <v>399</v>
      </c>
    </row>
    <row r="164" spans="1:13" s="16" customFormat="1" x14ac:dyDescent="0.2">
      <c r="A164" s="36" t="s">
        <v>268</v>
      </c>
      <c r="B164" s="609" t="s">
        <v>847</v>
      </c>
      <c r="C164" s="610"/>
      <c r="D164" s="610"/>
      <c r="E164" s="610"/>
      <c r="F164" s="610"/>
      <c r="G164" s="611"/>
      <c r="H164" s="15"/>
      <c r="I164" s="15"/>
      <c r="J164" s="15"/>
      <c r="K164" s="15">
        <v>562</v>
      </c>
      <c r="L164" s="15">
        <f t="shared" si="6"/>
        <v>562</v>
      </c>
      <c r="M164" s="15">
        <v>399</v>
      </c>
    </row>
    <row r="165" spans="1:13" x14ac:dyDescent="0.2">
      <c r="A165" s="36" t="s">
        <v>269</v>
      </c>
      <c r="B165" s="589" t="s">
        <v>86</v>
      </c>
      <c r="C165" s="590"/>
      <c r="D165" s="590"/>
      <c r="E165" s="590"/>
      <c r="F165" s="590"/>
      <c r="G165" s="591"/>
      <c r="H165" s="10">
        <f>SUM(H166:H167)</f>
        <v>1350</v>
      </c>
      <c r="I165" s="10">
        <f>SUM(I166:I167)</f>
        <v>0</v>
      </c>
      <c r="J165" s="10">
        <f>SUM(J166:J167)</f>
        <v>0</v>
      </c>
      <c r="K165" s="10">
        <f>SUM(K166:K167)</f>
        <v>5164</v>
      </c>
      <c r="L165" s="10">
        <f t="shared" si="6"/>
        <v>6514</v>
      </c>
      <c r="M165" s="10">
        <f>SUM(M166:M167)</f>
        <v>4275</v>
      </c>
    </row>
    <row r="166" spans="1:13" s="16" customFormat="1" x14ac:dyDescent="0.2">
      <c r="A166" s="36" t="s">
        <v>270</v>
      </c>
      <c r="B166" s="609" t="s">
        <v>847</v>
      </c>
      <c r="C166" s="610"/>
      <c r="D166" s="610"/>
      <c r="E166" s="610"/>
      <c r="F166" s="610"/>
      <c r="G166" s="611"/>
      <c r="H166" s="15">
        <f>[3]Javaslat_II!N152</f>
        <v>1350</v>
      </c>
      <c r="I166" s="15"/>
      <c r="J166" s="15"/>
      <c r="K166" s="15">
        <v>4664</v>
      </c>
      <c r="L166" s="189">
        <f t="shared" si="6"/>
        <v>6014</v>
      </c>
      <c r="M166" s="189">
        <v>3775</v>
      </c>
    </row>
    <row r="167" spans="1:13" s="16" customFormat="1" x14ac:dyDescent="0.2">
      <c r="A167" s="36" t="s">
        <v>271</v>
      </c>
      <c r="B167" s="609" t="s">
        <v>2033</v>
      </c>
      <c r="C167" s="610"/>
      <c r="D167" s="610"/>
      <c r="E167" s="610"/>
      <c r="F167" s="610"/>
      <c r="G167" s="611"/>
      <c r="H167" s="15"/>
      <c r="I167" s="15"/>
      <c r="J167" s="15"/>
      <c r="K167" s="15">
        <v>500</v>
      </c>
      <c r="L167" s="189">
        <f t="shared" si="6"/>
        <v>500</v>
      </c>
      <c r="M167" s="189">
        <v>500</v>
      </c>
    </row>
    <row r="168" spans="1:13" ht="15.75" x14ac:dyDescent="0.25">
      <c r="A168" s="36" t="s">
        <v>272</v>
      </c>
      <c r="B168" s="17" t="s">
        <v>77</v>
      </c>
      <c r="C168" s="18"/>
      <c r="D168" s="18"/>
      <c r="E168" s="18"/>
      <c r="F168" s="18"/>
      <c r="G168" s="19"/>
      <c r="H168" s="20">
        <f>H14+H20+H37+H40+H45+H51+H53+H55+H57+H59+H63+H68+H70+H81+H85+H94+H103+H113+H115+H117+H121+H123+H126+H132+H144+H153+H156+H159+H161+H163+H165+H129+H72+H74+H76+H78+H98+H101+H106+H108+H110</f>
        <v>1077674</v>
      </c>
      <c r="I168" s="20">
        <f>I14+I20+I37+I40+I45+I51+I53+I55+I57+I59+I63+I68+I70+I81+I85+I94+I103+I113+I115+I117+I121+I123+I126+I132+I144+I153+I156+I159+I161+I163+I165+I129+I72+I74+I76+I78+I98+I101+I106+I108+I110</f>
        <v>0</v>
      </c>
      <c r="J168" s="20">
        <f>J14+J20+J37+J40+J45+J51+J53+J55+J57+J59+J63+J68+J70+J81+J85+J94+J103+J113+J115+J117+J121+J123+J126+J132+J144+J153+J156+J159+J161+J163+J165+J129+J72+J74+J76+J78+J98+J101+J106+J108+J110</f>
        <v>298096</v>
      </c>
      <c r="K168" s="20">
        <f>K14+K20+K37+K40+K45+K51+K53+K55+K57+K59+K63+K68+K70+K81+K85+K94+K103+K113+K115+K117+K121+K123+K126+K132+K144+K153+K156+K159+K161+K163+K165+K129+K72+K74+K76+K78+K98+K101+K106+K108+K110</f>
        <v>742250</v>
      </c>
      <c r="L168" s="612">
        <f>L14+L20+L37+L40+L45+L51+L53+L55+L57+L59+L63+L68+L70+L81+L85+L94+L103+L113+L115+L117+L121+L123+L126+L132+L144+L153+L156+L159+L161+L163+L165+L72+L129+L110+L108+L106+L101+L98+L78+L76+L74</f>
        <v>2118020</v>
      </c>
      <c r="M168" s="612">
        <f>M14+M20+M37+M40+M45+M51+M53+M55+M57+M59+M63+M68+M70+M81+M85+M94+M103+M113+M115+M117+M121+M123+M126+M132+M144+M153+M156+M159+M161+M163+M165+M72+M129+M110+M108+M106+M101+M98+M78+M76+M74</f>
        <v>780196</v>
      </c>
    </row>
    <row r="169" spans="1:13" ht="15.75" x14ac:dyDescent="0.25">
      <c r="A169" s="36" t="s">
        <v>273</v>
      </c>
      <c r="B169" s="21"/>
      <c r="C169" s="18"/>
      <c r="D169" s="18"/>
      <c r="E169" s="18"/>
      <c r="F169" s="18"/>
      <c r="G169" s="19"/>
      <c r="H169" s="617">
        <f>SUM(H168:I168)</f>
        <v>1077674</v>
      </c>
      <c r="I169" s="618"/>
      <c r="J169" s="617">
        <f>SUM(J168:K168)</f>
        <v>1040346</v>
      </c>
      <c r="K169" s="618"/>
      <c r="L169" s="613"/>
      <c r="M169" s="613"/>
    </row>
    <row r="170" spans="1:13" ht="15.75" x14ac:dyDescent="0.25">
      <c r="A170" s="36" t="s">
        <v>274</v>
      </c>
      <c r="B170" s="17" t="s">
        <v>80</v>
      </c>
      <c r="C170" s="18"/>
      <c r="D170" s="18"/>
      <c r="E170" s="18"/>
      <c r="F170" s="18"/>
      <c r="G170" s="19"/>
      <c r="H170" s="619">
        <f>SUM(H169:J169)</f>
        <v>2118020</v>
      </c>
      <c r="I170" s="619"/>
      <c r="J170" s="619"/>
      <c r="K170" s="619"/>
      <c r="L170" s="614"/>
      <c r="M170" s="614"/>
    </row>
  </sheetData>
  <mergeCells count="170">
    <mergeCell ref="M10:M12"/>
    <mergeCell ref="M168:M170"/>
    <mergeCell ref="A3:M3"/>
    <mergeCell ref="A4:M4"/>
    <mergeCell ref="A5:M5"/>
    <mergeCell ref="A6:M6"/>
    <mergeCell ref="B163:G163"/>
    <mergeCell ref="B164:G164"/>
    <mergeCell ref="B165:G165"/>
    <mergeCell ref="B166:G166"/>
    <mergeCell ref="B167:G167"/>
    <mergeCell ref="L168:L170"/>
    <mergeCell ref="H169:I169"/>
    <mergeCell ref="J169:K169"/>
    <mergeCell ref="H170:K170"/>
    <mergeCell ref="B157:G157"/>
    <mergeCell ref="B158:G158"/>
    <mergeCell ref="B159:G159"/>
    <mergeCell ref="B160:G160"/>
    <mergeCell ref="B161:G161"/>
    <mergeCell ref="B162:G162"/>
    <mergeCell ref="B151:G151"/>
    <mergeCell ref="B152:G152"/>
    <mergeCell ref="B153:G153"/>
    <mergeCell ref="B154:G154"/>
    <mergeCell ref="B155:G155"/>
    <mergeCell ref="B156:G156"/>
    <mergeCell ref="B145:G145"/>
    <mergeCell ref="B146:G146"/>
    <mergeCell ref="B147:G147"/>
    <mergeCell ref="B148:G148"/>
    <mergeCell ref="B149:G149"/>
    <mergeCell ref="B150:G150"/>
    <mergeCell ref="B139:G139"/>
    <mergeCell ref="B140:G140"/>
    <mergeCell ref="B141:G141"/>
    <mergeCell ref="B142:G142"/>
    <mergeCell ref="B143:G143"/>
    <mergeCell ref="B144:G144"/>
    <mergeCell ref="B133:G133"/>
    <mergeCell ref="B134:G134"/>
    <mergeCell ref="B135:G135"/>
    <mergeCell ref="B136:G136"/>
    <mergeCell ref="B137:G137"/>
    <mergeCell ref="B138:G138"/>
    <mergeCell ref="B127:G127"/>
    <mergeCell ref="B128:G128"/>
    <mergeCell ref="B129:G129"/>
    <mergeCell ref="B130:G130"/>
    <mergeCell ref="B131:L131"/>
    <mergeCell ref="B132:G132"/>
    <mergeCell ref="B121:G121"/>
    <mergeCell ref="B122:G122"/>
    <mergeCell ref="B123:G123"/>
    <mergeCell ref="B124:G124"/>
    <mergeCell ref="B125:L125"/>
    <mergeCell ref="B126:G126"/>
    <mergeCell ref="B115:G115"/>
    <mergeCell ref="B116:G116"/>
    <mergeCell ref="B117:G117"/>
    <mergeCell ref="B118:G118"/>
    <mergeCell ref="B119:G119"/>
    <mergeCell ref="B120:G120"/>
    <mergeCell ref="B109:G109"/>
    <mergeCell ref="B110:G110"/>
    <mergeCell ref="B111:G111"/>
    <mergeCell ref="B112:L112"/>
    <mergeCell ref="B113:G113"/>
    <mergeCell ref="B114:G114"/>
    <mergeCell ref="B103:G103"/>
    <mergeCell ref="B104:G104"/>
    <mergeCell ref="B105:G105"/>
    <mergeCell ref="B106:G106"/>
    <mergeCell ref="B107:G107"/>
    <mergeCell ref="B108:G108"/>
    <mergeCell ref="B97:G97"/>
    <mergeCell ref="B98:G98"/>
    <mergeCell ref="B99:G99"/>
    <mergeCell ref="B100:G100"/>
    <mergeCell ref="B101:G101"/>
    <mergeCell ref="B102:G102"/>
    <mergeCell ref="B91:G91"/>
    <mergeCell ref="B92:G92"/>
    <mergeCell ref="B93:L93"/>
    <mergeCell ref="B94:G94"/>
    <mergeCell ref="B95:G95"/>
    <mergeCell ref="B96:G96"/>
    <mergeCell ref="B85:G85"/>
    <mergeCell ref="B86:G86"/>
    <mergeCell ref="B87:G87"/>
    <mergeCell ref="B88:G88"/>
    <mergeCell ref="B89:G89"/>
    <mergeCell ref="B90:G90"/>
    <mergeCell ref="B79:G79"/>
    <mergeCell ref="B80:L80"/>
    <mergeCell ref="B81:G81"/>
    <mergeCell ref="B82:G82"/>
    <mergeCell ref="B83:G83"/>
    <mergeCell ref="B84:G84"/>
    <mergeCell ref="B73:G73"/>
    <mergeCell ref="B74:G74"/>
    <mergeCell ref="B75:G75"/>
    <mergeCell ref="B76:G76"/>
    <mergeCell ref="B77:G77"/>
    <mergeCell ref="B78:G78"/>
    <mergeCell ref="B67:G67"/>
    <mergeCell ref="B68:G68"/>
    <mergeCell ref="B69:G69"/>
    <mergeCell ref="B70:G70"/>
    <mergeCell ref="B71:G71"/>
    <mergeCell ref="B72:G72"/>
    <mergeCell ref="B61:G61"/>
    <mergeCell ref="B62:G62"/>
    <mergeCell ref="B63:G63"/>
    <mergeCell ref="B64:G64"/>
    <mergeCell ref="B65:G65"/>
    <mergeCell ref="B66:G66"/>
    <mergeCell ref="B55:G55"/>
    <mergeCell ref="B56:G56"/>
    <mergeCell ref="B57:G57"/>
    <mergeCell ref="B58:G58"/>
    <mergeCell ref="B59:G59"/>
    <mergeCell ref="B60:G60"/>
    <mergeCell ref="B49:G49"/>
    <mergeCell ref="B50:G50"/>
    <mergeCell ref="B51:G51"/>
    <mergeCell ref="B52:G52"/>
    <mergeCell ref="B53:G53"/>
    <mergeCell ref="B54:G54"/>
    <mergeCell ref="B43:G43"/>
    <mergeCell ref="B44:G44"/>
    <mergeCell ref="B45:G45"/>
    <mergeCell ref="B46:G46"/>
    <mergeCell ref="B47:G47"/>
    <mergeCell ref="B48:G48"/>
    <mergeCell ref="B37:G37"/>
    <mergeCell ref="B38:G38"/>
    <mergeCell ref="B39:G39"/>
    <mergeCell ref="B40:G40"/>
    <mergeCell ref="B41:G41"/>
    <mergeCell ref="B42:G42"/>
    <mergeCell ref="B32:G32"/>
    <mergeCell ref="B33:G33"/>
    <mergeCell ref="B34:G34"/>
    <mergeCell ref="B35:G35"/>
    <mergeCell ref="B36:G36"/>
    <mergeCell ref="B25:G25"/>
    <mergeCell ref="B26:G26"/>
    <mergeCell ref="B27:G27"/>
    <mergeCell ref="B28:G28"/>
    <mergeCell ref="B29:G29"/>
    <mergeCell ref="B30:G30"/>
    <mergeCell ref="B23:G23"/>
    <mergeCell ref="B24:G24"/>
    <mergeCell ref="B13:L13"/>
    <mergeCell ref="B14:G14"/>
    <mergeCell ref="B15:G15"/>
    <mergeCell ref="B16:G16"/>
    <mergeCell ref="B17:G17"/>
    <mergeCell ref="B18:G18"/>
    <mergeCell ref="B31:G31"/>
    <mergeCell ref="B9:G9"/>
    <mergeCell ref="B10:G10"/>
    <mergeCell ref="L10:L12"/>
    <mergeCell ref="H11:K11"/>
    <mergeCell ref="I12:K12"/>
    <mergeCell ref="B19:G19"/>
    <mergeCell ref="B20:G20"/>
    <mergeCell ref="B21:G21"/>
    <mergeCell ref="B22:G22"/>
  </mergeCells>
  <printOptions horizontalCentered="1"/>
  <pageMargins left="0.59055118110236227" right="0.59055118110236227" top="1.3779527559055118" bottom="0.98425196850393704" header="0.51181102362204722" footer="0.51181102362204722"/>
  <pageSetup paperSize="8" scale="77" firstPageNumber="23" orientation="portrait" horizontalDpi="300" verticalDpi="300" r:id="rId1"/>
  <headerFooter alignWithMargins="0">
    <oddHeader xml:space="preserve">&amp;C&amp;"Arial,Félkövér"&amp;12
</oddHeader>
    <oddFooter>&amp;L&amp;D&amp;C&amp;P</oddFooter>
  </headerFooter>
  <rowBreaks count="1" manualBreakCount="1">
    <brk id="92"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6"/>
  <sheetViews>
    <sheetView showZeros="0" view="pageBreakPreview" topLeftCell="I1" zoomScale="75" zoomScaleNormal="100" zoomScaleSheetLayoutView="75" workbookViewId="0">
      <selection activeCell="A2" sqref="A2:T2"/>
    </sheetView>
  </sheetViews>
  <sheetFormatPr defaultRowHeight="12.75" x14ac:dyDescent="0.2"/>
  <cols>
    <col min="1" max="1" width="9.140625" style="310"/>
    <col min="2" max="2" width="38.5703125" style="310" customWidth="1"/>
    <col min="3" max="20" width="8.7109375" style="311" customWidth="1"/>
    <col min="21" max="21" width="9.140625" style="310"/>
    <col min="22" max="22" width="38.5703125" style="310" customWidth="1"/>
    <col min="23" max="40" width="8.7109375" style="311" customWidth="1"/>
    <col min="41" max="42" width="8.7109375" style="310" customWidth="1"/>
    <col min="43" max="16384" width="9.140625" style="310"/>
  </cols>
  <sheetData>
    <row r="1" spans="1:76" x14ac:dyDescent="0.2">
      <c r="T1" s="312" t="s">
        <v>2138</v>
      </c>
      <c r="Z1" s="312"/>
      <c r="AB1" s="312"/>
      <c r="AJ1" s="312"/>
      <c r="AO1" s="312"/>
      <c r="AP1" s="312" t="s">
        <v>2138</v>
      </c>
    </row>
    <row r="2" spans="1:76" s="314" customFormat="1" ht="68.25" customHeight="1" thickBot="1" x14ac:dyDescent="0.2">
      <c r="A2" s="623" t="s">
        <v>2034</v>
      </c>
      <c r="B2" s="623"/>
      <c r="C2" s="623"/>
      <c r="D2" s="623"/>
      <c r="E2" s="623"/>
      <c r="F2" s="623"/>
      <c r="G2" s="623"/>
      <c r="H2" s="623"/>
      <c r="I2" s="623"/>
      <c r="J2" s="623"/>
      <c r="K2" s="623"/>
      <c r="L2" s="623"/>
      <c r="M2" s="623"/>
      <c r="N2" s="623"/>
      <c r="O2" s="623"/>
      <c r="P2" s="623"/>
      <c r="Q2" s="623"/>
      <c r="R2" s="623"/>
      <c r="S2" s="623"/>
      <c r="T2" s="623"/>
      <c r="U2" s="623" t="s">
        <v>2034</v>
      </c>
      <c r="V2" s="623"/>
      <c r="W2" s="623"/>
      <c r="X2" s="623"/>
      <c r="Y2" s="623"/>
      <c r="Z2" s="623"/>
      <c r="AA2" s="623"/>
      <c r="AB2" s="623"/>
      <c r="AC2" s="623"/>
      <c r="AD2" s="623"/>
      <c r="AE2" s="623"/>
      <c r="AF2" s="623"/>
      <c r="AG2" s="623"/>
      <c r="AH2" s="623"/>
      <c r="AI2" s="623"/>
      <c r="AJ2" s="623"/>
      <c r="AK2" s="623"/>
      <c r="AL2" s="623"/>
      <c r="AM2" s="623"/>
      <c r="AN2" s="623"/>
      <c r="AO2" s="623"/>
      <c r="AP2" s="623"/>
      <c r="AQ2" s="313"/>
    </row>
    <row r="3" spans="1:76" s="190" customFormat="1" ht="15" thickBot="1" x14ac:dyDescent="0.25">
      <c r="A3" s="315"/>
      <c r="B3" s="316" t="s">
        <v>8</v>
      </c>
      <c r="C3" s="316" t="s">
        <v>9</v>
      </c>
      <c r="D3" s="316" t="s">
        <v>10</v>
      </c>
      <c r="E3" s="316" t="s">
        <v>11</v>
      </c>
      <c r="F3" s="316" t="s">
        <v>12</v>
      </c>
      <c r="G3" s="316" t="s">
        <v>110</v>
      </c>
      <c r="H3" s="316" t="s">
        <v>111</v>
      </c>
      <c r="I3" s="316" t="s">
        <v>112</v>
      </c>
      <c r="J3" s="316" t="s">
        <v>113</v>
      </c>
      <c r="K3" s="316" t="s">
        <v>114</v>
      </c>
      <c r="L3" s="316" t="s">
        <v>115</v>
      </c>
      <c r="M3" s="316" t="s">
        <v>117</v>
      </c>
      <c r="N3" s="316" t="s">
        <v>118</v>
      </c>
      <c r="O3" s="316" t="s">
        <v>119</v>
      </c>
      <c r="P3" s="316" t="s">
        <v>120</v>
      </c>
      <c r="Q3" s="316" t="s">
        <v>121</v>
      </c>
      <c r="R3" s="316" t="s">
        <v>122</v>
      </c>
      <c r="S3" s="316" t="s">
        <v>123</v>
      </c>
      <c r="T3" s="317" t="s">
        <v>124</v>
      </c>
      <c r="U3" s="315"/>
      <c r="V3" s="316" t="s">
        <v>125</v>
      </c>
      <c r="W3" s="316" t="s">
        <v>126</v>
      </c>
      <c r="X3" s="316" t="s">
        <v>127</v>
      </c>
      <c r="Y3" s="316" t="s">
        <v>128</v>
      </c>
      <c r="Z3" s="316" t="s">
        <v>129</v>
      </c>
      <c r="AA3" s="316" t="s">
        <v>130</v>
      </c>
      <c r="AB3" s="316" t="s">
        <v>131</v>
      </c>
      <c r="AC3" s="316" t="s">
        <v>132</v>
      </c>
      <c r="AD3" s="316" t="s">
        <v>133</v>
      </c>
      <c r="AE3" s="316" t="s">
        <v>134</v>
      </c>
      <c r="AF3" s="316" t="s">
        <v>135</v>
      </c>
      <c r="AG3" s="316" t="s">
        <v>136</v>
      </c>
      <c r="AH3" s="316" t="s">
        <v>137</v>
      </c>
      <c r="AI3" s="316" t="s">
        <v>138</v>
      </c>
      <c r="AJ3" s="316" t="s">
        <v>139</v>
      </c>
      <c r="AK3" s="316" t="s">
        <v>140</v>
      </c>
      <c r="AL3" s="316" t="s">
        <v>141</v>
      </c>
      <c r="AM3" s="316" t="s">
        <v>142</v>
      </c>
      <c r="AN3" s="316" t="s">
        <v>143</v>
      </c>
      <c r="AO3" s="318" t="s">
        <v>144</v>
      </c>
      <c r="AP3" s="319" t="s">
        <v>145</v>
      </c>
    </row>
    <row r="4" spans="1:76" s="322" customFormat="1" ht="37.5" customHeight="1" thickBot="1" x14ac:dyDescent="0.3">
      <c r="A4" s="320" t="s">
        <v>19</v>
      </c>
      <c r="B4" s="624" t="s">
        <v>1547</v>
      </c>
      <c r="C4" s="620" t="s">
        <v>1548</v>
      </c>
      <c r="D4" s="621"/>
      <c r="E4" s="620" t="s">
        <v>1549</v>
      </c>
      <c r="F4" s="621"/>
      <c r="G4" s="620" t="s">
        <v>1550</v>
      </c>
      <c r="H4" s="621"/>
      <c r="I4" s="620" t="s">
        <v>1551</v>
      </c>
      <c r="J4" s="621"/>
      <c r="K4" s="620" t="s">
        <v>1552</v>
      </c>
      <c r="L4" s="621"/>
      <c r="M4" s="620" t="s">
        <v>1553</v>
      </c>
      <c r="N4" s="621"/>
      <c r="O4" s="620" t="s">
        <v>1554</v>
      </c>
      <c r="P4" s="621"/>
      <c r="Q4" s="620" t="s">
        <v>1555</v>
      </c>
      <c r="R4" s="621"/>
      <c r="S4" s="620" t="s">
        <v>1556</v>
      </c>
      <c r="T4" s="625"/>
      <c r="U4" s="320" t="s">
        <v>19</v>
      </c>
      <c r="V4" s="624" t="s">
        <v>1547</v>
      </c>
      <c r="W4" s="620" t="s">
        <v>1557</v>
      </c>
      <c r="X4" s="621"/>
      <c r="Y4" s="620" t="s">
        <v>1558</v>
      </c>
      <c r="Z4" s="621"/>
      <c r="AA4" s="620" t="s">
        <v>1559</v>
      </c>
      <c r="AB4" s="621"/>
      <c r="AC4" s="620" t="s">
        <v>1560</v>
      </c>
      <c r="AD4" s="621"/>
      <c r="AE4" s="620" t="s">
        <v>1561</v>
      </c>
      <c r="AF4" s="621"/>
      <c r="AG4" s="620" t="s">
        <v>1562</v>
      </c>
      <c r="AH4" s="621"/>
      <c r="AI4" s="620" t="s">
        <v>1563</v>
      </c>
      <c r="AJ4" s="621"/>
      <c r="AK4" s="622">
        <v>104030</v>
      </c>
      <c r="AL4" s="621"/>
      <c r="AM4" s="622">
        <v>104035</v>
      </c>
      <c r="AN4" s="621"/>
      <c r="AO4" s="626" t="s">
        <v>77</v>
      </c>
      <c r="AP4" s="627"/>
    </row>
    <row r="5" spans="1:76" s="322" customFormat="1" ht="120" customHeight="1" thickBot="1" x14ac:dyDescent="0.3">
      <c r="A5" s="320" t="s">
        <v>20</v>
      </c>
      <c r="B5" s="624"/>
      <c r="C5" s="622" t="s">
        <v>1564</v>
      </c>
      <c r="D5" s="621"/>
      <c r="E5" s="622" t="s">
        <v>1565</v>
      </c>
      <c r="F5" s="621"/>
      <c r="G5" s="622" t="s">
        <v>1566</v>
      </c>
      <c r="H5" s="621"/>
      <c r="I5" s="622" t="s">
        <v>1567</v>
      </c>
      <c r="J5" s="621"/>
      <c r="K5" s="622" t="s">
        <v>1568</v>
      </c>
      <c r="L5" s="621"/>
      <c r="M5" s="622" t="s">
        <v>1569</v>
      </c>
      <c r="N5" s="621"/>
      <c r="O5" s="622" t="s">
        <v>1570</v>
      </c>
      <c r="P5" s="621"/>
      <c r="Q5" s="622" t="s">
        <v>1571</v>
      </c>
      <c r="R5" s="621"/>
      <c r="S5" s="622" t="s">
        <v>1572</v>
      </c>
      <c r="T5" s="625"/>
      <c r="U5" s="320" t="s">
        <v>20</v>
      </c>
      <c r="V5" s="624"/>
      <c r="W5" s="622" t="s">
        <v>1573</v>
      </c>
      <c r="X5" s="621"/>
      <c r="Y5" s="622" t="s">
        <v>1574</v>
      </c>
      <c r="Z5" s="621"/>
      <c r="AA5" s="622" t="s">
        <v>1575</v>
      </c>
      <c r="AB5" s="621"/>
      <c r="AC5" s="622" t="s">
        <v>1576</v>
      </c>
      <c r="AD5" s="621"/>
      <c r="AE5" s="622" t="s">
        <v>1577</v>
      </c>
      <c r="AF5" s="621"/>
      <c r="AG5" s="622" t="s">
        <v>1578</v>
      </c>
      <c r="AH5" s="621"/>
      <c r="AI5" s="622" t="s">
        <v>1579</v>
      </c>
      <c r="AJ5" s="621"/>
      <c r="AK5" s="622" t="s">
        <v>1580</v>
      </c>
      <c r="AL5" s="621"/>
      <c r="AM5" s="622" t="s">
        <v>1581</v>
      </c>
      <c r="AN5" s="621"/>
      <c r="AO5" s="628"/>
      <c r="AP5" s="629"/>
    </row>
    <row r="6" spans="1:76" s="322" customFormat="1" ht="78" customHeight="1" thickBot="1" x14ac:dyDescent="0.3">
      <c r="A6" s="320" t="s">
        <v>21</v>
      </c>
      <c r="B6" s="321"/>
      <c r="C6" s="323" t="s">
        <v>1582</v>
      </c>
      <c r="D6" s="323" t="s">
        <v>1583</v>
      </c>
      <c r="E6" s="323" t="s">
        <v>1584</v>
      </c>
      <c r="F6" s="323" t="s">
        <v>1583</v>
      </c>
      <c r="G6" s="323" t="s">
        <v>1584</v>
      </c>
      <c r="H6" s="323" t="s">
        <v>1583</v>
      </c>
      <c r="I6" s="323" t="s">
        <v>1584</v>
      </c>
      <c r="J6" s="323" t="s">
        <v>1583</v>
      </c>
      <c r="K6" s="323" t="s">
        <v>1584</v>
      </c>
      <c r="L6" s="323" t="s">
        <v>1583</v>
      </c>
      <c r="M6" s="323" t="s">
        <v>1584</v>
      </c>
      <c r="N6" s="323" t="s">
        <v>1583</v>
      </c>
      <c r="O6" s="323" t="s">
        <v>1584</v>
      </c>
      <c r="P6" s="323" t="s">
        <v>1583</v>
      </c>
      <c r="Q6" s="323" t="s">
        <v>1584</v>
      </c>
      <c r="R6" s="323" t="s">
        <v>1583</v>
      </c>
      <c r="S6" s="323" t="s">
        <v>1584</v>
      </c>
      <c r="T6" s="324" t="s">
        <v>1583</v>
      </c>
      <c r="U6" s="320" t="s">
        <v>21</v>
      </c>
      <c r="V6" s="321"/>
      <c r="W6" s="323" t="s">
        <v>1584</v>
      </c>
      <c r="X6" s="323" t="s">
        <v>1583</v>
      </c>
      <c r="Y6" s="323" t="s">
        <v>1584</v>
      </c>
      <c r="Z6" s="323" t="s">
        <v>1583</v>
      </c>
      <c r="AA6" s="323" t="s">
        <v>1584</v>
      </c>
      <c r="AB6" s="323" t="s">
        <v>1583</v>
      </c>
      <c r="AC6" s="323" t="s">
        <v>1584</v>
      </c>
      <c r="AD6" s="323" t="s">
        <v>1583</v>
      </c>
      <c r="AE6" s="323" t="s">
        <v>1584</v>
      </c>
      <c r="AF6" s="323" t="s">
        <v>1583</v>
      </c>
      <c r="AG6" s="323" t="s">
        <v>1584</v>
      </c>
      <c r="AH6" s="323" t="s">
        <v>1583</v>
      </c>
      <c r="AI6" s="323" t="s">
        <v>1584</v>
      </c>
      <c r="AJ6" s="323" t="s">
        <v>1583</v>
      </c>
      <c r="AK6" s="323" t="s">
        <v>1584</v>
      </c>
      <c r="AL6" s="323" t="s">
        <v>1583</v>
      </c>
      <c r="AM6" s="323" t="s">
        <v>1584</v>
      </c>
      <c r="AN6" s="323" t="s">
        <v>1583</v>
      </c>
      <c r="AO6" s="325" t="s">
        <v>1585</v>
      </c>
      <c r="AP6" s="326" t="s">
        <v>1586</v>
      </c>
    </row>
    <row r="7" spans="1:76" s="322" customFormat="1" ht="39.75" customHeight="1" x14ac:dyDescent="0.2">
      <c r="A7" s="320" t="s">
        <v>22</v>
      </c>
      <c r="B7" s="327" t="s">
        <v>1587</v>
      </c>
      <c r="C7" s="328">
        <v>1</v>
      </c>
      <c r="D7" s="328"/>
      <c r="E7" s="328"/>
      <c r="F7" s="328">
        <v>11</v>
      </c>
      <c r="G7" s="329"/>
      <c r="H7" s="329"/>
      <c r="I7" s="328">
        <v>8</v>
      </c>
      <c r="J7" s="328"/>
      <c r="K7" s="328">
        <v>1</v>
      </c>
      <c r="L7" s="328"/>
      <c r="M7" s="328"/>
      <c r="N7" s="328"/>
      <c r="O7" s="329"/>
      <c r="P7" s="329"/>
      <c r="Q7" s="328"/>
      <c r="R7" s="328"/>
      <c r="S7" s="328"/>
      <c r="T7" s="330"/>
      <c r="U7" s="320" t="s">
        <v>22</v>
      </c>
      <c r="V7" s="327" t="s">
        <v>1587</v>
      </c>
      <c r="W7" s="329"/>
      <c r="X7" s="329"/>
      <c r="Y7" s="329"/>
      <c r="Z7" s="331"/>
      <c r="AA7" s="329"/>
      <c r="AB7" s="331"/>
      <c r="AC7" s="328"/>
      <c r="AD7" s="328"/>
      <c r="AE7" s="328"/>
      <c r="AF7" s="328"/>
      <c r="AG7" s="328"/>
      <c r="AH7" s="328"/>
      <c r="AI7" s="328"/>
      <c r="AJ7" s="328"/>
      <c r="AK7" s="328"/>
      <c r="AL7" s="328"/>
      <c r="AM7" s="329"/>
      <c r="AN7" s="331"/>
      <c r="AO7" s="332">
        <f>SUM(C7,E7,G7,I7,K7,M7,O7,Q7,S7,W7,Y7,AA7,AC7,AE7,AG7,AI7,AK7,AM7)</f>
        <v>10</v>
      </c>
      <c r="AP7" s="332">
        <f>SUM(D7,F7,H7,J7,L7,N7,P7,R7,T7,X7,Z7,AB7,AD7,AF7,AH7,AJ7,AL7,AN7)</f>
        <v>11</v>
      </c>
    </row>
    <row r="8" spans="1:76" s="337" customFormat="1" ht="26.25" customHeight="1" x14ac:dyDescent="0.2">
      <c r="A8" s="320" t="s">
        <v>23</v>
      </c>
      <c r="B8" s="333" t="s">
        <v>1588</v>
      </c>
      <c r="C8" s="334">
        <v>48.5</v>
      </c>
      <c r="D8" s="334"/>
      <c r="E8" s="334"/>
      <c r="F8" s="334"/>
      <c r="G8" s="334"/>
      <c r="H8" s="334"/>
      <c r="I8" s="334"/>
      <c r="J8" s="334"/>
      <c r="K8" s="334"/>
      <c r="L8" s="334"/>
      <c r="M8" s="334"/>
      <c r="N8" s="334"/>
      <c r="O8" s="334"/>
      <c r="P8" s="334"/>
      <c r="Q8" s="334"/>
      <c r="R8" s="334"/>
      <c r="S8" s="334"/>
      <c r="T8" s="335"/>
      <c r="U8" s="320" t="s">
        <v>23</v>
      </c>
      <c r="V8" s="333" t="s">
        <v>1588</v>
      </c>
      <c r="W8" s="334"/>
      <c r="X8" s="334"/>
      <c r="Y8" s="334"/>
      <c r="Z8" s="334"/>
      <c r="AA8" s="334"/>
      <c r="AB8" s="334"/>
      <c r="AC8" s="334"/>
      <c r="AD8" s="334"/>
      <c r="AE8" s="334"/>
      <c r="AF8" s="334"/>
      <c r="AG8" s="334"/>
      <c r="AH8" s="334"/>
      <c r="AI8" s="334"/>
      <c r="AJ8" s="334"/>
      <c r="AK8" s="334"/>
      <c r="AL8" s="334"/>
      <c r="AM8" s="334"/>
      <c r="AN8" s="334"/>
      <c r="AO8" s="336">
        <f t="shared" ref="AO8:AP15" si="0">SUM(C8,E8,G8,I8,K8,M8,O8,Q8,S8,W8,Y8,AA8,AC8,AE8,AG8,AI8,AK8,AM8)</f>
        <v>48.5</v>
      </c>
      <c r="AP8" s="336">
        <f t="shared" si="0"/>
        <v>0</v>
      </c>
      <c r="AR8" s="338"/>
      <c r="AS8" s="338"/>
      <c r="AT8" s="338"/>
      <c r="AU8" s="338"/>
      <c r="AV8" s="338"/>
      <c r="AW8" s="338"/>
      <c r="AX8" s="338"/>
      <c r="AY8" s="338"/>
      <c r="AZ8" s="338"/>
      <c r="BA8" s="338"/>
      <c r="BB8" s="338"/>
      <c r="BC8" s="338"/>
      <c r="BD8" s="338"/>
      <c r="BE8" s="338"/>
      <c r="BF8" s="338"/>
      <c r="BG8" s="338"/>
      <c r="BH8" s="338"/>
      <c r="BI8" s="338"/>
      <c r="BJ8" s="338"/>
      <c r="BK8" s="338"/>
      <c r="BL8" s="339"/>
      <c r="BM8" s="339"/>
      <c r="BN8" s="339"/>
      <c r="BO8" s="339"/>
      <c r="BP8" s="339"/>
      <c r="BQ8" s="339"/>
      <c r="BR8" s="339"/>
      <c r="BS8" s="339"/>
      <c r="BT8" s="339"/>
      <c r="BU8" s="339"/>
      <c r="BV8" s="339"/>
      <c r="BW8" s="339"/>
      <c r="BX8" s="339"/>
    </row>
    <row r="9" spans="1:76" s="337" customFormat="1" ht="28.5" x14ac:dyDescent="0.2">
      <c r="A9" s="320" t="s">
        <v>24</v>
      </c>
      <c r="B9" s="333" t="s">
        <v>808</v>
      </c>
      <c r="C9" s="334"/>
      <c r="D9" s="334"/>
      <c r="E9" s="334"/>
      <c r="F9" s="334"/>
      <c r="G9" s="334">
        <v>1</v>
      </c>
      <c r="H9" s="334"/>
      <c r="I9" s="334"/>
      <c r="J9" s="334"/>
      <c r="K9" s="334"/>
      <c r="L9" s="334"/>
      <c r="M9" s="334"/>
      <c r="N9" s="334"/>
      <c r="O9" s="334"/>
      <c r="P9" s="334"/>
      <c r="Q9" s="334"/>
      <c r="R9" s="334"/>
      <c r="S9" s="334"/>
      <c r="T9" s="335"/>
      <c r="U9" s="320" t="s">
        <v>24</v>
      </c>
      <c r="V9" s="333" t="s">
        <v>808</v>
      </c>
      <c r="W9" s="334"/>
      <c r="X9" s="334"/>
      <c r="Y9" s="334"/>
      <c r="Z9" s="334"/>
      <c r="AA9" s="334">
        <v>23</v>
      </c>
      <c r="AB9" s="334"/>
      <c r="AC9" s="334">
        <v>1</v>
      </c>
      <c r="AD9" s="334"/>
      <c r="AE9" s="334">
        <v>30</v>
      </c>
      <c r="AF9" s="334"/>
      <c r="AG9" s="334">
        <v>5</v>
      </c>
      <c r="AH9" s="334"/>
      <c r="AI9" s="334"/>
      <c r="AJ9" s="334"/>
      <c r="AK9" s="334"/>
      <c r="AL9" s="334"/>
      <c r="AM9" s="334"/>
      <c r="AN9" s="334"/>
      <c r="AO9" s="336">
        <f t="shared" si="0"/>
        <v>60</v>
      </c>
      <c r="AP9" s="336">
        <f t="shared" si="0"/>
        <v>0</v>
      </c>
      <c r="AR9" s="338"/>
      <c r="AS9" s="338"/>
      <c r="AT9" s="338"/>
      <c r="AU9" s="338"/>
      <c r="AV9" s="338"/>
      <c r="AW9" s="338"/>
      <c r="AX9" s="338"/>
      <c r="AY9" s="338"/>
      <c r="AZ9" s="338"/>
      <c r="BA9" s="338"/>
      <c r="BB9" s="338"/>
      <c r="BC9" s="338"/>
      <c r="BD9" s="338"/>
      <c r="BE9" s="338"/>
      <c r="BF9" s="338"/>
      <c r="BG9" s="338"/>
      <c r="BH9" s="338"/>
      <c r="BI9" s="338"/>
      <c r="BJ9" s="338"/>
      <c r="BK9" s="338"/>
      <c r="BL9" s="339"/>
      <c r="BM9" s="339"/>
      <c r="BN9" s="339"/>
      <c r="BO9" s="339"/>
      <c r="BP9" s="339"/>
      <c r="BQ9" s="339"/>
      <c r="BR9" s="339"/>
      <c r="BS9" s="339"/>
      <c r="BT9" s="339"/>
      <c r="BU9" s="339"/>
      <c r="BV9" s="339"/>
      <c r="BW9" s="339"/>
      <c r="BX9" s="339"/>
    </row>
    <row r="10" spans="1:76" s="337" customFormat="1" ht="26.25" customHeight="1" x14ac:dyDescent="0.2">
      <c r="A10" s="320" t="s">
        <v>25</v>
      </c>
      <c r="B10" s="333" t="s">
        <v>82</v>
      </c>
      <c r="C10" s="334"/>
      <c r="D10" s="334"/>
      <c r="E10" s="334"/>
      <c r="F10" s="334"/>
      <c r="G10" s="334"/>
      <c r="H10" s="334"/>
      <c r="I10" s="334"/>
      <c r="J10" s="334"/>
      <c r="K10" s="334"/>
      <c r="L10" s="334"/>
      <c r="M10" s="334"/>
      <c r="N10" s="334"/>
      <c r="O10" s="334"/>
      <c r="P10" s="334"/>
      <c r="Q10" s="334"/>
      <c r="R10" s="334"/>
      <c r="S10" s="334"/>
      <c r="T10" s="335"/>
      <c r="U10" s="320" t="s">
        <v>25</v>
      </c>
      <c r="V10" s="333" t="s">
        <v>82</v>
      </c>
      <c r="W10" s="334">
        <v>20</v>
      </c>
      <c r="X10" s="334"/>
      <c r="Y10" s="334">
        <v>4</v>
      </c>
      <c r="Z10" s="334"/>
      <c r="AA10" s="334"/>
      <c r="AB10" s="334"/>
      <c r="AC10" s="334"/>
      <c r="AD10" s="334"/>
      <c r="AE10" s="334"/>
      <c r="AF10" s="334"/>
      <c r="AG10" s="334"/>
      <c r="AH10" s="334"/>
      <c r="AI10" s="334">
        <v>2</v>
      </c>
      <c r="AJ10" s="334"/>
      <c r="AK10" s="334"/>
      <c r="AL10" s="334"/>
      <c r="AM10" s="334"/>
      <c r="AN10" s="334"/>
      <c r="AO10" s="336">
        <f t="shared" si="0"/>
        <v>26</v>
      </c>
      <c r="AP10" s="336">
        <f t="shared" si="0"/>
        <v>0</v>
      </c>
      <c r="AR10" s="338"/>
      <c r="AS10" s="338"/>
      <c r="AT10" s="338"/>
      <c r="AU10" s="338"/>
      <c r="AV10" s="338"/>
      <c r="AW10" s="338"/>
      <c r="AX10" s="338"/>
      <c r="AY10" s="338"/>
      <c r="AZ10" s="338"/>
      <c r="BA10" s="338"/>
      <c r="BB10" s="338"/>
      <c r="BC10" s="338"/>
      <c r="BD10" s="338"/>
      <c r="BE10" s="338"/>
      <c r="BF10" s="338"/>
      <c r="BG10" s="338"/>
      <c r="BH10" s="338"/>
      <c r="BI10" s="338"/>
      <c r="BJ10" s="338"/>
      <c r="BK10" s="338"/>
      <c r="BL10" s="339"/>
      <c r="BM10" s="339"/>
      <c r="BN10" s="339"/>
      <c r="BO10" s="339"/>
      <c r="BP10" s="339"/>
      <c r="BQ10" s="339"/>
      <c r="BR10" s="339"/>
      <c r="BS10" s="339"/>
      <c r="BT10" s="339"/>
      <c r="BU10" s="339"/>
      <c r="BV10" s="339"/>
      <c r="BW10" s="339"/>
      <c r="BX10" s="339"/>
    </row>
    <row r="11" spans="1:76" s="337" customFormat="1" ht="26.25" customHeight="1" x14ac:dyDescent="0.2">
      <c r="A11" s="320" t="s">
        <v>26</v>
      </c>
      <c r="B11" s="333" t="s">
        <v>83</v>
      </c>
      <c r="C11" s="334"/>
      <c r="D11" s="334"/>
      <c r="E11" s="334"/>
      <c r="F11" s="334"/>
      <c r="G11" s="334"/>
      <c r="H11" s="334"/>
      <c r="I11" s="334"/>
      <c r="J11" s="334"/>
      <c r="K11" s="334"/>
      <c r="L11" s="334"/>
      <c r="M11" s="334"/>
      <c r="N11" s="334"/>
      <c r="O11" s="334"/>
      <c r="P11" s="334"/>
      <c r="Q11" s="334"/>
      <c r="R11" s="334"/>
      <c r="S11" s="334"/>
      <c r="T11" s="335"/>
      <c r="U11" s="320" t="s">
        <v>26</v>
      </c>
      <c r="V11" s="333" t="s">
        <v>83</v>
      </c>
      <c r="W11" s="334"/>
      <c r="X11" s="334"/>
      <c r="Y11" s="334"/>
      <c r="Z11" s="334"/>
      <c r="AA11" s="334"/>
      <c r="AB11" s="334"/>
      <c r="AC11" s="334"/>
      <c r="AD11" s="334"/>
      <c r="AE11" s="334"/>
      <c r="AF11" s="334"/>
      <c r="AG11" s="334"/>
      <c r="AH11" s="334"/>
      <c r="AI11" s="334"/>
      <c r="AJ11" s="334"/>
      <c r="AK11" s="334"/>
      <c r="AL11" s="334"/>
      <c r="AM11" s="334"/>
      <c r="AN11" s="334"/>
      <c r="AO11" s="336">
        <f t="shared" si="0"/>
        <v>0</v>
      </c>
      <c r="AP11" s="336">
        <f t="shared" si="0"/>
        <v>0</v>
      </c>
      <c r="AR11" s="338"/>
      <c r="AS11" s="338"/>
      <c r="AT11" s="338"/>
      <c r="AU11" s="338"/>
      <c r="AV11" s="338"/>
      <c r="AW11" s="338"/>
      <c r="AX11" s="338"/>
      <c r="AY11" s="338"/>
      <c r="AZ11" s="338"/>
      <c r="BA11" s="338"/>
      <c r="BB11" s="338"/>
      <c r="BC11" s="338"/>
      <c r="BD11" s="338"/>
      <c r="BE11" s="338"/>
      <c r="BF11" s="338"/>
      <c r="BG11" s="338"/>
      <c r="BH11" s="338"/>
      <c r="BI11" s="338"/>
      <c r="BJ11" s="338"/>
      <c r="BK11" s="338"/>
      <c r="BL11" s="339"/>
      <c r="BM11" s="339"/>
      <c r="BN11" s="339"/>
      <c r="BO11" s="339"/>
      <c r="BP11" s="339"/>
      <c r="BQ11" s="339"/>
      <c r="BR11" s="339"/>
      <c r="BS11" s="339"/>
      <c r="BT11" s="339"/>
      <c r="BU11" s="339"/>
      <c r="BV11" s="339"/>
      <c r="BW11" s="339"/>
      <c r="BX11" s="339"/>
    </row>
    <row r="12" spans="1:76" s="337" customFormat="1" ht="26.25" customHeight="1" x14ac:dyDescent="0.2">
      <c r="A12" s="320" t="s">
        <v>27</v>
      </c>
      <c r="B12" s="333" t="s">
        <v>84</v>
      </c>
      <c r="C12" s="334"/>
      <c r="D12" s="334"/>
      <c r="E12" s="334"/>
      <c r="F12" s="334"/>
      <c r="G12" s="334"/>
      <c r="H12" s="334"/>
      <c r="I12" s="334"/>
      <c r="J12" s="334"/>
      <c r="K12" s="334"/>
      <c r="L12" s="334"/>
      <c r="M12" s="334"/>
      <c r="N12" s="334"/>
      <c r="O12" s="334"/>
      <c r="P12" s="334"/>
      <c r="Q12" s="334"/>
      <c r="R12" s="334"/>
      <c r="S12" s="334"/>
      <c r="T12" s="335"/>
      <c r="U12" s="320" t="s">
        <v>27</v>
      </c>
      <c r="V12" s="333" t="s">
        <v>84</v>
      </c>
      <c r="W12" s="334">
        <v>21.75</v>
      </c>
      <c r="X12" s="334"/>
      <c r="Y12" s="334">
        <v>7</v>
      </c>
      <c r="Z12" s="334"/>
      <c r="AA12" s="334"/>
      <c r="AB12" s="334"/>
      <c r="AC12" s="334"/>
      <c r="AD12" s="334"/>
      <c r="AE12" s="334">
        <v>10</v>
      </c>
      <c r="AF12" s="334"/>
      <c r="AG12" s="334"/>
      <c r="AH12" s="334"/>
      <c r="AI12" s="334">
        <v>1</v>
      </c>
      <c r="AJ12" s="334"/>
      <c r="AK12" s="334"/>
      <c r="AL12" s="334"/>
      <c r="AM12" s="334"/>
      <c r="AN12" s="334"/>
      <c r="AO12" s="336">
        <f t="shared" si="0"/>
        <v>39.75</v>
      </c>
      <c r="AP12" s="336">
        <f t="shared" si="0"/>
        <v>0</v>
      </c>
      <c r="AR12" s="338"/>
      <c r="AS12" s="338"/>
      <c r="AT12" s="338"/>
      <c r="AU12" s="338"/>
      <c r="AV12" s="338"/>
      <c r="AW12" s="338"/>
      <c r="AX12" s="338"/>
      <c r="AY12" s="338"/>
      <c r="AZ12" s="338"/>
      <c r="BA12" s="338"/>
      <c r="BB12" s="338"/>
      <c r="BC12" s="338"/>
      <c r="BD12" s="338"/>
      <c r="BE12" s="338"/>
      <c r="BF12" s="338"/>
      <c r="BG12" s="338"/>
      <c r="BH12" s="338"/>
      <c r="BI12" s="338"/>
      <c r="BJ12" s="338"/>
      <c r="BK12" s="338"/>
      <c r="BL12" s="339"/>
      <c r="BM12" s="339"/>
      <c r="BN12" s="339"/>
      <c r="BO12" s="339"/>
      <c r="BP12" s="339"/>
      <c r="BQ12" s="339"/>
      <c r="BR12" s="339"/>
      <c r="BS12" s="339"/>
      <c r="BT12" s="339"/>
      <c r="BU12" s="339"/>
      <c r="BV12" s="339"/>
      <c r="BW12" s="339"/>
      <c r="BX12" s="339"/>
    </row>
    <row r="13" spans="1:76" s="337" customFormat="1" ht="26.25" customHeight="1" x14ac:dyDescent="0.2">
      <c r="A13" s="320" t="s">
        <v>28</v>
      </c>
      <c r="B13" s="333" t="s">
        <v>85</v>
      </c>
      <c r="C13" s="334"/>
      <c r="D13" s="334"/>
      <c r="E13" s="334"/>
      <c r="F13" s="334"/>
      <c r="G13" s="334"/>
      <c r="H13" s="334"/>
      <c r="I13" s="334"/>
      <c r="J13" s="334"/>
      <c r="K13" s="334"/>
      <c r="L13" s="334"/>
      <c r="M13" s="334"/>
      <c r="N13" s="334"/>
      <c r="O13" s="334"/>
      <c r="P13" s="334"/>
      <c r="Q13" s="334"/>
      <c r="R13" s="334"/>
      <c r="S13" s="334"/>
      <c r="T13" s="335"/>
      <c r="U13" s="320" t="s">
        <v>28</v>
      </c>
      <c r="V13" s="333" t="s">
        <v>85</v>
      </c>
      <c r="W13" s="334"/>
      <c r="X13" s="334"/>
      <c r="Y13" s="334"/>
      <c r="Z13" s="334"/>
      <c r="AA13" s="334"/>
      <c r="AB13" s="334"/>
      <c r="AC13" s="334"/>
      <c r="AD13" s="334"/>
      <c r="AE13" s="334"/>
      <c r="AF13" s="334"/>
      <c r="AG13" s="334"/>
      <c r="AH13" s="334"/>
      <c r="AI13" s="334"/>
      <c r="AJ13" s="334"/>
      <c r="AK13" s="334">
        <v>20.25</v>
      </c>
      <c r="AL13" s="334"/>
      <c r="AM13" s="334">
        <v>4</v>
      </c>
      <c r="AN13" s="334"/>
      <c r="AO13" s="336">
        <f t="shared" si="0"/>
        <v>24.25</v>
      </c>
      <c r="AP13" s="336">
        <f t="shared" si="0"/>
        <v>0</v>
      </c>
      <c r="AR13" s="338"/>
      <c r="AS13" s="338"/>
      <c r="AT13" s="338"/>
      <c r="AU13" s="338"/>
      <c r="AV13" s="338"/>
      <c r="AW13" s="338"/>
      <c r="AX13" s="338"/>
      <c r="AY13" s="338"/>
      <c r="AZ13" s="338"/>
      <c r="BA13" s="338"/>
      <c r="BB13" s="338"/>
      <c r="BC13" s="338"/>
      <c r="BD13" s="338"/>
      <c r="BE13" s="338"/>
      <c r="BF13" s="338"/>
      <c r="BG13" s="338"/>
      <c r="BH13" s="338"/>
      <c r="BI13" s="338"/>
      <c r="BJ13" s="338"/>
      <c r="BK13" s="338"/>
      <c r="BL13" s="339"/>
      <c r="BM13" s="339"/>
      <c r="BN13" s="339"/>
      <c r="BO13" s="339"/>
      <c r="BP13" s="339"/>
      <c r="BQ13" s="339"/>
      <c r="BR13" s="339"/>
      <c r="BS13" s="339"/>
      <c r="BT13" s="339"/>
      <c r="BU13" s="339"/>
      <c r="BV13" s="339"/>
      <c r="BW13" s="339"/>
      <c r="BX13" s="339"/>
    </row>
    <row r="14" spans="1:76" s="337" customFormat="1" ht="26.25" customHeight="1" x14ac:dyDescent="0.2">
      <c r="A14" s="320" t="s">
        <v>29</v>
      </c>
      <c r="B14" s="333" t="s">
        <v>86</v>
      </c>
      <c r="C14" s="334"/>
      <c r="D14" s="334"/>
      <c r="E14" s="334"/>
      <c r="F14" s="334"/>
      <c r="G14" s="334"/>
      <c r="H14" s="334"/>
      <c r="I14" s="334"/>
      <c r="J14" s="334"/>
      <c r="K14" s="334"/>
      <c r="L14" s="334"/>
      <c r="M14" s="334">
        <v>1</v>
      </c>
      <c r="N14" s="334"/>
      <c r="O14" s="334">
        <v>2.75</v>
      </c>
      <c r="P14" s="334"/>
      <c r="Q14" s="334">
        <v>2.5</v>
      </c>
      <c r="R14" s="334"/>
      <c r="S14" s="334">
        <v>7.75</v>
      </c>
      <c r="T14" s="335"/>
      <c r="U14" s="320" t="s">
        <v>29</v>
      </c>
      <c r="V14" s="333" t="s">
        <v>86</v>
      </c>
      <c r="W14" s="334"/>
      <c r="X14" s="334"/>
      <c r="Y14" s="334"/>
      <c r="Z14" s="334"/>
      <c r="AA14" s="334"/>
      <c r="AB14" s="334"/>
      <c r="AC14" s="334"/>
      <c r="AD14" s="334"/>
      <c r="AE14" s="334"/>
      <c r="AF14" s="334"/>
      <c r="AG14" s="334"/>
      <c r="AH14" s="334"/>
      <c r="AI14" s="334"/>
      <c r="AJ14" s="334"/>
      <c r="AK14" s="334"/>
      <c r="AL14" s="334"/>
      <c r="AM14" s="334"/>
      <c r="AN14" s="334"/>
      <c r="AO14" s="336">
        <f t="shared" si="0"/>
        <v>14</v>
      </c>
      <c r="AP14" s="336">
        <f t="shared" si="0"/>
        <v>0</v>
      </c>
      <c r="AR14" s="338"/>
      <c r="AS14" s="338"/>
      <c r="AT14" s="338"/>
      <c r="AU14" s="338"/>
      <c r="AV14" s="338"/>
      <c r="AW14" s="338"/>
      <c r="AX14" s="338"/>
      <c r="AY14" s="338"/>
      <c r="AZ14" s="338"/>
      <c r="BA14" s="338"/>
      <c r="BB14" s="338"/>
      <c r="BC14" s="338"/>
      <c r="BD14" s="338"/>
      <c r="BE14" s="338"/>
      <c r="BF14" s="338"/>
      <c r="BG14" s="338"/>
      <c r="BH14" s="338"/>
      <c r="BI14" s="338"/>
      <c r="BJ14" s="338"/>
      <c r="BK14" s="338"/>
      <c r="BL14" s="339"/>
      <c r="BM14" s="339"/>
      <c r="BN14" s="339"/>
      <c r="BO14" s="339"/>
      <c r="BP14" s="339"/>
      <c r="BQ14" s="339"/>
      <c r="BR14" s="339"/>
      <c r="BS14" s="339"/>
      <c r="BT14" s="339"/>
      <c r="BU14" s="339"/>
      <c r="BV14" s="339"/>
      <c r="BW14" s="339"/>
      <c r="BX14" s="339"/>
    </row>
    <row r="15" spans="1:76" s="337" customFormat="1" ht="26.25" customHeight="1" thickBot="1" x14ac:dyDescent="0.25">
      <c r="A15" s="340" t="s">
        <v>30</v>
      </c>
      <c r="B15" s="341" t="s">
        <v>77</v>
      </c>
      <c r="C15" s="342">
        <f t="shared" ref="C15:T15" si="1">SUM(C7:C14)</f>
        <v>49.5</v>
      </c>
      <c r="D15" s="342">
        <f t="shared" si="1"/>
        <v>0</v>
      </c>
      <c r="E15" s="342">
        <f t="shared" si="1"/>
        <v>0</v>
      </c>
      <c r="F15" s="342">
        <f t="shared" si="1"/>
        <v>11</v>
      </c>
      <c r="G15" s="342">
        <f t="shared" si="1"/>
        <v>1</v>
      </c>
      <c r="H15" s="342">
        <f t="shared" si="1"/>
        <v>0</v>
      </c>
      <c r="I15" s="342">
        <f t="shared" si="1"/>
        <v>8</v>
      </c>
      <c r="J15" s="342">
        <f t="shared" si="1"/>
        <v>0</v>
      </c>
      <c r="K15" s="342">
        <f t="shared" si="1"/>
        <v>1</v>
      </c>
      <c r="L15" s="342">
        <f t="shared" si="1"/>
        <v>0</v>
      </c>
      <c r="M15" s="342">
        <f t="shared" si="1"/>
        <v>1</v>
      </c>
      <c r="N15" s="342">
        <f t="shared" si="1"/>
        <v>0</v>
      </c>
      <c r="O15" s="342">
        <f t="shared" si="1"/>
        <v>2.75</v>
      </c>
      <c r="P15" s="342">
        <f t="shared" si="1"/>
        <v>0</v>
      </c>
      <c r="Q15" s="342">
        <f t="shared" si="1"/>
        <v>2.5</v>
      </c>
      <c r="R15" s="342">
        <f t="shared" si="1"/>
        <v>0</v>
      </c>
      <c r="S15" s="342">
        <f t="shared" si="1"/>
        <v>7.75</v>
      </c>
      <c r="T15" s="343">
        <f t="shared" si="1"/>
        <v>0</v>
      </c>
      <c r="U15" s="340" t="s">
        <v>30</v>
      </c>
      <c r="V15" s="341" t="s">
        <v>77</v>
      </c>
      <c r="W15" s="342">
        <f t="shared" ref="W15:AN15" si="2">SUM(W7:W14)</f>
        <v>41.75</v>
      </c>
      <c r="X15" s="342">
        <f t="shared" si="2"/>
        <v>0</v>
      </c>
      <c r="Y15" s="342">
        <f t="shared" si="2"/>
        <v>11</v>
      </c>
      <c r="Z15" s="342">
        <f t="shared" si="2"/>
        <v>0</v>
      </c>
      <c r="AA15" s="342">
        <f t="shared" si="2"/>
        <v>23</v>
      </c>
      <c r="AB15" s="342">
        <f t="shared" si="2"/>
        <v>0</v>
      </c>
      <c r="AC15" s="342">
        <f t="shared" si="2"/>
        <v>1</v>
      </c>
      <c r="AD15" s="342">
        <f t="shared" si="2"/>
        <v>0</v>
      </c>
      <c r="AE15" s="342">
        <f t="shared" si="2"/>
        <v>40</v>
      </c>
      <c r="AF15" s="342">
        <f t="shared" si="2"/>
        <v>0</v>
      </c>
      <c r="AG15" s="342">
        <f t="shared" si="2"/>
        <v>5</v>
      </c>
      <c r="AH15" s="342">
        <f t="shared" si="2"/>
        <v>0</v>
      </c>
      <c r="AI15" s="342">
        <f t="shared" si="2"/>
        <v>3</v>
      </c>
      <c r="AJ15" s="342">
        <f t="shared" si="2"/>
        <v>0</v>
      </c>
      <c r="AK15" s="342">
        <f t="shared" si="2"/>
        <v>20.25</v>
      </c>
      <c r="AL15" s="342">
        <f t="shared" si="2"/>
        <v>0</v>
      </c>
      <c r="AM15" s="342">
        <f t="shared" si="2"/>
        <v>4</v>
      </c>
      <c r="AN15" s="342">
        <f t="shared" si="2"/>
        <v>0</v>
      </c>
      <c r="AO15" s="344">
        <f t="shared" si="0"/>
        <v>222.5</v>
      </c>
      <c r="AP15" s="344">
        <f t="shared" si="0"/>
        <v>11</v>
      </c>
      <c r="AR15" s="338"/>
      <c r="AS15" s="338"/>
      <c r="AT15" s="338"/>
      <c r="AU15" s="338"/>
      <c r="AV15" s="338"/>
      <c r="AW15" s="338"/>
      <c r="AX15" s="338"/>
      <c r="AY15" s="338"/>
      <c r="AZ15" s="338"/>
      <c r="BA15" s="338"/>
      <c r="BB15" s="338"/>
      <c r="BC15" s="338"/>
      <c r="BD15" s="338"/>
      <c r="BE15" s="338"/>
      <c r="BF15" s="338"/>
      <c r="BG15" s="338"/>
      <c r="BH15" s="338"/>
      <c r="BI15" s="338"/>
      <c r="BJ15" s="338"/>
      <c r="BK15" s="338"/>
      <c r="BL15" s="339"/>
      <c r="BM15" s="339"/>
      <c r="BN15" s="339"/>
      <c r="BO15" s="339"/>
      <c r="BP15" s="339"/>
      <c r="BQ15" s="339"/>
      <c r="BR15" s="339"/>
      <c r="BS15" s="339"/>
      <c r="BT15" s="339"/>
      <c r="BU15" s="339"/>
      <c r="BV15" s="339"/>
      <c r="BW15" s="339"/>
      <c r="BX15" s="339"/>
    </row>
    <row r="16" spans="1:76" s="353" customFormat="1" ht="12" x14ac:dyDescent="0.2">
      <c r="A16" s="345"/>
      <c r="B16" s="346"/>
      <c r="C16" s="347"/>
      <c r="D16" s="348"/>
      <c r="E16" s="348"/>
      <c r="F16" s="348"/>
      <c r="G16" s="348"/>
      <c r="H16" s="348"/>
      <c r="I16" s="348"/>
      <c r="J16" s="348"/>
      <c r="K16" s="348"/>
      <c r="L16" s="348"/>
      <c r="M16" s="348"/>
      <c r="N16" s="348"/>
      <c r="O16" s="348"/>
      <c r="P16" s="348"/>
      <c r="Q16" s="348"/>
      <c r="R16" s="348"/>
      <c r="S16" s="348"/>
      <c r="T16" s="348"/>
      <c r="U16" s="345"/>
      <c r="V16" s="346"/>
      <c r="W16" s="347"/>
      <c r="X16" s="348"/>
      <c r="Y16" s="348"/>
      <c r="Z16" s="348"/>
      <c r="AA16" s="348"/>
      <c r="AB16" s="348"/>
      <c r="AC16" s="348"/>
      <c r="AD16" s="348"/>
      <c r="AE16" s="348"/>
      <c r="AF16" s="348"/>
      <c r="AG16" s="348"/>
      <c r="AH16" s="348"/>
      <c r="AI16" s="348"/>
      <c r="AJ16" s="348"/>
      <c r="AK16" s="348"/>
      <c r="AL16" s="348"/>
      <c r="AM16" s="348"/>
      <c r="AN16" s="348"/>
      <c r="AO16" s="349"/>
      <c r="AP16" s="349"/>
      <c r="AQ16" s="350"/>
      <c r="AR16" s="351"/>
      <c r="AS16" s="351"/>
      <c r="AT16" s="351"/>
      <c r="AU16" s="351"/>
      <c r="AV16" s="351"/>
      <c r="AW16" s="351"/>
      <c r="AX16" s="351"/>
      <c r="AY16" s="351"/>
      <c r="AZ16" s="351"/>
      <c r="BA16" s="351"/>
      <c r="BB16" s="351"/>
      <c r="BC16" s="351"/>
      <c r="BD16" s="351"/>
      <c r="BE16" s="351"/>
      <c r="BF16" s="351"/>
      <c r="BG16" s="351"/>
      <c r="BH16" s="351"/>
      <c r="BI16" s="351"/>
      <c r="BJ16" s="351"/>
      <c r="BK16" s="351"/>
      <c r="BL16" s="352"/>
      <c r="BM16" s="352"/>
      <c r="BN16" s="352"/>
      <c r="BO16" s="352"/>
      <c r="BP16" s="352"/>
      <c r="BQ16" s="352"/>
      <c r="BR16" s="352"/>
      <c r="BS16" s="352"/>
      <c r="BT16" s="352"/>
      <c r="BU16" s="352"/>
      <c r="BV16" s="352"/>
      <c r="BW16" s="352"/>
      <c r="BX16" s="352"/>
    </row>
  </sheetData>
  <sheetProtection selectLockedCells="1" selectUnlockedCells="1"/>
  <mergeCells count="41">
    <mergeCell ref="M5:N5"/>
    <mergeCell ref="O5:P5"/>
    <mergeCell ref="Q5:R5"/>
    <mergeCell ref="S5:T5"/>
    <mergeCell ref="AC5:AD5"/>
    <mergeCell ref="W5:X5"/>
    <mergeCell ref="Y5:Z5"/>
    <mergeCell ref="AA5:AB5"/>
    <mergeCell ref="C5:D5"/>
    <mergeCell ref="E5:F5"/>
    <mergeCell ref="G5:H5"/>
    <mergeCell ref="I5:J5"/>
    <mergeCell ref="K5:L5"/>
    <mergeCell ref="AK4:AL4"/>
    <mergeCell ref="AM4:AN4"/>
    <mergeCell ref="AO4:AP5"/>
    <mergeCell ref="AG5:AH5"/>
    <mergeCell ref="AI5:AJ5"/>
    <mergeCell ref="AK5:AL5"/>
    <mergeCell ref="AM5:AN5"/>
    <mergeCell ref="AE5:AF5"/>
    <mergeCell ref="A2:T2"/>
    <mergeCell ref="U2:AP2"/>
    <mergeCell ref="B4:B5"/>
    <mergeCell ref="C4:D4"/>
    <mergeCell ref="E4:F4"/>
    <mergeCell ref="G4:H4"/>
    <mergeCell ref="I4:J4"/>
    <mergeCell ref="K4:L4"/>
    <mergeCell ref="M4:N4"/>
    <mergeCell ref="O4:P4"/>
    <mergeCell ref="Q4:R4"/>
    <mergeCell ref="S4:T4"/>
    <mergeCell ref="V4:V5"/>
    <mergeCell ref="AG4:AH4"/>
    <mergeCell ref="AI4:AJ4"/>
    <mergeCell ref="W4:X4"/>
    <mergeCell ref="Y4:Z4"/>
    <mergeCell ref="AA4:AB4"/>
    <mergeCell ref="AC4:AD4"/>
    <mergeCell ref="AE4:AF4"/>
  </mergeCells>
  <printOptions horizontalCentered="1"/>
  <pageMargins left="0.98425196850393704" right="0.98425196850393704" top="0.98425196850393704" bottom="0.98425196850393704" header="0.51181102362204722" footer="0.15748031496062992"/>
  <pageSetup paperSize="8" scale="83" firstPageNumber="16" orientation="landscape" horizontalDpi="300" verticalDpi="300" r:id="rId1"/>
  <headerFooter alignWithMargins="0">
    <oddFooter>&amp;L&amp;D&amp;C&amp;P</oddFooter>
  </headerFooter>
  <colBreaks count="1" manualBreakCount="1">
    <brk id="20" max="1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view="pageBreakPreview" zoomScaleNormal="120" zoomScaleSheetLayoutView="100" workbookViewId="0">
      <selection activeCell="M2" sqref="M2"/>
    </sheetView>
  </sheetViews>
  <sheetFormatPr defaultRowHeight="15" x14ac:dyDescent="0.2"/>
  <cols>
    <col min="1" max="1" width="8.42578125" style="195" customWidth="1"/>
    <col min="2" max="2" width="81.140625" style="195" bestFit="1" customWidth="1"/>
    <col min="3" max="13" width="12.7109375" style="195" customWidth="1"/>
    <col min="14" max="16384" width="9.140625" style="195"/>
  </cols>
  <sheetData>
    <row r="1" spans="1:14" x14ac:dyDescent="0.2">
      <c r="M1" s="196" t="s">
        <v>2139</v>
      </c>
    </row>
    <row r="5" spans="1:14" ht="33" customHeight="1" x14ac:dyDescent="0.2">
      <c r="A5" s="630" t="s">
        <v>1589</v>
      </c>
      <c r="B5" s="630"/>
      <c r="C5" s="630"/>
      <c r="D5" s="630"/>
      <c r="E5" s="630"/>
      <c r="F5" s="630"/>
      <c r="G5" s="630"/>
      <c r="H5" s="630"/>
      <c r="I5" s="630"/>
      <c r="J5" s="630"/>
      <c r="K5" s="630"/>
      <c r="L5" s="630"/>
      <c r="M5" s="630"/>
    </row>
    <row r="6" spans="1:14" ht="15.95" customHeight="1" thickBot="1" x14ac:dyDescent="0.25">
      <c r="A6" s="198"/>
      <c r="B6" s="198"/>
      <c r="C6" s="198"/>
      <c r="D6" s="198"/>
      <c r="E6" s="198"/>
      <c r="F6" s="198"/>
      <c r="G6" s="354"/>
      <c r="H6" s="355"/>
      <c r="I6" s="355"/>
      <c r="J6" s="355"/>
      <c r="K6" s="631" t="s">
        <v>7</v>
      </c>
      <c r="L6" s="631"/>
      <c r="M6" s="631"/>
      <c r="N6" s="356"/>
    </row>
    <row r="7" spans="1:14" ht="15.75" thickBot="1" x14ac:dyDescent="0.25">
      <c r="A7" s="357"/>
      <c r="B7" s="358" t="s">
        <v>8</v>
      </c>
      <c r="C7" s="358" t="s">
        <v>10</v>
      </c>
      <c r="D7" s="358"/>
      <c r="E7" s="358"/>
      <c r="F7" s="358" t="s">
        <v>11</v>
      </c>
      <c r="G7" s="358" t="s">
        <v>12</v>
      </c>
      <c r="H7" s="358" t="s">
        <v>110</v>
      </c>
      <c r="I7" s="358" t="s">
        <v>111</v>
      </c>
      <c r="J7" s="359" t="s">
        <v>112</v>
      </c>
      <c r="K7" s="359" t="s">
        <v>113</v>
      </c>
      <c r="L7" s="359" t="s">
        <v>114</v>
      </c>
      <c r="M7" s="360" t="s">
        <v>115</v>
      </c>
    </row>
    <row r="8" spans="1:14" ht="30" customHeight="1" x14ac:dyDescent="0.2">
      <c r="A8" s="361" t="s">
        <v>19</v>
      </c>
      <c r="B8" s="632" t="s">
        <v>1590</v>
      </c>
      <c r="C8" s="635" t="s">
        <v>1591</v>
      </c>
      <c r="D8" s="636"/>
      <c r="E8" s="636"/>
      <c r="F8" s="636"/>
      <c r="G8" s="636"/>
      <c r="H8" s="636"/>
      <c r="I8" s="636"/>
      <c r="J8" s="636"/>
      <c r="K8" s="636"/>
      <c r="L8" s="637"/>
      <c r="M8" s="638" t="s">
        <v>87</v>
      </c>
    </row>
    <row r="9" spans="1:14" ht="15.75" x14ac:dyDescent="0.2">
      <c r="A9" s="362" t="s">
        <v>20</v>
      </c>
      <c r="B9" s="633"/>
      <c r="C9" s="641" t="s">
        <v>1592</v>
      </c>
      <c r="D9" s="642"/>
      <c r="E9" s="642"/>
      <c r="F9" s="643"/>
      <c r="G9" s="641" t="s">
        <v>1593</v>
      </c>
      <c r="H9" s="643"/>
      <c r="I9" s="641" t="s">
        <v>1615</v>
      </c>
      <c r="J9" s="643"/>
      <c r="K9" s="642" t="s">
        <v>2035</v>
      </c>
      <c r="L9" s="643"/>
      <c r="M9" s="639"/>
    </row>
    <row r="10" spans="1:14" ht="63.75" x14ac:dyDescent="0.2">
      <c r="A10" s="362" t="s">
        <v>21</v>
      </c>
      <c r="B10" s="634"/>
      <c r="C10" s="363" t="s">
        <v>1594</v>
      </c>
      <c r="D10" s="364" t="s">
        <v>1595</v>
      </c>
      <c r="E10" s="364" t="s">
        <v>1596</v>
      </c>
      <c r="F10" s="365" t="s">
        <v>1597</v>
      </c>
      <c r="G10" s="363" t="s">
        <v>1594</v>
      </c>
      <c r="H10" s="365" t="s">
        <v>1597</v>
      </c>
      <c r="I10" s="363" t="s">
        <v>1594</v>
      </c>
      <c r="J10" s="365" t="s">
        <v>1597</v>
      </c>
      <c r="K10" s="366" t="s">
        <v>1594</v>
      </c>
      <c r="L10" s="365" t="s">
        <v>1597</v>
      </c>
      <c r="M10" s="640"/>
    </row>
    <row r="11" spans="1:14" ht="15.75" x14ac:dyDescent="0.25">
      <c r="A11" s="367" t="s">
        <v>22</v>
      </c>
      <c r="B11" s="368"/>
      <c r="C11" s="369">
        <v>0</v>
      </c>
      <c r="D11" s="370">
        <v>0</v>
      </c>
      <c r="E11" s="370">
        <v>0</v>
      </c>
      <c r="F11" s="371">
        <f>SUM(C11:E11)</f>
        <v>0</v>
      </c>
      <c r="G11" s="369">
        <v>0</v>
      </c>
      <c r="H11" s="371">
        <v>0</v>
      </c>
      <c r="I11" s="369">
        <v>0</v>
      </c>
      <c r="J11" s="371">
        <v>0</v>
      </c>
      <c r="K11" s="372">
        <v>0</v>
      </c>
      <c r="L11" s="373">
        <v>0</v>
      </c>
      <c r="M11" s="374">
        <f>SUM(F11,H11,J11,L11)</f>
        <v>0</v>
      </c>
    </row>
    <row r="12" spans="1:14" ht="16.5" thickBot="1" x14ac:dyDescent="0.3">
      <c r="A12" s="367" t="s">
        <v>23</v>
      </c>
      <c r="B12" s="375"/>
      <c r="C12" s="376">
        <v>0</v>
      </c>
      <c r="D12" s="377">
        <v>0</v>
      </c>
      <c r="E12" s="377">
        <v>0</v>
      </c>
      <c r="F12" s="371">
        <f>SUM(C12:E12)</f>
        <v>0</v>
      </c>
      <c r="G12" s="376">
        <v>0</v>
      </c>
      <c r="H12" s="378">
        <v>0</v>
      </c>
      <c r="I12" s="376">
        <v>0</v>
      </c>
      <c r="J12" s="378">
        <v>0</v>
      </c>
      <c r="K12" s="379">
        <v>0</v>
      </c>
      <c r="L12" s="371">
        <v>0</v>
      </c>
      <c r="M12" s="374">
        <f>SUM(F12,H12,J12,L12)</f>
        <v>0</v>
      </c>
    </row>
    <row r="13" spans="1:14" ht="16.5" thickBot="1" x14ac:dyDescent="0.3">
      <c r="A13" s="380" t="s">
        <v>24</v>
      </c>
      <c r="B13" s="381" t="s">
        <v>1598</v>
      </c>
      <c r="C13" s="382">
        <f>SUM(C11:C12)</f>
        <v>0</v>
      </c>
      <c r="D13" s="383">
        <f>SUM(D11:D12)</f>
        <v>0</v>
      </c>
      <c r="E13" s="383">
        <f>SUM(E11:E12)</f>
        <v>0</v>
      </c>
      <c r="F13" s="384">
        <f>SUM(C13:E13)</f>
        <v>0</v>
      </c>
      <c r="G13" s="382">
        <f t="shared" ref="G13:M13" si="0">SUM(G11:G12)</f>
        <v>0</v>
      </c>
      <c r="H13" s="384">
        <f t="shared" si="0"/>
        <v>0</v>
      </c>
      <c r="I13" s="382">
        <f t="shared" si="0"/>
        <v>0</v>
      </c>
      <c r="J13" s="384">
        <f t="shared" si="0"/>
        <v>0</v>
      </c>
      <c r="K13" s="385">
        <f t="shared" si="0"/>
        <v>0</v>
      </c>
      <c r="L13" s="384">
        <f t="shared" si="0"/>
        <v>0</v>
      </c>
      <c r="M13" s="386">
        <f t="shared" si="0"/>
        <v>0</v>
      </c>
    </row>
  </sheetData>
  <mergeCells count="9">
    <mergeCell ref="A5:M5"/>
    <mergeCell ref="K6:M6"/>
    <mergeCell ref="B8:B10"/>
    <mergeCell ref="C8:L8"/>
    <mergeCell ref="M8:M10"/>
    <mergeCell ref="C9:F9"/>
    <mergeCell ref="G9:H9"/>
    <mergeCell ref="I9:J9"/>
    <mergeCell ref="K9:L9"/>
  </mergeCells>
  <printOptions horizontalCentered="1"/>
  <pageMargins left="0.31496062992125984" right="0.47244094488188981" top="0.9055118110236221" bottom="0.51181102362204722" header="0.6692913385826772" footer="0.27559055118110237"/>
  <pageSetup paperSize="8" scale="87" orientation="landscape" horizontalDpi="300" verticalDpi="300" r:id="rId1"/>
  <headerFooter alignWithMargins="0">
    <oddFooter>&amp;L&amp;D&amp;C&amp;P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85" zoomScaleNormal="120" zoomScaleSheetLayoutView="85" workbookViewId="0">
      <selection activeCell="F2" sqref="F2"/>
    </sheetView>
  </sheetViews>
  <sheetFormatPr defaultRowHeight="15" x14ac:dyDescent="0.2"/>
  <cols>
    <col min="1" max="1" width="7.7109375" style="195" customWidth="1"/>
    <col min="2" max="2" width="120.7109375" style="195" customWidth="1"/>
    <col min="3" max="6" width="20.7109375" style="195" customWidth="1"/>
    <col min="7" max="16384" width="9.140625" style="195"/>
  </cols>
  <sheetData>
    <row r="1" spans="1:7" x14ac:dyDescent="0.2">
      <c r="C1" s="196"/>
      <c r="D1" s="196"/>
      <c r="E1" s="196"/>
      <c r="F1" s="196" t="s">
        <v>2140</v>
      </c>
    </row>
    <row r="3" spans="1:7" ht="33" customHeight="1" x14ac:dyDescent="0.2">
      <c r="A3" s="630" t="s">
        <v>921</v>
      </c>
      <c r="B3" s="630"/>
      <c r="C3" s="630"/>
      <c r="D3" s="630"/>
      <c r="E3" s="630"/>
      <c r="F3" s="630"/>
    </row>
    <row r="4" spans="1:7" ht="33" customHeight="1" x14ac:dyDescent="0.2">
      <c r="A4" s="197"/>
      <c r="B4" s="197"/>
      <c r="C4" s="197"/>
      <c r="D4" s="197"/>
      <c r="E4" s="197"/>
      <c r="F4" s="197"/>
    </row>
    <row r="5" spans="1:7" ht="15.95" customHeight="1" thickBot="1" x14ac:dyDescent="0.25">
      <c r="A5" s="198"/>
      <c r="B5" s="198"/>
      <c r="C5" s="199"/>
      <c r="D5" s="199"/>
      <c r="E5" s="199"/>
      <c r="F5" s="199" t="s">
        <v>7</v>
      </c>
      <c r="G5" s="200"/>
    </row>
    <row r="6" spans="1:7" ht="15.75" thickBot="1" x14ac:dyDescent="0.25">
      <c r="A6" s="201"/>
      <c r="B6" s="202" t="s">
        <v>8</v>
      </c>
      <c r="C6" s="243" t="s">
        <v>9</v>
      </c>
      <c r="D6" s="203" t="s">
        <v>10</v>
      </c>
      <c r="E6" s="203" t="s">
        <v>11</v>
      </c>
      <c r="F6" s="203" t="s">
        <v>12</v>
      </c>
    </row>
    <row r="7" spans="1:7" ht="48" thickBot="1" x14ac:dyDescent="0.25">
      <c r="A7" s="204" t="s">
        <v>19</v>
      </c>
      <c r="B7" s="205" t="s">
        <v>922</v>
      </c>
      <c r="C7" s="206" t="s">
        <v>2036</v>
      </c>
      <c r="D7" s="206" t="s">
        <v>2037</v>
      </c>
      <c r="E7" s="206" t="s">
        <v>1971</v>
      </c>
      <c r="F7" s="206" t="s">
        <v>940</v>
      </c>
    </row>
    <row r="8" spans="1:7" x14ac:dyDescent="0.2">
      <c r="A8" s="207" t="s">
        <v>20</v>
      </c>
      <c r="B8" s="208" t="s">
        <v>923</v>
      </c>
      <c r="C8" s="209">
        <v>2228800</v>
      </c>
      <c r="D8" s="209">
        <v>2228800</v>
      </c>
      <c r="E8" s="209">
        <v>2210505</v>
      </c>
      <c r="F8" s="275">
        <f>E8/D8</f>
        <v>0.9917915470208184</v>
      </c>
    </row>
    <row r="9" spans="1:7" ht="30" x14ac:dyDescent="0.2">
      <c r="A9" s="210" t="s">
        <v>21</v>
      </c>
      <c r="B9" s="211" t="s">
        <v>924</v>
      </c>
      <c r="C9" s="212">
        <v>77284</v>
      </c>
      <c r="D9" s="212">
        <v>78284</v>
      </c>
      <c r="E9" s="212">
        <v>78368</v>
      </c>
      <c r="F9" s="276">
        <f t="shared" ref="F9:F14" si="0">E9/D9</f>
        <v>1.0010730161974351</v>
      </c>
    </row>
    <row r="10" spans="1:7" x14ac:dyDescent="0.2">
      <c r="A10" s="210" t="s">
        <v>22</v>
      </c>
      <c r="B10" s="213" t="s">
        <v>925</v>
      </c>
      <c r="C10" s="212">
        <v>8380</v>
      </c>
      <c r="D10" s="212">
        <v>11529</v>
      </c>
      <c r="E10" s="212">
        <v>10389</v>
      </c>
      <c r="F10" s="276">
        <f t="shared" si="0"/>
        <v>0.90111891751236017</v>
      </c>
    </row>
    <row r="11" spans="1:7" ht="30" x14ac:dyDescent="0.2">
      <c r="A11" s="210" t="s">
        <v>23</v>
      </c>
      <c r="B11" s="211" t="s">
        <v>926</v>
      </c>
      <c r="C11" s="212">
        <v>6787</v>
      </c>
      <c r="D11" s="212">
        <v>6787</v>
      </c>
      <c r="E11" s="282">
        <v>3638</v>
      </c>
      <c r="F11" s="276"/>
    </row>
    <row r="12" spans="1:7" x14ac:dyDescent="0.2">
      <c r="A12" s="214" t="s">
        <v>24</v>
      </c>
      <c r="B12" s="215" t="s">
        <v>927</v>
      </c>
      <c r="C12" s="216">
        <v>2470</v>
      </c>
      <c r="D12" s="216">
        <v>2470</v>
      </c>
      <c r="E12" s="216">
        <v>1265</v>
      </c>
      <c r="F12" s="276">
        <f t="shared" si="0"/>
        <v>0.51214574898785425</v>
      </c>
    </row>
    <row r="13" spans="1:7" ht="15.75" thickBot="1" x14ac:dyDescent="0.25">
      <c r="A13" s="214" t="s">
        <v>25</v>
      </c>
      <c r="B13" s="215" t="s">
        <v>928</v>
      </c>
      <c r="C13" s="216">
        <v>0</v>
      </c>
      <c r="D13" s="216">
        <v>0</v>
      </c>
      <c r="E13" s="283" t="s">
        <v>1619</v>
      </c>
      <c r="F13" s="276"/>
    </row>
    <row r="14" spans="1:7" ht="16.5" thickBot="1" x14ac:dyDescent="0.3">
      <c r="A14" s="644" t="s">
        <v>929</v>
      </c>
      <c r="B14" s="645"/>
      <c r="C14" s="244">
        <f>SUM(C8:C13)</f>
        <v>2323721</v>
      </c>
      <c r="D14" s="217">
        <f>SUM(D8:D13)</f>
        <v>2327870</v>
      </c>
      <c r="E14" s="217">
        <f>SUM(E8:E13)</f>
        <v>2304165</v>
      </c>
      <c r="F14" s="277">
        <f t="shared" si="0"/>
        <v>0.98981687121703532</v>
      </c>
    </row>
    <row r="15" spans="1:7" ht="45.75" customHeight="1" x14ac:dyDescent="0.2">
      <c r="A15" s="646" t="s">
        <v>930</v>
      </c>
      <c r="B15" s="646"/>
      <c r="C15" s="646"/>
      <c r="D15" s="646"/>
      <c r="E15" s="646"/>
      <c r="F15" s="646"/>
    </row>
  </sheetData>
  <mergeCells count="3">
    <mergeCell ref="A14:B14"/>
    <mergeCell ref="A3:F3"/>
    <mergeCell ref="A15:F15"/>
  </mergeCells>
  <printOptions horizontalCentered="1"/>
  <pageMargins left="0.31496062992125984" right="0.47244094488188981" top="0.9055118110236221" bottom="0.51181102362204722" header="0.6692913385826772" footer="0.27559055118110237"/>
  <pageSetup paperSize="8" scale="95" orientation="landscape" horizontalDpi="300" verticalDpi="300" r:id="rId1"/>
  <headerFooter alignWithMargins="0">
    <oddFooter>&amp;L&amp;D&amp;C&amp;P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Normal="100" zoomScaleSheetLayoutView="100" workbookViewId="0">
      <pane ySplit="7" topLeftCell="A8" activePane="bottomLeft" state="frozen"/>
      <selection activeCell="G21" sqref="G21"/>
      <selection pane="bottomLeft" activeCell="K2" sqref="K2"/>
    </sheetView>
  </sheetViews>
  <sheetFormatPr defaultRowHeight="12.75" x14ac:dyDescent="0.2"/>
  <cols>
    <col min="1" max="1" width="8.140625" style="480" customWidth="1"/>
    <col min="2" max="2" width="70.140625" style="480" bestFit="1" customWidth="1"/>
    <col min="3" max="11" width="14.7109375" style="480" customWidth="1"/>
    <col min="12" max="16384" width="9.140625" style="480"/>
  </cols>
  <sheetData>
    <row r="1" spans="1:11" x14ac:dyDescent="0.2">
      <c r="K1" s="496" t="s">
        <v>2141</v>
      </c>
    </row>
    <row r="3" spans="1:11" ht="15.75" x14ac:dyDescent="0.25">
      <c r="A3" s="647" t="s">
        <v>2038</v>
      </c>
      <c r="B3" s="647"/>
      <c r="C3" s="647"/>
      <c r="D3" s="647"/>
      <c r="E3" s="647"/>
      <c r="F3" s="647"/>
      <c r="G3" s="647"/>
      <c r="H3" s="647"/>
      <c r="I3" s="647"/>
      <c r="J3" s="647"/>
      <c r="K3" s="647"/>
    </row>
    <row r="5" spans="1:11" x14ac:dyDescent="0.2">
      <c r="C5" s="496"/>
      <c r="D5" s="496"/>
      <c r="E5" s="496"/>
      <c r="F5" s="496"/>
      <c r="G5" s="496"/>
      <c r="H5" s="496"/>
      <c r="I5" s="496"/>
      <c r="J5" s="496"/>
      <c r="K5" s="496" t="s">
        <v>7</v>
      </c>
    </row>
    <row r="6" spans="1:11" x14ac:dyDescent="0.2">
      <c r="A6" s="498"/>
      <c r="B6" s="497" t="s">
        <v>8</v>
      </c>
      <c r="C6" s="497" t="s">
        <v>9</v>
      </c>
      <c r="D6" s="497" t="s">
        <v>10</v>
      </c>
      <c r="E6" s="497" t="s">
        <v>11</v>
      </c>
      <c r="F6" s="497" t="s">
        <v>12</v>
      </c>
      <c r="G6" s="497" t="s">
        <v>110</v>
      </c>
      <c r="H6" s="497" t="s">
        <v>111</v>
      </c>
      <c r="I6" s="497" t="s">
        <v>112</v>
      </c>
      <c r="J6" s="497" t="s">
        <v>113</v>
      </c>
      <c r="K6" s="497" t="s">
        <v>114</v>
      </c>
    </row>
    <row r="7" spans="1:11" ht="51" x14ac:dyDescent="0.2">
      <c r="A7" s="499"/>
      <c r="B7" s="499" t="s">
        <v>109</v>
      </c>
      <c r="C7" s="499" t="s">
        <v>1587</v>
      </c>
      <c r="D7" s="499" t="s">
        <v>1588</v>
      </c>
      <c r="E7" s="499" t="s">
        <v>808</v>
      </c>
      <c r="F7" s="499" t="s">
        <v>1919</v>
      </c>
      <c r="G7" s="499" t="s">
        <v>1920</v>
      </c>
      <c r="H7" s="499" t="s">
        <v>1921</v>
      </c>
      <c r="I7" s="499" t="s">
        <v>85</v>
      </c>
      <c r="J7" s="499" t="s">
        <v>86</v>
      </c>
      <c r="K7" s="499" t="s">
        <v>1922</v>
      </c>
    </row>
    <row r="8" spans="1:11" x14ac:dyDescent="0.2">
      <c r="A8" s="484" t="s">
        <v>1697</v>
      </c>
      <c r="B8" s="485" t="s">
        <v>1887</v>
      </c>
      <c r="C8" s="486">
        <v>3646745</v>
      </c>
      <c r="D8" s="486">
        <v>25523</v>
      </c>
      <c r="E8" s="486">
        <v>124583</v>
      </c>
      <c r="F8" s="486">
        <v>42508</v>
      </c>
      <c r="G8" s="486">
        <v>4160</v>
      </c>
      <c r="H8" s="486">
        <v>2262</v>
      </c>
      <c r="I8" s="486">
        <v>2645</v>
      </c>
      <c r="J8" s="486">
        <v>13408</v>
      </c>
      <c r="K8" s="486">
        <f t="shared" ref="K8:K25" si="0">SUM(C8:J8)</f>
        <v>3861834</v>
      </c>
    </row>
    <row r="9" spans="1:11" x14ac:dyDescent="0.2">
      <c r="A9" s="484" t="s">
        <v>1698</v>
      </c>
      <c r="B9" s="485" t="s">
        <v>1888</v>
      </c>
      <c r="C9" s="486">
        <v>2125653</v>
      </c>
      <c r="D9" s="486">
        <v>383493</v>
      </c>
      <c r="E9" s="486">
        <v>411914</v>
      </c>
      <c r="F9" s="486">
        <v>212705</v>
      </c>
      <c r="G9" s="486">
        <v>140533</v>
      </c>
      <c r="H9" s="486">
        <v>91012</v>
      </c>
      <c r="I9" s="486">
        <v>97092</v>
      </c>
      <c r="J9" s="486">
        <v>131523</v>
      </c>
      <c r="K9" s="486">
        <f t="shared" si="0"/>
        <v>3593925</v>
      </c>
    </row>
    <row r="10" spans="1:11" x14ac:dyDescent="0.2">
      <c r="A10" s="487" t="s">
        <v>1699</v>
      </c>
      <c r="B10" s="488" t="s">
        <v>1889</v>
      </c>
      <c r="C10" s="489">
        <f>C8-C9</f>
        <v>1521092</v>
      </c>
      <c r="D10" s="489">
        <f t="shared" ref="D10:J10" si="1">D8-D9</f>
        <v>-357970</v>
      </c>
      <c r="E10" s="489">
        <f t="shared" si="1"/>
        <v>-287331</v>
      </c>
      <c r="F10" s="489">
        <f t="shared" si="1"/>
        <v>-170197</v>
      </c>
      <c r="G10" s="489">
        <f t="shared" si="1"/>
        <v>-136373</v>
      </c>
      <c r="H10" s="489">
        <f t="shared" si="1"/>
        <v>-88750</v>
      </c>
      <c r="I10" s="489">
        <f t="shared" si="1"/>
        <v>-94447</v>
      </c>
      <c r="J10" s="489">
        <f t="shared" si="1"/>
        <v>-118115</v>
      </c>
      <c r="K10" s="489">
        <f>SUM(C10:J10)</f>
        <v>267909</v>
      </c>
    </row>
    <row r="11" spans="1:11" x14ac:dyDescent="0.2">
      <c r="A11" s="484" t="s">
        <v>1700</v>
      </c>
      <c r="B11" s="485" t="s">
        <v>1890</v>
      </c>
      <c r="C11" s="486">
        <v>1377831</v>
      </c>
      <c r="D11" s="486">
        <v>379392</v>
      </c>
      <c r="E11" s="486">
        <v>316537</v>
      </c>
      <c r="F11" s="486">
        <v>190482</v>
      </c>
      <c r="G11" s="486">
        <v>140444</v>
      </c>
      <c r="H11" s="486">
        <v>88750</v>
      </c>
      <c r="I11" s="486">
        <v>101991</v>
      </c>
      <c r="J11" s="486">
        <v>132344</v>
      </c>
      <c r="K11" s="486">
        <f t="shared" si="0"/>
        <v>2727771</v>
      </c>
    </row>
    <row r="12" spans="1:11" x14ac:dyDescent="0.2">
      <c r="A12" s="484" t="s">
        <v>1701</v>
      </c>
      <c r="B12" s="485" t="s">
        <v>1891</v>
      </c>
      <c r="C12" s="486">
        <v>1764332</v>
      </c>
      <c r="D12" s="486">
        <v>0</v>
      </c>
      <c r="E12" s="486">
        <v>0</v>
      </c>
      <c r="F12" s="486">
        <v>0</v>
      </c>
      <c r="G12" s="486">
        <v>0</v>
      </c>
      <c r="H12" s="486">
        <v>0</v>
      </c>
      <c r="I12" s="486">
        <v>0</v>
      </c>
      <c r="J12" s="486">
        <v>0</v>
      </c>
      <c r="K12" s="486">
        <f t="shared" si="0"/>
        <v>1764332</v>
      </c>
    </row>
    <row r="13" spans="1:11" x14ac:dyDescent="0.2">
      <c r="A13" s="487" t="s">
        <v>1702</v>
      </c>
      <c r="B13" s="488" t="s">
        <v>1892</v>
      </c>
      <c r="C13" s="489">
        <f>C11-C12</f>
        <v>-386501</v>
      </c>
      <c r="D13" s="489">
        <f t="shared" ref="D13:J13" si="2">D11-D12</f>
        <v>379392</v>
      </c>
      <c r="E13" s="489">
        <f t="shared" si="2"/>
        <v>316537</v>
      </c>
      <c r="F13" s="489">
        <f t="shared" si="2"/>
        <v>190482</v>
      </c>
      <c r="G13" s="489">
        <f t="shared" si="2"/>
        <v>140444</v>
      </c>
      <c r="H13" s="489">
        <f t="shared" si="2"/>
        <v>88750</v>
      </c>
      <c r="I13" s="489">
        <f t="shared" si="2"/>
        <v>101991</v>
      </c>
      <c r="J13" s="489">
        <f t="shared" si="2"/>
        <v>132344</v>
      </c>
      <c r="K13" s="489">
        <f t="shared" si="0"/>
        <v>963439</v>
      </c>
    </row>
    <row r="14" spans="1:11" x14ac:dyDescent="0.2">
      <c r="A14" s="487" t="s">
        <v>1703</v>
      </c>
      <c r="B14" s="488" t="s">
        <v>1893</v>
      </c>
      <c r="C14" s="489">
        <f>C10+C13</f>
        <v>1134591</v>
      </c>
      <c r="D14" s="489">
        <f t="shared" ref="D14:J14" si="3">D10+D13</f>
        <v>21422</v>
      </c>
      <c r="E14" s="489">
        <f t="shared" si="3"/>
        <v>29206</v>
      </c>
      <c r="F14" s="489">
        <f t="shared" si="3"/>
        <v>20285</v>
      </c>
      <c r="G14" s="489">
        <f t="shared" si="3"/>
        <v>4071</v>
      </c>
      <c r="H14" s="489">
        <f t="shared" si="3"/>
        <v>0</v>
      </c>
      <c r="I14" s="489">
        <f t="shared" si="3"/>
        <v>7544</v>
      </c>
      <c r="J14" s="489">
        <f t="shared" si="3"/>
        <v>14229</v>
      </c>
      <c r="K14" s="489">
        <f t="shared" si="0"/>
        <v>1231348</v>
      </c>
    </row>
    <row r="15" spans="1:11" x14ac:dyDescent="0.2">
      <c r="A15" s="484" t="s">
        <v>1704</v>
      </c>
      <c r="B15" s="485" t="s">
        <v>1894</v>
      </c>
      <c r="C15" s="486">
        <v>0</v>
      </c>
      <c r="D15" s="486">
        <v>0</v>
      </c>
      <c r="E15" s="486">
        <v>36331</v>
      </c>
      <c r="F15" s="486">
        <v>0</v>
      </c>
      <c r="G15" s="486">
        <v>0</v>
      </c>
      <c r="H15" s="486">
        <v>0</v>
      </c>
      <c r="I15" s="486">
        <v>0</v>
      </c>
      <c r="J15" s="486">
        <v>2755</v>
      </c>
      <c r="K15" s="486">
        <f t="shared" si="0"/>
        <v>39086</v>
      </c>
    </row>
    <row r="16" spans="1:11" x14ac:dyDescent="0.2">
      <c r="A16" s="484" t="s">
        <v>1705</v>
      </c>
      <c r="B16" s="485" t="s">
        <v>1895</v>
      </c>
      <c r="C16" s="486">
        <v>0</v>
      </c>
      <c r="D16" s="486">
        <v>0</v>
      </c>
      <c r="E16" s="486">
        <v>32301</v>
      </c>
      <c r="F16" s="486">
        <v>0</v>
      </c>
      <c r="G16" s="486">
        <v>0</v>
      </c>
      <c r="H16" s="486">
        <v>0</v>
      </c>
      <c r="I16" s="486">
        <v>0</v>
      </c>
      <c r="J16" s="486">
        <v>271</v>
      </c>
      <c r="K16" s="486">
        <f t="shared" si="0"/>
        <v>32572</v>
      </c>
    </row>
    <row r="17" spans="1:11" x14ac:dyDescent="0.2">
      <c r="A17" s="487" t="s">
        <v>1706</v>
      </c>
      <c r="B17" s="488" t="s">
        <v>1896</v>
      </c>
      <c r="C17" s="489">
        <f>C15-C16</f>
        <v>0</v>
      </c>
      <c r="D17" s="489">
        <f t="shared" ref="D17:J17" si="4">D15-D16</f>
        <v>0</v>
      </c>
      <c r="E17" s="489">
        <f t="shared" si="4"/>
        <v>4030</v>
      </c>
      <c r="F17" s="489">
        <f t="shared" si="4"/>
        <v>0</v>
      </c>
      <c r="G17" s="489">
        <f t="shared" si="4"/>
        <v>0</v>
      </c>
      <c r="H17" s="489">
        <f t="shared" si="4"/>
        <v>0</v>
      </c>
      <c r="I17" s="489">
        <f t="shared" si="4"/>
        <v>0</v>
      </c>
      <c r="J17" s="489">
        <f t="shared" si="4"/>
        <v>2484</v>
      </c>
      <c r="K17" s="489">
        <f t="shared" si="0"/>
        <v>6514</v>
      </c>
    </row>
    <row r="18" spans="1:11" x14ac:dyDescent="0.2">
      <c r="A18" s="484" t="s">
        <v>1707</v>
      </c>
      <c r="B18" s="485" t="s">
        <v>1897</v>
      </c>
      <c r="C18" s="486">
        <v>0</v>
      </c>
      <c r="D18" s="486">
        <v>0</v>
      </c>
      <c r="E18" s="486">
        <v>0</v>
      </c>
      <c r="F18" s="486">
        <v>0</v>
      </c>
      <c r="G18" s="486">
        <v>0</v>
      </c>
      <c r="H18" s="486">
        <v>0</v>
      </c>
      <c r="I18" s="486">
        <v>0</v>
      </c>
      <c r="J18" s="486">
        <v>0</v>
      </c>
      <c r="K18" s="486">
        <f t="shared" si="0"/>
        <v>0</v>
      </c>
    </row>
    <row r="19" spans="1:11" x14ac:dyDescent="0.2">
      <c r="A19" s="484" t="s">
        <v>1708</v>
      </c>
      <c r="B19" s="485" t="s">
        <v>1898</v>
      </c>
      <c r="C19" s="486">
        <v>0</v>
      </c>
      <c r="D19" s="486">
        <v>0</v>
      </c>
      <c r="E19" s="486">
        <v>0</v>
      </c>
      <c r="F19" s="486">
        <v>0</v>
      </c>
      <c r="G19" s="486">
        <v>0</v>
      </c>
      <c r="H19" s="486">
        <v>0</v>
      </c>
      <c r="I19" s="486">
        <v>0</v>
      </c>
      <c r="J19" s="486">
        <v>0</v>
      </c>
      <c r="K19" s="486">
        <f t="shared" si="0"/>
        <v>0</v>
      </c>
    </row>
    <row r="20" spans="1:11" x14ac:dyDescent="0.2">
      <c r="A20" s="487" t="s">
        <v>1709</v>
      </c>
      <c r="B20" s="488" t="s">
        <v>1899</v>
      </c>
      <c r="C20" s="489">
        <f>C18-C19</f>
        <v>0</v>
      </c>
      <c r="D20" s="489">
        <f t="shared" ref="D20:J20" si="5">D18-D19</f>
        <v>0</v>
      </c>
      <c r="E20" s="489">
        <f t="shared" si="5"/>
        <v>0</v>
      </c>
      <c r="F20" s="489">
        <f t="shared" si="5"/>
        <v>0</v>
      </c>
      <c r="G20" s="489">
        <f t="shared" si="5"/>
        <v>0</v>
      </c>
      <c r="H20" s="489">
        <f t="shared" si="5"/>
        <v>0</v>
      </c>
      <c r="I20" s="489">
        <f t="shared" si="5"/>
        <v>0</v>
      </c>
      <c r="J20" s="489">
        <f t="shared" si="5"/>
        <v>0</v>
      </c>
      <c r="K20" s="489">
        <f t="shared" si="0"/>
        <v>0</v>
      </c>
    </row>
    <row r="21" spans="1:11" x14ac:dyDescent="0.2">
      <c r="A21" s="487" t="s">
        <v>1710</v>
      </c>
      <c r="B21" s="488" t="s">
        <v>1900</v>
      </c>
      <c r="C21" s="489">
        <f>C17+C20</f>
        <v>0</v>
      </c>
      <c r="D21" s="489">
        <f t="shared" ref="D21:J21" si="6">D17+D20</f>
        <v>0</v>
      </c>
      <c r="E21" s="489">
        <f t="shared" si="6"/>
        <v>4030</v>
      </c>
      <c r="F21" s="489">
        <f t="shared" si="6"/>
        <v>0</v>
      </c>
      <c r="G21" s="489">
        <f t="shared" si="6"/>
        <v>0</v>
      </c>
      <c r="H21" s="489">
        <f t="shared" si="6"/>
        <v>0</v>
      </c>
      <c r="I21" s="489">
        <f t="shared" si="6"/>
        <v>0</v>
      </c>
      <c r="J21" s="489">
        <f t="shared" si="6"/>
        <v>2484</v>
      </c>
      <c r="K21" s="489">
        <f>SUM(C21:J21)</f>
        <v>6514</v>
      </c>
    </row>
    <row r="22" spans="1:11" x14ac:dyDescent="0.2">
      <c r="A22" s="487" t="s">
        <v>1711</v>
      </c>
      <c r="B22" s="488" t="s">
        <v>1901</v>
      </c>
      <c r="C22" s="489">
        <f>C14+C21</f>
        <v>1134591</v>
      </c>
      <c r="D22" s="489">
        <f t="shared" ref="D22:J22" si="7">D14+D21</f>
        <v>21422</v>
      </c>
      <c r="E22" s="489">
        <f t="shared" si="7"/>
        <v>33236</v>
      </c>
      <c r="F22" s="489">
        <f t="shared" si="7"/>
        <v>20285</v>
      </c>
      <c r="G22" s="489">
        <f t="shared" si="7"/>
        <v>4071</v>
      </c>
      <c r="H22" s="489">
        <f t="shared" si="7"/>
        <v>0</v>
      </c>
      <c r="I22" s="489">
        <f t="shared" si="7"/>
        <v>7544</v>
      </c>
      <c r="J22" s="489">
        <f t="shared" si="7"/>
        <v>16713</v>
      </c>
      <c r="K22" s="489">
        <f>SUM(C22:J22)</f>
        <v>1237862</v>
      </c>
    </row>
    <row r="23" spans="1:11" x14ac:dyDescent="0.2">
      <c r="A23" s="487" t="s">
        <v>1712</v>
      </c>
      <c r="B23" s="488" t="s">
        <v>1902</v>
      </c>
      <c r="C23" s="489">
        <v>862065</v>
      </c>
      <c r="D23" s="489">
        <v>21422</v>
      </c>
      <c r="E23" s="489">
        <v>9796</v>
      </c>
      <c r="F23" s="489">
        <v>75</v>
      </c>
      <c r="G23" s="489">
        <v>250</v>
      </c>
      <c r="H23" s="489">
        <v>0</v>
      </c>
      <c r="I23" s="489">
        <v>1086</v>
      </c>
      <c r="J23" s="489">
        <v>3962</v>
      </c>
      <c r="K23" s="489">
        <f>SUM(C23:J23)</f>
        <v>898656</v>
      </c>
    </row>
    <row r="24" spans="1:11" x14ac:dyDescent="0.2">
      <c r="A24" s="487" t="s">
        <v>1713</v>
      </c>
      <c r="B24" s="488" t="s">
        <v>1903</v>
      </c>
      <c r="C24" s="489">
        <f>C22-C23</f>
        <v>272526</v>
      </c>
      <c r="D24" s="489">
        <f t="shared" ref="D24:I24" si="8">D22-D23</f>
        <v>0</v>
      </c>
      <c r="E24" s="489">
        <f>E14-E23</f>
        <v>19410</v>
      </c>
      <c r="F24" s="489">
        <f t="shared" si="8"/>
        <v>20210</v>
      </c>
      <c r="G24" s="489">
        <f t="shared" si="8"/>
        <v>3821</v>
      </c>
      <c r="H24" s="489">
        <f t="shared" si="8"/>
        <v>0</v>
      </c>
      <c r="I24" s="489">
        <f t="shared" si="8"/>
        <v>6458</v>
      </c>
      <c r="J24" s="489">
        <f>J14-J23</f>
        <v>10267</v>
      </c>
      <c r="K24" s="489">
        <f t="shared" si="0"/>
        <v>332692</v>
      </c>
    </row>
    <row r="25" spans="1:11" x14ac:dyDescent="0.2">
      <c r="A25" s="487" t="s">
        <v>1714</v>
      </c>
      <c r="B25" s="488" t="s">
        <v>1904</v>
      </c>
      <c r="C25" s="489">
        <f>C21*0.1</f>
        <v>0</v>
      </c>
      <c r="D25" s="489">
        <f t="shared" ref="D25:J25" si="9">D21*0.1</f>
        <v>0</v>
      </c>
      <c r="E25" s="489">
        <f t="shared" si="9"/>
        <v>403</v>
      </c>
      <c r="F25" s="489">
        <f t="shared" si="9"/>
        <v>0</v>
      </c>
      <c r="G25" s="489">
        <f t="shared" si="9"/>
        <v>0</v>
      </c>
      <c r="H25" s="489">
        <f t="shared" si="9"/>
        <v>0</v>
      </c>
      <c r="I25" s="489">
        <f t="shared" si="9"/>
        <v>0</v>
      </c>
      <c r="J25" s="489">
        <f t="shared" si="9"/>
        <v>248.4</v>
      </c>
      <c r="K25" s="489">
        <f t="shared" si="0"/>
        <v>651.4</v>
      </c>
    </row>
    <row r="26" spans="1:11" x14ac:dyDescent="0.2">
      <c r="A26" s="487" t="s">
        <v>1715</v>
      </c>
      <c r="B26" s="488" t="s">
        <v>1905</v>
      </c>
      <c r="C26" s="489">
        <f>C21-C25</f>
        <v>0</v>
      </c>
      <c r="D26" s="489">
        <f t="shared" ref="D26:J26" si="10">D21-D25</f>
        <v>0</v>
      </c>
      <c r="E26" s="489">
        <f t="shared" si="10"/>
        <v>3627</v>
      </c>
      <c r="F26" s="489">
        <f t="shared" si="10"/>
        <v>0</v>
      </c>
      <c r="G26" s="489">
        <f t="shared" si="10"/>
        <v>0</v>
      </c>
      <c r="H26" s="489">
        <f t="shared" si="10"/>
        <v>0</v>
      </c>
      <c r="I26" s="489">
        <f t="shared" si="10"/>
        <v>0</v>
      </c>
      <c r="J26" s="489">
        <f t="shared" si="10"/>
        <v>2235.6</v>
      </c>
      <c r="K26" s="489">
        <f>SUM(C26:J26)</f>
        <v>5862.6</v>
      </c>
    </row>
  </sheetData>
  <mergeCells count="1">
    <mergeCell ref="A3:K3"/>
  </mergeCells>
  <printOptions horizontalCentered="1"/>
  <pageMargins left="0.74803149606299213" right="0.74803149606299213" top="0.98425196850393704" bottom="0.98425196850393704" header="0.51181102362204722" footer="0.51181102362204722"/>
  <pageSetup paperSize="8" scale="90" orientation="landscape" horizontalDpi="300" verticalDpi="300" r:id="rId1"/>
  <headerFooter alignWithMargins="0">
    <oddFooter>&amp;L&amp;D&amp;C&amp;P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view="pageBreakPreview" zoomScaleNormal="100" workbookViewId="0">
      <pane xSplit="7" ySplit="5" topLeftCell="H6" activePane="bottomRight" state="frozen"/>
      <selection activeCell="G21" sqref="G21"/>
      <selection pane="topRight" activeCell="G21" sqref="G21"/>
      <selection pane="bottomLeft" activeCell="G21" sqref="G21"/>
      <selection pane="bottomRight" activeCell="K2" sqref="K2"/>
    </sheetView>
  </sheetViews>
  <sheetFormatPr defaultRowHeight="20.100000000000001" customHeight="1" x14ac:dyDescent="0.25"/>
  <cols>
    <col min="1" max="1" width="3.5703125" style="432" bestFit="1" customWidth="1"/>
    <col min="2" max="4" width="3.7109375" style="472" customWidth="1"/>
    <col min="5" max="5" width="3.7109375" style="432" customWidth="1"/>
    <col min="6" max="6" width="5.7109375" style="432" customWidth="1"/>
    <col min="7" max="7" width="65" style="432" customWidth="1"/>
    <col min="8" max="14" width="15.7109375" style="432" customWidth="1"/>
    <col min="15" max="16384" width="9.140625" style="432"/>
  </cols>
  <sheetData>
    <row r="1" spans="1:11" ht="20.100000000000001" customHeight="1" x14ac:dyDescent="0.25">
      <c r="K1" s="474" t="s">
        <v>2142</v>
      </c>
    </row>
    <row r="2" spans="1:11" ht="20.100000000000001" customHeight="1" x14ac:dyDescent="0.25">
      <c r="K2" s="474"/>
    </row>
    <row r="3" spans="1:11" ht="20.100000000000001" customHeight="1" x14ac:dyDescent="0.25">
      <c r="K3" s="474" t="s">
        <v>7</v>
      </c>
    </row>
    <row r="4" spans="1:11" ht="20.100000000000001" customHeight="1" x14ac:dyDescent="0.25">
      <c r="A4" s="650" t="s">
        <v>8</v>
      </c>
      <c r="B4" s="650"/>
      <c r="C4" s="650"/>
      <c r="D4" s="650"/>
      <c r="E4" s="650"/>
      <c r="F4" s="650"/>
      <c r="G4" s="650"/>
      <c r="H4" s="501" t="s">
        <v>9</v>
      </c>
      <c r="I4" s="501" t="s">
        <v>10</v>
      </c>
      <c r="J4" s="501" t="s">
        <v>11</v>
      </c>
      <c r="K4" s="502" t="s">
        <v>12</v>
      </c>
    </row>
    <row r="5" spans="1:11" ht="42.75" customHeight="1" x14ac:dyDescent="0.25">
      <c r="A5" s="651" t="s">
        <v>1612</v>
      </c>
      <c r="B5" s="652"/>
      <c r="C5" s="652"/>
      <c r="D5" s="652"/>
      <c r="E5" s="652"/>
      <c r="F5" s="652"/>
      <c r="G5" s="653"/>
      <c r="H5" s="430" t="s">
        <v>1587</v>
      </c>
      <c r="I5" s="430" t="s">
        <v>1588</v>
      </c>
      <c r="J5" s="430" t="s">
        <v>61</v>
      </c>
      <c r="K5" s="431" t="s">
        <v>1620</v>
      </c>
    </row>
    <row r="6" spans="1:11" ht="20.100000000000001" customHeight="1" x14ac:dyDescent="0.25">
      <c r="A6" s="500" t="s">
        <v>19</v>
      </c>
      <c r="B6" s="654" t="s">
        <v>1621</v>
      </c>
      <c r="C6" s="655"/>
      <c r="D6" s="655"/>
      <c r="E6" s="655"/>
      <c r="F6" s="655"/>
      <c r="G6" s="655"/>
      <c r="H6" s="433">
        <f>SUM(H7,H39,H45,H47,H52,H54)</f>
        <v>14847225</v>
      </c>
      <c r="I6" s="433">
        <f>SUM(I7,I39,I45,I47,I52,I54)</f>
        <v>48679</v>
      </c>
      <c r="J6" s="433">
        <f>SUM(J7,J39,J45,J47,J52,J54)</f>
        <v>103587</v>
      </c>
      <c r="K6" s="433">
        <f>SUM(K7,K39,K45,K47,K52,K54)</f>
        <v>14999491</v>
      </c>
    </row>
    <row r="7" spans="1:11" ht="20.100000000000001" customHeight="1" x14ac:dyDescent="0.25">
      <c r="A7" s="500" t="s">
        <v>20</v>
      </c>
      <c r="B7" s="434" t="s">
        <v>1622</v>
      </c>
      <c r="C7" s="435" t="s">
        <v>1918</v>
      </c>
      <c r="D7" s="436"/>
      <c r="E7" s="437"/>
      <c r="F7" s="437"/>
      <c r="G7" s="437"/>
      <c r="H7" s="438">
        <f>SUM(H8,H12,H23,H35)</f>
        <v>13145127</v>
      </c>
      <c r="I7" s="438">
        <f>SUM(I8,I12,I23,I35)</f>
        <v>25006</v>
      </c>
      <c r="J7" s="438">
        <f>SUM(J8,J12,J23,J35)</f>
        <v>10708</v>
      </c>
      <c r="K7" s="438">
        <f>SUM(K8,K12,K23,K35)</f>
        <v>13180841</v>
      </c>
    </row>
    <row r="8" spans="1:11" ht="20.100000000000001" customHeight="1" x14ac:dyDescent="0.25">
      <c r="A8" s="500" t="s">
        <v>21</v>
      </c>
      <c r="B8" s="439"/>
      <c r="C8" s="440" t="s">
        <v>1623</v>
      </c>
      <c r="D8" s="435" t="s">
        <v>1624</v>
      </c>
      <c r="E8" s="437"/>
      <c r="F8" s="437"/>
      <c r="G8" s="437"/>
      <c r="H8" s="441">
        <f>SUM(H9:H11)</f>
        <v>9217</v>
      </c>
      <c r="I8" s="441">
        <f>SUM(I9:I11)</f>
        <v>5390</v>
      </c>
      <c r="J8" s="441">
        <f>SUM(J9:J11)</f>
        <v>496</v>
      </c>
      <c r="K8" s="441">
        <f>SUM(K9:K11)</f>
        <v>15103</v>
      </c>
    </row>
    <row r="9" spans="1:11" ht="20.100000000000001" customHeight="1" x14ac:dyDescent="0.25">
      <c r="A9" s="500" t="s">
        <v>22</v>
      </c>
      <c r="B9" s="442"/>
      <c r="C9" s="443"/>
      <c r="D9" s="444" t="s">
        <v>1625</v>
      </c>
      <c r="E9" s="437" t="s">
        <v>1626</v>
      </c>
      <c r="F9" s="437"/>
      <c r="G9" s="437"/>
      <c r="H9" s="441"/>
      <c r="I9" s="441"/>
      <c r="J9" s="441"/>
      <c r="K9" s="445">
        <f>SUM(H9:J9)</f>
        <v>0</v>
      </c>
    </row>
    <row r="10" spans="1:11" ht="20.100000000000001" customHeight="1" x14ac:dyDescent="0.25">
      <c r="A10" s="500" t="s">
        <v>23</v>
      </c>
      <c r="B10" s="442"/>
      <c r="C10" s="446"/>
      <c r="D10" s="447" t="s">
        <v>1627</v>
      </c>
      <c r="E10" s="448" t="s">
        <v>1628</v>
      </c>
      <c r="F10" s="437"/>
      <c r="G10" s="437"/>
      <c r="H10" s="445">
        <v>9217</v>
      </c>
      <c r="I10" s="445">
        <v>4840</v>
      </c>
      <c r="J10" s="445">
        <v>496</v>
      </c>
      <c r="K10" s="445">
        <f>SUM(H10:J10)</f>
        <v>14553</v>
      </c>
    </row>
    <row r="11" spans="1:11" ht="20.100000000000001" customHeight="1" x14ac:dyDescent="0.25">
      <c r="A11" s="500" t="s">
        <v>24</v>
      </c>
      <c r="B11" s="442"/>
      <c r="C11" s="446"/>
      <c r="D11" s="447" t="s">
        <v>1629</v>
      </c>
      <c r="E11" s="437" t="s">
        <v>1630</v>
      </c>
      <c r="F11" s="437"/>
      <c r="G11" s="437"/>
      <c r="H11" s="445"/>
      <c r="I11" s="445">
        <v>550</v>
      </c>
      <c r="J11" s="445"/>
      <c r="K11" s="445">
        <f>SUM(H11:J11)</f>
        <v>550</v>
      </c>
    </row>
    <row r="12" spans="1:11" ht="20.100000000000001" customHeight="1" x14ac:dyDescent="0.25">
      <c r="A12" s="500" t="s">
        <v>25</v>
      </c>
      <c r="B12" s="442"/>
      <c r="C12" s="443" t="s">
        <v>96</v>
      </c>
      <c r="D12" s="449" t="s">
        <v>1631</v>
      </c>
      <c r="E12" s="437"/>
      <c r="F12" s="437"/>
      <c r="G12" s="437"/>
      <c r="H12" s="441">
        <f>SUM(H13,H17,H21,H22)</f>
        <v>12054843</v>
      </c>
      <c r="I12" s="441">
        <f>SUM(I13,I17,I21,I22)</f>
        <v>19616</v>
      </c>
      <c r="J12" s="441">
        <f>SUM(J13,J17,J21,J22)</f>
        <v>10212</v>
      </c>
      <c r="K12" s="441">
        <f>SUM(K13,K17,K21,K22)</f>
        <v>12084671</v>
      </c>
    </row>
    <row r="13" spans="1:11" ht="20.100000000000001" customHeight="1" x14ac:dyDescent="0.25">
      <c r="A13" s="500" t="s">
        <v>26</v>
      </c>
      <c r="B13" s="442"/>
      <c r="C13" s="446"/>
      <c r="D13" s="450" t="s">
        <v>19</v>
      </c>
      <c r="E13" s="437" t="s">
        <v>1632</v>
      </c>
      <c r="F13" s="437"/>
      <c r="G13" s="437"/>
      <c r="H13" s="445">
        <f>SUM(H14:H16)</f>
        <v>11613949</v>
      </c>
      <c r="I13" s="445">
        <f>SUM(I14:I16)</f>
        <v>0</v>
      </c>
      <c r="J13" s="445">
        <f>SUM(J14:J16)</f>
        <v>0</v>
      </c>
      <c r="K13" s="445">
        <f>SUM(K14:K16)</f>
        <v>11613949</v>
      </c>
    </row>
    <row r="14" spans="1:11" ht="20.100000000000001" customHeight="1" x14ac:dyDescent="0.25">
      <c r="A14" s="500" t="s">
        <v>27</v>
      </c>
      <c r="B14" s="442"/>
      <c r="C14" s="446"/>
      <c r="D14" s="446"/>
      <c r="E14" s="451" t="s">
        <v>1625</v>
      </c>
      <c r="F14" s="656" t="s">
        <v>1633</v>
      </c>
      <c r="G14" s="656"/>
      <c r="H14" s="445">
        <v>5393447</v>
      </c>
      <c r="I14" s="445"/>
      <c r="J14" s="445"/>
      <c r="K14" s="445">
        <f>SUM(H14:J14)</f>
        <v>5393447</v>
      </c>
    </row>
    <row r="15" spans="1:11" ht="20.100000000000001" customHeight="1" x14ac:dyDescent="0.25">
      <c r="A15" s="500" t="s">
        <v>28</v>
      </c>
      <c r="B15" s="442"/>
      <c r="C15" s="446"/>
      <c r="D15" s="446"/>
      <c r="E15" s="452" t="s">
        <v>1627</v>
      </c>
      <c r="F15" s="657" t="s">
        <v>1634</v>
      </c>
      <c r="G15" s="656"/>
      <c r="H15" s="445">
        <v>6036198</v>
      </c>
      <c r="I15" s="445"/>
      <c r="J15" s="445"/>
      <c r="K15" s="445">
        <f>SUM(H15:J15)</f>
        <v>6036198</v>
      </c>
    </row>
    <row r="16" spans="1:11" ht="20.100000000000001" customHeight="1" x14ac:dyDescent="0.25">
      <c r="A16" s="500" t="s">
        <v>29</v>
      </c>
      <c r="B16" s="442"/>
      <c r="C16" s="446"/>
      <c r="D16" s="446"/>
      <c r="E16" s="452" t="s">
        <v>1629</v>
      </c>
      <c r="F16" s="453" t="s">
        <v>1635</v>
      </c>
      <c r="G16" s="437"/>
      <c r="H16" s="445">
        <v>184304</v>
      </c>
      <c r="I16" s="445"/>
      <c r="J16" s="445"/>
      <c r="K16" s="445">
        <f>SUM(H16:J16)</f>
        <v>184304</v>
      </c>
    </row>
    <row r="17" spans="1:11" ht="20.100000000000001" customHeight="1" x14ac:dyDescent="0.25">
      <c r="A17" s="500" t="s">
        <v>30</v>
      </c>
      <c r="B17" s="442"/>
      <c r="C17" s="446"/>
      <c r="D17" s="446" t="s">
        <v>20</v>
      </c>
      <c r="E17" s="453" t="s">
        <v>1636</v>
      </c>
      <c r="F17" s="453"/>
      <c r="G17" s="453"/>
      <c r="H17" s="454">
        <f>SUM(H18:H20)</f>
        <v>182936</v>
      </c>
      <c r="I17" s="454">
        <f>SUM(I18:I20)</f>
        <v>18039</v>
      </c>
      <c r="J17" s="454">
        <f>SUM(J18:J20)</f>
        <v>10212</v>
      </c>
      <c r="K17" s="454">
        <f>SUM(K18:K20)</f>
        <v>211187</v>
      </c>
    </row>
    <row r="18" spans="1:11" ht="20.100000000000001" customHeight="1" x14ac:dyDescent="0.25">
      <c r="A18" s="500" t="s">
        <v>31</v>
      </c>
      <c r="B18" s="442"/>
      <c r="C18" s="446"/>
      <c r="D18" s="446"/>
      <c r="E18" s="451" t="s">
        <v>1637</v>
      </c>
      <c r="F18" s="437" t="s">
        <v>1638</v>
      </c>
      <c r="G18" s="437"/>
      <c r="H18" s="445">
        <v>363</v>
      </c>
      <c r="I18" s="445"/>
      <c r="J18" s="445"/>
      <c r="K18" s="445">
        <f>SUM(H18:J18)</f>
        <v>363</v>
      </c>
    </row>
    <row r="19" spans="1:11" ht="20.100000000000001" customHeight="1" x14ac:dyDescent="0.25">
      <c r="A19" s="500" t="s">
        <v>32</v>
      </c>
      <c r="B19" s="442"/>
      <c r="C19" s="446"/>
      <c r="D19" s="446"/>
      <c r="E19" s="452" t="s">
        <v>1639</v>
      </c>
      <c r="F19" s="437" t="s">
        <v>1640</v>
      </c>
      <c r="G19" s="437"/>
      <c r="H19" s="445">
        <v>141387</v>
      </c>
      <c r="I19" s="445">
        <v>7268</v>
      </c>
      <c r="J19" s="445">
        <v>10212</v>
      </c>
      <c r="K19" s="445">
        <f>SUM(H19:J19)</f>
        <v>158867</v>
      </c>
    </row>
    <row r="20" spans="1:11" ht="20.100000000000001" customHeight="1" x14ac:dyDescent="0.25">
      <c r="A20" s="500" t="s">
        <v>33</v>
      </c>
      <c r="B20" s="442"/>
      <c r="C20" s="446"/>
      <c r="D20" s="446"/>
      <c r="E20" s="452" t="s">
        <v>1641</v>
      </c>
      <c r="F20" s="437" t="s">
        <v>1642</v>
      </c>
      <c r="G20" s="437"/>
      <c r="H20" s="445">
        <v>41186</v>
      </c>
      <c r="I20" s="445">
        <v>10771</v>
      </c>
      <c r="J20" s="445"/>
      <c r="K20" s="445">
        <f>SUM(H20:J20)</f>
        <v>51957</v>
      </c>
    </row>
    <row r="21" spans="1:11" ht="20.100000000000001" customHeight="1" x14ac:dyDescent="0.25">
      <c r="A21" s="500" t="s">
        <v>34</v>
      </c>
      <c r="B21" s="442"/>
      <c r="C21" s="446"/>
      <c r="D21" s="446" t="s">
        <v>21</v>
      </c>
      <c r="E21" s="437" t="s">
        <v>1643</v>
      </c>
      <c r="F21" s="437"/>
      <c r="G21" s="437"/>
      <c r="H21" s="445">
        <v>257958</v>
      </c>
      <c r="I21" s="445">
        <v>1577</v>
      </c>
      <c r="J21" s="445"/>
      <c r="K21" s="445">
        <f>SUM(H21:J21)</f>
        <v>259535</v>
      </c>
    </row>
    <row r="22" spans="1:11" ht="20.100000000000001" customHeight="1" x14ac:dyDescent="0.25">
      <c r="A22" s="500" t="s">
        <v>35</v>
      </c>
      <c r="B22" s="442"/>
      <c r="C22" s="446"/>
      <c r="D22" s="455" t="s">
        <v>22</v>
      </c>
      <c r="E22" s="453" t="s">
        <v>1644</v>
      </c>
      <c r="F22" s="437"/>
      <c r="G22" s="437"/>
      <c r="H22" s="445"/>
      <c r="I22" s="445"/>
      <c r="J22" s="445"/>
      <c r="K22" s="445">
        <f>SUM(H22:J22)</f>
        <v>0</v>
      </c>
    </row>
    <row r="23" spans="1:11" ht="20.100000000000001" customHeight="1" x14ac:dyDescent="0.25">
      <c r="A23" s="500" t="s">
        <v>36</v>
      </c>
      <c r="B23" s="442"/>
      <c r="C23" s="443" t="s">
        <v>101</v>
      </c>
      <c r="D23" s="449" t="s">
        <v>1645</v>
      </c>
      <c r="E23" s="453"/>
      <c r="F23" s="453"/>
      <c r="G23" s="453"/>
      <c r="H23" s="456">
        <f>SUM(H24,H33:H34)</f>
        <v>572790</v>
      </c>
      <c r="I23" s="456">
        <f>SUM(I24,I33:I34)</f>
        <v>0</v>
      </c>
      <c r="J23" s="456">
        <f>SUM(J24,J33:J34)</f>
        <v>0</v>
      </c>
      <c r="K23" s="456">
        <f>SUM(K24,K33:K34)</f>
        <v>572790</v>
      </c>
    </row>
    <row r="24" spans="1:11" ht="20.100000000000001" customHeight="1" x14ac:dyDescent="0.25">
      <c r="A24" s="500" t="s">
        <v>37</v>
      </c>
      <c r="B24" s="442"/>
      <c r="C24" s="446"/>
      <c r="D24" s="457" t="s">
        <v>19</v>
      </c>
      <c r="E24" s="437" t="s">
        <v>1646</v>
      </c>
      <c r="F24" s="437"/>
      <c r="G24" s="437"/>
      <c r="H24" s="445">
        <f>SUM(H25:H32)</f>
        <v>572790</v>
      </c>
      <c r="I24" s="445">
        <f>SUM(I25:I31)</f>
        <v>0</v>
      </c>
      <c r="J24" s="445">
        <f>SUM(J25:J31)</f>
        <v>0</v>
      </c>
      <c r="K24" s="445">
        <f>SUM(K25:K32)</f>
        <v>572790</v>
      </c>
    </row>
    <row r="25" spans="1:11" ht="20.100000000000001" customHeight="1" x14ac:dyDescent="0.25">
      <c r="A25" s="500" t="s">
        <v>38</v>
      </c>
      <c r="B25" s="442"/>
      <c r="C25" s="446"/>
      <c r="D25" s="446"/>
      <c r="E25" s="451" t="s">
        <v>1625</v>
      </c>
      <c r="F25" s="437" t="s">
        <v>1647</v>
      </c>
      <c r="G25" s="437"/>
      <c r="H25" s="445">
        <v>450000</v>
      </c>
      <c r="I25" s="445"/>
      <c r="J25" s="445"/>
      <c r="K25" s="445">
        <f>SUM(H25:J25)</f>
        <v>450000</v>
      </c>
    </row>
    <row r="26" spans="1:11" ht="20.100000000000001" customHeight="1" x14ac:dyDescent="0.25">
      <c r="A26" s="500" t="s">
        <v>40</v>
      </c>
      <c r="B26" s="442"/>
      <c r="C26" s="446"/>
      <c r="D26" s="446"/>
      <c r="E26" s="452" t="s">
        <v>1627</v>
      </c>
      <c r="F26" s="437" t="s">
        <v>1648</v>
      </c>
      <c r="G26" s="437"/>
      <c r="H26" s="445">
        <v>31030</v>
      </c>
      <c r="I26" s="445"/>
      <c r="J26" s="445"/>
      <c r="K26" s="445">
        <f t="shared" ref="K26:K34" si="0">SUM(H26:J26)</f>
        <v>31030</v>
      </c>
    </row>
    <row r="27" spans="1:11" ht="20.100000000000001" customHeight="1" x14ac:dyDescent="0.25">
      <c r="A27" s="500" t="s">
        <v>41</v>
      </c>
      <c r="B27" s="442"/>
      <c r="C27" s="446"/>
      <c r="D27" s="446"/>
      <c r="E27" s="452" t="s">
        <v>1629</v>
      </c>
      <c r="F27" s="437" t="s">
        <v>1649</v>
      </c>
      <c r="G27" s="437"/>
      <c r="H27" s="445">
        <v>1933</v>
      </c>
      <c r="I27" s="445"/>
      <c r="J27" s="445"/>
      <c r="K27" s="445">
        <f t="shared" si="0"/>
        <v>1933</v>
      </c>
    </row>
    <row r="28" spans="1:11" ht="20.100000000000001" customHeight="1" x14ac:dyDescent="0.25">
      <c r="A28" s="500" t="s">
        <v>43</v>
      </c>
      <c r="B28" s="442"/>
      <c r="C28" s="446"/>
      <c r="D28" s="446"/>
      <c r="E28" s="452" t="s">
        <v>1650</v>
      </c>
      <c r="F28" s="437" t="s">
        <v>1651</v>
      </c>
      <c r="G28" s="437"/>
      <c r="H28" s="445">
        <v>3000</v>
      </c>
      <c r="I28" s="445"/>
      <c r="J28" s="445"/>
      <c r="K28" s="445">
        <f t="shared" si="0"/>
        <v>3000</v>
      </c>
    </row>
    <row r="29" spans="1:11" ht="20.100000000000001" customHeight="1" x14ac:dyDescent="0.25">
      <c r="A29" s="500" t="s">
        <v>44</v>
      </c>
      <c r="B29" s="442"/>
      <c r="C29" s="446"/>
      <c r="D29" s="446"/>
      <c r="E29" s="452" t="s">
        <v>1652</v>
      </c>
      <c r="F29" s="437" t="s">
        <v>1653</v>
      </c>
      <c r="G29" s="437"/>
      <c r="H29" s="445">
        <v>301</v>
      </c>
      <c r="I29" s="445"/>
      <c r="J29" s="445"/>
      <c r="K29" s="445">
        <f t="shared" si="0"/>
        <v>301</v>
      </c>
    </row>
    <row r="30" spans="1:11" ht="20.100000000000001" customHeight="1" x14ac:dyDescent="0.25">
      <c r="A30" s="500" t="s">
        <v>45</v>
      </c>
      <c r="B30" s="442"/>
      <c r="C30" s="446"/>
      <c r="D30" s="446"/>
      <c r="E30" s="452" t="s">
        <v>1654</v>
      </c>
      <c r="F30" s="453" t="s">
        <v>1655</v>
      </c>
      <c r="G30" s="453"/>
      <c r="H30" s="454">
        <v>6526</v>
      </c>
      <c r="I30" s="454"/>
      <c r="J30" s="454"/>
      <c r="K30" s="445">
        <f t="shared" si="0"/>
        <v>6526</v>
      </c>
    </row>
    <row r="31" spans="1:11" ht="20.100000000000001" customHeight="1" x14ac:dyDescent="0.25">
      <c r="A31" s="500" t="s">
        <v>47</v>
      </c>
      <c r="B31" s="442"/>
      <c r="C31" s="446"/>
      <c r="D31" s="446"/>
      <c r="E31" s="452" t="s">
        <v>1885</v>
      </c>
      <c r="F31" s="453" t="s">
        <v>1886</v>
      </c>
      <c r="G31" s="453"/>
      <c r="H31" s="454">
        <v>20000</v>
      </c>
      <c r="I31" s="454"/>
      <c r="J31" s="454"/>
      <c r="K31" s="445">
        <f t="shared" si="0"/>
        <v>20000</v>
      </c>
    </row>
    <row r="32" spans="1:11" ht="20.100000000000001" customHeight="1" x14ac:dyDescent="0.25">
      <c r="A32" s="500"/>
      <c r="B32" s="442"/>
      <c r="C32" s="446"/>
      <c r="D32" s="446"/>
      <c r="E32" s="458" t="s">
        <v>2084</v>
      </c>
      <c r="F32" s="453" t="s">
        <v>2085</v>
      </c>
      <c r="G32" s="453"/>
      <c r="H32" s="454">
        <v>60000</v>
      </c>
      <c r="I32" s="454"/>
      <c r="J32" s="454"/>
      <c r="K32" s="445">
        <f t="shared" si="0"/>
        <v>60000</v>
      </c>
    </row>
    <row r="33" spans="1:11" ht="20.100000000000001" customHeight="1" x14ac:dyDescent="0.25">
      <c r="A33" s="500" t="s">
        <v>48</v>
      </c>
      <c r="B33" s="442"/>
      <c r="C33" s="446"/>
      <c r="D33" s="446" t="s">
        <v>20</v>
      </c>
      <c r="E33" s="453" t="s">
        <v>1656</v>
      </c>
      <c r="F33" s="453"/>
      <c r="G33" s="453"/>
      <c r="H33" s="454"/>
      <c r="I33" s="454"/>
      <c r="J33" s="454"/>
      <c r="K33" s="445">
        <f t="shared" si="0"/>
        <v>0</v>
      </c>
    </row>
    <row r="34" spans="1:11" ht="20.100000000000001" customHeight="1" x14ac:dyDescent="0.25">
      <c r="A34" s="500" t="s">
        <v>49</v>
      </c>
      <c r="B34" s="442"/>
      <c r="C34" s="446"/>
      <c r="D34" s="446" t="s">
        <v>21</v>
      </c>
      <c r="E34" s="437" t="s">
        <v>1657</v>
      </c>
      <c r="F34" s="437"/>
      <c r="G34" s="437"/>
      <c r="H34" s="445"/>
      <c r="I34" s="445"/>
      <c r="J34" s="445"/>
      <c r="K34" s="445">
        <f t="shared" si="0"/>
        <v>0</v>
      </c>
    </row>
    <row r="35" spans="1:11" ht="20.100000000000001" customHeight="1" x14ac:dyDescent="0.25">
      <c r="A35" s="500" t="s">
        <v>50</v>
      </c>
      <c r="B35" s="442"/>
      <c r="C35" s="443" t="s">
        <v>539</v>
      </c>
      <c r="D35" s="449" t="s">
        <v>1658</v>
      </c>
      <c r="E35" s="437"/>
      <c r="F35" s="437"/>
      <c r="G35" s="437"/>
      <c r="H35" s="441">
        <f>SUM(H36:H37)</f>
        <v>508277</v>
      </c>
      <c r="I35" s="441">
        <f>SUM(I36:I37)</f>
        <v>0</v>
      </c>
      <c r="J35" s="441">
        <f>SUM(J36:J37)</f>
        <v>0</v>
      </c>
      <c r="K35" s="441">
        <f>SUM(K36:K37)</f>
        <v>508277</v>
      </c>
    </row>
    <row r="36" spans="1:11" ht="20.100000000000001" customHeight="1" x14ac:dyDescent="0.25">
      <c r="A36" s="500" t="s">
        <v>51</v>
      </c>
      <c r="B36" s="442"/>
      <c r="C36" s="446"/>
      <c r="D36" s="457" t="s">
        <v>19</v>
      </c>
      <c r="E36" s="656" t="s">
        <v>1659</v>
      </c>
      <c r="F36" s="656"/>
      <c r="G36" s="656"/>
      <c r="H36" s="445">
        <v>508277</v>
      </c>
      <c r="I36" s="445"/>
      <c r="J36" s="445"/>
      <c r="K36" s="445">
        <f>SUM(H36:J36)</f>
        <v>508277</v>
      </c>
    </row>
    <row r="37" spans="1:11" ht="20.100000000000001" customHeight="1" x14ac:dyDescent="0.25">
      <c r="A37" s="500" t="s">
        <v>52</v>
      </c>
      <c r="B37" s="442"/>
      <c r="C37" s="446"/>
      <c r="D37" s="446" t="s">
        <v>20</v>
      </c>
      <c r="E37" s="656" t="s">
        <v>1660</v>
      </c>
      <c r="F37" s="656"/>
      <c r="G37" s="656"/>
      <c r="H37" s="445"/>
      <c r="I37" s="445"/>
      <c r="J37" s="445"/>
      <c r="K37" s="445">
        <f>SUM(H37:J37)</f>
        <v>0</v>
      </c>
    </row>
    <row r="38" spans="1:11" ht="20.100000000000001" customHeight="1" x14ac:dyDescent="0.25">
      <c r="A38" s="500" t="s">
        <v>53</v>
      </c>
      <c r="B38" s="459"/>
      <c r="C38" s="455"/>
      <c r="D38" s="455"/>
      <c r="E38" s="437"/>
      <c r="F38" s="437"/>
      <c r="G38" s="437"/>
      <c r="H38" s="445"/>
      <c r="I38" s="445"/>
      <c r="J38" s="445"/>
      <c r="K38" s="441"/>
    </row>
    <row r="39" spans="1:11" ht="20.100000000000001" customHeight="1" x14ac:dyDescent="0.25">
      <c r="A39" s="500" t="s">
        <v>54</v>
      </c>
      <c r="B39" s="460" t="s">
        <v>1661</v>
      </c>
      <c r="C39" s="449" t="s">
        <v>1662</v>
      </c>
      <c r="D39" s="455"/>
      <c r="E39" s="453"/>
      <c r="F39" s="453"/>
      <c r="G39" s="453"/>
      <c r="H39" s="461">
        <f>SUM(H40:H41)</f>
        <v>500000</v>
      </c>
      <c r="I39" s="461">
        <f>SUM(I40:I41)</f>
        <v>0</v>
      </c>
      <c r="J39" s="461">
        <f>SUM(J40:J41)</f>
        <v>4756</v>
      </c>
      <c r="K39" s="461">
        <f>SUM(K40:K41)</f>
        <v>504756</v>
      </c>
    </row>
    <row r="40" spans="1:11" ht="20.100000000000001" customHeight="1" x14ac:dyDescent="0.25">
      <c r="A40" s="500" t="s">
        <v>55</v>
      </c>
      <c r="B40" s="439"/>
      <c r="C40" s="440" t="s">
        <v>88</v>
      </c>
      <c r="D40" s="435" t="s">
        <v>1663</v>
      </c>
      <c r="E40" s="437"/>
      <c r="F40" s="437"/>
      <c r="G40" s="437"/>
      <c r="H40" s="441">
        <v>0</v>
      </c>
      <c r="I40" s="441">
        <v>0</v>
      </c>
      <c r="J40" s="441">
        <v>4756</v>
      </c>
      <c r="K40" s="441">
        <f>SUM(H40:J40)</f>
        <v>4756</v>
      </c>
    </row>
    <row r="41" spans="1:11" ht="20.100000000000001" customHeight="1" x14ac:dyDescent="0.25">
      <c r="A41" s="500" t="s">
        <v>56</v>
      </c>
      <c r="B41" s="442"/>
      <c r="C41" s="443" t="s">
        <v>96</v>
      </c>
      <c r="D41" s="435" t="s">
        <v>1664</v>
      </c>
      <c r="E41" s="437"/>
      <c r="F41" s="437"/>
      <c r="G41" s="437"/>
      <c r="H41" s="441">
        <f>SUM(H42:H43)</f>
        <v>500000</v>
      </c>
      <c r="I41" s="441">
        <f>SUM(I42:I43)</f>
        <v>0</v>
      </c>
      <c r="J41" s="441">
        <f>SUM(J42:J43)</f>
        <v>0</v>
      </c>
      <c r="K41" s="441">
        <f>SUM(K42:K43)</f>
        <v>500000</v>
      </c>
    </row>
    <row r="42" spans="1:11" ht="20.100000000000001" customHeight="1" x14ac:dyDescent="0.25">
      <c r="A42" s="500" t="s">
        <v>57</v>
      </c>
      <c r="B42" s="442"/>
      <c r="C42" s="446"/>
      <c r="D42" s="457" t="s">
        <v>19</v>
      </c>
      <c r="E42" s="437" t="s">
        <v>1665</v>
      </c>
      <c r="F42" s="437"/>
      <c r="G42" s="437"/>
      <c r="H42" s="445"/>
      <c r="I42" s="445"/>
      <c r="J42" s="445"/>
      <c r="K42" s="445">
        <f>SUM(H42:J42)</f>
        <v>0</v>
      </c>
    </row>
    <row r="43" spans="1:11" ht="20.100000000000001" customHeight="1" x14ac:dyDescent="0.25">
      <c r="A43" s="500" t="s">
        <v>58</v>
      </c>
      <c r="B43" s="442"/>
      <c r="C43" s="446"/>
      <c r="D43" s="446" t="s">
        <v>20</v>
      </c>
      <c r="E43" s="437" t="s">
        <v>1666</v>
      </c>
      <c r="F43" s="437"/>
      <c r="G43" s="437"/>
      <c r="H43" s="445">
        <v>500000</v>
      </c>
      <c r="I43" s="445"/>
      <c r="J43" s="445"/>
      <c r="K43" s="445">
        <f>SUM(H43:J43)</f>
        <v>500000</v>
      </c>
    </row>
    <row r="44" spans="1:11" ht="15" customHeight="1" x14ac:dyDescent="0.25">
      <c r="A44" s="500" t="s">
        <v>59</v>
      </c>
      <c r="B44" s="442"/>
      <c r="C44" s="446"/>
      <c r="D44" s="446"/>
      <c r="E44" s="462"/>
      <c r="F44" s="462"/>
      <c r="G44" s="462"/>
      <c r="H44" s="463"/>
      <c r="I44" s="463"/>
      <c r="J44" s="463"/>
      <c r="K44" s="463"/>
    </row>
    <row r="45" spans="1:11" ht="20.100000000000001" customHeight="1" x14ac:dyDescent="0.25">
      <c r="A45" s="500" t="s">
        <v>60</v>
      </c>
      <c r="B45" s="460" t="s">
        <v>1667</v>
      </c>
      <c r="C45" s="449" t="s">
        <v>1668</v>
      </c>
      <c r="D45" s="449"/>
      <c r="E45" s="453"/>
      <c r="F45" s="453"/>
      <c r="G45" s="453"/>
      <c r="H45" s="461">
        <v>1132688</v>
      </c>
      <c r="I45" s="461">
        <v>20362</v>
      </c>
      <c r="J45" s="461">
        <v>80820</v>
      </c>
      <c r="K45" s="461">
        <f>SUM(H45:J45)</f>
        <v>1233870</v>
      </c>
    </row>
    <row r="46" spans="1:11" ht="15" customHeight="1" x14ac:dyDescent="0.25">
      <c r="A46" s="500" t="s">
        <v>62</v>
      </c>
      <c r="B46" s="464"/>
      <c r="C46" s="465"/>
      <c r="D46" s="465"/>
      <c r="E46" s="462"/>
      <c r="F46" s="462"/>
      <c r="G46" s="462"/>
      <c r="H46" s="466"/>
      <c r="I46" s="466"/>
      <c r="J46" s="466"/>
      <c r="K46" s="466"/>
    </row>
    <row r="47" spans="1:11" ht="20.100000000000001" customHeight="1" x14ac:dyDescent="0.25">
      <c r="A47" s="500" t="s">
        <v>63</v>
      </c>
      <c r="B47" s="460" t="s">
        <v>1669</v>
      </c>
      <c r="C47" s="449" t="s">
        <v>1670</v>
      </c>
      <c r="D47" s="449"/>
      <c r="E47" s="453"/>
      <c r="F47" s="453"/>
      <c r="G47" s="453"/>
      <c r="H47" s="461">
        <f>SUM(H48:H50)</f>
        <v>97795</v>
      </c>
      <c r="I47" s="461">
        <f>SUM(I48:I50)</f>
        <v>3367</v>
      </c>
      <c r="J47" s="461">
        <f>SUM(J48:J50)</f>
        <v>8805</v>
      </c>
      <c r="K47" s="461">
        <f>SUM(H47:J47)</f>
        <v>109967</v>
      </c>
    </row>
    <row r="48" spans="1:11" ht="20.100000000000001" customHeight="1" x14ac:dyDescent="0.25">
      <c r="A48" s="500" t="s">
        <v>64</v>
      </c>
      <c r="B48" s="442"/>
      <c r="C48" s="446"/>
      <c r="D48" s="467" t="s">
        <v>19</v>
      </c>
      <c r="E48" s="437" t="s">
        <v>1671</v>
      </c>
      <c r="F48" s="437"/>
      <c r="G48" s="437"/>
      <c r="H48" s="445">
        <v>25933</v>
      </c>
      <c r="I48" s="445">
        <v>1958</v>
      </c>
      <c r="J48" s="445">
        <v>7728</v>
      </c>
      <c r="K48" s="445">
        <f>SUM(H48:J48)</f>
        <v>35619</v>
      </c>
    </row>
    <row r="49" spans="1:11" ht="20.100000000000001" customHeight="1" x14ac:dyDescent="0.25">
      <c r="A49" s="500" t="s">
        <v>65</v>
      </c>
      <c r="B49" s="442"/>
      <c r="C49" s="446"/>
      <c r="D49" s="468" t="s">
        <v>20</v>
      </c>
      <c r="E49" s="437" t="s">
        <v>1672</v>
      </c>
      <c r="F49" s="437"/>
      <c r="G49" s="437"/>
      <c r="H49" s="445">
        <v>68132</v>
      </c>
      <c r="I49" s="445">
        <v>350</v>
      </c>
      <c r="J49" s="445">
        <v>15</v>
      </c>
      <c r="K49" s="445">
        <f>SUM(H49:J49)</f>
        <v>68497</v>
      </c>
    </row>
    <row r="50" spans="1:11" ht="20.100000000000001" customHeight="1" x14ac:dyDescent="0.25">
      <c r="A50" s="500" t="s">
        <v>66</v>
      </c>
      <c r="B50" s="442"/>
      <c r="C50" s="446"/>
      <c r="D50" s="468" t="s">
        <v>21</v>
      </c>
      <c r="E50" s="437" t="s">
        <v>1673</v>
      </c>
      <c r="F50" s="437"/>
      <c r="G50" s="437"/>
      <c r="H50" s="445">
        <v>3730</v>
      </c>
      <c r="I50" s="445">
        <v>1059</v>
      </c>
      <c r="J50" s="445">
        <v>1062</v>
      </c>
      <c r="K50" s="445">
        <f>SUM(H50:J50)</f>
        <v>5851</v>
      </c>
    </row>
    <row r="51" spans="1:11" ht="15" customHeight="1" x14ac:dyDescent="0.25">
      <c r="A51" s="500" t="s">
        <v>67</v>
      </c>
      <c r="B51" s="442"/>
      <c r="C51" s="446"/>
      <c r="D51" s="468"/>
      <c r="E51" s="462"/>
      <c r="F51" s="462"/>
      <c r="G51" s="462"/>
      <c r="H51" s="463"/>
      <c r="I51" s="463"/>
      <c r="J51" s="463"/>
      <c r="K51" s="463"/>
    </row>
    <row r="52" spans="1:11" ht="20.100000000000001" customHeight="1" x14ac:dyDescent="0.25">
      <c r="A52" s="500" t="s">
        <v>68</v>
      </c>
      <c r="B52" s="460" t="s">
        <v>1674</v>
      </c>
      <c r="C52" s="449" t="s">
        <v>1675</v>
      </c>
      <c r="D52" s="449"/>
      <c r="E52" s="453"/>
      <c r="F52" s="453"/>
      <c r="G52" s="453"/>
      <c r="H52" s="461">
        <v>-28385</v>
      </c>
      <c r="I52" s="461">
        <v>-56</v>
      </c>
      <c r="J52" s="461">
        <v>-1502</v>
      </c>
      <c r="K52" s="461">
        <f>SUM(H52:J52)</f>
        <v>-29943</v>
      </c>
    </row>
    <row r="53" spans="1:11" ht="15" customHeight="1" x14ac:dyDescent="0.25">
      <c r="A53" s="500" t="s">
        <v>69</v>
      </c>
      <c r="B53" s="464"/>
      <c r="C53" s="465"/>
      <c r="D53" s="465"/>
      <c r="E53" s="462"/>
      <c r="F53" s="462"/>
      <c r="G53" s="462"/>
      <c r="H53" s="466"/>
      <c r="I53" s="466"/>
      <c r="J53" s="466"/>
      <c r="K53" s="466"/>
    </row>
    <row r="54" spans="1:11" ht="20.100000000000001" customHeight="1" x14ac:dyDescent="0.25">
      <c r="A54" s="500" t="s">
        <v>70</v>
      </c>
      <c r="B54" s="460" t="s">
        <v>1676</v>
      </c>
      <c r="C54" s="449" t="s">
        <v>1677</v>
      </c>
      <c r="D54" s="449"/>
      <c r="E54" s="453"/>
      <c r="F54" s="453"/>
      <c r="G54" s="453"/>
      <c r="H54" s="461">
        <v>0</v>
      </c>
      <c r="I54" s="461">
        <v>0</v>
      </c>
      <c r="J54" s="461">
        <v>0</v>
      </c>
      <c r="K54" s="461">
        <v>0</v>
      </c>
    </row>
    <row r="55" spans="1:11" ht="20.100000000000001" customHeight="1" x14ac:dyDescent="0.25">
      <c r="A55" s="500" t="s">
        <v>71</v>
      </c>
      <c r="B55" s="648" t="s">
        <v>1678</v>
      </c>
      <c r="C55" s="649"/>
      <c r="D55" s="649"/>
      <c r="E55" s="649"/>
      <c r="F55" s="649"/>
      <c r="G55" s="649"/>
      <c r="H55" s="469">
        <f>SUM(H56,H64,H69,H71,H73)</f>
        <v>14847225</v>
      </c>
      <c r="I55" s="469">
        <f>SUM(I56,I64,I69,I71,I73)</f>
        <v>48679</v>
      </c>
      <c r="J55" s="469">
        <f>SUM(J56,J64,J69,J71,J73)</f>
        <v>103587</v>
      </c>
      <c r="K55" s="469">
        <f>SUM(K56,K64,K69,K71,K73)</f>
        <v>14999491</v>
      </c>
    </row>
    <row r="56" spans="1:11" ht="20.100000000000001" customHeight="1" x14ac:dyDescent="0.25">
      <c r="A56" s="500" t="s">
        <v>72</v>
      </c>
      <c r="B56" s="464" t="s">
        <v>1679</v>
      </c>
      <c r="C56" s="435" t="s">
        <v>1680</v>
      </c>
      <c r="D56" s="436"/>
      <c r="E56" s="437"/>
      <c r="F56" s="437"/>
      <c r="G56" s="437"/>
      <c r="H56" s="461">
        <f>SUM(H57:H62)</f>
        <v>13555767</v>
      </c>
      <c r="I56" s="461">
        <f>SUM(I57:I62)</f>
        <v>30549</v>
      </c>
      <c r="J56" s="461">
        <f>SUM(J57:J62)</f>
        <v>57602</v>
      </c>
      <c r="K56" s="461">
        <f>SUM(K57:K62)</f>
        <v>13643918</v>
      </c>
    </row>
    <row r="57" spans="1:11" ht="20.100000000000001" customHeight="1" x14ac:dyDescent="0.25">
      <c r="A57" s="500" t="s">
        <v>73</v>
      </c>
      <c r="B57" s="464"/>
      <c r="C57" s="435" t="s">
        <v>88</v>
      </c>
      <c r="D57" s="435" t="s">
        <v>1681</v>
      </c>
      <c r="E57" s="437"/>
      <c r="F57" s="437"/>
      <c r="G57" s="437"/>
      <c r="H57" s="441">
        <v>13963285</v>
      </c>
      <c r="I57" s="441">
        <v>64124</v>
      </c>
      <c r="J57" s="441">
        <v>160920</v>
      </c>
      <c r="K57" s="441">
        <f t="shared" ref="K57:K62" si="1">SUM(H57:J57)</f>
        <v>14188329</v>
      </c>
    </row>
    <row r="58" spans="1:11" ht="20.100000000000001" customHeight="1" x14ac:dyDescent="0.25">
      <c r="A58" s="500" t="s">
        <v>74</v>
      </c>
      <c r="B58" s="464"/>
      <c r="C58" s="435" t="s">
        <v>96</v>
      </c>
      <c r="D58" s="435" t="s">
        <v>1682</v>
      </c>
      <c r="E58" s="437"/>
      <c r="F58" s="437"/>
      <c r="G58" s="437"/>
      <c r="H58" s="441"/>
      <c r="I58" s="441"/>
      <c r="J58" s="441"/>
      <c r="K58" s="441">
        <f t="shared" si="1"/>
        <v>0</v>
      </c>
    </row>
    <row r="59" spans="1:11" ht="20.100000000000001" customHeight="1" x14ac:dyDescent="0.25">
      <c r="A59" s="500" t="s">
        <v>75</v>
      </c>
      <c r="B59" s="464"/>
      <c r="C59" s="435" t="s">
        <v>101</v>
      </c>
      <c r="D59" s="435" t="s">
        <v>1683</v>
      </c>
      <c r="E59" s="437"/>
      <c r="F59" s="437"/>
      <c r="G59" s="437"/>
      <c r="H59" s="441">
        <v>495502</v>
      </c>
      <c r="I59" s="441">
        <v>3394</v>
      </c>
      <c r="J59" s="441">
        <v>7243</v>
      </c>
      <c r="K59" s="441">
        <f t="shared" si="1"/>
        <v>506139</v>
      </c>
    </row>
    <row r="60" spans="1:11" ht="20.100000000000001" customHeight="1" x14ac:dyDescent="0.25">
      <c r="A60" s="500" t="s">
        <v>76</v>
      </c>
      <c r="B60" s="464"/>
      <c r="C60" s="435" t="s">
        <v>539</v>
      </c>
      <c r="D60" s="435" t="s">
        <v>1684</v>
      </c>
      <c r="E60" s="437"/>
      <c r="F60" s="437"/>
      <c r="G60" s="437"/>
      <c r="H60" s="441">
        <v>-1218271</v>
      </c>
      <c r="I60" s="441">
        <v>-40389</v>
      </c>
      <c r="J60" s="441">
        <v>-100952</v>
      </c>
      <c r="K60" s="441">
        <f t="shared" si="1"/>
        <v>-1359612</v>
      </c>
    </row>
    <row r="61" spans="1:11" ht="20.100000000000001" customHeight="1" x14ac:dyDescent="0.25">
      <c r="A61" s="500" t="s">
        <v>78</v>
      </c>
      <c r="B61" s="464"/>
      <c r="C61" s="435" t="s">
        <v>1685</v>
      </c>
      <c r="D61" s="435" t="s">
        <v>1686</v>
      </c>
      <c r="E61" s="437"/>
      <c r="F61" s="437"/>
      <c r="G61" s="437"/>
      <c r="H61" s="441"/>
      <c r="I61" s="441"/>
      <c r="J61" s="441"/>
      <c r="K61" s="441">
        <f t="shared" si="1"/>
        <v>0</v>
      </c>
    </row>
    <row r="62" spans="1:11" ht="20.100000000000001" customHeight="1" x14ac:dyDescent="0.25">
      <c r="A62" s="500" t="s">
        <v>79</v>
      </c>
      <c r="B62" s="464"/>
      <c r="C62" s="435" t="s">
        <v>1687</v>
      </c>
      <c r="D62" s="435" t="s">
        <v>1688</v>
      </c>
      <c r="E62" s="437"/>
      <c r="F62" s="437"/>
      <c r="G62" s="437"/>
      <c r="H62" s="441">
        <v>315251</v>
      </c>
      <c r="I62" s="441">
        <v>3420</v>
      </c>
      <c r="J62" s="441">
        <v>-9609</v>
      </c>
      <c r="K62" s="441">
        <f t="shared" si="1"/>
        <v>309062</v>
      </c>
    </row>
    <row r="63" spans="1:11" ht="15" customHeight="1" x14ac:dyDescent="0.25">
      <c r="A63" s="500" t="s">
        <v>149</v>
      </c>
      <c r="B63" s="464"/>
      <c r="C63" s="465"/>
      <c r="D63" s="465"/>
      <c r="E63" s="462"/>
      <c r="F63" s="462"/>
      <c r="G63" s="470"/>
      <c r="H63" s="466"/>
      <c r="I63" s="466"/>
      <c r="J63" s="466"/>
      <c r="K63" s="466"/>
    </row>
    <row r="64" spans="1:11" ht="20.100000000000001" customHeight="1" x14ac:dyDescent="0.25">
      <c r="A64" s="500" t="s">
        <v>150</v>
      </c>
      <c r="B64" s="471" t="s">
        <v>1689</v>
      </c>
      <c r="C64" s="449" t="s">
        <v>1690</v>
      </c>
      <c r="D64" s="455"/>
      <c r="E64" s="453"/>
      <c r="F64" s="453"/>
      <c r="G64" s="453"/>
      <c r="H64" s="461">
        <f>SUM(H65:H67)</f>
        <v>105864</v>
      </c>
      <c r="I64" s="461">
        <f>SUM(I65:I67)</f>
        <v>456</v>
      </c>
      <c r="J64" s="461">
        <f>SUM(J65:J67)</f>
        <v>8336</v>
      </c>
      <c r="K64" s="461">
        <f>SUM(K65:K67)</f>
        <v>114656</v>
      </c>
    </row>
    <row r="65" spans="1:11" ht="20.100000000000001" customHeight="1" x14ac:dyDescent="0.25">
      <c r="A65" s="500" t="s">
        <v>151</v>
      </c>
      <c r="B65" s="464"/>
      <c r="C65" s="435" t="s">
        <v>88</v>
      </c>
      <c r="D65" s="435" t="s">
        <v>1616</v>
      </c>
      <c r="E65" s="437"/>
      <c r="F65" s="437"/>
      <c r="G65" s="437"/>
      <c r="H65" s="441">
        <v>23785</v>
      </c>
      <c r="I65" s="441">
        <v>222</v>
      </c>
      <c r="J65" s="441">
        <v>1003</v>
      </c>
      <c r="K65" s="441">
        <f>SUM(H65:J65)</f>
        <v>25010</v>
      </c>
    </row>
    <row r="66" spans="1:11" ht="20.100000000000001" customHeight="1" x14ac:dyDescent="0.25">
      <c r="A66" s="500" t="s">
        <v>152</v>
      </c>
      <c r="B66" s="464"/>
      <c r="C66" s="435" t="s">
        <v>96</v>
      </c>
      <c r="D66" s="435" t="s">
        <v>1617</v>
      </c>
      <c r="E66" s="437"/>
      <c r="F66" s="437"/>
      <c r="G66" s="437"/>
      <c r="H66" s="441">
        <v>20079</v>
      </c>
      <c r="I66" s="441">
        <v>234</v>
      </c>
      <c r="J66" s="441">
        <v>7314</v>
      </c>
      <c r="K66" s="441">
        <f>SUM(H66:J66)</f>
        <v>27627</v>
      </c>
    </row>
    <row r="67" spans="1:11" ht="20.100000000000001" customHeight="1" x14ac:dyDescent="0.25">
      <c r="A67" s="500" t="s">
        <v>153</v>
      </c>
      <c r="B67" s="464"/>
      <c r="C67" s="465" t="s">
        <v>101</v>
      </c>
      <c r="D67" s="465" t="s">
        <v>1618</v>
      </c>
      <c r="E67" s="462"/>
      <c r="F67" s="462"/>
      <c r="G67" s="462"/>
      <c r="H67" s="466">
        <v>62000</v>
      </c>
      <c r="I67" s="466">
        <v>0</v>
      </c>
      <c r="J67" s="466">
        <v>19</v>
      </c>
      <c r="K67" s="441">
        <f>SUM(H67:J67)</f>
        <v>62019</v>
      </c>
    </row>
    <row r="68" spans="1:11" ht="15" customHeight="1" x14ac:dyDescent="0.25">
      <c r="A68" s="500" t="s">
        <v>154</v>
      </c>
      <c r="B68" s="464"/>
      <c r="C68" s="465"/>
      <c r="D68" s="465"/>
      <c r="E68" s="462"/>
      <c r="F68" s="462"/>
      <c r="G68" s="470"/>
      <c r="H68" s="466"/>
      <c r="I68" s="466"/>
      <c r="J68" s="466"/>
      <c r="K68" s="466"/>
    </row>
    <row r="69" spans="1:11" ht="20.100000000000001" customHeight="1" x14ac:dyDescent="0.25">
      <c r="A69" s="500" t="s">
        <v>155</v>
      </c>
      <c r="B69" s="460" t="s">
        <v>1691</v>
      </c>
      <c r="C69" s="449" t="s">
        <v>1692</v>
      </c>
      <c r="D69" s="455"/>
      <c r="E69" s="453"/>
      <c r="F69" s="453"/>
      <c r="G69" s="453"/>
      <c r="H69" s="461">
        <v>0</v>
      </c>
      <c r="I69" s="461">
        <v>0</v>
      </c>
      <c r="J69" s="461">
        <v>0</v>
      </c>
      <c r="K69" s="461">
        <f>SUM(H69:J69)</f>
        <v>0</v>
      </c>
    </row>
    <row r="70" spans="1:11" ht="15" customHeight="1" x14ac:dyDescent="0.25">
      <c r="A70" s="500" t="s">
        <v>156</v>
      </c>
      <c r="B70" s="464"/>
      <c r="C70" s="465"/>
      <c r="D70" s="457"/>
      <c r="E70" s="462"/>
      <c r="F70" s="462"/>
      <c r="G70" s="470"/>
      <c r="H70" s="466"/>
      <c r="I70" s="466"/>
      <c r="J70" s="466"/>
      <c r="K70" s="466"/>
    </row>
    <row r="71" spans="1:11" ht="20.100000000000001" customHeight="1" x14ac:dyDescent="0.25">
      <c r="A71" s="500" t="s">
        <v>157</v>
      </c>
      <c r="B71" s="460" t="s">
        <v>1693</v>
      </c>
      <c r="C71" s="449" t="s">
        <v>1694</v>
      </c>
      <c r="D71" s="449"/>
      <c r="E71" s="453"/>
      <c r="F71" s="453"/>
      <c r="G71" s="453"/>
      <c r="H71" s="461">
        <v>0</v>
      </c>
      <c r="I71" s="461">
        <v>0</v>
      </c>
      <c r="J71" s="461">
        <v>0</v>
      </c>
      <c r="K71" s="461">
        <f>SUM(H71:J71)</f>
        <v>0</v>
      </c>
    </row>
    <row r="72" spans="1:11" ht="15" customHeight="1" x14ac:dyDescent="0.25">
      <c r="A72" s="500" t="s">
        <v>158</v>
      </c>
      <c r="B72" s="464"/>
      <c r="C72" s="465"/>
      <c r="D72" s="465"/>
      <c r="E72" s="462"/>
      <c r="F72" s="462"/>
      <c r="G72" s="470"/>
      <c r="H72" s="466"/>
      <c r="I72" s="466"/>
      <c r="J72" s="466"/>
      <c r="K72" s="466"/>
    </row>
    <row r="73" spans="1:11" ht="20.100000000000001" customHeight="1" x14ac:dyDescent="0.25">
      <c r="A73" s="500" t="s">
        <v>159</v>
      </c>
      <c r="B73" s="460" t="s">
        <v>1695</v>
      </c>
      <c r="C73" s="449" t="s">
        <v>1696</v>
      </c>
      <c r="D73" s="449"/>
      <c r="E73" s="453"/>
      <c r="F73" s="453"/>
      <c r="G73" s="453"/>
      <c r="H73" s="461">
        <v>1185594</v>
      </c>
      <c r="I73" s="461">
        <v>17674</v>
      </c>
      <c r="J73" s="461">
        <v>37649</v>
      </c>
      <c r="K73" s="461">
        <f>SUM(H73:J73)</f>
        <v>1240917</v>
      </c>
    </row>
  </sheetData>
  <mergeCells count="8">
    <mergeCell ref="B55:G55"/>
    <mergeCell ref="A4:G4"/>
    <mergeCell ref="A5:G5"/>
    <mergeCell ref="B6:G6"/>
    <mergeCell ref="F14:G14"/>
    <mergeCell ref="F15:G15"/>
    <mergeCell ref="E36:G36"/>
    <mergeCell ref="E37:G37"/>
  </mergeCells>
  <printOptions horizontalCentered="1"/>
  <pageMargins left="0.78740157480314965" right="0.78740157480314965" top="0.98425196850393704" bottom="0.98425196850393704" header="0.51181102362204722" footer="0.51181102362204722"/>
  <pageSetup paperSize="8" scale="81" firstPageNumber="52" orientation="landscape" horizontalDpi="300" verticalDpi="300" r:id="rId1"/>
  <headerFooter alignWithMargins="0">
    <oddFooter>&amp;L&amp;D&amp;C&amp;P</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9"/>
  <sheetViews>
    <sheetView view="pageBreakPreview" zoomScaleNormal="100" zoomScaleSheetLayoutView="100" workbookViewId="0">
      <selection activeCell="B30" sqref="B30"/>
    </sheetView>
  </sheetViews>
  <sheetFormatPr defaultRowHeight="12.75" x14ac:dyDescent="0.2"/>
  <cols>
    <col min="1" max="1" width="19.85546875" style="1" customWidth="1"/>
    <col min="2" max="2" width="110.5703125" style="1" customWidth="1"/>
    <col min="3" max="16384" width="9.140625" style="1"/>
  </cols>
  <sheetData>
    <row r="2" spans="1:2" x14ac:dyDescent="0.2">
      <c r="A2" s="56"/>
      <c r="B2" s="56"/>
    </row>
    <row r="3" spans="1:2" ht="18" x14ac:dyDescent="0.25">
      <c r="A3" s="520" t="s">
        <v>552</v>
      </c>
      <c r="B3" s="520"/>
    </row>
    <row r="4" spans="1:2" x14ac:dyDescent="0.2">
      <c r="A4" s="56"/>
      <c r="B4" s="56"/>
    </row>
    <row r="5" spans="1:2" x14ac:dyDescent="0.2">
      <c r="A5" s="56"/>
      <c r="B5" s="56"/>
    </row>
    <row r="6" spans="1:2" x14ac:dyDescent="0.2">
      <c r="A6" s="56"/>
      <c r="B6" s="56"/>
    </row>
    <row r="7" spans="1:2" x14ac:dyDescent="0.2">
      <c r="A7" s="56"/>
      <c r="B7" s="56"/>
    </row>
    <row r="8" spans="1:2" ht="33" customHeight="1" x14ac:dyDescent="0.2">
      <c r="A8" s="147" t="s">
        <v>0</v>
      </c>
      <c r="B8" s="2" t="s">
        <v>2101</v>
      </c>
    </row>
    <row r="9" spans="1:2" ht="33" customHeight="1" x14ac:dyDescent="0.2">
      <c r="A9" s="147" t="s">
        <v>1</v>
      </c>
      <c r="B9" s="2" t="s">
        <v>2100</v>
      </c>
    </row>
    <row r="10" spans="1:2" ht="33" customHeight="1" x14ac:dyDescent="0.2">
      <c r="A10" s="147" t="s">
        <v>2</v>
      </c>
      <c r="B10" s="2" t="s">
        <v>2099</v>
      </c>
    </row>
    <row r="11" spans="1:2" ht="33" customHeight="1" x14ac:dyDescent="0.2">
      <c r="A11" s="147" t="s">
        <v>3</v>
      </c>
      <c r="B11" s="2" t="s">
        <v>2098</v>
      </c>
    </row>
    <row r="12" spans="1:2" ht="33" customHeight="1" x14ac:dyDescent="0.2">
      <c r="A12" s="147" t="s">
        <v>4</v>
      </c>
      <c r="B12" s="2" t="s">
        <v>2097</v>
      </c>
    </row>
    <row r="13" spans="1:2" ht="33" customHeight="1" x14ac:dyDescent="0.2">
      <c r="A13" s="147" t="s">
        <v>5</v>
      </c>
      <c r="B13" s="2" t="s">
        <v>2096</v>
      </c>
    </row>
    <row r="14" spans="1:2" ht="33" customHeight="1" x14ac:dyDescent="0.2">
      <c r="A14" s="147" t="s">
        <v>6</v>
      </c>
      <c r="B14" s="2" t="s">
        <v>2095</v>
      </c>
    </row>
    <row r="15" spans="1:2" ht="33" customHeight="1" x14ac:dyDescent="0.2">
      <c r="A15" s="147" t="s">
        <v>887</v>
      </c>
      <c r="B15" s="2" t="s">
        <v>2094</v>
      </c>
    </row>
    <row r="16" spans="1:2" ht="33" customHeight="1" x14ac:dyDescent="0.2">
      <c r="A16" s="147" t="s">
        <v>888</v>
      </c>
      <c r="B16" s="2" t="s">
        <v>2093</v>
      </c>
    </row>
    <row r="17" spans="1:2" ht="30" x14ac:dyDescent="0.2">
      <c r="A17" s="147" t="s">
        <v>889</v>
      </c>
      <c r="B17" s="2" t="s">
        <v>2092</v>
      </c>
    </row>
    <row r="18" spans="1:2" ht="30" customHeight="1" x14ac:dyDescent="0.2">
      <c r="A18" s="147" t="s">
        <v>890</v>
      </c>
      <c r="B18" s="2" t="s">
        <v>1917</v>
      </c>
    </row>
    <row r="19" spans="1:2" ht="60" x14ac:dyDescent="0.2">
      <c r="A19" s="147" t="s">
        <v>1906</v>
      </c>
      <c r="B19" s="2" t="s">
        <v>2091</v>
      </c>
    </row>
    <row r="20" spans="1:2" ht="30" customHeight="1" x14ac:dyDescent="0.2">
      <c r="A20" s="147" t="s">
        <v>1907</v>
      </c>
      <c r="B20" s="2" t="s">
        <v>2034</v>
      </c>
    </row>
    <row r="21" spans="1:2" ht="30" x14ac:dyDescent="0.2">
      <c r="A21" s="147" t="s">
        <v>1909</v>
      </c>
      <c r="B21" s="2" t="s">
        <v>1589</v>
      </c>
    </row>
    <row r="22" spans="1:2" ht="30" x14ac:dyDescent="0.2">
      <c r="A22" s="147" t="s">
        <v>1908</v>
      </c>
      <c r="B22" s="2" t="s">
        <v>921</v>
      </c>
    </row>
    <row r="23" spans="1:2" ht="30" customHeight="1" x14ac:dyDescent="0.2">
      <c r="A23" s="147" t="s">
        <v>1910</v>
      </c>
      <c r="B23" s="2" t="s">
        <v>2038</v>
      </c>
    </row>
    <row r="24" spans="1:2" ht="30" customHeight="1" x14ac:dyDescent="0.2">
      <c r="A24" s="147" t="s">
        <v>1911</v>
      </c>
      <c r="B24" s="2" t="s">
        <v>1612</v>
      </c>
    </row>
    <row r="25" spans="1:2" ht="30" customHeight="1" x14ac:dyDescent="0.2">
      <c r="A25" s="147" t="s">
        <v>1912</v>
      </c>
      <c r="B25" s="2" t="s">
        <v>1613</v>
      </c>
    </row>
    <row r="26" spans="1:2" ht="30" customHeight="1" x14ac:dyDescent="0.2">
      <c r="A26" s="147" t="s">
        <v>1913</v>
      </c>
      <c r="B26" s="2" t="s">
        <v>1614</v>
      </c>
    </row>
    <row r="27" spans="1:2" ht="30" customHeight="1" x14ac:dyDescent="0.2">
      <c r="A27" s="147" t="s">
        <v>1914</v>
      </c>
      <c r="B27" s="2" t="s">
        <v>2086</v>
      </c>
    </row>
    <row r="28" spans="1:2" ht="30" customHeight="1" x14ac:dyDescent="0.2">
      <c r="A28" s="147" t="s">
        <v>2089</v>
      </c>
      <c r="B28" s="2" t="s">
        <v>2087</v>
      </c>
    </row>
    <row r="29" spans="1:2" ht="30" customHeight="1" x14ac:dyDescent="0.2">
      <c r="A29" s="147" t="s">
        <v>2090</v>
      </c>
      <c r="B29" s="2" t="s">
        <v>2088</v>
      </c>
    </row>
  </sheetData>
  <mergeCells count="1">
    <mergeCell ref="A3:B3"/>
  </mergeCells>
  <printOptions horizontalCentered="1"/>
  <pageMargins left="0.70866141732283472" right="0.70866141732283472" top="0.74803149606299213" bottom="0.74803149606299213" header="0.31496062992125984" footer="0.31496062992125984"/>
  <pageSetup paperSize="8" firstPageNumber="2" orientation="portrait" horizontalDpi="300" verticalDpi="300" r:id="rId1"/>
  <headerFooter>
    <oddFooter>&amp;L&amp;D&amp;C&amp;P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view="pageBreakPreview" zoomScaleNormal="100" zoomScaleSheetLayoutView="100" workbookViewId="0">
      <selection activeCell="F2" sqref="F2"/>
    </sheetView>
  </sheetViews>
  <sheetFormatPr defaultRowHeight="12.75" x14ac:dyDescent="0.2"/>
  <cols>
    <col min="1" max="1" width="4.5703125" style="480" bestFit="1" customWidth="1"/>
    <col min="2" max="2" width="8.140625" style="480" customWidth="1"/>
    <col min="3" max="3" width="75.7109375" style="480" customWidth="1"/>
    <col min="4" max="4" width="19.140625" style="480" customWidth="1"/>
    <col min="5" max="5" width="15.7109375" style="480" customWidth="1"/>
    <col min="6" max="6" width="19.140625" style="480" customWidth="1"/>
    <col min="7" max="16384" width="9.140625" style="480"/>
  </cols>
  <sheetData>
    <row r="1" spans="1:6" s="473" customFormat="1" x14ac:dyDescent="0.25">
      <c r="F1" s="474" t="s">
        <v>2143</v>
      </c>
    </row>
    <row r="2" spans="1:6" s="473" customFormat="1" x14ac:dyDescent="0.25"/>
    <row r="3" spans="1:6" s="473" customFormat="1" ht="15" customHeight="1" x14ac:dyDescent="0.25">
      <c r="A3" s="658" t="s">
        <v>1613</v>
      </c>
      <c r="B3" s="658"/>
      <c r="C3" s="658"/>
      <c r="D3" s="658"/>
      <c r="E3" s="658"/>
      <c r="F3" s="658"/>
    </row>
    <row r="4" spans="1:6" s="473" customFormat="1" x14ac:dyDescent="0.25"/>
    <row r="5" spans="1:6" s="473" customFormat="1" x14ac:dyDescent="0.25">
      <c r="F5" s="474" t="s">
        <v>7</v>
      </c>
    </row>
    <row r="6" spans="1:6" ht="15" x14ac:dyDescent="0.2">
      <c r="A6" s="498"/>
      <c r="B6" s="482" t="s">
        <v>8</v>
      </c>
      <c r="C6" s="482" t="s">
        <v>9</v>
      </c>
      <c r="D6" s="482" t="s">
        <v>10</v>
      </c>
      <c r="E6" s="482" t="s">
        <v>11</v>
      </c>
      <c r="F6" s="482" t="s">
        <v>12</v>
      </c>
    </row>
    <row r="7" spans="1:6" ht="47.25" x14ac:dyDescent="0.2">
      <c r="A7" s="516" t="s">
        <v>19</v>
      </c>
      <c r="B7" s="482"/>
      <c r="C7" s="483" t="s">
        <v>109</v>
      </c>
      <c r="D7" s="476" t="s">
        <v>1731</v>
      </c>
      <c r="E7" s="483" t="s">
        <v>1733</v>
      </c>
      <c r="F7" s="476" t="s">
        <v>1732</v>
      </c>
    </row>
    <row r="8" spans="1:6" x14ac:dyDescent="0.2">
      <c r="A8" s="516" t="s">
        <v>20</v>
      </c>
      <c r="B8" s="484" t="s">
        <v>1697</v>
      </c>
      <c r="C8" s="485" t="s">
        <v>1734</v>
      </c>
      <c r="D8" s="477">
        <v>13242</v>
      </c>
      <c r="E8" s="477">
        <v>0</v>
      </c>
      <c r="F8" s="477">
        <v>11309</v>
      </c>
    </row>
    <row r="9" spans="1:6" x14ac:dyDescent="0.2">
      <c r="A9" s="516" t="s">
        <v>21</v>
      </c>
      <c r="B9" s="484" t="s">
        <v>1698</v>
      </c>
      <c r="C9" s="485" t="s">
        <v>1735</v>
      </c>
      <c r="D9" s="477">
        <v>3703</v>
      </c>
      <c r="E9" s="477">
        <v>0</v>
      </c>
      <c r="F9" s="477">
        <v>3794</v>
      </c>
    </row>
    <row r="10" spans="1:6" s="481" customFormat="1" ht="15" x14ac:dyDescent="0.2">
      <c r="A10" s="516" t="s">
        <v>22</v>
      </c>
      <c r="B10" s="487" t="s">
        <v>1700</v>
      </c>
      <c r="C10" s="491" t="s">
        <v>1736</v>
      </c>
      <c r="D10" s="478">
        <v>16945</v>
      </c>
      <c r="E10" s="478">
        <v>0</v>
      </c>
      <c r="F10" s="478">
        <f>SUM(F8:F9)</f>
        <v>15103</v>
      </c>
    </row>
    <row r="11" spans="1:6" x14ac:dyDescent="0.2">
      <c r="A11" s="516" t="s">
        <v>23</v>
      </c>
      <c r="B11" s="484" t="s">
        <v>1701</v>
      </c>
      <c r="C11" s="485" t="s">
        <v>1737</v>
      </c>
      <c r="D11" s="477">
        <v>11307698</v>
      </c>
      <c r="E11" s="477">
        <v>0</v>
      </c>
      <c r="F11" s="477">
        <v>11613949</v>
      </c>
    </row>
    <row r="12" spans="1:6" x14ac:dyDescent="0.2">
      <c r="A12" s="516" t="s">
        <v>24</v>
      </c>
      <c r="B12" s="484" t="s">
        <v>1702</v>
      </c>
      <c r="C12" s="485" t="s">
        <v>1738</v>
      </c>
      <c r="D12" s="477">
        <v>200820</v>
      </c>
      <c r="E12" s="477">
        <v>0</v>
      </c>
      <c r="F12" s="477">
        <v>211186</v>
      </c>
    </row>
    <row r="13" spans="1:6" x14ac:dyDescent="0.2">
      <c r="A13" s="516" t="s">
        <v>25</v>
      </c>
      <c r="B13" s="484" t="s">
        <v>1704</v>
      </c>
      <c r="C13" s="485" t="s">
        <v>1739</v>
      </c>
      <c r="D13" s="477">
        <v>519727</v>
      </c>
      <c r="E13" s="477">
        <v>0</v>
      </c>
      <c r="F13" s="477">
        <v>259535</v>
      </c>
    </row>
    <row r="14" spans="1:6" s="481" customFormat="1" ht="15" x14ac:dyDescent="0.2">
      <c r="A14" s="516" t="s">
        <v>26</v>
      </c>
      <c r="B14" s="487" t="s">
        <v>1706</v>
      </c>
      <c r="C14" s="491" t="s">
        <v>1740</v>
      </c>
      <c r="D14" s="478">
        <v>12028245</v>
      </c>
      <c r="E14" s="478">
        <v>0</v>
      </c>
      <c r="F14" s="478">
        <f>SUM(F11:F13)</f>
        <v>12084670</v>
      </c>
    </row>
    <row r="15" spans="1:6" x14ac:dyDescent="0.2">
      <c r="A15" s="516" t="s">
        <v>27</v>
      </c>
      <c r="B15" s="484" t="s">
        <v>1707</v>
      </c>
      <c r="C15" s="485" t="s">
        <v>1741</v>
      </c>
      <c r="D15" s="477">
        <v>569341</v>
      </c>
      <c r="E15" s="477">
        <v>0</v>
      </c>
      <c r="F15" s="477">
        <v>572790</v>
      </c>
    </row>
    <row r="16" spans="1:6" x14ac:dyDescent="0.2">
      <c r="A16" s="516" t="s">
        <v>28</v>
      </c>
      <c r="B16" s="484" t="s">
        <v>1709</v>
      </c>
      <c r="C16" s="485" t="s">
        <v>1742</v>
      </c>
      <c r="D16" s="477">
        <v>494151</v>
      </c>
      <c r="E16" s="477">
        <v>0</v>
      </c>
      <c r="F16" s="477">
        <v>494151</v>
      </c>
    </row>
    <row r="17" spans="1:6" x14ac:dyDescent="0.2">
      <c r="A17" s="516" t="s">
        <v>29</v>
      </c>
      <c r="B17" s="484" t="s">
        <v>1712</v>
      </c>
      <c r="C17" s="485" t="s">
        <v>1743</v>
      </c>
      <c r="D17" s="477">
        <v>75190</v>
      </c>
      <c r="E17" s="477">
        <v>0</v>
      </c>
      <c r="F17" s="477">
        <v>78639</v>
      </c>
    </row>
    <row r="18" spans="1:6" s="481" customFormat="1" ht="15" x14ac:dyDescent="0.2">
      <c r="A18" s="516" t="s">
        <v>30</v>
      </c>
      <c r="B18" s="487" t="s">
        <v>1717</v>
      </c>
      <c r="C18" s="491" t="s">
        <v>1744</v>
      </c>
      <c r="D18" s="478">
        <v>569341</v>
      </c>
      <c r="E18" s="478">
        <v>0</v>
      </c>
      <c r="F18" s="478">
        <f>SUM(F15)</f>
        <v>572790</v>
      </c>
    </row>
    <row r="19" spans="1:6" x14ac:dyDescent="0.2">
      <c r="A19" s="516" t="s">
        <v>31</v>
      </c>
      <c r="B19" s="484" t="s">
        <v>1718</v>
      </c>
      <c r="C19" s="485" t="s">
        <v>1745</v>
      </c>
      <c r="D19" s="477">
        <v>533127</v>
      </c>
      <c r="E19" s="477">
        <v>0</v>
      </c>
      <c r="F19" s="477">
        <v>508277</v>
      </c>
    </row>
    <row r="20" spans="1:6" x14ac:dyDescent="0.2">
      <c r="A20" s="516" t="s">
        <v>32</v>
      </c>
      <c r="B20" s="484" t="s">
        <v>1719</v>
      </c>
      <c r="C20" s="485" t="s">
        <v>1746</v>
      </c>
      <c r="D20" s="477">
        <v>344</v>
      </c>
      <c r="E20" s="477">
        <v>0</v>
      </c>
      <c r="F20" s="477">
        <v>10</v>
      </c>
    </row>
    <row r="21" spans="1:6" x14ac:dyDescent="0.2">
      <c r="A21" s="516" t="s">
        <v>33</v>
      </c>
      <c r="B21" s="484" t="s">
        <v>1720</v>
      </c>
      <c r="C21" s="485" t="s">
        <v>1747</v>
      </c>
      <c r="D21" s="477">
        <v>532783</v>
      </c>
      <c r="E21" s="477">
        <v>0</v>
      </c>
      <c r="F21" s="477">
        <v>508267</v>
      </c>
    </row>
    <row r="22" spans="1:6" s="481" customFormat="1" ht="15" x14ac:dyDescent="0.2">
      <c r="A22" s="516" t="s">
        <v>34</v>
      </c>
      <c r="B22" s="487" t="s">
        <v>1722</v>
      </c>
      <c r="C22" s="491" t="s">
        <v>1748</v>
      </c>
      <c r="D22" s="478">
        <v>533127</v>
      </c>
      <c r="E22" s="478">
        <v>0</v>
      </c>
      <c r="F22" s="478">
        <f>SUM(F19)</f>
        <v>508277</v>
      </c>
    </row>
    <row r="23" spans="1:6" s="481" customFormat="1" ht="30" x14ac:dyDescent="0.2">
      <c r="A23" s="516" t="s">
        <v>35</v>
      </c>
      <c r="B23" s="487" t="s">
        <v>1723</v>
      </c>
      <c r="C23" s="491" t="s">
        <v>1749</v>
      </c>
      <c r="D23" s="478">
        <v>13147658</v>
      </c>
      <c r="E23" s="478">
        <v>0</v>
      </c>
      <c r="F23" s="478">
        <f>SUM(F10,F14,F18,F22)</f>
        <v>13180840</v>
      </c>
    </row>
    <row r="24" spans="1:6" x14ac:dyDescent="0.2">
      <c r="A24" s="516" t="s">
        <v>36</v>
      </c>
      <c r="B24" s="484" t="s">
        <v>1724</v>
      </c>
      <c r="C24" s="485" t="s">
        <v>1750</v>
      </c>
      <c r="D24" s="477">
        <v>4265</v>
      </c>
      <c r="E24" s="477">
        <v>0</v>
      </c>
      <c r="F24" s="477">
        <v>4755</v>
      </c>
    </row>
    <row r="25" spans="1:6" s="481" customFormat="1" ht="15" x14ac:dyDescent="0.2">
      <c r="A25" s="516" t="s">
        <v>37</v>
      </c>
      <c r="B25" s="487" t="s">
        <v>1725</v>
      </c>
      <c r="C25" s="491" t="s">
        <v>1751</v>
      </c>
      <c r="D25" s="478">
        <v>4265</v>
      </c>
      <c r="E25" s="478">
        <v>0</v>
      </c>
      <c r="F25" s="478">
        <f>SUM(F24:F24)</f>
        <v>4755</v>
      </c>
    </row>
    <row r="26" spans="1:6" x14ac:dyDescent="0.2">
      <c r="A26" s="516" t="s">
        <v>38</v>
      </c>
      <c r="B26" s="484" t="s">
        <v>1726</v>
      </c>
      <c r="C26" s="485" t="s">
        <v>1752</v>
      </c>
      <c r="D26" s="477">
        <v>0</v>
      </c>
      <c r="E26" s="477">
        <v>0</v>
      </c>
      <c r="F26" s="477">
        <v>500000</v>
      </c>
    </row>
    <row r="27" spans="1:6" x14ac:dyDescent="0.2">
      <c r="A27" s="516" t="s">
        <v>40</v>
      </c>
      <c r="B27" s="484" t="s">
        <v>1730</v>
      </c>
      <c r="C27" s="485" t="s">
        <v>1753</v>
      </c>
      <c r="D27" s="477">
        <v>0</v>
      </c>
      <c r="E27" s="477">
        <v>0</v>
      </c>
      <c r="F27" s="477">
        <v>500000</v>
      </c>
    </row>
    <row r="28" spans="1:6" s="481" customFormat="1" ht="15" x14ac:dyDescent="0.2">
      <c r="A28" s="516" t="s">
        <v>41</v>
      </c>
      <c r="B28" s="487" t="s">
        <v>1754</v>
      </c>
      <c r="C28" s="491" t="s">
        <v>1755</v>
      </c>
      <c r="D28" s="478">
        <v>0</v>
      </c>
      <c r="E28" s="478">
        <v>0</v>
      </c>
      <c r="F28" s="478">
        <f>SUM(F26:F26)</f>
        <v>500000</v>
      </c>
    </row>
    <row r="29" spans="1:6" s="481" customFormat="1" ht="15" x14ac:dyDescent="0.2">
      <c r="A29" s="516" t="s">
        <v>43</v>
      </c>
      <c r="B29" s="487" t="s">
        <v>1756</v>
      </c>
      <c r="C29" s="491" t="s">
        <v>1757</v>
      </c>
      <c r="D29" s="478">
        <v>4265</v>
      </c>
      <c r="E29" s="478">
        <v>0</v>
      </c>
      <c r="F29" s="478">
        <f>SUM(F25,F28)</f>
        <v>504755</v>
      </c>
    </row>
    <row r="30" spans="1:6" x14ac:dyDescent="0.2">
      <c r="A30" s="516" t="s">
        <v>44</v>
      </c>
      <c r="B30" s="484" t="s">
        <v>1759</v>
      </c>
      <c r="C30" s="485" t="s">
        <v>1760</v>
      </c>
      <c r="D30" s="477">
        <v>1841</v>
      </c>
      <c r="E30" s="477">
        <v>0</v>
      </c>
      <c r="F30" s="477">
        <v>905</v>
      </c>
    </row>
    <row r="31" spans="1:6" s="481" customFormat="1" ht="15" x14ac:dyDescent="0.2">
      <c r="A31" s="516" t="s">
        <v>45</v>
      </c>
      <c r="B31" s="487" t="s">
        <v>1761</v>
      </c>
      <c r="C31" s="491" t="s">
        <v>1762</v>
      </c>
      <c r="D31" s="478">
        <v>1841</v>
      </c>
      <c r="E31" s="478">
        <v>0</v>
      </c>
      <c r="F31" s="478">
        <f>SUM(F30:F30)</f>
        <v>905</v>
      </c>
    </row>
    <row r="32" spans="1:6" x14ac:dyDescent="0.2">
      <c r="A32" s="516" t="s">
        <v>47</v>
      </c>
      <c r="B32" s="484" t="s">
        <v>1763</v>
      </c>
      <c r="C32" s="485" t="s">
        <v>1764</v>
      </c>
      <c r="D32" s="477">
        <v>1420572</v>
      </c>
      <c r="E32" s="477">
        <v>0</v>
      </c>
      <c r="F32" s="477">
        <v>1232966</v>
      </c>
    </row>
    <row r="33" spans="1:6" s="481" customFormat="1" ht="15" x14ac:dyDescent="0.2">
      <c r="A33" s="516" t="s">
        <v>48</v>
      </c>
      <c r="B33" s="487" t="s">
        <v>1765</v>
      </c>
      <c r="C33" s="491" t="s">
        <v>1766</v>
      </c>
      <c r="D33" s="478">
        <v>1420572</v>
      </c>
      <c r="E33" s="478">
        <v>0</v>
      </c>
      <c r="F33" s="478">
        <f>SUM(F32:F32)</f>
        <v>1232966</v>
      </c>
    </row>
    <row r="34" spans="1:6" s="481" customFormat="1" ht="15" x14ac:dyDescent="0.2">
      <c r="A34" s="516" t="s">
        <v>49</v>
      </c>
      <c r="B34" s="487" t="s">
        <v>1767</v>
      </c>
      <c r="C34" s="491" t="s">
        <v>1768</v>
      </c>
      <c r="D34" s="478">
        <v>1422413</v>
      </c>
      <c r="E34" s="478">
        <v>0</v>
      </c>
      <c r="F34" s="478">
        <f>SUM(F31,F33)</f>
        <v>1233871</v>
      </c>
    </row>
    <row r="35" spans="1:6" ht="25.5" x14ac:dyDescent="0.2">
      <c r="A35" s="516" t="s">
        <v>50</v>
      </c>
      <c r="B35" s="484" t="s">
        <v>1769</v>
      </c>
      <c r="C35" s="485" t="s">
        <v>1770</v>
      </c>
      <c r="D35" s="477">
        <v>68</v>
      </c>
      <c r="E35" s="477">
        <v>0</v>
      </c>
      <c r="F35" s="477">
        <v>68</v>
      </c>
    </row>
    <row r="36" spans="1:6" ht="25.5" x14ac:dyDescent="0.2">
      <c r="A36" s="516" t="s">
        <v>51</v>
      </c>
      <c r="B36" s="484" t="s">
        <v>1773</v>
      </c>
      <c r="C36" s="485" t="s">
        <v>1774</v>
      </c>
      <c r="D36" s="477">
        <v>23414</v>
      </c>
      <c r="E36" s="477">
        <v>0</v>
      </c>
      <c r="F36" s="477">
        <v>18571</v>
      </c>
    </row>
    <row r="37" spans="1:6" x14ac:dyDescent="0.2">
      <c r="A37" s="516" t="s">
        <v>52</v>
      </c>
      <c r="B37" s="484" t="s">
        <v>1776</v>
      </c>
      <c r="C37" s="485" t="s">
        <v>1777</v>
      </c>
      <c r="D37" s="477">
        <v>953</v>
      </c>
      <c r="E37" s="477">
        <v>0</v>
      </c>
      <c r="F37" s="477">
        <v>616</v>
      </c>
    </row>
    <row r="38" spans="1:6" ht="25.5" x14ac:dyDescent="0.2">
      <c r="A38" s="516" t="s">
        <v>53</v>
      </c>
      <c r="B38" s="484" t="s">
        <v>1778</v>
      </c>
      <c r="C38" s="485" t="s">
        <v>1779</v>
      </c>
      <c r="D38" s="477">
        <v>15184</v>
      </c>
      <c r="E38" s="477">
        <v>0</v>
      </c>
      <c r="F38" s="477">
        <v>4597</v>
      </c>
    </row>
    <row r="39" spans="1:6" x14ac:dyDescent="0.2">
      <c r="A39" s="516" t="s">
        <v>54</v>
      </c>
      <c r="B39" s="484" t="s">
        <v>1780</v>
      </c>
      <c r="C39" s="485" t="s">
        <v>1781</v>
      </c>
      <c r="D39" s="477">
        <v>7277</v>
      </c>
      <c r="E39" s="477">
        <v>0</v>
      </c>
      <c r="F39" s="477">
        <v>13358</v>
      </c>
    </row>
    <row r="40" spans="1:6" x14ac:dyDescent="0.2">
      <c r="A40" s="516" t="s">
        <v>55</v>
      </c>
      <c r="B40" s="484" t="s">
        <v>1782</v>
      </c>
      <c r="C40" s="485" t="s">
        <v>1783</v>
      </c>
      <c r="D40" s="477">
        <v>15693</v>
      </c>
      <c r="E40" s="477">
        <v>0</v>
      </c>
      <c r="F40" s="477">
        <v>16144</v>
      </c>
    </row>
    <row r="41" spans="1:6" ht="25.5" x14ac:dyDescent="0.2">
      <c r="A41" s="516" t="s">
        <v>56</v>
      </c>
      <c r="B41" s="484" t="s">
        <v>1784</v>
      </c>
      <c r="C41" s="485" t="s">
        <v>1785</v>
      </c>
      <c r="D41" s="477">
        <v>4801</v>
      </c>
      <c r="E41" s="477">
        <v>0</v>
      </c>
      <c r="F41" s="477">
        <v>3456</v>
      </c>
    </row>
    <row r="42" spans="1:6" x14ac:dyDescent="0.2">
      <c r="A42" s="516" t="s">
        <v>57</v>
      </c>
      <c r="B42" s="484" t="s">
        <v>1786</v>
      </c>
      <c r="C42" s="485" t="s">
        <v>1787</v>
      </c>
      <c r="D42" s="477">
        <v>705</v>
      </c>
      <c r="E42" s="477">
        <v>0</v>
      </c>
      <c r="F42" s="477">
        <v>4543</v>
      </c>
    </row>
    <row r="43" spans="1:6" x14ac:dyDescent="0.2">
      <c r="A43" s="516" t="s">
        <v>58</v>
      </c>
      <c r="B43" s="484" t="s">
        <v>1788</v>
      </c>
      <c r="C43" s="485" t="s">
        <v>1789</v>
      </c>
      <c r="D43" s="477">
        <v>3523</v>
      </c>
      <c r="E43" s="477">
        <v>0</v>
      </c>
      <c r="F43" s="477">
        <v>4215</v>
      </c>
    </row>
    <row r="44" spans="1:6" ht="25.5" x14ac:dyDescent="0.2">
      <c r="A44" s="516" t="s">
        <v>59</v>
      </c>
      <c r="B44" s="484" t="s">
        <v>1790</v>
      </c>
      <c r="C44" s="485" t="s">
        <v>1791</v>
      </c>
      <c r="D44" s="477">
        <v>2070</v>
      </c>
      <c r="E44" s="477">
        <v>0</v>
      </c>
      <c r="F44" s="477">
        <v>3303</v>
      </c>
    </row>
    <row r="45" spans="1:6" x14ac:dyDescent="0.2">
      <c r="A45" s="516" t="s">
        <v>60</v>
      </c>
      <c r="B45" s="484" t="s">
        <v>1792</v>
      </c>
      <c r="C45" s="485" t="s">
        <v>1793</v>
      </c>
      <c r="D45" s="477">
        <v>4594</v>
      </c>
      <c r="E45" s="477">
        <v>0</v>
      </c>
      <c r="F45" s="477">
        <v>627</v>
      </c>
    </row>
    <row r="46" spans="1:6" ht="25.5" x14ac:dyDescent="0.2">
      <c r="A46" s="516" t="s">
        <v>62</v>
      </c>
      <c r="B46" s="484" t="s">
        <v>1794</v>
      </c>
      <c r="C46" s="485" t="s">
        <v>1795</v>
      </c>
      <c r="D46" s="477">
        <v>480</v>
      </c>
      <c r="E46" s="477">
        <v>0</v>
      </c>
      <c r="F46" s="477">
        <v>481</v>
      </c>
    </row>
    <row r="47" spans="1:6" x14ac:dyDescent="0.2">
      <c r="A47" s="516" t="s">
        <v>63</v>
      </c>
      <c r="B47" s="484" t="s">
        <v>1796</v>
      </c>
      <c r="C47" s="485" t="s">
        <v>1797</v>
      </c>
      <c r="D47" s="477">
        <v>480</v>
      </c>
      <c r="E47" s="477">
        <v>0</v>
      </c>
      <c r="F47" s="477">
        <v>481</v>
      </c>
    </row>
    <row r="48" spans="1:6" ht="25.5" x14ac:dyDescent="0.2">
      <c r="A48" s="516" t="s">
        <v>64</v>
      </c>
      <c r="B48" s="484" t="s">
        <v>1800</v>
      </c>
      <c r="C48" s="485" t="s">
        <v>1801</v>
      </c>
      <c r="D48" s="477">
        <v>348</v>
      </c>
      <c r="E48" s="477">
        <v>0</v>
      </c>
      <c r="F48" s="477">
        <v>354</v>
      </c>
    </row>
    <row r="49" spans="1:6" ht="25.5" x14ac:dyDescent="0.2">
      <c r="A49" s="516" t="s">
        <v>65</v>
      </c>
      <c r="B49" s="484" t="s">
        <v>1802</v>
      </c>
      <c r="C49" s="485" t="s">
        <v>1803</v>
      </c>
      <c r="D49" s="477">
        <v>186</v>
      </c>
      <c r="E49" s="477">
        <v>0</v>
      </c>
      <c r="F49" s="477">
        <v>342</v>
      </c>
    </row>
    <row r="50" spans="1:6" s="481" customFormat="1" ht="15" x14ac:dyDescent="0.2">
      <c r="A50" s="516" t="s">
        <v>66</v>
      </c>
      <c r="B50" s="487" t="s">
        <v>1806</v>
      </c>
      <c r="C50" s="491" t="s">
        <v>1807</v>
      </c>
      <c r="D50" s="478">
        <v>40003</v>
      </c>
      <c r="E50" s="478">
        <v>0</v>
      </c>
      <c r="F50" s="478">
        <f>SUM(F35,F36,F40,F46,F48)</f>
        <v>35618</v>
      </c>
    </row>
    <row r="51" spans="1:6" ht="25.5" x14ac:dyDescent="0.2">
      <c r="A51" s="516" t="s">
        <v>67</v>
      </c>
      <c r="B51" s="484" t="s">
        <v>1808</v>
      </c>
      <c r="C51" s="485" t="s">
        <v>1809</v>
      </c>
      <c r="D51" s="477">
        <v>21594</v>
      </c>
      <c r="E51" s="477">
        <v>0</v>
      </c>
      <c r="F51" s="477">
        <v>6003</v>
      </c>
    </row>
    <row r="52" spans="1:6" x14ac:dyDescent="0.2">
      <c r="A52" s="516" t="s">
        <v>68</v>
      </c>
      <c r="B52" s="484" t="s">
        <v>1810</v>
      </c>
      <c r="C52" s="485" t="s">
        <v>1811</v>
      </c>
      <c r="D52" s="477">
        <v>16</v>
      </c>
      <c r="E52" s="477">
        <v>0</v>
      </c>
      <c r="F52" s="477">
        <v>37</v>
      </c>
    </row>
    <row r="53" spans="1:6" ht="25.5" x14ac:dyDescent="0.2">
      <c r="A53" s="516" t="s">
        <v>69</v>
      </c>
      <c r="B53" s="484" t="s">
        <v>1812</v>
      </c>
      <c r="C53" s="485" t="s">
        <v>1813</v>
      </c>
      <c r="D53" s="477">
        <v>21573</v>
      </c>
      <c r="E53" s="477">
        <v>0</v>
      </c>
      <c r="F53" s="477">
        <v>5965</v>
      </c>
    </row>
    <row r="54" spans="1:6" ht="25.5" x14ac:dyDescent="0.2">
      <c r="A54" s="516" t="s">
        <v>70</v>
      </c>
      <c r="B54" s="484" t="s">
        <v>1814</v>
      </c>
      <c r="C54" s="485" t="s">
        <v>1815</v>
      </c>
      <c r="D54" s="477">
        <v>5</v>
      </c>
      <c r="E54" s="477">
        <v>0</v>
      </c>
      <c r="F54" s="477">
        <v>0</v>
      </c>
    </row>
    <row r="55" spans="1:6" ht="25.5" x14ac:dyDescent="0.2">
      <c r="A55" s="516" t="s">
        <v>71</v>
      </c>
      <c r="B55" s="484" t="s">
        <v>1816</v>
      </c>
      <c r="C55" s="485" t="s">
        <v>1817</v>
      </c>
      <c r="D55" s="477">
        <v>9313</v>
      </c>
      <c r="E55" s="477">
        <v>0</v>
      </c>
      <c r="F55" s="477">
        <v>11393</v>
      </c>
    </row>
    <row r="56" spans="1:6" ht="25.5" x14ac:dyDescent="0.2">
      <c r="A56" s="516" t="s">
        <v>72</v>
      </c>
      <c r="B56" s="484" t="s">
        <v>1818</v>
      </c>
      <c r="C56" s="485" t="s">
        <v>1819</v>
      </c>
      <c r="D56" s="477">
        <v>2639</v>
      </c>
      <c r="E56" s="477">
        <v>0</v>
      </c>
      <c r="F56" s="477">
        <v>2004</v>
      </c>
    </row>
    <row r="57" spans="1:6" ht="25.5" x14ac:dyDescent="0.2">
      <c r="A57" s="516" t="s">
        <v>73</v>
      </c>
      <c r="B57" s="484" t="s">
        <v>1820</v>
      </c>
      <c r="C57" s="485" t="s">
        <v>1821</v>
      </c>
      <c r="D57" s="477">
        <v>4745</v>
      </c>
      <c r="E57" s="477">
        <v>0</v>
      </c>
      <c r="F57" s="477">
        <v>667</v>
      </c>
    </row>
    <row r="58" spans="1:6" ht="25.5" x14ac:dyDescent="0.2">
      <c r="A58" s="516" t="s">
        <v>74</v>
      </c>
      <c r="B58" s="484" t="s">
        <v>1822</v>
      </c>
      <c r="C58" s="485" t="s">
        <v>1823</v>
      </c>
      <c r="D58" s="477">
        <v>1101</v>
      </c>
      <c r="E58" s="477">
        <v>0</v>
      </c>
      <c r="F58" s="477">
        <v>8722</v>
      </c>
    </row>
    <row r="59" spans="1:6" ht="25.5" x14ac:dyDescent="0.2">
      <c r="A59" s="516" t="s">
        <v>75</v>
      </c>
      <c r="B59" s="484" t="s">
        <v>1824</v>
      </c>
      <c r="C59" s="485" t="s">
        <v>1825</v>
      </c>
      <c r="D59" s="477">
        <v>644</v>
      </c>
      <c r="E59" s="477">
        <v>0</v>
      </c>
      <c r="F59" s="477">
        <v>0</v>
      </c>
    </row>
    <row r="60" spans="1:6" ht="25.5" x14ac:dyDescent="0.2">
      <c r="A60" s="516" t="s">
        <v>76</v>
      </c>
      <c r="B60" s="484" t="s">
        <v>1826</v>
      </c>
      <c r="C60" s="485" t="s">
        <v>1827</v>
      </c>
      <c r="D60" s="477">
        <v>184</v>
      </c>
      <c r="E60" s="477">
        <v>0</v>
      </c>
      <c r="F60" s="477">
        <v>0</v>
      </c>
    </row>
    <row r="61" spans="1:6" ht="25.5" x14ac:dyDescent="0.2">
      <c r="A61" s="516" t="s">
        <v>78</v>
      </c>
      <c r="B61" s="484" t="s">
        <v>1828</v>
      </c>
      <c r="C61" s="485" t="s">
        <v>1829</v>
      </c>
      <c r="D61" s="477">
        <v>1347</v>
      </c>
      <c r="E61" s="477">
        <v>0</v>
      </c>
      <c r="F61" s="477">
        <v>1160</v>
      </c>
    </row>
    <row r="62" spans="1:6" ht="25.5" x14ac:dyDescent="0.2">
      <c r="A62" s="516" t="s">
        <v>79</v>
      </c>
      <c r="B62" s="484" t="s">
        <v>1830</v>
      </c>
      <c r="C62" s="485" t="s">
        <v>1831</v>
      </c>
      <c r="D62" s="477">
        <v>1347</v>
      </c>
      <c r="E62" s="477">
        <v>0</v>
      </c>
      <c r="F62" s="477">
        <v>1160</v>
      </c>
    </row>
    <row r="63" spans="1:6" ht="25.5" x14ac:dyDescent="0.2">
      <c r="A63" s="516" t="s">
        <v>149</v>
      </c>
      <c r="B63" s="484" t="s">
        <v>1832</v>
      </c>
      <c r="C63" s="485" t="s">
        <v>1833</v>
      </c>
      <c r="D63" s="477">
        <v>21799</v>
      </c>
      <c r="E63" s="477">
        <v>0</v>
      </c>
      <c r="F63" s="477">
        <v>49942</v>
      </c>
    </row>
    <row r="64" spans="1:6" ht="25.5" x14ac:dyDescent="0.2">
      <c r="A64" s="516" t="s">
        <v>150</v>
      </c>
      <c r="B64" s="484" t="s">
        <v>1834</v>
      </c>
      <c r="C64" s="485" t="s">
        <v>1835</v>
      </c>
      <c r="D64" s="477">
        <v>21799</v>
      </c>
      <c r="E64" s="477">
        <v>0</v>
      </c>
      <c r="F64" s="477">
        <v>20295</v>
      </c>
    </row>
    <row r="65" spans="1:6" s="481" customFormat="1" ht="30" x14ac:dyDescent="0.2">
      <c r="A65" s="516" t="s">
        <v>151</v>
      </c>
      <c r="B65" s="487">
        <v>142</v>
      </c>
      <c r="C65" s="491" t="s">
        <v>1836</v>
      </c>
      <c r="D65" s="478">
        <v>54053</v>
      </c>
      <c r="E65" s="478">
        <v>0</v>
      </c>
      <c r="F65" s="478">
        <f>SUM(F51,F55,F61,F63)</f>
        <v>68498</v>
      </c>
    </row>
    <row r="66" spans="1:6" x14ac:dyDescent="0.2">
      <c r="A66" s="516" t="s">
        <v>152</v>
      </c>
      <c r="B66" s="484">
        <v>143</v>
      </c>
      <c r="C66" s="485" t="s">
        <v>1837</v>
      </c>
      <c r="D66" s="477">
        <v>7010</v>
      </c>
      <c r="E66" s="477">
        <v>0</v>
      </c>
      <c r="F66" s="477">
        <v>1970</v>
      </c>
    </row>
    <row r="67" spans="1:6" x14ac:dyDescent="0.2">
      <c r="A67" s="516" t="s">
        <v>153</v>
      </c>
      <c r="B67" s="484">
        <v>148</v>
      </c>
      <c r="C67" s="485" t="s">
        <v>1838</v>
      </c>
      <c r="D67" s="477">
        <v>3790</v>
      </c>
      <c r="E67" s="477">
        <v>0</v>
      </c>
      <c r="F67" s="477">
        <v>1970</v>
      </c>
    </row>
    <row r="68" spans="1:6" x14ac:dyDescent="0.2">
      <c r="A68" s="516" t="s">
        <v>154</v>
      </c>
      <c r="B68" s="484">
        <v>149</v>
      </c>
      <c r="C68" s="485" t="s">
        <v>1839</v>
      </c>
      <c r="D68" s="477">
        <v>3220</v>
      </c>
      <c r="E68" s="477">
        <v>0</v>
      </c>
      <c r="F68" s="477">
        <v>0</v>
      </c>
    </row>
    <row r="69" spans="1:6" x14ac:dyDescent="0.2">
      <c r="A69" s="516" t="s">
        <v>155</v>
      </c>
      <c r="B69" s="484">
        <v>152</v>
      </c>
      <c r="C69" s="485" t="s">
        <v>1840</v>
      </c>
      <c r="D69" s="477">
        <v>900</v>
      </c>
      <c r="E69" s="477">
        <v>0</v>
      </c>
      <c r="F69" s="477">
        <v>1500</v>
      </c>
    </row>
    <row r="70" spans="1:6" ht="25.5" x14ac:dyDescent="0.2">
      <c r="A70" s="516" t="s">
        <v>156</v>
      </c>
      <c r="B70" s="484">
        <v>155</v>
      </c>
      <c r="C70" s="485" t="s">
        <v>1841</v>
      </c>
      <c r="D70" s="477">
        <v>185</v>
      </c>
      <c r="E70" s="477">
        <v>0</v>
      </c>
      <c r="F70" s="477">
        <v>151</v>
      </c>
    </row>
    <row r="71" spans="1:6" x14ac:dyDescent="0.2">
      <c r="A71" s="516" t="s">
        <v>157</v>
      </c>
      <c r="B71" s="484">
        <v>157</v>
      </c>
      <c r="C71" s="485" t="s">
        <v>1842</v>
      </c>
      <c r="D71" s="477">
        <v>0</v>
      </c>
      <c r="E71" s="477">
        <v>0</v>
      </c>
      <c r="F71" s="477">
        <v>2230</v>
      </c>
    </row>
    <row r="72" spans="1:6" s="481" customFormat="1" ht="15" x14ac:dyDescent="0.2">
      <c r="A72" s="516" t="s">
        <v>158</v>
      </c>
      <c r="B72" s="487">
        <v>158</v>
      </c>
      <c r="C72" s="491" t="s">
        <v>1843</v>
      </c>
      <c r="D72" s="478">
        <v>8095</v>
      </c>
      <c r="E72" s="478">
        <v>0</v>
      </c>
      <c r="F72" s="478">
        <f>SUM(F66,F69,F70,F71)</f>
        <v>5851</v>
      </c>
    </row>
    <row r="73" spans="1:6" s="481" customFormat="1" ht="15" x14ac:dyDescent="0.2">
      <c r="A73" s="516" t="s">
        <v>159</v>
      </c>
      <c r="B73" s="487">
        <v>159</v>
      </c>
      <c r="C73" s="491" t="s">
        <v>1844</v>
      </c>
      <c r="D73" s="478">
        <v>102151</v>
      </c>
      <c r="E73" s="478">
        <v>0</v>
      </c>
      <c r="F73" s="478">
        <f>SUM(F50,F65,F72)</f>
        <v>109967</v>
      </c>
    </row>
    <row r="74" spans="1:6" x14ac:dyDescent="0.2">
      <c r="A74" s="516" t="s">
        <v>160</v>
      </c>
      <c r="B74" s="484">
        <v>161</v>
      </c>
      <c r="C74" s="485" t="s">
        <v>2104</v>
      </c>
      <c r="D74" s="477"/>
      <c r="E74" s="477"/>
      <c r="F74" s="477">
        <v>7390</v>
      </c>
    </row>
    <row r="75" spans="1:6" s="481" customFormat="1" ht="30" x14ac:dyDescent="0.2">
      <c r="A75" s="516" t="s">
        <v>161</v>
      </c>
      <c r="B75" s="487">
        <v>164</v>
      </c>
      <c r="C75" s="491" t="s">
        <v>2105</v>
      </c>
      <c r="D75" s="478"/>
      <c r="E75" s="478"/>
      <c r="F75" s="478">
        <f>SUM(F74)</f>
        <v>7390</v>
      </c>
    </row>
    <row r="76" spans="1:6" x14ac:dyDescent="0.2">
      <c r="A76" s="516" t="s">
        <v>162</v>
      </c>
      <c r="B76" s="484">
        <v>166</v>
      </c>
      <c r="C76" s="485" t="s">
        <v>2106</v>
      </c>
      <c r="D76" s="477"/>
      <c r="E76" s="477"/>
      <c r="F76" s="477">
        <v>-37332</v>
      </c>
    </row>
    <row r="77" spans="1:6" s="481" customFormat="1" ht="15" x14ac:dyDescent="0.2">
      <c r="A77" s="516" t="s">
        <v>163</v>
      </c>
      <c r="B77" s="487">
        <v>167</v>
      </c>
      <c r="C77" s="491" t="s">
        <v>2107</v>
      </c>
      <c r="D77" s="478"/>
      <c r="E77" s="478"/>
      <c r="F77" s="478">
        <f>SUM(F76)</f>
        <v>-37332</v>
      </c>
    </row>
    <row r="78" spans="1:6" x14ac:dyDescent="0.2">
      <c r="A78" s="516" t="s">
        <v>164</v>
      </c>
      <c r="B78" s="484">
        <v>168</v>
      </c>
      <c r="C78" s="485" t="s">
        <v>2103</v>
      </c>
      <c r="D78" s="477">
        <v>69589</v>
      </c>
      <c r="E78" s="477">
        <v>0</v>
      </c>
      <c r="F78" s="477">
        <v>0</v>
      </c>
    </row>
    <row r="79" spans="1:6" s="481" customFormat="1" ht="15" x14ac:dyDescent="0.2">
      <c r="A79" s="516" t="s">
        <v>165</v>
      </c>
      <c r="B79" s="487">
        <v>170</v>
      </c>
      <c r="C79" s="491" t="s">
        <v>2108</v>
      </c>
      <c r="D79" s="478"/>
      <c r="E79" s="478"/>
      <c r="F79" s="478">
        <f>SUM(F78)</f>
        <v>0</v>
      </c>
    </row>
    <row r="80" spans="1:6" s="481" customFormat="1" ht="15" x14ac:dyDescent="0.2">
      <c r="A80" s="516" t="s">
        <v>166</v>
      </c>
      <c r="B80" s="487">
        <v>171</v>
      </c>
      <c r="C80" s="491" t="s">
        <v>1845</v>
      </c>
      <c r="D80" s="478">
        <v>69589</v>
      </c>
      <c r="E80" s="478">
        <v>0</v>
      </c>
      <c r="F80" s="478">
        <f>SUM(F75,F77,F79)</f>
        <v>-29942</v>
      </c>
    </row>
    <row r="81" spans="1:6" s="492" customFormat="1" ht="15.75" x14ac:dyDescent="0.2">
      <c r="A81" s="516" t="s">
        <v>167</v>
      </c>
      <c r="B81" s="487">
        <v>176</v>
      </c>
      <c r="C81" s="493" t="s">
        <v>1716</v>
      </c>
      <c r="D81" s="479">
        <v>14746076</v>
      </c>
      <c r="E81" s="479">
        <v>0</v>
      </c>
      <c r="F81" s="479">
        <f>SUM(F23,F29,F34,F73,F80)</f>
        <v>14999491</v>
      </c>
    </row>
    <row r="82" spans="1:6" x14ac:dyDescent="0.2">
      <c r="A82" s="516" t="s">
        <v>168</v>
      </c>
      <c r="B82" s="484">
        <v>177</v>
      </c>
      <c r="C82" s="485" t="s">
        <v>1846</v>
      </c>
      <c r="D82" s="477">
        <v>14188331</v>
      </c>
      <c r="E82" s="477">
        <v>0</v>
      </c>
      <c r="F82" s="477">
        <v>14188330</v>
      </c>
    </row>
    <row r="83" spans="1:6" x14ac:dyDescent="0.2">
      <c r="A83" s="516" t="s">
        <v>169</v>
      </c>
      <c r="B83" s="484">
        <v>181</v>
      </c>
      <c r="C83" s="485" t="s">
        <v>1847</v>
      </c>
      <c r="D83" s="477">
        <v>506138</v>
      </c>
      <c r="E83" s="477">
        <v>0</v>
      </c>
      <c r="F83" s="477">
        <v>506140</v>
      </c>
    </row>
    <row r="84" spans="1:6" x14ac:dyDescent="0.2">
      <c r="A84" s="516" t="s">
        <v>170</v>
      </c>
      <c r="B84" s="484">
        <v>183</v>
      </c>
      <c r="C84" s="485" t="s">
        <v>1848</v>
      </c>
      <c r="D84" s="477">
        <v>-1803532</v>
      </c>
      <c r="E84" s="477">
        <v>0</v>
      </c>
      <c r="F84" s="477">
        <v>-1359613</v>
      </c>
    </row>
    <row r="85" spans="1:6" x14ac:dyDescent="0.2">
      <c r="A85" s="516" t="s">
        <v>171</v>
      </c>
      <c r="B85" s="484">
        <v>185</v>
      </c>
      <c r="C85" s="485" t="s">
        <v>1849</v>
      </c>
      <c r="D85" s="477">
        <v>1650433</v>
      </c>
      <c r="E85" s="477">
        <v>0</v>
      </c>
      <c r="F85" s="477">
        <v>309062</v>
      </c>
    </row>
    <row r="86" spans="1:6" s="481" customFormat="1" ht="15" x14ac:dyDescent="0.2">
      <c r="A86" s="516" t="s">
        <v>172</v>
      </c>
      <c r="B86" s="487">
        <v>186</v>
      </c>
      <c r="C86" s="491" t="s">
        <v>1850</v>
      </c>
      <c r="D86" s="478">
        <v>14541370</v>
      </c>
      <c r="E86" s="478">
        <v>0</v>
      </c>
      <c r="F86" s="478">
        <f>SUM(F82:F85)</f>
        <v>13643919</v>
      </c>
    </row>
    <row r="87" spans="1:6" x14ac:dyDescent="0.2">
      <c r="A87" s="516" t="s">
        <v>173</v>
      </c>
      <c r="B87" s="484">
        <v>187</v>
      </c>
      <c r="C87" s="485" t="s">
        <v>1851</v>
      </c>
      <c r="D87" s="477">
        <v>326</v>
      </c>
      <c r="E87" s="477">
        <v>0</v>
      </c>
      <c r="F87" s="477">
        <v>371</v>
      </c>
    </row>
    <row r="88" spans="1:6" x14ac:dyDescent="0.2">
      <c r="A88" s="516" t="s">
        <v>174</v>
      </c>
      <c r="B88" s="484">
        <v>189</v>
      </c>
      <c r="C88" s="485" t="s">
        <v>1852</v>
      </c>
      <c r="D88" s="477">
        <v>18801</v>
      </c>
      <c r="E88" s="477">
        <v>0</v>
      </c>
      <c r="F88" s="477">
        <v>7899</v>
      </c>
    </row>
    <row r="89" spans="1:6" x14ac:dyDescent="0.2">
      <c r="A89" s="516" t="s">
        <v>175</v>
      </c>
      <c r="B89" s="484">
        <v>190</v>
      </c>
      <c r="C89" s="485" t="s">
        <v>1853</v>
      </c>
      <c r="D89" s="477">
        <v>0</v>
      </c>
      <c r="E89" s="477">
        <v>0</v>
      </c>
      <c r="F89" s="477">
        <v>197</v>
      </c>
    </row>
    <row r="90" spans="1:6" ht="25.5" x14ac:dyDescent="0.2">
      <c r="A90" s="516" t="s">
        <v>176</v>
      </c>
      <c r="B90" s="484">
        <v>191</v>
      </c>
      <c r="C90" s="485" t="s">
        <v>1854</v>
      </c>
      <c r="D90" s="477">
        <v>0</v>
      </c>
      <c r="E90" s="477">
        <v>0</v>
      </c>
      <c r="F90" s="477">
        <v>6000</v>
      </c>
    </row>
    <row r="91" spans="1:6" x14ac:dyDescent="0.2">
      <c r="A91" s="516" t="s">
        <v>177</v>
      </c>
      <c r="B91" s="484">
        <v>194</v>
      </c>
      <c r="C91" s="485" t="s">
        <v>1855</v>
      </c>
      <c r="D91" s="477">
        <v>390</v>
      </c>
      <c r="E91" s="477">
        <v>0</v>
      </c>
      <c r="F91" s="477">
        <v>6536</v>
      </c>
    </row>
    <row r="92" spans="1:6" x14ac:dyDescent="0.2">
      <c r="A92" s="516" t="s">
        <v>178</v>
      </c>
      <c r="B92" s="484">
        <v>195</v>
      </c>
      <c r="C92" s="485" t="s">
        <v>1856</v>
      </c>
      <c r="D92" s="477">
        <v>19133</v>
      </c>
      <c r="E92" s="477">
        <v>0</v>
      </c>
      <c r="F92" s="477">
        <v>4007</v>
      </c>
    </row>
    <row r="93" spans="1:6" s="481" customFormat="1" ht="15" x14ac:dyDescent="0.2">
      <c r="A93" s="516" t="s">
        <v>179</v>
      </c>
      <c r="B93" s="487">
        <v>212</v>
      </c>
      <c r="C93" s="491" t="s">
        <v>1857</v>
      </c>
      <c r="D93" s="478">
        <v>38650</v>
      </c>
      <c r="E93" s="478">
        <v>0</v>
      </c>
      <c r="F93" s="478">
        <f>SUM(F87:F92)</f>
        <v>25010</v>
      </c>
    </row>
    <row r="94" spans="1:6" x14ac:dyDescent="0.2">
      <c r="A94" s="516" t="s">
        <v>180</v>
      </c>
      <c r="B94" s="484">
        <v>215</v>
      </c>
      <c r="C94" s="485" t="s">
        <v>1858</v>
      </c>
      <c r="D94" s="477">
        <v>11729</v>
      </c>
      <c r="E94" s="477">
        <v>0</v>
      </c>
      <c r="F94" s="477">
        <v>8328</v>
      </c>
    </row>
    <row r="95" spans="1:6" x14ac:dyDescent="0.2">
      <c r="A95" s="516" t="s">
        <v>181</v>
      </c>
      <c r="B95" s="484">
        <v>220</v>
      </c>
      <c r="C95" s="485" t="s">
        <v>1859</v>
      </c>
      <c r="D95" s="477">
        <v>8706</v>
      </c>
      <c r="E95" s="477">
        <v>0</v>
      </c>
      <c r="F95" s="477">
        <v>0</v>
      </c>
    </row>
    <row r="96" spans="1:6" x14ac:dyDescent="0.2">
      <c r="A96" s="516" t="s">
        <v>182</v>
      </c>
      <c r="B96" s="484">
        <v>221</v>
      </c>
      <c r="C96" s="485" t="s">
        <v>1860</v>
      </c>
      <c r="D96" s="477">
        <v>4278</v>
      </c>
      <c r="E96" s="477">
        <v>0</v>
      </c>
      <c r="F96" s="477">
        <v>40</v>
      </c>
    </row>
    <row r="97" spans="1:6" ht="25.5" x14ac:dyDescent="0.2">
      <c r="A97" s="516" t="s">
        <v>183</v>
      </c>
      <c r="B97" s="484">
        <v>225</v>
      </c>
      <c r="C97" s="485" t="s">
        <v>1861</v>
      </c>
      <c r="D97" s="477">
        <v>21189</v>
      </c>
      <c r="E97" s="477">
        <v>0</v>
      </c>
      <c r="F97" s="477">
        <v>19258</v>
      </c>
    </row>
    <row r="98" spans="1:6" ht="25.5" x14ac:dyDescent="0.2">
      <c r="A98" s="516" t="s">
        <v>184</v>
      </c>
      <c r="B98" s="484">
        <v>230</v>
      </c>
      <c r="C98" s="485" t="s">
        <v>2109</v>
      </c>
      <c r="D98" s="477">
        <v>0</v>
      </c>
      <c r="E98" s="477">
        <v>0</v>
      </c>
      <c r="F98" s="477">
        <v>19258</v>
      </c>
    </row>
    <row r="99" spans="1:6" s="481" customFormat="1" ht="30" x14ac:dyDescent="0.2">
      <c r="A99" s="516" t="s">
        <v>185</v>
      </c>
      <c r="B99" s="487">
        <v>236</v>
      </c>
      <c r="C99" s="491" t="s">
        <v>1862</v>
      </c>
      <c r="D99" s="478">
        <v>45902</v>
      </c>
      <c r="E99" s="478">
        <v>0</v>
      </c>
      <c r="F99" s="478">
        <f>SUM(F94:F97)</f>
        <v>27626</v>
      </c>
    </row>
    <row r="100" spans="1:6" x14ac:dyDescent="0.2">
      <c r="A100" s="516" t="s">
        <v>186</v>
      </c>
      <c r="B100" s="484">
        <v>237</v>
      </c>
      <c r="C100" s="485" t="s">
        <v>1863</v>
      </c>
      <c r="D100" s="477">
        <v>47548</v>
      </c>
      <c r="E100" s="477">
        <v>0</v>
      </c>
      <c r="F100" s="477">
        <v>59064</v>
      </c>
    </row>
    <row r="101" spans="1:6" x14ac:dyDescent="0.2">
      <c r="A101" s="516" t="s">
        <v>187</v>
      </c>
      <c r="B101" s="484">
        <v>239</v>
      </c>
      <c r="C101" s="485" t="s">
        <v>1864</v>
      </c>
      <c r="D101" s="477">
        <v>16</v>
      </c>
      <c r="E101" s="477">
        <v>0</v>
      </c>
      <c r="F101" s="477">
        <v>0</v>
      </c>
    </row>
    <row r="102" spans="1:6" x14ac:dyDescent="0.2">
      <c r="A102" s="516" t="s">
        <v>188</v>
      </c>
      <c r="B102" s="484">
        <v>244</v>
      </c>
      <c r="C102" s="485" t="s">
        <v>1865</v>
      </c>
      <c r="D102" s="477">
        <v>2954</v>
      </c>
      <c r="E102" s="477">
        <v>0</v>
      </c>
      <c r="F102" s="477">
        <v>2954</v>
      </c>
    </row>
    <row r="103" spans="1:6" s="481" customFormat="1" ht="15" x14ac:dyDescent="0.2">
      <c r="A103" s="516" t="s">
        <v>189</v>
      </c>
      <c r="B103" s="487">
        <v>247</v>
      </c>
      <c r="C103" s="491" t="s">
        <v>1866</v>
      </c>
      <c r="D103" s="478">
        <v>50518</v>
      </c>
      <c r="E103" s="478">
        <v>0</v>
      </c>
      <c r="F103" s="478">
        <f>SUM(F100:F102)</f>
        <v>62018</v>
      </c>
    </row>
    <row r="104" spans="1:6" s="481" customFormat="1" ht="15" x14ac:dyDescent="0.2">
      <c r="A104" s="516" t="s">
        <v>190</v>
      </c>
      <c r="B104" s="487">
        <v>248</v>
      </c>
      <c r="C104" s="491" t="s">
        <v>1867</v>
      </c>
      <c r="D104" s="478">
        <v>135070</v>
      </c>
      <c r="E104" s="478">
        <v>0</v>
      </c>
      <c r="F104" s="478">
        <f>SUM(F93,F99,F103)</f>
        <v>114654</v>
      </c>
    </row>
    <row r="105" spans="1:6" x14ac:dyDescent="0.2">
      <c r="A105" s="516" t="s">
        <v>191</v>
      </c>
      <c r="B105" s="484">
        <v>251</v>
      </c>
      <c r="C105" s="485" t="s">
        <v>1868</v>
      </c>
      <c r="D105" s="477">
        <v>69636</v>
      </c>
      <c r="E105" s="477">
        <v>0</v>
      </c>
      <c r="F105" s="477">
        <v>63917</v>
      </c>
    </row>
    <row r="106" spans="1:6" x14ac:dyDescent="0.2">
      <c r="A106" s="516" t="s">
        <v>192</v>
      </c>
      <c r="B106" s="484">
        <v>252</v>
      </c>
      <c r="C106" s="485" t="s">
        <v>1869</v>
      </c>
      <c r="D106" s="477">
        <v>1207983</v>
      </c>
      <c r="E106" s="477">
        <v>0</v>
      </c>
      <c r="F106" s="477">
        <v>1177001</v>
      </c>
    </row>
    <row r="107" spans="1:6" s="481" customFormat="1" ht="15" x14ac:dyDescent="0.2">
      <c r="A107" s="516" t="s">
        <v>193</v>
      </c>
      <c r="B107" s="487">
        <v>253</v>
      </c>
      <c r="C107" s="491" t="s">
        <v>1870</v>
      </c>
      <c r="D107" s="478">
        <v>1277619</v>
      </c>
      <c r="E107" s="478">
        <v>0</v>
      </c>
      <c r="F107" s="478">
        <f>SUM(F105:F106)</f>
        <v>1240918</v>
      </c>
    </row>
    <row r="108" spans="1:6" s="492" customFormat="1" ht="15.75" x14ac:dyDescent="0.2">
      <c r="A108" s="516" t="s">
        <v>194</v>
      </c>
      <c r="B108" s="487">
        <v>254</v>
      </c>
      <c r="C108" s="493" t="s">
        <v>1871</v>
      </c>
      <c r="D108" s="479">
        <v>14746076</v>
      </c>
      <c r="E108" s="479">
        <v>0</v>
      </c>
      <c r="F108" s="479">
        <f>SUM(F86,F104,F107)</f>
        <v>14999491</v>
      </c>
    </row>
  </sheetData>
  <mergeCells count="1">
    <mergeCell ref="A3:F3"/>
  </mergeCells>
  <printOptions horizontalCentered="1"/>
  <pageMargins left="0.74803149606299213" right="0.74803149606299213" top="0.98425196850393704" bottom="0.98425196850393704" header="0.51181102362204722" footer="0.51181102362204722"/>
  <pageSetup paperSize="8" scale="90" orientation="portrait" horizontalDpi="300" verticalDpi="300" r:id="rId1"/>
  <headerFooter alignWithMargins="0">
    <oddFooter>&amp;L&amp;D&amp;C&amp;P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view="pageBreakPreview" zoomScaleNormal="100" zoomScaleSheetLayoutView="100" workbookViewId="0">
      <selection activeCell="F2" sqref="F2"/>
    </sheetView>
  </sheetViews>
  <sheetFormatPr defaultRowHeight="12.75" x14ac:dyDescent="0.2"/>
  <cols>
    <col min="1" max="1" width="3.5703125" style="480" bestFit="1" customWidth="1"/>
    <col min="2" max="2" width="8.140625" style="480" customWidth="1"/>
    <col min="3" max="3" width="75.28515625" style="480" customWidth="1"/>
    <col min="4" max="4" width="19.140625" style="480" customWidth="1"/>
    <col min="5" max="5" width="15.28515625" style="480" customWidth="1"/>
    <col min="6" max="6" width="19.140625" style="480" customWidth="1"/>
    <col min="7" max="16384" width="9.140625" style="480"/>
  </cols>
  <sheetData>
    <row r="1" spans="1:6" s="473" customFormat="1" x14ac:dyDescent="0.25">
      <c r="F1" s="474" t="s">
        <v>2144</v>
      </c>
    </row>
    <row r="2" spans="1:6" s="473" customFormat="1" x14ac:dyDescent="0.25">
      <c r="F2" s="474"/>
    </row>
    <row r="3" spans="1:6" s="473" customFormat="1" ht="15" customHeight="1" x14ac:dyDescent="0.25">
      <c r="A3" s="658" t="s">
        <v>1614</v>
      </c>
      <c r="B3" s="658"/>
      <c r="C3" s="658"/>
      <c r="D3" s="658"/>
      <c r="E3" s="658"/>
      <c r="F3" s="658"/>
    </row>
    <row r="4" spans="1:6" s="473" customFormat="1" ht="15" customHeight="1" x14ac:dyDescent="0.25">
      <c r="B4" s="475"/>
      <c r="C4" s="475"/>
      <c r="D4" s="475"/>
      <c r="E4" s="475"/>
      <c r="F4" s="475"/>
    </row>
    <row r="5" spans="1:6" s="473" customFormat="1" x14ac:dyDescent="0.25">
      <c r="F5" s="474" t="s">
        <v>7</v>
      </c>
    </row>
    <row r="6" spans="1:6" ht="15" x14ac:dyDescent="0.2">
      <c r="A6" s="498"/>
      <c r="B6" s="482" t="s">
        <v>8</v>
      </c>
      <c r="C6" s="482" t="s">
        <v>9</v>
      </c>
      <c r="D6" s="482" t="s">
        <v>10</v>
      </c>
      <c r="E6" s="482" t="s">
        <v>11</v>
      </c>
      <c r="F6" s="482" t="s">
        <v>12</v>
      </c>
    </row>
    <row r="7" spans="1:6" ht="47.25" x14ac:dyDescent="0.2">
      <c r="A7" s="516" t="s">
        <v>19</v>
      </c>
      <c r="B7" s="482"/>
      <c r="C7" s="483" t="s">
        <v>109</v>
      </c>
      <c r="D7" s="476" t="s">
        <v>1731</v>
      </c>
      <c r="E7" s="483" t="s">
        <v>1733</v>
      </c>
      <c r="F7" s="476" t="s">
        <v>1732</v>
      </c>
    </row>
    <row r="8" spans="1:6" x14ac:dyDescent="0.2">
      <c r="A8" s="516" t="s">
        <v>20</v>
      </c>
      <c r="B8" s="484" t="s">
        <v>1697</v>
      </c>
      <c r="C8" s="485" t="s">
        <v>1872</v>
      </c>
      <c r="D8" s="477">
        <v>2391106</v>
      </c>
      <c r="E8" s="477">
        <v>0</v>
      </c>
      <c r="F8" s="477">
        <v>1072989</v>
      </c>
    </row>
    <row r="9" spans="1:6" x14ac:dyDescent="0.2">
      <c r="A9" s="516" t="s">
        <v>21</v>
      </c>
      <c r="B9" s="484" t="s">
        <v>1698</v>
      </c>
      <c r="C9" s="485" t="s">
        <v>1873</v>
      </c>
      <c r="D9" s="477">
        <v>231698</v>
      </c>
      <c r="E9" s="477">
        <v>0</v>
      </c>
      <c r="F9" s="477">
        <v>218480</v>
      </c>
    </row>
    <row r="10" spans="1:6" x14ac:dyDescent="0.2">
      <c r="A10" s="516" t="s">
        <v>22</v>
      </c>
      <c r="B10" s="484" t="s">
        <v>1699</v>
      </c>
      <c r="C10" s="485" t="s">
        <v>1874</v>
      </c>
      <c r="D10" s="477">
        <v>66864</v>
      </c>
      <c r="E10" s="477">
        <v>0</v>
      </c>
      <c r="F10" s="477">
        <v>73169</v>
      </c>
    </row>
    <row r="11" spans="1:6" s="481" customFormat="1" ht="30" x14ac:dyDescent="0.2">
      <c r="A11" s="516" t="s">
        <v>23</v>
      </c>
      <c r="B11" s="490" t="s">
        <v>1700</v>
      </c>
      <c r="C11" s="491" t="s">
        <v>1875</v>
      </c>
      <c r="D11" s="478">
        <v>2689668</v>
      </c>
      <c r="E11" s="478">
        <v>0</v>
      </c>
      <c r="F11" s="478">
        <f>SUM(F8:F10)</f>
        <v>1364638</v>
      </c>
    </row>
    <row r="12" spans="1:6" x14ac:dyDescent="0.2">
      <c r="A12" s="516" t="s">
        <v>24</v>
      </c>
      <c r="B12" s="484" t="s">
        <v>1704</v>
      </c>
      <c r="C12" s="485" t="s">
        <v>1876</v>
      </c>
      <c r="D12" s="477">
        <v>1916950</v>
      </c>
      <c r="E12" s="477">
        <v>0</v>
      </c>
      <c r="F12" s="477">
        <v>1958748</v>
      </c>
    </row>
    <row r="13" spans="1:6" x14ac:dyDescent="0.2">
      <c r="A13" s="516" t="s">
        <v>25</v>
      </c>
      <c r="B13" s="484" t="s">
        <v>1705</v>
      </c>
      <c r="C13" s="485" t="s">
        <v>1877</v>
      </c>
      <c r="D13" s="477">
        <v>140157</v>
      </c>
      <c r="E13" s="477">
        <v>0</v>
      </c>
      <c r="F13" s="477">
        <v>151331</v>
      </c>
    </row>
    <row r="14" spans="1:6" x14ac:dyDescent="0.2">
      <c r="A14" s="516" t="s">
        <v>26</v>
      </c>
      <c r="B14" s="484" t="s">
        <v>1706</v>
      </c>
      <c r="C14" s="485" t="s">
        <v>2111</v>
      </c>
      <c r="D14" s="477">
        <v>268917</v>
      </c>
      <c r="E14" s="477">
        <v>0</v>
      </c>
      <c r="F14" s="477">
        <v>72637</v>
      </c>
    </row>
    <row r="15" spans="1:6" x14ac:dyDescent="0.2">
      <c r="A15" s="516"/>
      <c r="B15" s="484">
        <v>11</v>
      </c>
      <c r="C15" s="485" t="s">
        <v>2110</v>
      </c>
      <c r="D15" s="477">
        <v>186178</v>
      </c>
      <c r="E15" s="477"/>
      <c r="F15" s="477">
        <v>1609903</v>
      </c>
    </row>
    <row r="16" spans="1:6" s="481" customFormat="1" ht="30" x14ac:dyDescent="0.2">
      <c r="A16" s="516" t="s">
        <v>27</v>
      </c>
      <c r="B16" s="490">
        <v>12</v>
      </c>
      <c r="C16" s="491" t="s">
        <v>1878</v>
      </c>
      <c r="D16" s="478">
        <f>SUM(D12:D15)</f>
        <v>2512202</v>
      </c>
      <c r="E16" s="478">
        <v>0</v>
      </c>
      <c r="F16" s="478">
        <f>SUM(F12:F15)</f>
        <v>3792619</v>
      </c>
    </row>
    <row r="17" spans="1:6" x14ac:dyDescent="0.2">
      <c r="A17" s="516" t="s">
        <v>28</v>
      </c>
      <c r="B17" s="484">
        <v>13</v>
      </c>
      <c r="C17" s="485" t="s">
        <v>2112</v>
      </c>
      <c r="D17" s="477">
        <v>184015</v>
      </c>
      <c r="E17" s="477">
        <v>0</v>
      </c>
      <c r="F17" s="477">
        <v>195661</v>
      </c>
    </row>
    <row r="18" spans="1:6" x14ac:dyDescent="0.2">
      <c r="A18" s="516" t="s">
        <v>29</v>
      </c>
      <c r="B18" s="484">
        <v>14</v>
      </c>
      <c r="C18" s="485" t="s">
        <v>2113</v>
      </c>
      <c r="D18" s="477">
        <v>567271</v>
      </c>
      <c r="E18" s="477">
        <v>0</v>
      </c>
      <c r="F18" s="477">
        <v>649438</v>
      </c>
    </row>
    <row r="19" spans="1:6" x14ac:dyDescent="0.2">
      <c r="A19" s="516" t="s">
        <v>31</v>
      </c>
      <c r="B19" s="484">
        <v>16</v>
      </c>
      <c r="C19" s="485" t="s">
        <v>2114</v>
      </c>
      <c r="D19" s="477">
        <v>32138</v>
      </c>
      <c r="E19" s="477">
        <v>0</v>
      </c>
      <c r="F19" s="477">
        <v>11573</v>
      </c>
    </row>
    <row r="20" spans="1:6" s="481" customFormat="1" ht="15" x14ac:dyDescent="0.2">
      <c r="A20" s="516" t="s">
        <v>32</v>
      </c>
      <c r="B20" s="490">
        <v>17</v>
      </c>
      <c r="C20" s="491" t="s">
        <v>1879</v>
      </c>
      <c r="D20" s="478">
        <v>783424</v>
      </c>
      <c r="E20" s="478">
        <v>0</v>
      </c>
      <c r="F20" s="478">
        <f>SUM(F17:F19)</f>
        <v>856672</v>
      </c>
    </row>
    <row r="21" spans="1:6" x14ac:dyDescent="0.2">
      <c r="A21" s="516" t="s">
        <v>33</v>
      </c>
      <c r="B21" s="484">
        <v>18</v>
      </c>
      <c r="C21" s="485" t="s">
        <v>2115</v>
      </c>
      <c r="D21" s="477">
        <v>660987</v>
      </c>
      <c r="E21" s="477">
        <v>0</v>
      </c>
      <c r="F21" s="477">
        <v>657271</v>
      </c>
    </row>
    <row r="22" spans="1:6" x14ac:dyDescent="0.2">
      <c r="A22" s="516" t="s">
        <v>34</v>
      </c>
      <c r="B22" s="484">
        <v>19</v>
      </c>
      <c r="C22" s="485" t="s">
        <v>2116</v>
      </c>
      <c r="D22" s="477">
        <v>117638</v>
      </c>
      <c r="E22" s="477">
        <v>0</v>
      </c>
      <c r="F22" s="477">
        <v>127827</v>
      </c>
    </row>
    <row r="23" spans="1:6" x14ac:dyDescent="0.2">
      <c r="A23" s="516" t="s">
        <v>35</v>
      </c>
      <c r="B23" s="484">
        <v>20</v>
      </c>
      <c r="C23" s="485" t="s">
        <v>2117</v>
      </c>
      <c r="D23" s="477">
        <v>215079</v>
      </c>
      <c r="E23" s="477">
        <v>0</v>
      </c>
      <c r="F23" s="477">
        <v>217414</v>
      </c>
    </row>
    <row r="24" spans="1:6" s="481" customFormat="1" ht="15" x14ac:dyDescent="0.2">
      <c r="A24" s="516" t="s">
        <v>36</v>
      </c>
      <c r="B24" s="490">
        <v>21</v>
      </c>
      <c r="C24" s="491" t="s">
        <v>1880</v>
      </c>
      <c r="D24" s="478">
        <v>993704</v>
      </c>
      <c r="E24" s="478">
        <v>0</v>
      </c>
      <c r="F24" s="478">
        <f>SUM(F21:F23)</f>
        <v>1002512</v>
      </c>
    </row>
    <row r="25" spans="1:6" s="481" customFormat="1" ht="15" x14ac:dyDescent="0.2">
      <c r="A25" s="516" t="s">
        <v>37</v>
      </c>
      <c r="B25" s="490">
        <v>22</v>
      </c>
      <c r="C25" s="491" t="s">
        <v>1881</v>
      </c>
      <c r="D25" s="478">
        <v>353379</v>
      </c>
      <c r="E25" s="478">
        <v>0</v>
      </c>
      <c r="F25" s="478">
        <v>361025</v>
      </c>
    </row>
    <row r="26" spans="1:6" s="481" customFormat="1" ht="15" x14ac:dyDescent="0.2">
      <c r="A26" s="516" t="s">
        <v>38</v>
      </c>
      <c r="B26" s="490">
        <v>23</v>
      </c>
      <c r="C26" s="491" t="s">
        <v>1882</v>
      </c>
      <c r="D26" s="478">
        <v>2667192</v>
      </c>
      <c r="E26" s="478">
        <v>0</v>
      </c>
      <c r="F26" s="478">
        <v>2651355</v>
      </c>
    </row>
    <row r="27" spans="1:6" s="481" customFormat="1" ht="15" x14ac:dyDescent="0.2">
      <c r="A27" s="516" t="s">
        <v>40</v>
      </c>
      <c r="B27" s="490">
        <v>24</v>
      </c>
      <c r="C27" s="494" t="s">
        <v>2125</v>
      </c>
      <c r="D27" s="495">
        <f>D11+D16-D20-D24-D25-D26</f>
        <v>404171</v>
      </c>
      <c r="E27" s="495">
        <v>0</v>
      </c>
      <c r="F27" s="495">
        <f>F11+F16-F20-F24-F25-F26</f>
        <v>285693</v>
      </c>
    </row>
    <row r="28" spans="1:6" x14ac:dyDescent="0.2">
      <c r="A28" s="516" t="s">
        <v>41</v>
      </c>
      <c r="B28" s="484">
        <v>25</v>
      </c>
      <c r="C28" s="485" t="s">
        <v>1883</v>
      </c>
      <c r="D28" s="477">
        <v>330</v>
      </c>
      <c r="E28" s="477">
        <v>0</v>
      </c>
      <c r="F28" s="477">
        <v>330</v>
      </c>
    </row>
    <row r="29" spans="1:6" ht="25.5" x14ac:dyDescent="0.2">
      <c r="A29" s="516" t="s">
        <v>43</v>
      </c>
      <c r="B29" s="484">
        <v>26</v>
      </c>
      <c r="C29" s="485" t="s">
        <v>2118</v>
      </c>
      <c r="D29" s="477">
        <v>17496</v>
      </c>
      <c r="E29" s="477">
        <v>0</v>
      </c>
      <c r="F29" s="477">
        <v>0</v>
      </c>
    </row>
    <row r="30" spans="1:6" x14ac:dyDescent="0.2">
      <c r="A30" s="516" t="s">
        <v>44</v>
      </c>
      <c r="B30" s="484">
        <v>28</v>
      </c>
      <c r="C30" s="485" t="s">
        <v>2119</v>
      </c>
      <c r="D30" s="477">
        <v>637</v>
      </c>
      <c r="E30" s="477">
        <v>0</v>
      </c>
      <c r="F30" s="477">
        <v>10070</v>
      </c>
    </row>
    <row r="31" spans="1:6" x14ac:dyDescent="0.2">
      <c r="A31" s="516" t="s">
        <v>45</v>
      </c>
      <c r="B31" s="484">
        <v>29</v>
      </c>
      <c r="C31" s="485" t="s">
        <v>2120</v>
      </c>
      <c r="D31" s="477">
        <v>20905</v>
      </c>
      <c r="E31" s="477">
        <v>0</v>
      </c>
      <c r="F31" s="477">
        <v>12983</v>
      </c>
    </row>
    <row r="32" spans="1:6" s="481" customFormat="1" ht="30" x14ac:dyDescent="0.2">
      <c r="A32" s="516" t="s">
        <v>47</v>
      </c>
      <c r="B32" s="490">
        <v>32</v>
      </c>
      <c r="C32" s="491" t="s">
        <v>2121</v>
      </c>
      <c r="D32" s="478">
        <f>SUM(D28:D31)</f>
        <v>39368</v>
      </c>
      <c r="E32" s="478">
        <v>0</v>
      </c>
      <c r="F32" s="478">
        <f>SUM(F28:F31)</f>
        <v>23383</v>
      </c>
    </row>
    <row r="33" spans="1:6" x14ac:dyDescent="0.2">
      <c r="A33" s="516" t="s">
        <v>50</v>
      </c>
      <c r="B33" s="484">
        <v>39</v>
      </c>
      <c r="C33" s="485" t="s">
        <v>2122</v>
      </c>
      <c r="D33" s="477">
        <v>1087</v>
      </c>
      <c r="E33" s="477">
        <v>0</v>
      </c>
      <c r="F33" s="477">
        <v>14</v>
      </c>
    </row>
    <row r="34" spans="1:6" s="481" customFormat="1" ht="15" x14ac:dyDescent="0.2">
      <c r="A34" s="516" t="s">
        <v>52</v>
      </c>
      <c r="B34" s="490">
        <v>42</v>
      </c>
      <c r="C34" s="491" t="s">
        <v>1884</v>
      </c>
      <c r="D34" s="478">
        <f>SUM(D33)</f>
        <v>1087</v>
      </c>
      <c r="E34" s="478">
        <v>0</v>
      </c>
      <c r="F34" s="478">
        <f>SUM(F33)</f>
        <v>14</v>
      </c>
    </row>
    <row r="35" spans="1:6" s="481" customFormat="1" ht="15" x14ac:dyDescent="0.2">
      <c r="A35" s="516" t="s">
        <v>53</v>
      </c>
      <c r="B35" s="490">
        <v>43</v>
      </c>
      <c r="C35" s="494" t="s">
        <v>2124</v>
      </c>
      <c r="D35" s="495">
        <f>D32-D34</f>
        <v>38281</v>
      </c>
      <c r="E35" s="495">
        <v>0</v>
      </c>
      <c r="F35" s="495">
        <f>F32-F34</f>
        <v>23369</v>
      </c>
    </row>
    <row r="36" spans="1:6" s="481" customFormat="1" ht="15" x14ac:dyDescent="0.2">
      <c r="A36" s="516" t="s">
        <v>60</v>
      </c>
      <c r="B36" s="490">
        <v>44</v>
      </c>
      <c r="C36" s="494" t="s">
        <v>2123</v>
      </c>
      <c r="D36" s="495">
        <f>D27+D35</f>
        <v>442452</v>
      </c>
      <c r="E36" s="495">
        <v>0</v>
      </c>
      <c r="F36" s="495">
        <f>F27+F35</f>
        <v>309062</v>
      </c>
    </row>
  </sheetData>
  <mergeCells count="1">
    <mergeCell ref="A3:F3"/>
  </mergeCells>
  <printOptions horizontalCentered="1"/>
  <pageMargins left="0.74803149606299213" right="0.74803149606299213" top="0.98425196850393704" bottom="0.98425196850393704" header="0.51181102362204722" footer="0.51181102362204722"/>
  <pageSetup paperSize="8" scale="90" orientation="portrait" horizontalDpi="300" verticalDpi="300" r:id="rId1"/>
  <headerFooter alignWithMargins="0">
    <oddFooter>&amp;L&amp;D&amp;C&amp;P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Normal="100" zoomScaleSheetLayoutView="100" workbookViewId="0">
      <selection activeCell="G2" sqref="G2"/>
    </sheetView>
  </sheetViews>
  <sheetFormatPr defaultRowHeight="12.75" x14ac:dyDescent="0.2"/>
  <cols>
    <col min="1" max="1" width="3.5703125" style="480" bestFit="1" customWidth="1"/>
    <col min="2" max="2" width="8.140625" style="480" customWidth="1"/>
    <col min="3" max="3" width="41" style="480" customWidth="1"/>
    <col min="4" max="7" width="32.85546875" style="480" customWidth="1"/>
    <col min="8" max="257" width="9.140625" style="480"/>
    <col min="258" max="258" width="8.140625" style="480" customWidth="1"/>
    <col min="259" max="259" width="41" style="480" customWidth="1"/>
    <col min="260" max="263" width="32.85546875" style="480" customWidth="1"/>
    <col min="264" max="513" width="9.140625" style="480"/>
    <col min="514" max="514" width="8.140625" style="480" customWidth="1"/>
    <col min="515" max="515" width="41" style="480" customWidth="1"/>
    <col min="516" max="519" width="32.85546875" style="480" customWidth="1"/>
    <col min="520" max="769" width="9.140625" style="480"/>
    <col min="770" max="770" width="8.140625" style="480" customWidth="1"/>
    <col min="771" max="771" width="41" style="480" customWidth="1"/>
    <col min="772" max="775" width="32.85546875" style="480" customWidth="1"/>
    <col min="776" max="1025" width="9.140625" style="480"/>
    <col min="1026" max="1026" width="8.140625" style="480" customWidth="1"/>
    <col min="1027" max="1027" width="41" style="480" customWidth="1"/>
    <col min="1028" max="1031" width="32.85546875" style="480" customWidth="1"/>
    <col min="1032" max="1281" width="9.140625" style="480"/>
    <col min="1282" max="1282" width="8.140625" style="480" customWidth="1"/>
    <col min="1283" max="1283" width="41" style="480" customWidth="1"/>
    <col min="1284" max="1287" width="32.85546875" style="480" customWidth="1"/>
    <col min="1288" max="1537" width="9.140625" style="480"/>
    <col min="1538" max="1538" width="8.140625" style="480" customWidth="1"/>
    <col min="1539" max="1539" width="41" style="480" customWidth="1"/>
    <col min="1540" max="1543" width="32.85546875" style="480" customWidth="1"/>
    <col min="1544" max="1793" width="9.140625" style="480"/>
    <col min="1794" max="1794" width="8.140625" style="480" customWidth="1"/>
    <col min="1795" max="1795" width="41" style="480" customWidth="1"/>
    <col min="1796" max="1799" width="32.85546875" style="480" customWidth="1"/>
    <col min="1800" max="2049" width="9.140625" style="480"/>
    <col min="2050" max="2050" width="8.140625" style="480" customWidth="1"/>
    <col min="2051" max="2051" width="41" style="480" customWidth="1"/>
    <col min="2052" max="2055" width="32.85546875" style="480" customWidth="1"/>
    <col min="2056" max="2305" width="9.140625" style="480"/>
    <col min="2306" max="2306" width="8.140625" style="480" customWidth="1"/>
    <col min="2307" max="2307" width="41" style="480" customWidth="1"/>
    <col min="2308" max="2311" width="32.85546875" style="480" customWidth="1"/>
    <col min="2312" max="2561" width="9.140625" style="480"/>
    <col min="2562" max="2562" width="8.140625" style="480" customWidth="1"/>
    <col min="2563" max="2563" width="41" style="480" customWidth="1"/>
    <col min="2564" max="2567" width="32.85546875" style="480" customWidth="1"/>
    <col min="2568" max="2817" width="9.140625" style="480"/>
    <col min="2818" max="2818" width="8.140625" style="480" customWidth="1"/>
    <col min="2819" max="2819" width="41" style="480" customWidth="1"/>
    <col min="2820" max="2823" width="32.85546875" style="480" customWidth="1"/>
    <col min="2824" max="3073" width="9.140625" style="480"/>
    <col min="3074" max="3074" width="8.140625" style="480" customWidth="1"/>
    <col min="3075" max="3075" width="41" style="480" customWidth="1"/>
    <col min="3076" max="3079" width="32.85546875" style="480" customWidth="1"/>
    <col min="3080" max="3329" width="9.140625" style="480"/>
    <col min="3330" max="3330" width="8.140625" style="480" customWidth="1"/>
    <col min="3331" max="3331" width="41" style="480" customWidth="1"/>
    <col min="3332" max="3335" width="32.85546875" style="480" customWidth="1"/>
    <col min="3336" max="3585" width="9.140625" style="480"/>
    <col min="3586" max="3586" width="8.140625" style="480" customWidth="1"/>
    <col min="3587" max="3587" width="41" style="480" customWidth="1"/>
    <col min="3588" max="3591" width="32.85546875" style="480" customWidth="1"/>
    <col min="3592" max="3841" width="9.140625" style="480"/>
    <col min="3842" max="3842" width="8.140625" style="480" customWidth="1"/>
    <col min="3843" max="3843" width="41" style="480" customWidth="1"/>
    <col min="3844" max="3847" width="32.85546875" style="480" customWidth="1"/>
    <col min="3848" max="4097" width="9.140625" style="480"/>
    <col min="4098" max="4098" width="8.140625" style="480" customWidth="1"/>
    <col min="4099" max="4099" width="41" style="480" customWidth="1"/>
    <col min="4100" max="4103" width="32.85546875" style="480" customWidth="1"/>
    <col min="4104" max="4353" width="9.140625" style="480"/>
    <col min="4354" max="4354" width="8.140625" style="480" customWidth="1"/>
    <col min="4355" max="4355" width="41" style="480" customWidth="1"/>
    <col min="4356" max="4359" width="32.85546875" style="480" customWidth="1"/>
    <col min="4360" max="4609" width="9.140625" style="480"/>
    <col min="4610" max="4610" width="8.140625" style="480" customWidth="1"/>
    <col min="4611" max="4611" width="41" style="480" customWidth="1"/>
    <col min="4612" max="4615" width="32.85546875" style="480" customWidth="1"/>
    <col min="4616" max="4865" width="9.140625" style="480"/>
    <col min="4866" max="4866" width="8.140625" style="480" customWidth="1"/>
    <col min="4867" max="4867" width="41" style="480" customWidth="1"/>
    <col min="4868" max="4871" width="32.85546875" style="480" customWidth="1"/>
    <col min="4872" max="5121" width="9.140625" style="480"/>
    <col min="5122" max="5122" width="8.140625" style="480" customWidth="1"/>
    <col min="5123" max="5123" width="41" style="480" customWidth="1"/>
    <col min="5124" max="5127" width="32.85546875" style="480" customWidth="1"/>
    <col min="5128" max="5377" width="9.140625" style="480"/>
    <col min="5378" max="5378" width="8.140625" style="480" customWidth="1"/>
    <col min="5379" max="5379" width="41" style="480" customWidth="1"/>
    <col min="5380" max="5383" width="32.85546875" style="480" customWidth="1"/>
    <col min="5384" max="5633" width="9.140625" style="480"/>
    <col min="5634" max="5634" width="8.140625" style="480" customWidth="1"/>
    <col min="5635" max="5635" width="41" style="480" customWidth="1"/>
    <col min="5636" max="5639" width="32.85546875" style="480" customWidth="1"/>
    <col min="5640" max="5889" width="9.140625" style="480"/>
    <col min="5890" max="5890" width="8.140625" style="480" customWidth="1"/>
    <col min="5891" max="5891" width="41" style="480" customWidth="1"/>
    <col min="5892" max="5895" width="32.85546875" style="480" customWidth="1"/>
    <col min="5896" max="6145" width="9.140625" style="480"/>
    <col min="6146" max="6146" width="8.140625" style="480" customWidth="1"/>
    <col min="6147" max="6147" width="41" style="480" customWidth="1"/>
    <col min="6148" max="6151" width="32.85546875" style="480" customWidth="1"/>
    <col min="6152" max="6401" width="9.140625" style="480"/>
    <col min="6402" max="6402" width="8.140625" style="480" customWidth="1"/>
    <col min="6403" max="6403" width="41" style="480" customWidth="1"/>
    <col min="6404" max="6407" width="32.85546875" style="480" customWidth="1"/>
    <col min="6408" max="6657" width="9.140625" style="480"/>
    <col min="6658" max="6658" width="8.140625" style="480" customWidth="1"/>
    <col min="6659" max="6659" width="41" style="480" customWidth="1"/>
    <col min="6660" max="6663" width="32.85546875" style="480" customWidth="1"/>
    <col min="6664" max="6913" width="9.140625" style="480"/>
    <col min="6914" max="6914" width="8.140625" style="480" customWidth="1"/>
    <col min="6915" max="6915" width="41" style="480" customWidth="1"/>
    <col min="6916" max="6919" width="32.85546875" style="480" customWidth="1"/>
    <col min="6920" max="7169" width="9.140625" style="480"/>
    <col min="7170" max="7170" width="8.140625" style="480" customWidth="1"/>
    <col min="7171" max="7171" width="41" style="480" customWidth="1"/>
    <col min="7172" max="7175" width="32.85546875" style="480" customWidth="1"/>
    <col min="7176" max="7425" width="9.140625" style="480"/>
    <col min="7426" max="7426" width="8.140625" style="480" customWidth="1"/>
    <col min="7427" max="7427" width="41" style="480" customWidth="1"/>
    <col min="7428" max="7431" width="32.85546875" style="480" customWidth="1"/>
    <col min="7432" max="7681" width="9.140625" style="480"/>
    <col min="7682" max="7682" width="8.140625" style="480" customWidth="1"/>
    <col min="7683" max="7683" width="41" style="480" customWidth="1"/>
    <col min="7684" max="7687" width="32.85546875" style="480" customWidth="1"/>
    <col min="7688" max="7937" width="9.140625" style="480"/>
    <col min="7938" max="7938" width="8.140625" style="480" customWidth="1"/>
    <col min="7939" max="7939" width="41" style="480" customWidth="1"/>
    <col min="7940" max="7943" width="32.85546875" style="480" customWidth="1"/>
    <col min="7944" max="8193" width="9.140625" style="480"/>
    <col min="8194" max="8194" width="8.140625" style="480" customWidth="1"/>
    <col min="8195" max="8195" width="41" style="480" customWidth="1"/>
    <col min="8196" max="8199" width="32.85546875" style="480" customWidth="1"/>
    <col min="8200" max="8449" width="9.140625" style="480"/>
    <col min="8450" max="8450" width="8.140625" style="480" customWidth="1"/>
    <col min="8451" max="8451" width="41" style="480" customWidth="1"/>
    <col min="8452" max="8455" width="32.85546875" style="480" customWidth="1"/>
    <col min="8456" max="8705" width="9.140625" style="480"/>
    <col min="8706" max="8706" width="8.140625" style="480" customWidth="1"/>
    <col min="8707" max="8707" width="41" style="480" customWidth="1"/>
    <col min="8708" max="8711" width="32.85546875" style="480" customWidth="1"/>
    <col min="8712" max="8961" width="9.140625" style="480"/>
    <col min="8962" max="8962" width="8.140625" style="480" customWidth="1"/>
    <col min="8963" max="8963" width="41" style="480" customWidth="1"/>
    <col min="8964" max="8967" width="32.85546875" style="480" customWidth="1"/>
    <col min="8968" max="9217" width="9.140625" style="480"/>
    <col min="9218" max="9218" width="8.140625" style="480" customWidth="1"/>
    <col min="9219" max="9219" width="41" style="480" customWidth="1"/>
    <col min="9220" max="9223" width="32.85546875" style="480" customWidth="1"/>
    <col min="9224" max="9473" width="9.140625" style="480"/>
    <col min="9474" max="9474" width="8.140625" style="480" customWidth="1"/>
    <col min="9475" max="9475" width="41" style="480" customWidth="1"/>
    <col min="9476" max="9479" width="32.85546875" style="480" customWidth="1"/>
    <col min="9480" max="9729" width="9.140625" style="480"/>
    <col min="9730" max="9730" width="8.140625" style="480" customWidth="1"/>
    <col min="9731" max="9731" width="41" style="480" customWidth="1"/>
    <col min="9732" max="9735" width="32.85546875" style="480" customWidth="1"/>
    <col min="9736" max="9985" width="9.140625" style="480"/>
    <col min="9986" max="9986" width="8.140625" style="480" customWidth="1"/>
    <col min="9987" max="9987" width="41" style="480" customWidth="1"/>
    <col min="9988" max="9991" width="32.85546875" style="480" customWidth="1"/>
    <col min="9992" max="10241" width="9.140625" style="480"/>
    <col min="10242" max="10242" width="8.140625" style="480" customWidth="1"/>
    <col min="10243" max="10243" width="41" style="480" customWidth="1"/>
    <col min="10244" max="10247" width="32.85546875" style="480" customWidth="1"/>
    <col min="10248" max="10497" width="9.140625" style="480"/>
    <col min="10498" max="10498" width="8.140625" style="480" customWidth="1"/>
    <col min="10499" max="10499" width="41" style="480" customWidth="1"/>
    <col min="10500" max="10503" width="32.85546875" style="480" customWidth="1"/>
    <col min="10504" max="10753" width="9.140625" style="480"/>
    <col min="10754" max="10754" width="8.140625" style="480" customWidth="1"/>
    <col min="10755" max="10755" width="41" style="480" customWidth="1"/>
    <col min="10756" max="10759" width="32.85546875" style="480" customWidth="1"/>
    <col min="10760" max="11009" width="9.140625" style="480"/>
    <col min="11010" max="11010" width="8.140625" style="480" customWidth="1"/>
    <col min="11011" max="11011" width="41" style="480" customWidth="1"/>
    <col min="11012" max="11015" width="32.85546875" style="480" customWidth="1"/>
    <col min="11016" max="11265" width="9.140625" style="480"/>
    <col min="11266" max="11266" width="8.140625" style="480" customWidth="1"/>
    <col min="11267" max="11267" width="41" style="480" customWidth="1"/>
    <col min="11268" max="11271" width="32.85546875" style="480" customWidth="1"/>
    <col min="11272" max="11521" width="9.140625" style="480"/>
    <col min="11522" max="11522" width="8.140625" style="480" customWidth="1"/>
    <col min="11523" max="11523" width="41" style="480" customWidth="1"/>
    <col min="11524" max="11527" width="32.85546875" style="480" customWidth="1"/>
    <col min="11528" max="11777" width="9.140625" style="480"/>
    <col min="11778" max="11778" width="8.140625" style="480" customWidth="1"/>
    <col min="11779" max="11779" width="41" style="480" customWidth="1"/>
    <col min="11780" max="11783" width="32.85546875" style="480" customWidth="1"/>
    <col min="11784" max="12033" width="9.140625" style="480"/>
    <col min="12034" max="12034" width="8.140625" style="480" customWidth="1"/>
    <col min="12035" max="12035" width="41" style="480" customWidth="1"/>
    <col min="12036" max="12039" width="32.85546875" style="480" customWidth="1"/>
    <col min="12040" max="12289" width="9.140625" style="480"/>
    <col min="12290" max="12290" width="8.140625" style="480" customWidth="1"/>
    <col min="12291" max="12291" width="41" style="480" customWidth="1"/>
    <col min="12292" max="12295" width="32.85546875" style="480" customWidth="1"/>
    <col min="12296" max="12545" width="9.140625" style="480"/>
    <col min="12546" max="12546" width="8.140625" style="480" customWidth="1"/>
    <col min="12547" max="12547" width="41" style="480" customWidth="1"/>
    <col min="12548" max="12551" width="32.85546875" style="480" customWidth="1"/>
    <col min="12552" max="12801" width="9.140625" style="480"/>
    <col min="12802" max="12802" width="8.140625" style="480" customWidth="1"/>
    <col min="12803" max="12803" width="41" style="480" customWidth="1"/>
    <col min="12804" max="12807" width="32.85546875" style="480" customWidth="1"/>
    <col min="12808" max="13057" width="9.140625" style="480"/>
    <col min="13058" max="13058" width="8.140625" style="480" customWidth="1"/>
    <col min="13059" max="13059" width="41" style="480" customWidth="1"/>
    <col min="13060" max="13063" width="32.85546875" style="480" customWidth="1"/>
    <col min="13064" max="13313" width="9.140625" style="480"/>
    <col min="13314" max="13314" width="8.140625" style="480" customWidth="1"/>
    <col min="13315" max="13315" width="41" style="480" customWidth="1"/>
    <col min="13316" max="13319" width="32.85546875" style="480" customWidth="1"/>
    <col min="13320" max="13569" width="9.140625" style="480"/>
    <col min="13570" max="13570" width="8.140625" style="480" customWidth="1"/>
    <col min="13571" max="13571" width="41" style="480" customWidth="1"/>
    <col min="13572" max="13575" width="32.85546875" style="480" customWidth="1"/>
    <col min="13576" max="13825" width="9.140625" style="480"/>
    <col min="13826" max="13826" width="8.140625" style="480" customWidth="1"/>
    <col min="13827" max="13827" width="41" style="480" customWidth="1"/>
    <col min="13828" max="13831" width="32.85546875" style="480" customWidth="1"/>
    <col min="13832" max="14081" width="9.140625" style="480"/>
    <col min="14082" max="14082" width="8.140625" style="480" customWidth="1"/>
    <col min="14083" max="14083" width="41" style="480" customWidth="1"/>
    <col min="14084" max="14087" width="32.85546875" style="480" customWidth="1"/>
    <col min="14088" max="14337" width="9.140625" style="480"/>
    <col min="14338" max="14338" width="8.140625" style="480" customWidth="1"/>
    <col min="14339" max="14339" width="41" style="480" customWidth="1"/>
    <col min="14340" max="14343" width="32.85546875" style="480" customWidth="1"/>
    <col min="14344" max="14593" width="9.140625" style="480"/>
    <col min="14594" max="14594" width="8.140625" style="480" customWidth="1"/>
    <col min="14595" max="14595" width="41" style="480" customWidth="1"/>
    <col min="14596" max="14599" width="32.85546875" style="480" customWidth="1"/>
    <col min="14600" max="14849" width="9.140625" style="480"/>
    <col min="14850" max="14850" width="8.140625" style="480" customWidth="1"/>
    <col min="14851" max="14851" width="41" style="480" customWidth="1"/>
    <col min="14852" max="14855" width="32.85546875" style="480" customWidth="1"/>
    <col min="14856" max="15105" width="9.140625" style="480"/>
    <col min="15106" max="15106" width="8.140625" style="480" customWidth="1"/>
    <col min="15107" max="15107" width="41" style="480" customWidth="1"/>
    <col min="15108" max="15111" width="32.85546875" style="480" customWidth="1"/>
    <col min="15112" max="15361" width="9.140625" style="480"/>
    <col min="15362" max="15362" width="8.140625" style="480" customWidth="1"/>
    <col min="15363" max="15363" width="41" style="480" customWidth="1"/>
    <col min="15364" max="15367" width="32.85546875" style="480" customWidth="1"/>
    <col min="15368" max="15617" width="9.140625" style="480"/>
    <col min="15618" max="15618" width="8.140625" style="480" customWidth="1"/>
    <col min="15619" max="15619" width="41" style="480" customWidth="1"/>
    <col min="15620" max="15623" width="32.85546875" style="480" customWidth="1"/>
    <col min="15624" max="15873" width="9.140625" style="480"/>
    <col min="15874" max="15874" width="8.140625" style="480" customWidth="1"/>
    <col min="15875" max="15875" width="41" style="480" customWidth="1"/>
    <col min="15876" max="15879" width="32.85546875" style="480" customWidth="1"/>
    <col min="15880" max="16129" width="9.140625" style="480"/>
    <col min="16130" max="16130" width="8.140625" style="480" customWidth="1"/>
    <col min="16131" max="16131" width="41" style="480" customWidth="1"/>
    <col min="16132" max="16135" width="32.85546875" style="480" customWidth="1"/>
    <col min="16136" max="16384" width="9.140625" style="480"/>
  </cols>
  <sheetData>
    <row r="1" spans="1:7" x14ac:dyDescent="0.2">
      <c r="G1" s="474" t="s">
        <v>2145</v>
      </c>
    </row>
    <row r="2" spans="1:7" x14ac:dyDescent="0.2">
      <c r="G2" s="474"/>
    </row>
    <row r="3" spans="1:7" ht="15.75" x14ac:dyDescent="0.25">
      <c r="A3" s="647" t="s">
        <v>2086</v>
      </c>
      <c r="B3" s="647"/>
      <c r="C3" s="647"/>
      <c r="D3" s="647"/>
      <c r="E3" s="647"/>
      <c r="F3" s="647"/>
      <c r="G3" s="647"/>
    </row>
    <row r="4" spans="1:7" ht="15.75" x14ac:dyDescent="0.25">
      <c r="B4" s="512"/>
      <c r="C4" s="512"/>
      <c r="D4" s="512"/>
      <c r="E4" s="512"/>
      <c r="F4" s="512"/>
      <c r="G4" s="517" t="s">
        <v>7</v>
      </c>
    </row>
    <row r="5" spans="1:7" ht="15.75" x14ac:dyDescent="0.25">
      <c r="A5" s="498"/>
      <c r="B5" s="515" t="s">
        <v>8</v>
      </c>
      <c r="C5" s="515" t="s">
        <v>9</v>
      </c>
      <c r="D5" s="515" t="s">
        <v>10</v>
      </c>
      <c r="E5" s="515" t="s">
        <v>11</v>
      </c>
      <c r="F5" s="515" t="s">
        <v>12</v>
      </c>
      <c r="G5" s="515" t="s">
        <v>110</v>
      </c>
    </row>
    <row r="6" spans="1:7" ht="78.75" x14ac:dyDescent="0.2">
      <c r="A6" s="516" t="s">
        <v>19</v>
      </c>
      <c r="B6" s="483" t="s">
        <v>2039</v>
      </c>
      <c r="C6" s="483" t="s">
        <v>109</v>
      </c>
      <c r="D6" s="483" t="s">
        <v>2040</v>
      </c>
      <c r="E6" s="483" t="s">
        <v>2041</v>
      </c>
      <c r="F6" s="483" t="s">
        <v>2042</v>
      </c>
      <c r="G6" s="483" t="s">
        <v>2043</v>
      </c>
    </row>
    <row r="7" spans="1:7" ht="15.75" x14ac:dyDescent="0.2">
      <c r="A7" s="516" t="s">
        <v>20</v>
      </c>
      <c r="B7" s="483">
        <v>1</v>
      </c>
      <c r="C7" s="483">
        <v>2</v>
      </c>
      <c r="D7" s="483">
        <v>3</v>
      </c>
      <c r="E7" s="483">
        <v>4</v>
      </c>
      <c r="F7" s="483">
        <v>5</v>
      </c>
      <c r="G7" s="483">
        <v>6</v>
      </c>
    </row>
    <row r="8" spans="1:7" ht="25.5" x14ac:dyDescent="0.2">
      <c r="A8" s="516" t="s">
        <v>21</v>
      </c>
      <c r="B8" s="484" t="s">
        <v>1701</v>
      </c>
      <c r="C8" s="485" t="s">
        <v>2044</v>
      </c>
      <c r="D8" s="486">
        <v>1262</v>
      </c>
      <c r="E8" s="486">
        <v>1262</v>
      </c>
      <c r="F8" s="486">
        <v>0</v>
      </c>
      <c r="G8" s="486">
        <v>0</v>
      </c>
    </row>
    <row r="9" spans="1:7" ht="38.25" x14ac:dyDescent="0.2">
      <c r="A9" s="516" t="s">
        <v>22</v>
      </c>
      <c r="B9" s="487" t="s">
        <v>1705</v>
      </c>
      <c r="C9" s="488" t="s">
        <v>2045</v>
      </c>
      <c r="D9" s="489">
        <v>1262</v>
      </c>
      <c r="E9" s="489">
        <v>1262</v>
      </c>
      <c r="F9" s="489">
        <v>0</v>
      </c>
      <c r="G9" s="489">
        <v>0</v>
      </c>
    </row>
    <row r="10" spans="1:7" ht="25.5" x14ac:dyDescent="0.2">
      <c r="A10" s="516" t="s">
        <v>23</v>
      </c>
      <c r="B10" s="484" t="s">
        <v>1711</v>
      </c>
      <c r="C10" s="485" t="s">
        <v>2046</v>
      </c>
      <c r="D10" s="486">
        <v>15000</v>
      </c>
      <c r="E10" s="486">
        <v>1321</v>
      </c>
      <c r="F10" s="486">
        <v>13679</v>
      </c>
      <c r="G10" s="486">
        <v>0</v>
      </c>
    </row>
    <row r="11" spans="1:7" ht="25.5" x14ac:dyDescent="0.2">
      <c r="A11" s="516" t="s">
        <v>24</v>
      </c>
      <c r="B11" s="487" t="s">
        <v>1712</v>
      </c>
      <c r="C11" s="488" t="s">
        <v>2047</v>
      </c>
      <c r="D11" s="489">
        <v>15000</v>
      </c>
      <c r="E11" s="489">
        <v>1321</v>
      </c>
      <c r="F11" s="489">
        <v>13679</v>
      </c>
      <c r="G11" s="489">
        <v>0</v>
      </c>
    </row>
    <row r="12" spans="1:7" x14ac:dyDescent="0.2">
      <c r="A12" s="516" t="s">
        <v>25</v>
      </c>
      <c r="B12" s="484" t="s">
        <v>1714</v>
      </c>
      <c r="C12" s="485" t="s">
        <v>2048</v>
      </c>
      <c r="D12" s="486">
        <v>286</v>
      </c>
      <c r="E12" s="486">
        <v>286</v>
      </c>
      <c r="F12" s="486">
        <v>0</v>
      </c>
      <c r="G12" s="486">
        <v>0</v>
      </c>
    </row>
    <row r="13" spans="1:7" ht="38.25" x14ac:dyDescent="0.2">
      <c r="A13" s="516" t="s">
        <v>26</v>
      </c>
      <c r="B13" s="487" t="s">
        <v>1721</v>
      </c>
      <c r="C13" s="488" t="s">
        <v>2049</v>
      </c>
      <c r="D13" s="489">
        <v>15286</v>
      </c>
      <c r="E13" s="489">
        <v>1607</v>
      </c>
      <c r="F13" s="489">
        <v>13679</v>
      </c>
      <c r="G13" s="489">
        <v>0</v>
      </c>
    </row>
    <row r="14" spans="1:7" ht="25.5" x14ac:dyDescent="0.2">
      <c r="A14" s="516" t="s">
        <v>27</v>
      </c>
      <c r="B14" s="487" t="s">
        <v>1726</v>
      </c>
      <c r="C14" s="488" t="s">
        <v>2050</v>
      </c>
      <c r="D14" s="489">
        <v>16548</v>
      </c>
      <c r="E14" s="489">
        <v>2869</v>
      </c>
      <c r="F14" s="489">
        <v>13679</v>
      </c>
      <c r="G14" s="489">
        <v>0</v>
      </c>
    </row>
    <row r="15" spans="1:7" ht="25.5" x14ac:dyDescent="0.2">
      <c r="A15" s="516" t="s">
        <v>28</v>
      </c>
      <c r="B15" s="484" t="s">
        <v>1727</v>
      </c>
      <c r="C15" s="485" t="s">
        <v>2051</v>
      </c>
      <c r="D15" s="486">
        <v>1205</v>
      </c>
      <c r="E15" s="486">
        <v>1205</v>
      </c>
      <c r="F15" s="486">
        <v>0</v>
      </c>
      <c r="G15" s="486">
        <v>0</v>
      </c>
    </row>
    <row r="16" spans="1:7" ht="25.5" x14ac:dyDescent="0.2">
      <c r="A16" s="516" t="s">
        <v>29</v>
      </c>
      <c r="B16" s="484" t="s">
        <v>1728</v>
      </c>
      <c r="C16" s="485" t="s">
        <v>2052</v>
      </c>
      <c r="D16" s="486">
        <v>1641</v>
      </c>
      <c r="E16" s="486">
        <v>1641</v>
      </c>
      <c r="F16" s="486">
        <v>0</v>
      </c>
      <c r="G16" s="486">
        <v>0</v>
      </c>
    </row>
    <row r="17" spans="1:7" x14ac:dyDescent="0.2">
      <c r="A17" s="516" t="s">
        <v>30</v>
      </c>
      <c r="B17" s="484" t="s">
        <v>1729</v>
      </c>
      <c r="C17" s="485" t="s">
        <v>2053</v>
      </c>
      <c r="D17" s="486">
        <v>121</v>
      </c>
      <c r="E17" s="486">
        <v>121</v>
      </c>
      <c r="F17" s="486">
        <v>0</v>
      </c>
      <c r="G17" s="486">
        <v>0</v>
      </c>
    </row>
    <row r="18" spans="1:7" x14ac:dyDescent="0.2">
      <c r="A18" s="516" t="s">
        <v>31</v>
      </c>
      <c r="B18" s="484" t="s">
        <v>1730</v>
      </c>
      <c r="C18" s="485" t="s">
        <v>2054</v>
      </c>
      <c r="D18" s="486">
        <v>7977</v>
      </c>
      <c r="E18" s="486">
        <v>7977</v>
      </c>
      <c r="F18" s="486">
        <v>0</v>
      </c>
      <c r="G18" s="486">
        <v>0</v>
      </c>
    </row>
    <row r="19" spans="1:7" ht="25.5" x14ac:dyDescent="0.2">
      <c r="A19" s="516" t="s">
        <v>32</v>
      </c>
      <c r="B19" s="484" t="s">
        <v>1758</v>
      </c>
      <c r="C19" s="485" t="s">
        <v>2055</v>
      </c>
      <c r="D19" s="486">
        <v>16576</v>
      </c>
      <c r="E19" s="486">
        <v>16576</v>
      </c>
      <c r="F19" s="486">
        <v>0</v>
      </c>
      <c r="G19" s="486">
        <v>0</v>
      </c>
    </row>
    <row r="20" spans="1:7" ht="25.5" x14ac:dyDescent="0.2">
      <c r="A20" s="516" t="s">
        <v>33</v>
      </c>
      <c r="B20" s="484" t="s">
        <v>1761</v>
      </c>
      <c r="C20" s="485" t="s">
        <v>2056</v>
      </c>
      <c r="D20" s="486">
        <v>31</v>
      </c>
      <c r="E20" s="486">
        <v>31</v>
      </c>
      <c r="F20" s="486">
        <v>0</v>
      </c>
      <c r="G20" s="486">
        <v>0</v>
      </c>
    </row>
    <row r="21" spans="1:7" ht="25.5" x14ac:dyDescent="0.2">
      <c r="A21" s="516" t="s">
        <v>34</v>
      </c>
      <c r="B21" s="487" t="s">
        <v>1763</v>
      </c>
      <c r="C21" s="488" t="s">
        <v>2057</v>
      </c>
      <c r="D21" s="489">
        <f>SUM(D19:D20)</f>
        <v>16607</v>
      </c>
      <c r="E21" s="489">
        <f t="shared" ref="E21:G21" si="0">SUM(E19:E20)</f>
        <v>16607</v>
      </c>
      <c r="F21" s="489">
        <f t="shared" si="0"/>
        <v>0</v>
      </c>
      <c r="G21" s="489">
        <f t="shared" si="0"/>
        <v>0</v>
      </c>
    </row>
    <row r="22" spans="1:7" x14ac:dyDescent="0.2">
      <c r="A22" s="516" t="s">
        <v>35</v>
      </c>
      <c r="B22" s="484" t="s">
        <v>1771</v>
      </c>
      <c r="C22" s="485" t="s">
        <v>2058</v>
      </c>
      <c r="D22" s="486">
        <v>12592</v>
      </c>
      <c r="E22" s="486">
        <v>12592</v>
      </c>
      <c r="F22" s="486">
        <v>0</v>
      </c>
      <c r="G22" s="486">
        <v>0</v>
      </c>
    </row>
    <row r="23" spans="1:7" ht="38.25" x14ac:dyDescent="0.2">
      <c r="A23" s="516" t="s">
        <v>36</v>
      </c>
      <c r="B23" s="484" t="s">
        <v>1772</v>
      </c>
      <c r="C23" s="485" t="s">
        <v>2059</v>
      </c>
      <c r="D23" s="486">
        <v>11802</v>
      </c>
      <c r="E23" s="486">
        <v>11802</v>
      </c>
      <c r="F23" s="486">
        <v>0</v>
      </c>
      <c r="G23" s="486">
        <v>0</v>
      </c>
    </row>
    <row r="24" spans="1:7" ht="25.5" x14ac:dyDescent="0.2">
      <c r="A24" s="516" t="s">
        <v>37</v>
      </c>
      <c r="B24" s="484" t="s">
        <v>1775</v>
      </c>
      <c r="C24" s="485" t="s">
        <v>2060</v>
      </c>
      <c r="D24" s="486">
        <v>200000</v>
      </c>
      <c r="E24" s="486">
        <v>116250</v>
      </c>
      <c r="F24" s="486">
        <v>83750</v>
      </c>
      <c r="G24" s="486">
        <v>0</v>
      </c>
    </row>
    <row r="25" spans="1:7" ht="25.5" x14ac:dyDescent="0.2">
      <c r="A25" s="516" t="s">
        <v>38</v>
      </c>
      <c r="B25" s="487" t="s">
        <v>1799</v>
      </c>
      <c r="C25" s="488" t="s">
        <v>2061</v>
      </c>
      <c r="D25" s="489">
        <v>266851</v>
      </c>
      <c r="E25" s="489">
        <v>169422</v>
      </c>
      <c r="F25" s="489">
        <v>97429</v>
      </c>
      <c r="G25" s="489">
        <v>0</v>
      </c>
    </row>
    <row r="26" spans="1:7" ht="25.5" x14ac:dyDescent="0.2">
      <c r="A26" s="516" t="s">
        <v>40</v>
      </c>
      <c r="B26" s="487" t="s">
        <v>1800</v>
      </c>
      <c r="C26" s="488" t="s">
        <v>2062</v>
      </c>
      <c r="D26" s="489">
        <v>268492</v>
      </c>
      <c r="E26" s="489">
        <v>171063</v>
      </c>
      <c r="F26" s="489">
        <v>97429</v>
      </c>
      <c r="G26" s="489">
        <v>0</v>
      </c>
    </row>
  </sheetData>
  <mergeCells count="1">
    <mergeCell ref="A3:G3"/>
  </mergeCells>
  <printOptions horizontalCentered="1"/>
  <pageMargins left="0.74803149606299213" right="0.74803149606299213" top="0.98425196850393704" bottom="0.98425196850393704" header="0.51181102362204722" footer="0.51181102362204722"/>
  <pageSetup paperSize="8" orientation="landscape" horizontalDpi="300" verticalDpi="300" r:id="rId1"/>
  <headerFooter alignWithMargins="0">
    <oddHeader>&amp;C&amp;L&amp;RÉrték típus: Forint</oddHeader>
    <oddFooter>&amp;L&amp;D&amp;C&amp;P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view="pageBreakPreview" zoomScaleNormal="100" zoomScaleSheetLayoutView="100" workbookViewId="0">
      <selection activeCell="F2" sqref="F2"/>
    </sheetView>
  </sheetViews>
  <sheetFormatPr defaultRowHeight="12.75" x14ac:dyDescent="0.2"/>
  <cols>
    <col min="1" max="1" width="2.5703125" style="480" bestFit="1" customWidth="1"/>
    <col min="2" max="2" width="8.140625" style="480" customWidth="1"/>
    <col min="3" max="3" width="41" style="480" customWidth="1"/>
    <col min="4" max="6" width="32.85546875" style="480" customWidth="1"/>
    <col min="7" max="257" width="9.140625" style="480"/>
    <col min="258" max="258" width="8.140625" style="480" customWidth="1"/>
    <col min="259" max="259" width="41" style="480" customWidth="1"/>
    <col min="260" max="262" width="32.85546875" style="480" customWidth="1"/>
    <col min="263" max="513" width="9.140625" style="480"/>
    <col min="514" max="514" width="8.140625" style="480" customWidth="1"/>
    <col min="515" max="515" width="41" style="480" customWidth="1"/>
    <col min="516" max="518" width="32.85546875" style="480" customWidth="1"/>
    <col min="519" max="769" width="9.140625" style="480"/>
    <col min="770" max="770" width="8.140625" style="480" customWidth="1"/>
    <col min="771" max="771" width="41" style="480" customWidth="1"/>
    <col min="772" max="774" width="32.85546875" style="480" customWidth="1"/>
    <col min="775" max="1025" width="9.140625" style="480"/>
    <col min="1026" max="1026" width="8.140625" style="480" customWidth="1"/>
    <col min="1027" max="1027" width="41" style="480" customWidth="1"/>
    <col min="1028" max="1030" width="32.85546875" style="480" customWidth="1"/>
    <col min="1031" max="1281" width="9.140625" style="480"/>
    <col min="1282" max="1282" width="8.140625" style="480" customWidth="1"/>
    <col min="1283" max="1283" width="41" style="480" customWidth="1"/>
    <col min="1284" max="1286" width="32.85546875" style="480" customWidth="1"/>
    <col min="1287" max="1537" width="9.140625" style="480"/>
    <col min="1538" max="1538" width="8.140625" style="480" customWidth="1"/>
    <col min="1539" max="1539" width="41" style="480" customWidth="1"/>
    <col min="1540" max="1542" width="32.85546875" style="480" customWidth="1"/>
    <col min="1543" max="1793" width="9.140625" style="480"/>
    <col min="1794" max="1794" width="8.140625" style="480" customWidth="1"/>
    <col min="1795" max="1795" width="41" style="480" customWidth="1"/>
    <col min="1796" max="1798" width="32.85546875" style="480" customWidth="1"/>
    <col min="1799" max="2049" width="9.140625" style="480"/>
    <col min="2050" max="2050" width="8.140625" style="480" customWidth="1"/>
    <col min="2051" max="2051" width="41" style="480" customWidth="1"/>
    <col min="2052" max="2054" width="32.85546875" style="480" customWidth="1"/>
    <col min="2055" max="2305" width="9.140625" style="480"/>
    <col min="2306" max="2306" width="8.140625" style="480" customWidth="1"/>
    <col min="2307" max="2307" width="41" style="480" customWidth="1"/>
    <col min="2308" max="2310" width="32.85546875" style="480" customWidth="1"/>
    <col min="2311" max="2561" width="9.140625" style="480"/>
    <col min="2562" max="2562" width="8.140625" style="480" customWidth="1"/>
    <col min="2563" max="2563" width="41" style="480" customWidth="1"/>
    <col min="2564" max="2566" width="32.85546875" style="480" customWidth="1"/>
    <col min="2567" max="2817" width="9.140625" style="480"/>
    <col min="2818" max="2818" width="8.140625" style="480" customWidth="1"/>
    <col min="2819" max="2819" width="41" style="480" customWidth="1"/>
    <col min="2820" max="2822" width="32.85546875" style="480" customWidth="1"/>
    <col min="2823" max="3073" width="9.140625" style="480"/>
    <col min="3074" max="3074" width="8.140625" style="480" customWidth="1"/>
    <col min="3075" max="3075" width="41" style="480" customWidth="1"/>
    <col min="3076" max="3078" width="32.85546875" style="480" customWidth="1"/>
    <col min="3079" max="3329" width="9.140625" style="480"/>
    <col min="3330" max="3330" width="8.140625" style="480" customWidth="1"/>
    <col min="3331" max="3331" width="41" style="480" customWidth="1"/>
    <col min="3332" max="3334" width="32.85546875" style="480" customWidth="1"/>
    <col min="3335" max="3585" width="9.140625" style="480"/>
    <col min="3586" max="3586" width="8.140625" style="480" customWidth="1"/>
    <col min="3587" max="3587" width="41" style="480" customWidth="1"/>
    <col min="3588" max="3590" width="32.85546875" style="480" customWidth="1"/>
    <col min="3591" max="3841" width="9.140625" style="480"/>
    <col min="3842" max="3842" width="8.140625" style="480" customWidth="1"/>
    <col min="3843" max="3843" width="41" style="480" customWidth="1"/>
    <col min="3844" max="3846" width="32.85546875" style="480" customWidth="1"/>
    <col min="3847" max="4097" width="9.140625" style="480"/>
    <col min="4098" max="4098" width="8.140625" style="480" customWidth="1"/>
    <col min="4099" max="4099" width="41" style="480" customWidth="1"/>
    <col min="4100" max="4102" width="32.85546875" style="480" customWidth="1"/>
    <col min="4103" max="4353" width="9.140625" style="480"/>
    <col min="4354" max="4354" width="8.140625" style="480" customWidth="1"/>
    <col min="4355" max="4355" width="41" style="480" customWidth="1"/>
    <col min="4356" max="4358" width="32.85546875" style="480" customWidth="1"/>
    <col min="4359" max="4609" width="9.140625" style="480"/>
    <col min="4610" max="4610" width="8.140625" style="480" customWidth="1"/>
    <col min="4611" max="4611" width="41" style="480" customWidth="1"/>
    <col min="4612" max="4614" width="32.85546875" style="480" customWidth="1"/>
    <col min="4615" max="4865" width="9.140625" style="480"/>
    <col min="4866" max="4866" width="8.140625" style="480" customWidth="1"/>
    <col min="4867" max="4867" width="41" style="480" customWidth="1"/>
    <col min="4868" max="4870" width="32.85546875" style="480" customWidth="1"/>
    <col min="4871" max="5121" width="9.140625" style="480"/>
    <col min="5122" max="5122" width="8.140625" style="480" customWidth="1"/>
    <col min="5123" max="5123" width="41" style="480" customWidth="1"/>
    <col min="5124" max="5126" width="32.85546875" style="480" customWidth="1"/>
    <col min="5127" max="5377" width="9.140625" style="480"/>
    <col min="5378" max="5378" width="8.140625" style="480" customWidth="1"/>
    <col min="5379" max="5379" width="41" style="480" customWidth="1"/>
    <col min="5380" max="5382" width="32.85546875" style="480" customWidth="1"/>
    <col min="5383" max="5633" width="9.140625" style="480"/>
    <col min="5634" max="5634" width="8.140625" style="480" customWidth="1"/>
    <col min="5635" max="5635" width="41" style="480" customWidth="1"/>
    <col min="5636" max="5638" width="32.85546875" style="480" customWidth="1"/>
    <col min="5639" max="5889" width="9.140625" style="480"/>
    <col min="5890" max="5890" width="8.140625" style="480" customWidth="1"/>
    <col min="5891" max="5891" width="41" style="480" customWidth="1"/>
    <col min="5892" max="5894" width="32.85546875" style="480" customWidth="1"/>
    <col min="5895" max="6145" width="9.140625" style="480"/>
    <col min="6146" max="6146" width="8.140625" style="480" customWidth="1"/>
    <col min="6147" max="6147" width="41" style="480" customWidth="1"/>
    <col min="6148" max="6150" width="32.85546875" style="480" customWidth="1"/>
    <col min="6151" max="6401" width="9.140625" style="480"/>
    <col min="6402" max="6402" width="8.140625" style="480" customWidth="1"/>
    <col min="6403" max="6403" width="41" style="480" customWidth="1"/>
    <col min="6404" max="6406" width="32.85546875" style="480" customWidth="1"/>
    <col min="6407" max="6657" width="9.140625" style="480"/>
    <col min="6658" max="6658" width="8.140625" style="480" customWidth="1"/>
    <col min="6659" max="6659" width="41" style="480" customWidth="1"/>
    <col min="6660" max="6662" width="32.85546875" style="480" customWidth="1"/>
    <col min="6663" max="6913" width="9.140625" style="480"/>
    <col min="6914" max="6914" width="8.140625" style="480" customWidth="1"/>
    <col min="6915" max="6915" width="41" style="480" customWidth="1"/>
    <col min="6916" max="6918" width="32.85546875" style="480" customWidth="1"/>
    <col min="6919" max="7169" width="9.140625" style="480"/>
    <col min="7170" max="7170" width="8.140625" style="480" customWidth="1"/>
    <col min="7171" max="7171" width="41" style="480" customWidth="1"/>
    <col min="7172" max="7174" width="32.85546875" style="480" customWidth="1"/>
    <col min="7175" max="7425" width="9.140625" style="480"/>
    <col min="7426" max="7426" width="8.140625" style="480" customWidth="1"/>
    <col min="7427" max="7427" width="41" style="480" customWidth="1"/>
    <col min="7428" max="7430" width="32.85546875" style="480" customWidth="1"/>
    <col min="7431" max="7681" width="9.140625" style="480"/>
    <col min="7682" max="7682" width="8.140625" style="480" customWidth="1"/>
    <col min="7683" max="7683" width="41" style="480" customWidth="1"/>
    <col min="7684" max="7686" width="32.85546875" style="480" customWidth="1"/>
    <col min="7687" max="7937" width="9.140625" style="480"/>
    <col min="7938" max="7938" width="8.140625" style="480" customWidth="1"/>
    <col min="7939" max="7939" width="41" style="480" customWidth="1"/>
    <col min="7940" max="7942" width="32.85546875" style="480" customWidth="1"/>
    <col min="7943" max="8193" width="9.140625" style="480"/>
    <col min="8194" max="8194" width="8.140625" style="480" customWidth="1"/>
    <col min="8195" max="8195" width="41" style="480" customWidth="1"/>
    <col min="8196" max="8198" width="32.85546875" style="480" customWidth="1"/>
    <col min="8199" max="8449" width="9.140625" style="480"/>
    <col min="8450" max="8450" width="8.140625" style="480" customWidth="1"/>
    <col min="8451" max="8451" width="41" style="480" customWidth="1"/>
    <col min="8452" max="8454" width="32.85546875" style="480" customWidth="1"/>
    <col min="8455" max="8705" width="9.140625" style="480"/>
    <col min="8706" max="8706" width="8.140625" style="480" customWidth="1"/>
    <col min="8707" max="8707" width="41" style="480" customWidth="1"/>
    <col min="8708" max="8710" width="32.85546875" style="480" customWidth="1"/>
    <col min="8711" max="8961" width="9.140625" style="480"/>
    <col min="8962" max="8962" width="8.140625" style="480" customWidth="1"/>
    <col min="8963" max="8963" width="41" style="480" customWidth="1"/>
    <col min="8964" max="8966" width="32.85546875" style="480" customWidth="1"/>
    <col min="8967" max="9217" width="9.140625" style="480"/>
    <col min="9218" max="9218" width="8.140625" style="480" customWidth="1"/>
    <col min="9219" max="9219" width="41" style="480" customWidth="1"/>
    <col min="9220" max="9222" width="32.85546875" style="480" customWidth="1"/>
    <col min="9223" max="9473" width="9.140625" style="480"/>
    <col min="9474" max="9474" width="8.140625" style="480" customWidth="1"/>
    <col min="9475" max="9475" width="41" style="480" customWidth="1"/>
    <col min="9476" max="9478" width="32.85546875" style="480" customWidth="1"/>
    <col min="9479" max="9729" width="9.140625" style="480"/>
    <col min="9730" max="9730" width="8.140625" style="480" customWidth="1"/>
    <col min="9731" max="9731" width="41" style="480" customWidth="1"/>
    <col min="9732" max="9734" width="32.85546875" style="480" customWidth="1"/>
    <col min="9735" max="9985" width="9.140625" style="480"/>
    <col min="9986" max="9986" width="8.140625" style="480" customWidth="1"/>
    <col min="9987" max="9987" width="41" style="480" customWidth="1"/>
    <col min="9988" max="9990" width="32.85546875" style="480" customWidth="1"/>
    <col min="9991" max="10241" width="9.140625" style="480"/>
    <col min="10242" max="10242" width="8.140625" style="480" customWidth="1"/>
    <col min="10243" max="10243" width="41" style="480" customWidth="1"/>
    <col min="10244" max="10246" width="32.85546875" style="480" customWidth="1"/>
    <col min="10247" max="10497" width="9.140625" style="480"/>
    <col min="10498" max="10498" width="8.140625" style="480" customWidth="1"/>
    <col min="10499" max="10499" width="41" style="480" customWidth="1"/>
    <col min="10500" max="10502" width="32.85546875" style="480" customWidth="1"/>
    <col min="10503" max="10753" width="9.140625" style="480"/>
    <col min="10754" max="10754" width="8.140625" style="480" customWidth="1"/>
    <col min="10755" max="10755" width="41" style="480" customWidth="1"/>
    <col min="10756" max="10758" width="32.85546875" style="480" customWidth="1"/>
    <col min="10759" max="11009" width="9.140625" style="480"/>
    <col min="11010" max="11010" width="8.140625" style="480" customWidth="1"/>
    <col min="11011" max="11011" width="41" style="480" customWidth="1"/>
    <col min="11012" max="11014" width="32.85546875" style="480" customWidth="1"/>
    <col min="11015" max="11265" width="9.140625" style="480"/>
    <col min="11266" max="11266" width="8.140625" style="480" customWidth="1"/>
    <col min="11267" max="11267" width="41" style="480" customWidth="1"/>
    <col min="11268" max="11270" width="32.85546875" style="480" customWidth="1"/>
    <col min="11271" max="11521" width="9.140625" style="480"/>
    <col min="11522" max="11522" width="8.140625" style="480" customWidth="1"/>
    <col min="11523" max="11523" width="41" style="480" customWidth="1"/>
    <col min="11524" max="11526" width="32.85546875" style="480" customWidth="1"/>
    <col min="11527" max="11777" width="9.140625" style="480"/>
    <col min="11778" max="11778" width="8.140625" style="480" customWidth="1"/>
    <col min="11779" max="11779" width="41" style="480" customWidth="1"/>
    <col min="11780" max="11782" width="32.85546875" style="480" customWidth="1"/>
    <col min="11783" max="12033" width="9.140625" style="480"/>
    <col min="12034" max="12034" width="8.140625" style="480" customWidth="1"/>
    <col min="12035" max="12035" width="41" style="480" customWidth="1"/>
    <col min="12036" max="12038" width="32.85546875" style="480" customWidth="1"/>
    <col min="12039" max="12289" width="9.140625" style="480"/>
    <col min="12290" max="12290" width="8.140625" style="480" customWidth="1"/>
    <col min="12291" max="12291" width="41" style="480" customWidth="1"/>
    <col min="12292" max="12294" width="32.85546875" style="480" customWidth="1"/>
    <col min="12295" max="12545" width="9.140625" style="480"/>
    <col min="12546" max="12546" width="8.140625" style="480" customWidth="1"/>
    <col min="12547" max="12547" width="41" style="480" customWidth="1"/>
    <col min="12548" max="12550" width="32.85546875" style="480" customWidth="1"/>
    <col min="12551" max="12801" width="9.140625" style="480"/>
    <col min="12802" max="12802" width="8.140625" style="480" customWidth="1"/>
    <col min="12803" max="12803" width="41" style="480" customWidth="1"/>
    <col min="12804" max="12806" width="32.85546875" style="480" customWidth="1"/>
    <col min="12807" max="13057" width="9.140625" style="480"/>
    <col min="13058" max="13058" width="8.140625" style="480" customWidth="1"/>
    <col min="13059" max="13059" width="41" style="480" customWidth="1"/>
    <col min="13060" max="13062" width="32.85546875" style="480" customWidth="1"/>
    <col min="13063" max="13313" width="9.140625" style="480"/>
    <col min="13314" max="13314" width="8.140625" style="480" customWidth="1"/>
    <col min="13315" max="13315" width="41" style="480" customWidth="1"/>
    <col min="13316" max="13318" width="32.85546875" style="480" customWidth="1"/>
    <col min="13319" max="13569" width="9.140625" style="480"/>
    <col min="13570" max="13570" width="8.140625" style="480" customWidth="1"/>
    <col min="13571" max="13571" width="41" style="480" customWidth="1"/>
    <col min="13572" max="13574" width="32.85546875" style="480" customWidth="1"/>
    <col min="13575" max="13825" width="9.140625" style="480"/>
    <col min="13826" max="13826" width="8.140625" style="480" customWidth="1"/>
    <col min="13827" max="13827" width="41" style="480" customWidth="1"/>
    <col min="13828" max="13830" width="32.85546875" style="480" customWidth="1"/>
    <col min="13831" max="14081" width="9.140625" style="480"/>
    <col min="14082" max="14082" width="8.140625" style="480" customWidth="1"/>
    <col min="14083" max="14083" width="41" style="480" customWidth="1"/>
    <col min="14084" max="14086" width="32.85546875" style="480" customWidth="1"/>
    <col min="14087" max="14337" width="9.140625" style="480"/>
    <col min="14338" max="14338" width="8.140625" style="480" customWidth="1"/>
    <col min="14339" max="14339" width="41" style="480" customWidth="1"/>
    <col min="14340" max="14342" width="32.85546875" style="480" customWidth="1"/>
    <col min="14343" max="14593" width="9.140625" style="480"/>
    <col min="14594" max="14594" width="8.140625" style="480" customWidth="1"/>
    <col min="14595" max="14595" width="41" style="480" customWidth="1"/>
    <col min="14596" max="14598" width="32.85546875" style="480" customWidth="1"/>
    <col min="14599" max="14849" width="9.140625" style="480"/>
    <col min="14850" max="14850" width="8.140625" style="480" customWidth="1"/>
    <col min="14851" max="14851" width="41" style="480" customWidth="1"/>
    <col min="14852" max="14854" width="32.85546875" style="480" customWidth="1"/>
    <col min="14855" max="15105" width="9.140625" style="480"/>
    <col min="15106" max="15106" width="8.140625" style="480" customWidth="1"/>
    <col min="15107" max="15107" width="41" style="480" customWidth="1"/>
    <col min="15108" max="15110" width="32.85546875" style="480" customWidth="1"/>
    <col min="15111" max="15361" width="9.140625" style="480"/>
    <col min="15362" max="15362" width="8.140625" style="480" customWidth="1"/>
    <col min="15363" max="15363" width="41" style="480" customWidth="1"/>
    <col min="15364" max="15366" width="32.85546875" style="480" customWidth="1"/>
    <col min="15367" max="15617" width="9.140625" style="480"/>
    <col min="15618" max="15618" width="8.140625" style="480" customWidth="1"/>
    <col min="15619" max="15619" width="41" style="480" customWidth="1"/>
    <col min="15620" max="15622" width="32.85546875" style="480" customWidth="1"/>
    <col min="15623" max="15873" width="9.140625" style="480"/>
    <col min="15874" max="15874" width="8.140625" style="480" customWidth="1"/>
    <col min="15875" max="15875" width="41" style="480" customWidth="1"/>
    <col min="15876" max="15878" width="32.85546875" style="480" customWidth="1"/>
    <col min="15879" max="16129" width="9.140625" style="480"/>
    <col min="16130" max="16130" width="8.140625" style="480" customWidth="1"/>
    <col min="16131" max="16131" width="41" style="480" customWidth="1"/>
    <col min="16132" max="16134" width="32.85546875" style="480" customWidth="1"/>
    <col min="16135" max="16384" width="9.140625" style="480"/>
  </cols>
  <sheetData>
    <row r="1" spans="1:6" x14ac:dyDescent="0.2">
      <c r="F1" s="474" t="s">
        <v>2146</v>
      </c>
    </row>
    <row r="3" spans="1:6" ht="32.25" customHeight="1" x14ac:dyDescent="0.25">
      <c r="A3" s="659" t="s">
        <v>2087</v>
      </c>
      <c r="B3" s="659"/>
      <c r="C3" s="659"/>
      <c r="D3" s="659"/>
      <c r="E3" s="659"/>
      <c r="F3" s="659"/>
    </row>
    <row r="5" spans="1:6" x14ac:dyDescent="0.2">
      <c r="F5" s="496" t="s">
        <v>7</v>
      </c>
    </row>
    <row r="6" spans="1:6" ht="15.75" x14ac:dyDescent="0.25">
      <c r="A6" s="498"/>
      <c r="B6" s="515" t="s">
        <v>8</v>
      </c>
      <c r="C6" s="515" t="s">
        <v>9</v>
      </c>
      <c r="D6" s="515" t="s">
        <v>10</v>
      </c>
      <c r="E6" s="515" t="s">
        <v>11</v>
      </c>
      <c r="F6" s="515" t="s">
        <v>12</v>
      </c>
    </row>
    <row r="7" spans="1:6" ht="75" x14ac:dyDescent="0.2">
      <c r="A7" s="516" t="s">
        <v>19</v>
      </c>
      <c r="B7" s="482"/>
      <c r="C7" s="476" t="s">
        <v>109</v>
      </c>
      <c r="D7" s="518" t="s">
        <v>2063</v>
      </c>
      <c r="E7" s="518" t="s">
        <v>2064</v>
      </c>
      <c r="F7" s="518" t="s">
        <v>2065</v>
      </c>
    </row>
    <row r="8" spans="1:6" ht="15.75" x14ac:dyDescent="0.2">
      <c r="A8" s="516" t="s">
        <v>20</v>
      </c>
      <c r="B8" s="482">
        <v>1</v>
      </c>
      <c r="C8" s="476">
        <v>2</v>
      </c>
      <c r="D8" s="476">
        <v>3</v>
      </c>
      <c r="E8" s="476">
        <v>4</v>
      </c>
      <c r="F8" s="476">
        <v>5</v>
      </c>
    </row>
    <row r="9" spans="1:6" ht="25.5" x14ac:dyDescent="0.2">
      <c r="A9" s="516" t="s">
        <v>21</v>
      </c>
      <c r="B9" s="484" t="s">
        <v>1798</v>
      </c>
      <c r="C9" s="485" t="s">
        <v>2066</v>
      </c>
      <c r="D9" s="486">
        <v>2000</v>
      </c>
      <c r="E9" s="486">
        <v>2000</v>
      </c>
      <c r="F9" s="486">
        <v>0</v>
      </c>
    </row>
    <row r="10" spans="1:6" ht="25.5" x14ac:dyDescent="0.2">
      <c r="A10" s="516" t="s">
        <v>22</v>
      </c>
      <c r="B10" s="487" t="s">
        <v>1804</v>
      </c>
      <c r="C10" s="488" t="s">
        <v>2067</v>
      </c>
      <c r="D10" s="489">
        <v>2000</v>
      </c>
      <c r="E10" s="489">
        <v>2000</v>
      </c>
      <c r="F10" s="489">
        <v>0</v>
      </c>
    </row>
    <row r="11" spans="1:6" x14ac:dyDescent="0.2">
      <c r="A11" s="516" t="s">
        <v>23</v>
      </c>
      <c r="B11" s="487" t="s">
        <v>1805</v>
      </c>
      <c r="C11" s="488" t="s">
        <v>2068</v>
      </c>
      <c r="D11" s="489">
        <v>2000</v>
      </c>
      <c r="E11" s="489">
        <v>2000</v>
      </c>
      <c r="F11" s="489">
        <v>0</v>
      </c>
    </row>
  </sheetData>
  <mergeCells count="1">
    <mergeCell ref="A3:F3"/>
  </mergeCells>
  <printOptions horizontalCentered="1"/>
  <pageMargins left="0.74803149606299213" right="0.74803149606299213" top="0.98425196850393704" bottom="0.98425196850393704" header="0.51181102362204722" footer="0.51181102362204722"/>
  <pageSetup paperSize="8" orientation="landscape" horizontalDpi="300" verticalDpi="300" r:id="rId1"/>
  <headerFooter alignWithMargins="0">
    <oddHeader>&amp;C&amp;L&amp;RÉrték típus: Forint</oddHeader>
    <oddFooter>&amp;L&amp;D&amp;C&amp;P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zoomScaleNormal="100" zoomScaleSheetLayoutView="100" workbookViewId="0">
      <selection activeCell="L2" sqref="L2"/>
    </sheetView>
  </sheetViews>
  <sheetFormatPr defaultRowHeight="12.75" x14ac:dyDescent="0.2"/>
  <cols>
    <col min="1" max="1" width="2.5703125" style="480" bestFit="1" customWidth="1"/>
    <col min="2" max="2" width="8.140625" style="480" customWidth="1"/>
    <col min="3" max="3" width="41" style="480" customWidth="1"/>
    <col min="4" max="12" width="15.7109375" style="480" customWidth="1"/>
    <col min="13" max="257" width="9.140625" style="480"/>
    <col min="258" max="258" width="8.140625" style="480" customWidth="1"/>
    <col min="259" max="259" width="41" style="480" customWidth="1"/>
    <col min="260" max="268" width="32.85546875" style="480" customWidth="1"/>
    <col min="269" max="513" width="9.140625" style="480"/>
    <col min="514" max="514" width="8.140625" style="480" customWidth="1"/>
    <col min="515" max="515" width="41" style="480" customWidth="1"/>
    <col min="516" max="524" width="32.85546875" style="480" customWidth="1"/>
    <col min="525" max="769" width="9.140625" style="480"/>
    <col min="770" max="770" width="8.140625" style="480" customWidth="1"/>
    <col min="771" max="771" width="41" style="480" customWidth="1"/>
    <col min="772" max="780" width="32.85546875" style="480" customWidth="1"/>
    <col min="781" max="1025" width="9.140625" style="480"/>
    <col min="1026" max="1026" width="8.140625" style="480" customWidth="1"/>
    <col min="1027" max="1027" width="41" style="480" customWidth="1"/>
    <col min="1028" max="1036" width="32.85546875" style="480" customWidth="1"/>
    <col min="1037" max="1281" width="9.140625" style="480"/>
    <col min="1282" max="1282" width="8.140625" style="480" customWidth="1"/>
    <col min="1283" max="1283" width="41" style="480" customWidth="1"/>
    <col min="1284" max="1292" width="32.85546875" style="480" customWidth="1"/>
    <col min="1293" max="1537" width="9.140625" style="480"/>
    <col min="1538" max="1538" width="8.140625" style="480" customWidth="1"/>
    <col min="1539" max="1539" width="41" style="480" customWidth="1"/>
    <col min="1540" max="1548" width="32.85546875" style="480" customWidth="1"/>
    <col min="1549" max="1793" width="9.140625" style="480"/>
    <col min="1794" max="1794" width="8.140625" style="480" customWidth="1"/>
    <col min="1795" max="1795" width="41" style="480" customWidth="1"/>
    <col min="1796" max="1804" width="32.85546875" style="480" customWidth="1"/>
    <col min="1805" max="2049" width="9.140625" style="480"/>
    <col min="2050" max="2050" width="8.140625" style="480" customWidth="1"/>
    <col min="2051" max="2051" width="41" style="480" customWidth="1"/>
    <col min="2052" max="2060" width="32.85546875" style="480" customWidth="1"/>
    <col min="2061" max="2305" width="9.140625" style="480"/>
    <col min="2306" max="2306" width="8.140625" style="480" customWidth="1"/>
    <col min="2307" max="2307" width="41" style="480" customWidth="1"/>
    <col min="2308" max="2316" width="32.85546875" style="480" customWidth="1"/>
    <col min="2317" max="2561" width="9.140625" style="480"/>
    <col min="2562" max="2562" width="8.140625" style="480" customWidth="1"/>
    <col min="2563" max="2563" width="41" style="480" customWidth="1"/>
    <col min="2564" max="2572" width="32.85546875" style="480" customWidth="1"/>
    <col min="2573" max="2817" width="9.140625" style="480"/>
    <col min="2818" max="2818" width="8.140625" style="480" customWidth="1"/>
    <col min="2819" max="2819" width="41" style="480" customWidth="1"/>
    <col min="2820" max="2828" width="32.85546875" style="480" customWidth="1"/>
    <col min="2829" max="3073" width="9.140625" style="480"/>
    <col min="3074" max="3074" width="8.140625" style="480" customWidth="1"/>
    <col min="3075" max="3075" width="41" style="480" customWidth="1"/>
    <col min="3076" max="3084" width="32.85546875" style="480" customWidth="1"/>
    <col min="3085" max="3329" width="9.140625" style="480"/>
    <col min="3330" max="3330" width="8.140625" style="480" customWidth="1"/>
    <col min="3331" max="3331" width="41" style="480" customWidth="1"/>
    <col min="3332" max="3340" width="32.85546875" style="480" customWidth="1"/>
    <col min="3341" max="3585" width="9.140625" style="480"/>
    <col min="3586" max="3586" width="8.140625" style="480" customWidth="1"/>
    <col min="3587" max="3587" width="41" style="480" customWidth="1"/>
    <col min="3588" max="3596" width="32.85546875" style="480" customWidth="1"/>
    <col min="3597" max="3841" width="9.140625" style="480"/>
    <col min="3842" max="3842" width="8.140625" style="480" customWidth="1"/>
    <col min="3843" max="3843" width="41" style="480" customWidth="1"/>
    <col min="3844" max="3852" width="32.85546875" style="480" customWidth="1"/>
    <col min="3853" max="4097" width="9.140625" style="480"/>
    <col min="4098" max="4098" width="8.140625" style="480" customWidth="1"/>
    <col min="4099" max="4099" width="41" style="480" customWidth="1"/>
    <col min="4100" max="4108" width="32.85546875" style="480" customWidth="1"/>
    <col min="4109" max="4353" width="9.140625" style="480"/>
    <col min="4354" max="4354" width="8.140625" style="480" customWidth="1"/>
    <col min="4355" max="4355" width="41" style="480" customWidth="1"/>
    <col min="4356" max="4364" width="32.85546875" style="480" customWidth="1"/>
    <col min="4365" max="4609" width="9.140625" style="480"/>
    <col min="4610" max="4610" width="8.140625" style="480" customWidth="1"/>
    <col min="4611" max="4611" width="41" style="480" customWidth="1"/>
    <col min="4612" max="4620" width="32.85546875" style="480" customWidth="1"/>
    <col min="4621" max="4865" width="9.140625" style="480"/>
    <col min="4866" max="4866" width="8.140625" style="480" customWidth="1"/>
    <col min="4867" max="4867" width="41" style="480" customWidth="1"/>
    <col min="4868" max="4876" width="32.85546875" style="480" customWidth="1"/>
    <col min="4877" max="5121" width="9.140625" style="480"/>
    <col min="5122" max="5122" width="8.140625" style="480" customWidth="1"/>
    <col min="5123" max="5123" width="41" style="480" customWidth="1"/>
    <col min="5124" max="5132" width="32.85546875" style="480" customWidth="1"/>
    <col min="5133" max="5377" width="9.140625" style="480"/>
    <col min="5378" max="5378" width="8.140625" style="480" customWidth="1"/>
    <col min="5379" max="5379" width="41" style="480" customWidth="1"/>
    <col min="5380" max="5388" width="32.85546875" style="480" customWidth="1"/>
    <col min="5389" max="5633" width="9.140625" style="480"/>
    <col min="5634" max="5634" width="8.140625" style="480" customWidth="1"/>
    <col min="5635" max="5635" width="41" style="480" customWidth="1"/>
    <col min="5636" max="5644" width="32.85546875" style="480" customWidth="1"/>
    <col min="5645" max="5889" width="9.140625" style="480"/>
    <col min="5890" max="5890" width="8.140625" style="480" customWidth="1"/>
    <col min="5891" max="5891" width="41" style="480" customWidth="1"/>
    <col min="5892" max="5900" width="32.85546875" style="480" customWidth="1"/>
    <col min="5901" max="6145" width="9.140625" style="480"/>
    <col min="6146" max="6146" width="8.140625" style="480" customWidth="1"/>
    <col min="6147" max="6147" width="41" style="480" customWidth="1"/>
    <col min="6148" max="6156" width="32.85546875" style="480" customWidth="1"/>
    <col min="6157" max="6401" width="9.140625" style="480"/>
    <col min="6402" max="6402" width="8.140625" style="480" customWidth="1"/>
    <col min="6403" max="6403" width="41" style="480" customWidth="1"/>
    <col min="6404" max="6412" width="32.85546875" style="480" customWidth="1"/>
    <col min="6413" max="6657" width="9.140625" style="480"/>
    <col min="6658" max="6658" width="8.140625" style="480" customWidth="1"/>
    <col min="6659" max="6659" width="41" style="480" customWidth="1"/>
    <col min="6660" max="6668" width="32.85546875" style="480" customWidth="1"/>
    <col min="6669" max="6913" width="9.140625" style="480"/>
    <col min="6914" max="6914" width="8.140625" style="480" customWidth="1"/>
    <col min="6915" max="6915" width="41" style="480" customWidth="1"/>
    <col min="6916" max="6924" width="32.85546875" style="480" customWidth="1"/>
    <col min="6925" max="7169" width="9.140625" style="480"/>
    <col min="7170" max="7170" width="8.140625" style="480" customWidth="1"/>
    <col min="7171" max="7171" width="41" style="480" customWidth="1"/>
    <col min="7172" max="7180" width="32.85546875" style="480" customWidth="1"/>
    <col min="7181" max="7425" width="9.140625" style="480"/>
    <col min="7426" max="7426" width="8.140625" style="480" customWidth="1"/>
    <col min="7427" max="7427" width="41" style="480" customWidth="1"/>
    <col min="7428" max="7436" width="32.85546875" style="480" customWidth="1"/>
    <col min="7437" max="7681" width="9.140625" style="480"/>
    <col min="7682" max="7682" width="8.140625" style="480" customWidth="1"/>
    <col min="7683" max="7683" width="41" style="480" customWidth="1"/>
    <col min="7684" max="7692" width="32.85546875" style="480" customWidth="1"/>
    <col min="7693" max="7937" width="9.140625" style="480"/>
    <col min="7938" max="7938" width="8.140625" style="480" customWidth="1"/>
    <col min="7939" max="7939" width="41" style="480" customWidth="1"/>
    <col min="7940" max="7948" width="32.85546875" style="480" customWidth="1"/>
    <col min="7949" max="8193" width="9.140625" style="480"/>
    <col min="8194" max="8194" width="8.140625" style="480" customWidth="1"/>
    <col min="8195" max="8195" width="41" style="480" customWidth="1"/>
    <col min="8196" max="8204" width="32.85546875" style="480" customWidth="1"/>
    <col min="8205" max="8449" width="9.140625" style="480"/>
    <col min="8450" max="8450" width="8.140625" style="480" customWidth="1"/>
    <col min="8451" max="8451" width="41" style="480" customWidth="1"/>
    <col min="8452" max="8460" width="32.85546875" style="480" customWidth="1"/>
    <col min="8461" max="8705" width="9.140625" style="480"/>
    <col min="8706" max="8706" width="8.140625" style="480" customWidth="1"/>
    <col min="8707" max="8707" width="41" style="480" customWidth="1"/>
    <col min="8708" max="8716" width="32.85546875" style="480" customWidth="1"/>
    <col min="8717" max="8961" width="9.140625" style="480"/>
    <col min="8962" max="8962" width="8.140625" style="480" customWidth="1"/>
    <col min="8963" max="8963" width="41" style="480" customWidth="1"/>
    <col min="8964" max="8972" width="32.85546875" style="480" customWidth="1"/>
    <col min="8973" max="9217" width="9.140625" style="480"/>
    <col min="9218" max="9218" width="8.140625" style="480" customWidth="1"/>
    <col min="9219" max="9219" width="41" style="480" customWidth="1"/>
    <col min="9220" max="9228" width="32.85546875" style="480" customWidth="1"/>
    <col min="9229" max="9473" width="9.140625" style="480"/>
    <col min="9474" max="9474" width="8.140625" style="480" customWidth="1"/>
    <col min="9475" max="9475" width="41" style="480" customWidth="1"/>
    <col min="9476" max="9484" width="32.85546875" style="480" customWidth="1"/>
    <col min="9485" max="9729" width="9.140625" style="480"/>
    <col min="9730" max="9730" width="8.140625" style="480" customWidth="1"/>
    <col min="9731" max="9731" width="41" style="480" customWidth="1"/>
    <col min="9732" max="9740" width="32.85546875" style="480" customWidth="1"/>
    <col min="9741" max="9985" width="9.140625" style="480"/>
    <col min="9986" max="9986" width="8.140625" style="480" customWidth="1"/>
    <col min="9987" max="9987" width="41" style="480" customWidth="1"/>
    <col min="9988" max="9996" width="32.85546875" style="480" customWidth="1"/>
    <col min="9997" max="10241" width="9.140625" style="480"/>
    <col min="10242" max="10242" width="8.140625" style="480" customWidth="1"/>
    <col min="10243" max="10243" width="41" style="480" customWidth="1"/>
    <col min="10244" max="10252" width="32.85546875" style="480" customWidth="1"/>
    <col min="10253" max="10497" width="9.140625" style="480"/>
    <col min="10498" max="10498" width="8.140625" style="480" customWidth="1"/>
    <col min="10499" max="10499" width="41" style="480" customWidth="1"/>
    <col min="10500" max="10508" width="32.85546875" style="480" customWidth="1"/>
    <col min="10509" max="10753" width="9.140625" style="480"/>
    <col min="10754" max="10754" width="8.140625" style="480" customWidth="1"/>
    <col min="10755" max="10755" width="41" style="480" customWidth="1"/>
    <col min="10756" max="10764" width="32.85546875" style="480" customWidth="1"/>
    <col min="10765" max="11009" width="9.140625" style="480"/>
    <col min="11010" max="11010" width="8.140625" style="480" customWidth="1"/>
    <col min="11011" max="11011" width="41" style="480" customWidth="1"/>
    <col min="11012" max="11020" width="32.85546875" style="480" customWidth="1"/>
    <col min="11021" max="11265" width="9.140625" style="480"/>
    <col min="11266" max="11266" width="8.140625" style="480" customWidth="1"/>
    <col min="11267" max="11267" width="41" style="480" customWidth="1"/>
    <col min="11268" max="11276" width="32.85546875" style="480" customWidth="1"/>
    <col min="11277" max="11521" width="9.140625" style="480"/>
    <col min="11522" max="11522" width="8.140625" style="480" customWidth="1"/>
    <col min="11523" max="11523" width="41" style="480" customWidth="1"/>
    <col min="11524" max="11532" width="32.85546875" style="480" customWidth="1"/>
    <col min="11533" max="11777" width="9.140625" style="480"/>
    <col min="11778" max="11778" width="8.140625" style="480" customWidth="1"/>
    <col min="11779" max="11779" width="41" style="480" customWidth="1"/>
    <col min="11780" max="11788" width="32.85546875" style="480" customWidth="1"/>
    <col min="11789" max="12033" width="9.140625" style="480"/>
    <col min="12034" max="12034" width="8.140625" style="480" customWidth="1"/>
    <col min="12035" max="12035" width="41" style="480" customWidth="1"/>
    <col min="12036" max="12044" width="32.85546875" style="480" customWidth="1"/>
    <col min="12045" max="12289" width="9.140625" style="480"/>
    <col min="12290" max="12290" width="8.140625" style="480" customWidth="1"/>
    <col min="12291" max="12291" width="41" style="480" customWidth="1"/>
    <col min="12292" max="12300" width="32.85546875" style="480" customWidth="1"/>
    <col min="12301" max="12545" width="9.140625" style="480"/>
    <col min="12546" max="12546" width="8.140625" style="480" customWidth="1"/>
    <col min="12547" max="12547" width="41" style="480" customWidth="1"/>
    <col min="12548" max="12556" width="32.85546875" style="480" customWidth="1"/>
    <col min="12557" max="12801" width="9.140625" style="480"/>
    <col min="12802" max="12802" width="8.140625" style="480" customWidth="1"/>
    <col min="12803" max="12803" width="41" style="480" customWidth="1"/>
    <col min="12804" max="12812" width="32.85546875" style="480" customWidth="1"/>
    <col min="12813" max="13057" width="9.140625" style="480"/>
    <col min="13058" max="13058" width="8.140625" style="480" customWidth="1"/>
    <col min="13059" max="13059" width="41" style="480" customWidth="1"/>
    <col min="13060" max="13068" width="32.85546875" style="480" customWidth="1"/>
    <col min="13069" max="13313" width="9.140625" style="480"/>
    <col min="13314" max="13314" width="8.140625" style="480" customWidth="1"/>
    <col min="13315" max="13315" width="41" style="480" customWidth="1"/>
    <col min="13316" max="13324" width="32.85546875" style="480" customWidth="1"/>
    <col min="13325" max="13569" width="9.140625" style="480"/>
    <col min="13570" max="13570" width="8.140625" style="480" customWidth="1"/>
    <col min="13571" max="13571" width="41" style="480" customWidth="1"/>
    <col min="13572" max="13580" width="32.85546875" style="480" customWidth="1"/>
    <col min="13581" max="13825" width="9.140625" style="480"/>
    <col min="13826" max="13826" width="8.140625" style="480" customWidth="1"/>
    <col min="13827" max="13827" width="41" style="480" customWidth="1"/>
    <col min="13828" max="13836" width="32.85546875" style="480" customWidth="1"/>
    <col min="13837" max="14081" width="9.140625" style="480"/>
    <col min="14082" max="14082" width="8.140625" style="480" customWidth="1"/>
    <col min="14083" max="14083" width="41" style="480" customWidth="1"/>
    <col min="14084" max="14092" width="32.85546875" style="480" customWidth="1"/>
    <col min="14093" max="14337" width="9.140625" style="480"/>
    <col min="14338" max="14338" width="8.140625" style="480" customWidth="1"/>
    <col min="14339" max="14339" width="41" style="480" customWidth="1"/>
    <col min="14340" max="14348" width="32.85546875" style="480" customWidth="1"/>
    <col min="14349" max="14593" width="9.140625" style="480"/>
    <col min="14594" max="14594" width="8.140625" style="480" customWidth="1"/>
    <col min="14595" max="14595" width="41" style="480" customWidth="1"/>
    <col min="14596" max="14604" width="32.85546875" style="480" customWidth="1"/>
    <col min="14605" max="14849" width="9.140625" style="480"/>
    <col min="14850" max="14850" width="8.140625" style="480" customWidth="1"/>
    <col min="14851" max="14851" width="41" style="480" customWidth="1"/>
    <col min="14852" max="14860" width="32.85546875" style="480" customWidth="1"/>
    <col min="14861" max="15105" width="9.140625" style="480"/>
    <col min="15106" max="15106" width="8.140625" style="480" customWidth="1"/>
    <col min="15107" max="15107" width="41" style="480" customWidth="1"/>
    <col min="15108" max="15116" width="32.85546875" style="480" customWidth="1"/>
    <col min="15117" max="15361" width="9.140625" style="480"/>
    <col min="15362" max="15362" width="8.140625" style="480" customWidth="1"/>
    <col min="15363" max="15363" width="41" style="480" customWidth="1"/>
    <col min="15364" max="15372" width="32.85546875" style="480" customWidth="1"/>
    <col min="15373" max="15617" width="9.140625" style="480"/>
    <col min="15618" max="15618" width="8.140625" style="480" customWidth="1"/>
    <col min="15619" max="15619" width="41" style="480" customWidth="1"/>
    <col min="15620" max="15628" width="32.85546875" style="480" customWidth="1"/>
    <col min="15629" max="15873" width="9.140625" style="480"/>
    <col min="15874" max="15874" width="8.140625" style="480" customWidth="1"/>
    <col min="15875" max="15875" width="41" style="480" customWidth="1"/>
    <col min="15876" max="15884" width="32.85546875" style="480" customWidth="1"/>
    <col min="15885" max="16129" width="9.140625" style="480"/>
    <col min="16130" max="16130" width="8.140625" style="480" customWidth="1"/>
    <col min="16131" max="16131" width="41" style="480" customWidth="1"/>
    <col min="16132" max="16140" width="32.85546875" style="480" customWidth="1"/>
    <col min="16141" max="16384" width="9.140625" style="480"/>
  </cols>
  <sheetData>
    <row r="1" spans="1:12" x14ac:dyDescent="0.2">
      <c r="L1" s="474" t="s">
        <v>2147</v>
      </c>
    </row>
    <row r="3" spans="1:12" ht="15.75" x14ac:dyDescent="0.25">
      <c r="A3" s="647" t="s">
        <v>2088</v>
      </c>
      <c r="B3" s="647"/>
      <c r="C3" s="647"/>
      <c r="D3" s="647"/>
      <c r="E3" s="647"/>
      <c r="F3" s="647"/>
      <c r="G3" s="647"/>
      <c r="H3" s="647"/>
      <c r="I3" s="647"/>
      <c r="J3" s="647"/>
      <c r="K3" s="647"/>
      <c r="L3" s="647"/>
    </row>
    <row r="5" spans="1:12" x14ac:dyDescent="0.2">
      <c r="L5" s="496" t="s">
        <v>7</v>
      </c>
    </row>
    <row r="6" spans="1:12" ht="15.75" x14ac:dyDescent="0.25">
      <c r="A6" s="498"/>
      <c r="B6" s="515" t="s">
        <v>8</v>
      </c>
      <c r="C6" s="515" t="s">
        <v>9</v>
      </c>
      <c r="D6" s="515" t="s">
        <v>10</v>
      </c>
      <c r="E6" s="515" t="s">
        <v>11</v>
      </c>
      <c r="F6" s="515" t="s">
        <v>12</v>
      </c>
      <c r="G6" s="515" t="s">
        <v>110</v>
      </c>
      <c r="H6" s="515" t="s">
        <v>111</v>
      </c>
      <c r="I6" s="515" t="s">
        <v>112</v>
      </c>
      <c r="J6" s="515" t="s">
        <v>113</v>
      </c>
      <c r="K6" s="515" t="s">
        <v>114</v>
      </c>
      <c r="L6" s="515" t="s">
        <v>115</v>
      </c>
    </row>
    <row r="7" spans="1:12" ht="108" x14ac:dyDescent="0.2">
      <c r="A7" s="516" t="s">
        <v>19</v>
      </c>
      <c r="B7" s="482"/>
      <c r="C7" s="476" t="s">
        <v>109</v>
      </c>
      <c r="D7" s="519" t="s">
        <v>2069</v>
      </c>
      <c r="E7" s="519" t="s">
        <v>2070</v>
      </c>
      <c r="F7" s="519" t="s">
        <v>2071</v>
      </c>
      <c r="G7" s="519" t="s">
        <v>2072</v>
      </c>
      <c r="H7" s="519" t="s">
        <v>2073</v>
      </c>
      <c r="I7" s="519" t="s">
        <v>2074</v>
      </c>
      <c r="J7" s="519" t="s">
        <v>2075</v>
      </c>
      <c r="K7" s="519" t="s">
        <v>2076</v>
      </c>
      <c r="L7" s="519" t="s">
        <v>2077</v>
      </c>
    </row>
    <row r="8" spans="1:12" ht="15" x14ac:dyDescent="0.2">
      <c r="A8" s="516" t="s">
        <v>20</v>
      </c>
      <c r="B8" s="482">
        <v>1</v>
      </c>
      <c r="C8" s="482">
        <v>2</v>
      </c>
      <c r="D8" s="482">
        <v>3</v>
      </c>
      <c r="E8" s="482">
        <v>4</v>
      </c>
      <c r="F8" s="482">
        <v>5</v>
      </c>
      <c r="G8" s="482">
        <v>6</v>
      </c>
      <c r="H8" s="482">
        <v>7</v>
      </c>
      <c r="I8" s="482">
        <v>8</v>
      </c>
      <c r="J8" s="482">
        <v>9</v>
      </c>
      <c r="K8" s="482">
        <v>10</v>
      </c>
      <c r="L8" s="482">
        <v>11</v>
      </c>
    </row>
    <row r="9" spans="1:12" ht="25.5" x14ac:dyDescent="0.2">
      <c r="A9" s="516" t="s">
        <v>21</v>
      </c>
      <c r="B9" s="484" t="s">
        <v>1697</v>
      </c>
      <c r="C9" s="485" t="s">
        <v>2078</v>
      </c>
      <c r="D9" s="486">
        <v>0</v>
      </c>
      <c r="E9" s="486">
        <v>0</v>
      </c>
      <c r="F9" s="486">
        <v>0</v>
      </c>
      <c r="G9" s="486">
        <v>0</v>
      </c>
      <c r="H9" s="486">
        <v>0</v>
      </c>
      <c r="I9" s="486">
        <v>2709495327</v>
      </c>
      <c r="J9" s="486">
        <v>0</v>
      </c>
      <c r="K9" s="486">
        <v>0</v>
      </c>
      <c r="L9" s="486">
        <v>0</v>
      </c>
    </row>
    <row r="10" spans="1:12" ht="25.5" x14ac:dyDescent="0.2">
      <c r="A10" s="516" t="s">
        <v>22</v>
      </c>
      <c r="B10" s="484" t="s">
        <v>1698</v>
      </c>
      <c r="C10" s="485" t="s">
        <v>2079</v>
      </c>
      <c r="D10" s="486">
        <v>10000</v>
      </c>
      <c r="E10" s="486">
        <v>0</v>
      </c>
      <c r="F10" s="486">
        <v>0</v>
      </c>
      <c r="G10" s="486">
        <v>10000</v>
      </c>
      <c r="H10" s="486">
        <v>0</v>
      </c>
      <c r="I10" s="486">
        <v>71754428</v>
      </c>
      <c r="J10" s="486">
        <v>10000</v>
      </c>
      <c r="K10" s="486">
        <v>0</v>
      </c>
      <c r="L10" s="486">
        <v>0</v>
      </c>
    </row>
    <row r="11" spans="1:12" ht="25.5" x14ac:dyDescent="0.2">
      <c r="A11" s="516" t="s">
        <v>23</v>
      </c>
      <c r="B11" s="484" t="s">
        <v>1700</v>
      </c>
      <c r="C11" s="485" t="s">
        <v>2080</v>
      </c>
      <c r="D11" s="486">
        <v>0</v>
      </c>
      <c r="E11" s="486">
        <v>0</v>
      </c>
      <c r="F11" s="486">
        <v>0</v>
      </c>
      <c r="G11" s="486">
        <v>0</v>
      </c>
      <c r="H11" s="486">
        <v>0</v>
      </c>
      <c r="I11" s="486">
        <v>125163186</v>
      </c>
      <c r="J11" s="486">
        <v>0</v>
      </c>
      <c r="K11" s="486">
        <v>0</v>
      </c>
      <c r="L11" s="486">
        <v>0</v>
      </c>
    </row>
    <row r="12" spans="1:12" ht="38.25" x14ac:dyDescent="0.2">
      <c r="A12" s="516" t="s">
        <v>24</v>
      </c>
      <c r="B12" s="484" t="s">
        <v>1702</v>
      </c>
      <c r="C12" s="485" t="s">
        <v>2081</v>
      </c>
      <c r="D12" s="486">
        <v>476000643</v>
      </c>
      <c r="E12" s="486">
        <v>-4117533</v>
      </c>
      <c r="F12" s="486">
        <v>0</v>
      </c>
      <c r="G12" s="486">
        <v>471014277</v>
      </c>
      <c r="H12" s="486">
        <v>-868833</v>
      </c>
      <c r="I12" s="486">
        <v>530931997</v>
      </c>
      <c r="J12" s="486">
        <v>471014277</v>
      </c>
      <c r="K12" s="486">
        <v>0</v>
      </c>
      <c r="L12" s="486">
        <v>868833</v>
      </c>
    </row>
    <row r="13" spans="1:12" ht="63.75" x14ac:dyDescent="0.2">
      <c r="A13" s="516" t="s">
        <v>25</v>
      </c>
      <c r="B13" s="484" t="s">
        <v>1703</v>
      </c>
      <c r="C13" s="485" t="s">
        <v>2082</v>
      </c>
      <c r="D13" s="486">
        <v>91186718</v>
      </c>
      <c r="E13" s="486">
        <v>0</v>
      </c>
      <c r="F13" s="486">
        <v>0</v>
      </c>
      <c r="G13" s="486">
        <v>99604649</v>
      </c>
      <c r="H13" s="486">
        <v>8417931</v>
      </c>
      <c r="I13" s="486">
        <v>272328233</v>
      </c>
      <c r="J13" s="486">
        <v>99604649</v>
      </c>
      <c r="K13" s="486">
        <v>8417931</v>
      </c>
      <c r="L13" s="486">
        <v>0</v>
      </c>
    </row>
    <row r="14" spans="1:12" ht="25.5" x14ac:dyDescent="0.2">
      <c r="A14" s="516" t="s">
        <v>26</v>
      </c>
      <c r="B14" s="484" t="s">
        <v>1705</v>
      </c>
      <c r="C14" s="485" t="s">
        <v>2083</v>
      </c>
      <c r="D14" s="486">
        <v>87010381</v>
      </c>
      <c r="E14" s="486">
        <v>0</v>
      </c>
      <c r="F14" s="486">
        <v>0</v>
      </c>
      <c r="G14" s="486">
        <v>85688461</v>
      </c>
      <c r="H14" s="486">
        <v>-1321920</v>
      </c>
      <c r="I14" s="486">
        <v>208678094</v>
      </c>
      <c r="J14" s="486">
        <v>85688461</v>
      </c>
      <c r="K14" s="486">
        <v>0</v>
      </c>
      <c r="L14" s="486">
        <v>1321920</v>
      </c>
    </row>
    <row r="15" spans="1:12" x14ac:dyDescent="0.2">
      <c r="A15" s="516" t="s">
        <v>27</v>
      </c>
      <c r="B15" s="487" t="s">
        <v>1708</v>
      </c>
      <c r="C15" s="488" t="s">
        <v>87</v>
      </c>
      <c r="D15" s="489">
        <v>654207742</v>
      </c>
      <c r="E15" s="489">
        <v>-4117533</v>
      </c>
      <c r="F15" s="489">
        <v>0</v>
      </c>
      <c r="G15" s="489">
        <v>656317387</v>
      </c>
      <c r="H15" s="489">
        <v>6227178</v>
      </c>
      <c r="I15" s="489">
        <v>3918351265</v>
      </c>
      <c r="J15" s="489">
        <v>656317387</v>
      </c>
      <c r="K15" s="489">
        <v>8417931</v>
      </c>
      <c r="L15" s="489">
        <v>2190753</v>
      </c>
    </row>
  </sheetData>
  <mergeCells count="1">
    <mergeCell ref="A3:L3"/>
  </mergeCells>
  <printOptions horizontalCentered="1"/>
  <pageMargins left="0.74803149606299213" right="0.74803149606299213" top="0.98425196850393704" bottom="0.98425196850393704" header="0.51181102362204722" footer="0.51181102362204722"/>
  <pageSetup paperSize="8" scale="99" orientation="landscape" horizontalDpi="300" verticalDpi="300" r:id="rId1"/>
  <headerFooter alignWithMargins="0">
    <oddHeader>&amp;C&amp;L&amp;RÉrték típus: Forint</oddHeader>
    <oddFooter>&amp;L&amp;D&amp;C&amp;P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10"/>
  <sheetViews>
    <sheetView view="pageBreakPreview" topLeftCell="AL1" zoomScaleNormal="100" zoomScaleSheetLayoutView="100" workbookViewId="0">
      <selection activeCell="AV2" sqref="AV2"/>
    </sheetView>
  </sheetViews>
  <sheetFormatPr defaultRowHeight="14.25" x14ac:dyDescent="0.2"/>
  <cols>
    <col min="1" max="1" width="4.42578125" style="34" customWidth="1"/>
    <col min="2" max="2" width="4.140625" style="30" customWidth="1"/>
    <col min="3" max="3" width="5.7109375" style="30" customWidth="1"/>
    <col min="4" max="5" width="8.7109375" style="30" customWidth="1"/>
    <col min="6" max="7" width="10.7109375" style="30" customWidth="1"/>
    <col min="8" max="8" width="78.7109375" style="30" customWidth="1"/>
    <col min="9" max="9" width="20.7109375" style="190" customWidth="1"/>
    <col min="10" max="10" width="20.7109375" style="30" customWidth="1"/>
    <col min="11" max="12" width="20.7109375" style="190" customWidth="1"/>
    <col min="13" max="13" width="4.42578125" style="34" customWidth="1"/>
    <col min="14" max="14" width="4.140625" style="190" customWidth="1"/>
    <col min="15" max="15" width="5.7109375" style="190" customWidth="1"/>
    <col min="16" max="17" width="8.7109375" style="190" customWidth="1"/>
    <col min="18" max="19" width="10.7109375" style="190" customWidth="1"/>
    <col min="20" max="20" width="78.7109375" style="190" customWidth="1"/>
    <col min="21" max="21" width="20.7109375" style="190" customWidth="1"/>
    <col min="22" max="22" width="20.7109375" style="30" customWidth="1"/>
    <col min="23" max="24" width="20.7109375" style="190" customWidth="1"/>
    <col min="25" max="25" width="4.42578125" style="34" customWidth="1"/>
    <col min="26" max="26" width="4.140625" style="190" customWidth="1"/>
    <col min="27" max="27" width="5.7109375" style="190" customWidth="1"/>
    <col min="28" max="29" width="8.7109375" style="190" customWidth="1"/>
    <col min="30" max="31" width="10.7109375" style="190" customWidth="1"/>
    <col min="32" max="32" width="78.7109375" style="190" customWidth="1"/>
    <col min="33" max="33" width="20.7109375" style="190" customWidth="1"/>
    <col min="34" max="34" width="20.7109375" style="30" customWidth="1"/>
    <col min="35" max="36" width="20.7109375" style="190" customWidth="1"/>
    <col min="37" max="37" width="4.42578125" style="34" customWidth="1"/>
    <col min="38" max="38" width="4.140625" style="190" customWidth="1"/>
    <col min="39" max="39" width="5.7109375" style="190" customWidth="1"/>
    <col min="40" max="41" width="8.7109375" style="190" customWidth="1"/>
    <col min="42" max="43" width="10.7109375" style="190" customWidth="1"/>
    <col min="44" max="44" width="78.7109375" style="190" customWidth="1"/>
    <col min="45" max="45" width="20.7109375" style="190" customWidth="1"/>
    <col min="46" max="46" width="20.7109375" style="30" customWidth="1"/>
    <col min="47" max="48" width="20.7109375" style="190" customWidth="1"/>
    <col min="49" max="16384" width="9.140625" style="30"/>
  </cols>
  <sheetData>
    <row r="1" spans="1:48" ht="15" customHeight="1" x14ac:dyDescent="0.2">
      <c r="L1" s="29" t="s">
        <v>2126</v>
      </c>
      <c r="X1" s="29" t="s">
        <v>2126</v>
      </c>
      <c r="AJ1" s="29" t="s">
        <v>2126</v>
      </c>
      <c r="AS1" s="29"/>
      <c r="AT1" s="29"/>
      <c r="AU1" s="29"/>
      <c r="AV1" s="29" t="s">
        <v>2126</v>
      </c>
    </row>
    <row r="2" spans="1:48" ht="15" customHeight="1" x14ac:dyDescent="0.2"/>
    <row r="3" spans="1:48" ht="15" customHeight="1" thickBot="1" x14ac:dyDescent="0.25">
      <c r="L3" s="29" t="s">
        <v>7</v>
      </c>
      <c r="X3" s="29" t="s">
        <v>7</v>
      </c>
      <c r="AJ3" s="29" t="s">
        <v>7</v>
      </c>
      <c r="AS3" s="29"/>
      <c r="AT3" s="29"/>
      <c r="AU3" s="29"/>
      <c r="AV3" s="29" t="s">
        <v>7</v>
      </c>
    </row>
    <row r="4" spans="1:48" s="32" customFormat="1" ht="15" customHeight="1" thickBot="1" x14ac:dyDescent="0.25">
      <c r="A4" s="192"/>
      <c r="B4" s="33" t="s">
        <v>8</v>
      </c>
      <c r="C4" s="33" t="s">
        <v>9</v>
      </c>
      <c r="D4" s="33" t="s">
        <v>10</v>
      </c>
      <c r="E4" s="532" t="s">
        <v>11</v>
      </c>
      <c r="F4" s="533"/>
      <c r="G4" s="533"/>
      <c r="H4" s="534"/>
      <c r="I4" s="218" t="s">
        <v>12</v>
      </c>
      <c r="J4" s="33" t="s">
        <v>110</v>
      </c>
      <c r="K4" s="33" t="s">
        <v>111</v>
      </c>
      <c r="L4" s="33" t="s">
        <v>112</v>
      </c>
      <c r="M4" s="192"/>
      <c r="N4" s="33" t="s">
        <v>113</v>
      </c>
      <c r="O4" s="33" t="s">
        <v>114</v>
      </c>
      <c r="P4" s="33" t="s">
        <v>115</v>
      </c>
      <c r="Q4" s="532" t="s">
        <v>117</v>
      </c>
      <c r="R4" s="533"/>
      <c r="S4" s="533"/>
      <c r="T4" s="533"/>
      <c r="U4" s="33" t="s">
        <v>118</v>
      </c>
      <c r="V4" s="33" t="s">
        <v>119</v>
      </c>
      <c r="W4" s="33" t="s">
        <v>120</v>
      </c>
      <c r="X4" s="33" t="s">
        <v>121</v>
      </c>
      <c r="Y4" s="192"/>
      <c r="Z4" s="33" t="s">
        <v>122</v>
      </c>
      <c r="AA4" s="33" t="s">
        <v>123</v>
      </c>
      <c r="AB4" s="33" t="s">
        <v>124</v>
      </c>
      <c r="AC4" s="532" t="s">
        <v>125</v>
      </c>
      <c r="AD4" s="533"/>
      <c r="AE4" s="533"/>
      <c r="AF4" s="534"/>
      <c r="AG4" s="218" t="s">
        <v>126</v>
      </c>
      <c r="AH4" s="33" t="s">
        <v>127</v>
      </c>
      <c r="AI4" s="33" t="s">
        <v>128</v>
      </c>
      <c r="AJ4" s="33" t="s">
        <v>129</v>
      </c>
      <c r="AK4" s="192"/>
      <c r="AL4" s="33" t="s">
        <v>130</v>
      </c>
      <c r="AM4" s="33" t="s">
        <v>131</v>
      </c>
      <c r="AN4" s="33" t="s">
        <v>132</v>
      </c>
      <c r="AO4" s="532" t="s">
        <v>133</v>
      </c>
      <c r="AP4" s="533"/>
      <c r="AQ4" s="533"/>
      <c r="AR4" s="534"/>
      <c r="AS4" s="218" t="s">
        <v>134</v>
      </c>
      <c r="AT4" s="33" t="s">
        <v>135</v>
      </c>
      <c r="AU4" s="33" t="s">
        <v>136</v>
      </c>
      <c r="AV4" s="33" t="s">
        <v>137</v>
      </c>
    </row>
    <row r="5" spans="1:48" s="190" customFormat="1" ht="30" customHeight="1" thickBot="1" x14ac:dyDescent="0.25">
      <c r="A5" s="192" t="s">
        <v>19</v>
      </c>
      <c r="B5" s="535" t="s">
        <v>1950</v>
      </c>
      <c r="C5" s="536"/>
      <c r="D5" s="536"/>
      <c r="E5" s="536"/>
      <c r="F5" s="536"/>
      <c r="G5" s="536"/>
      <c r="H5" s="536"/>
      <c r="I5" s="536"/>
      <c r="J5" s="536"/>
      <c r="K5" s="536"/>
      <c r="L5" s="537"/>
      <c r="M5" s="192" t="s">
        <v>195</v>
      </c>
      <c r="N5" s="226" t="s">
        <v>1950</v>
      </c>
      <c r="O5" s="227"/>
      <c r="P5" s="227"/>
      <c r="Q5" s="227"/>
      <c r="R5" s="227"/>
      <c r="S5" s="227"/>
      <c r="T5" s="227"/>
      <c r="U5" s="237"/>
      <c r="V5" s="237"/>
      <c r="W5" s="227"/>
      <c r="X5" s="227"/>
      <c r="Y5" s="192" t="s">
        <v>318</v>
      </c>
      <c r="Z5" s="226" t="s">
        <v>1950</v>
      </c>
      <c r="AA5" s="227"/>
      <c r="AB5" s="227"/>
      <c r="AC5" s="227"/>
      <c r="AD5" s="227"/>
      <c r="AE5" s="227"/>
      <c r="AF5" s="227"/>
      <c r="AG5" s="227"/>
      <c r="AH5" s="227"/>
      <c r="AI5" s="227"/>
      <c r="AJ5" s="227"/>
      <c r="AK5" s="192" t="s">
        <v>421</v>
      </c>
      <c r="AL5" s="226" t="s">
        <v>1950</v>
      </c>
      <c r="AM5" s="227"/>
      <c r="AN5" s="227"/>
      <c r="AO5" s="227"/>
      <c r="AP5" s="227"/>
      <c r="AQ5" s="227"/>
      <c r="AR5" s="227"/>
      <c r="AS5" s="227"/>
      <c r="AT5" s="228"/>
      <c r="AU5" s="228"/>
      <c r="AV5" s="228"/>
    </row>
    <row r="6" spans="1:48" s="190" customFormat="1" ht="75.75" thickBot="1" x14ac:dyDescent="0.25">
      <c r="A6" s="192" t="s">
        <v>20</v>
      </c>
      <c r="B6" s="530" t="s">
        <v>109</v>
      </c>
      <c r="C6" s="530"/>
      <c r="D6" s="530"/>
      <c r="E6" s="530"/>
      <c r="F6" s="530"/>
      <c r="G6" s="530"/>
      <c r="H6" s="531"/>
      <c r="I6" s="57" t="s">
        <v>939</v>
      </c>
      <c r="J6" s="57" t="s">
        <v>938</v>
      </c>
      <c r="K6" s="57" t="s">
        <v>1965</v>
      </c>
      <c r="L6" s="57" t="s">
        <v>940</v>
      </c>
      <c r="M6" s="192" t="s">
        <v>196</v>
      </c>
      <c r="N6" s="530" t="s">
        <v>109</v>
      </c>
      <c r="O6" s="530"/>
      <c r="P6" s="530"/>
      <c r="Q6" s="530"/>
      <c r="R6" s="530"/>
      <c r="S6" s="530"/>
      <c r="T6" s="531"/>
      <c r="U6" s="57" t="s">
        <v>941</v>
      </c>
      <c r="V6" s="57" t="s">
        <v>942</v>
      </c>
      <c r="W6" s="57" t="s">
        <v>1965</v>
      </c>
      <c r="X6" s="57" t="s">
        <v>940</v>
      </c>
      <c r="Y6" s="192" t="s">
        <v>319</v>
      </c>
      <c r="Z6" s="530" t="s">
        <v>109</v>
      </c>
      <c r="AA6" s="530"/>
      <c r="AB6" s="530"/>
      <c r="AC6" s="530"/>
      <c r="AD6" s="530"/>
      <c r="AE6" s="530"/>
      <c r="AF6" s="531"/>
      <c r="AG6" s="57" t="s">
        <v>943</v>
      </c>
      <c r="AH6" s="57" t="s">
        <v>944</v>
      </c>
      <c r="AI6" s="57" t="s">
        <v>1965</v>
      </c>
      <c r="AJ6" s="57" t="s">
        <v>940</v>
      </c>
      <c r="AK6" s="192" t="s">
        <v>422</v>
      </c>
      <c r="AL6" s="530" t="s">
        <v>109</v>
      </c>
      <c r="AM6" s="530"/>
      <c r="AN6" s="530"/>
      <c r="AO6" s="530"/>
      <c r="AP6" s="530"/>
      <c r="AQ6" s="530"/>
      <c r="AR6" s="531"/>
      <c r="AS6" s="57" t="s">
        <v>945</v>
      </c>
      <c r="AT6" s="236" t="s">
        <v>946</v>
      </c>
      <c r="AU6" s="57" t="s">
        <v>1965</v>
      </c>
      <c r="AV6" s="57" t="s">
        <v>947</v>
      </c>
    </row>
    <row r="7" spans="1:48" s="86" customFormat="1" ht="15" customHeight="1" thickBot="1" x14ac:dyDescent="0.25">
      <c r="A7" s="192" t="s">
        <v>21</v>
      </c>
      <c r="B7" s="82" t="s">
        <v>88</v>
      </c>
      <c r="C7" s="83" t="s">
        <v>89</v>
      </c>
      <c r="D7" s="84"/>
      <c r="E7" s="84"/>
      <c r="F7" s="84"/>
      <c r="G7" s="84"/>
      <c r="H7" s="84"/>
      <c r="I7" s="85">
        <f>SUM(I30,I19,I12,I8)</f>
        <v>3018491</v>
      </c>
      <c r="J7" s="85">
        <f>'2. melléklet'!IU7</f>
        <v>3386638</v>
      </c>
      <c r="K7" s="85">
        <f>'2. melléklet'!IV7</f>
        <v>3353161</v>
      </c>
      <c r="L7" s="249">
        <f>K7/J7</f>
        <v>0.99011497538266569</v>
      </c>
      <c r="M7" s="192" t="s">
        <v>197</v>
      </c>
      <c r="N7" s="82" t="s">
        <v>88</v>
      </c>
      <c r="O7" s="83" t="s">
        <v>89</v>
      </c>
      <c r="P7" s="84"/>
      <c r="Q7" s="84"/>
      <c r="R7" s="84"/>
      <c r="S7" s="84"/>
      <c r="T7" s="84"/>
      <c r="U7" s="85">
        <f>SUM(U30,U19,U12,U8)</f>
        <v>20912</v>
      </c>
      <c r="V7" s="85">
        <f>'3. melléklet'!BG7</f>
        <v>26374</v>
      </c>
      <c r="W7" s="85">
        <f>'3. melléklet'!BH7</f>
        <v>21885</v>
      </c>
      <c r="X7" s="269">
        <f>W7/V7</f>
        <v>0.82979449457799348</v>
      </c>
      <c r="Y7" s="192" t="s">
        <v>320</v>
      </c>
      <c r="Z7" s="82" t="s">
        <v>88</v>
      </c>
      <c r="AA7" s="83" t="s">
        <v>89</v>
      </c>
      <c r="AB7" s="84"/>
      <c r="AC7" s="84"/>
      <c r="AD7" s="84"/>
      <c r="AE7" s="84"/>
      <c r="AF7" s="84"/>
      <c r="AG7" s="85">
        <f>SUM(AG30,AG19,AG12,AG8)</f>
        <v>246864</v>
      </c>
      <c r="AH7" s="85">
        <f>'4. melléklet'!AW7+'5. melléklet'!AS7+'6. melléklet'!AS7+'7. melléklet'!AQ7+'8. melléklet'!Y7+'9. melléklet'!AE7</f>
        <v>250805</v>
      </c>
      <c r="AI7" s="85">
        <f>'4. melléklet'!AX7+'5. melléklet'!AT7+'6. melléklet'!AT7+'7. melléklet'!AR7+'8. melléklet'!Z7+'9. melléklet'!AF7</f>
        <v>228653</v>
      </c>
      <c r="AJ7" s="269">
        <f>AI7/AH7</f>
        <v>0.9116764019856064</v>
      </c>
      <c r="AK7" s="192" t="s">
        <v>423</v>
      </c>
      <c r="AL7" s="82" t="s">
        <v>88</v>
      </c>
      <c r="AM7" s="83" t="s">
        <v>89</v>
      </c>
      <c r="AN7" s="84"/>
      <c r="AO7" s="84"/>
      <c r="AP7" s="84"/>
      <c r="AQ7" s="84"/>
      <c r="AR7" s="84"/>
      <c r="AS7" s="85">
        <f>SUM(I7,U7,AG7)</f>
        <v>3286267</v>
      </c>
      <c r="AT7" s="85">
        <f t="shared" ref="AT7:AU22" si="0">SUM(J7,V7,AH7)</f>
        <v>3663817</v>
      </c>
      <c r="AU7" s="85">
        <f t="shared" si="0"/>
        <v>3603699</v>
      </c>
      <c r="AV7" s="269">
        <f>AU7/AT7</f>
        <v>0.98359142937543009</v>
      </c>
    </row>
    <row r="8" spans="1:48" s="86" customFormat="1" ht="15" customHeight="1" thickBot="1" x14ac:dyDescent="0.25">
      <c r="A8" s="192" t="s">
        <v>22</v>
      </c>
      <c r="B8" s="87"/>
      <c r="C8" s="88" t="s">
        <v>90</v>
      </c>
      <c r="D8" s="92" t="s">
        <v>519</v>
      </c>
      <c r="E8" s="93"/>
      <c r="F8" s="93"/>
      <c r="G8" s="93"/>
      <c r="H8" s="93"/>
      <c r="I8" s="94">
        <f>SUM(I9:I11)</f>
        <v>795383</v>
      </c>
      <c r="J8" s="94">
        <f>'2. melléklet'!IU8</f>
        <v>954430</v>
      </c>
      <c r="K8" s="94">
        <f>'2. melléklet'!IV8</f>
        <v>941528</v>
      </c>
      <c r="L8" s="250">
        <f t="shared" ref="L8:L53" si="1">K8/J8</f>
        <v>0.98648198401139953</v>
      </c>
      <c r="M8" s="192" t="s">
        <v>198</v>
      </c>
      <c r="N8" s="87"/>
      <c r="O8" s="88" t="s">
        <v>90</v>
      </c>
      <c r="P8" s="92" t="s">
        <v>519</v>
      </c>
      <c r="Q8" s="93"/>
      <c r="R8" s="93"/>
      <c r="S8" s="93"/>
      <c r="T8" s="93"/>
      <c r="U8" s="94">
        <f>SUM(U9:U11)</f>
        <v>12098</v>
      </c>
      <c r="V8" s="94">
        <f>'3. melléklet'!BG8</f>
        <v>14001</v>
      </c>
      <c r="W8" s="94">
        <f>'3. melléklet'!BH8</f>
        <v>12029</v>
      </c>
      <c r="X8" s="270">
        <f>W8/V8</f>
        <v>0.85915291764873936</v>
      </c>
      <c r="Y8" s="192" t="s">
        <v>321</v>
      </c>
      <c r="Z8" s="87"/>
      <c r="AA8" s="88" t="s">
        <v>90</v>
      </c>
      <c r="AB8" s="92" t="s">
        <v>519</v>
      </c>
      <c r="AC8" s="93"/>
      <c r="AD8" s="93"/>
      <c r="AE8" s="93"/>
      <c r="AF8" s="93"/>
      <c r="AG8" s="94">
        <f>SUM(AG9:AG11)</f>
        <v>0</v>
      </c>
      <c r="AH8" s="94">
        <f>'4. melléklet'!AW8+'5. melléklet'!AS8+'6. melléklet'!AS8+'7. melléklet'!AQ8+'8. melléklet'!Y8+'9. melléklet'!AE8</f>
        <v>2140</v>
      </c>
      <c r="AI8" s="94">
        <f>'4. melléklet'!AX8+'5. melléklet'!AT8+'6. melléklet'!AT8+'7. melléklet'!AR8+'8. melléklet'!Z8+'9. melléklet'!AF8</f>
        <v>2140</v>
      </c>
      <c r="AJ8" s="270">
        <f>AI8/AH8</f>
        <v>1</v>
      </c>
      <c r="AK8" s="192" t="s">
        <v>424</v>
      </c>
      <c r="AL8" s="87"/>
      <c r="AM8" s="88" t="s">
        <v>90</v>
      </c>
      <c r="AN8" s="92" t="s">
        <v>519</v>
      </c>
      <c r="AO8" s="93"/>
      <c r="AP8" s="93"/>
      <c r="AQ8" s="93"/>
      <c r="AR8" s="93"/>
      <c r="AS8" s="94">
        <f t="shared" ref="AS8:AS52" si="2">SUM(I8,U8,AG8)</f>
        <v>807481</v>
      </c>
      <c r="AT8" s="94">
        <f t="shared" si="0"/>
        <v>970571</v>
      </c>
      <c r="AU8" s="94">
        <f t="shared" si="0"/>
        <v>955697</v>
      </c>
      <c r="AV8" s="270">
        <f t="shared" ref="AV8:AV53" si="3">AU8/AT8</f>
        <v>0.98467500059243473</v>
      </c>
    </row>
    <row r="9" spans="1:48" s="62" customFormat="1" ht="15" customHeight="1" thickBot="1" x14ac:dyDescent="0.25">
      <c r="A9" s="192" t="s">
        <v>23</v>
      </c>
      <c r="B9" s="61"/>
      <c r="C9" s="64"/>
      <c r="D9" s="48" t="s">
        <v>592</v>
      </c>
      <c r="E9" s="538" t="s">
        <v>591</v>
      </c>
      <c r="F9" s="538"/>
      <c r="G9" s="538"/>
      <c r="H9" s="538"/>
      <c r="I9" s="60">
        <v>696819</v>
      </c>
      <c r="J9" s="60">
        <f>'2. melléklet'!IU9</f>
        <v>720149</v>
      </c>
      <c r="K9" s="60">
        <f>'2. melléklet'!IV9</f>
        <v>720149</v>
      </c>
      <c r="L9" s="251">
        <f t="shared" si="1"/>
        <v>1</v>
      </c>
      <c r="M9" s="192" t="s">
        <v>199</v>
      </c>
      <c r="N9" s="61"/>
      <c r="O9" s="64"/>
      <c r="P9" s="48" t="s">
        <v>592</v>
      </c>
      <c r="Q9" s="538" t="s">
        <v>591</v>
      </c>
      <c r="R9" s="538"/>
      <c r="S9" s="538"/>
      <c r="T9" s="538"/>
      <c r="U9" s="60">
        <v>0</v>
      </c>
      <c r="V9" s="60">
        <f>'3. melléklet'!BG9</f>
        <v>0</v>
      </c>
      <c r="W9" s="60">
        <f>'3. melléklet'!BH9</f>
        <v>0</v>
      </c>
      <c r="X9" s="266"/>
      <c r="Y9" s="192" t="s">
        <v>322</v>
      </c>
      <c r="Z9" s="61"/>
      <c r="AA9" s="64"/>
      <c r="AB9" s="48" t="s">
        <v>592</v>
      </c>
      <c r="AC9" s="538" t="s">
        <v>591</v>
      </c>
      <c r="AD9" s="538"/>
      <c r="AE9" s="538"/>
      <c r="AF9" s="538"/>
      <c r="AG9" s="60">
        <v>0</v>
      </c>
      <c r="AH9" s="60">
        <f>'4. melléklet'!AW9+'5. melléklet'!AS9+'6. melléklet'!AS9+'7. melléklet'!AQ9+'8. melléklet'!Y9+'9. melléklet'!AE9</f>
        <v>0</v>
      </c>
      <c r="AI9" s="60">
        <f>'4. melléklet'!AX9+'5. melléklet'!AT9+'6. melléklet'!AT9+'7. melléklet'!AR9+'8. melléklet'!Z9+'9. melléklet'!AF9</f>
        <v>0</v>
      </c>
      <c r="AJ9" s="266"/>
      <c r="AK9" s="192" t="s">
        <v>425</v>
      </c>
      <c r="AL9" s="61"/>
      <c r="AM9" s="64"/>
      <c r="AN9" s="48" t="s">
        <v>592</v>
      </c>
      <c r="AO9" s="538" t="s">
        <v>591</v>
      </c>
      <c r="AP9" s="538"/>
      <c r="AQ9" s="538"/>
      <c r="AR9" s="538"/>
      <c r="AS9" s="60">
        <f t="shared" si="2"/>
        <v>696819</v>
      </c>
      <c r="AT9" s="60">
        <f t="shared" si="0"/>
        <v>720149</v>
      </c>
      <c r="AU9" s="60">
        <f t="shared" si="0"/>
        <v>720149</v>
      </c>
      <c r="AV9" s="266">
        <f t="shared" si="3"/>
        <v>1</v>
      </c>
    </row>
    <row r="10" spans="1:48" s="62" customFormat="1" ht="15" customHeight="1" thickBot="1" x14ac:dyDescent="0.25">
      <c r="A10" s="192" t="s">
        <v>24</v>
      </c>
      <c r="B10" s="61"/>
      <c r="C10" s="64"/>
      <c r="D10" s="65" t="s">
        <v>856</v>
      </c>
      <c r="E10" s="187" t="s">
        <v>855</v>
      </c>
      <c r="F10" s="186"/>
      <c r="G10" s="186"/>
      <c r="H10" s="186"/>
      <c r="I10" s="60">
        <v>0</v>
      </c>
      <c r="J10" s="60">
        <f>'2. melléklet'!IU10</f>
        <v>78390</v>
      </c>
      <c r="K10" s="60">
        <f>'2. melléklet'!IV10</f>
        <v>78390</v>
      </c>
      <c r="L10" s="251">
        <f t="shared" si="1"/>
        <v>1</v>
      </c>
      <c r="M10" s="192" t="s">
        <v>200</v>
      </c>
      <c r="N10" s="61"/>
      <c r="O10" s="64"/>
      <c r="P10" s="65" t="s">
        <v>856</v>
      </c>
      <c r="Q10" s="187" t="s">
        <v>855</v>
      </c>
      <c r="R10" s="186"/>
      <c r="S10" s="186"/>
      <c r="T10" s="186"/>
      <c r="U10" s="60">
        <v>0</v>
      </c>
      <c r="V10" s="60">
        <f>'3. melléklet'!BG10</f>
        <v>0</v>
      </c>
      <c r="W10" s="60">
        <f>'3. melléklet'!BH10</f>
        <v>0</v>
      </c>
      <c r="X10" s="266"/>
      <c r="Y10" s="192" t="s">
        <v>323</v>
      </c>
      <c r="Z10" s="61"/>
      <c r="AA10" s="64"/>
      <c r="AB10" s="65" t="s">
        <v>856</v>
      </c>
      <c r="AC10" s="187" t="s">
        <v>855</v>
      </c>
      <c r="AD10" s="186"/>
      <c r="AE10" s="186"/>
      <c r="AF10" s="186"/>
      <c r="AG10" s="60">
        <v>0</v>
      </c>
      <c r="AH10" s="60">
        <f>'4. melléklet'!AW10+'5. melléklet'!AS10+'6. melléklet'!AS10+'7. melléklet'!AQ10+'8. melléklet'!Y10+'9. melléklet'!AE10</f>
        <v>0</v>
      </c>
      <c r="AI10" s="60">
        <f>'4. melléklet'!AX10+'5. melléklet'!AT10+'6. melléklet'!AT10+'7. melléklet'!AR10+'8. melléklet'!Z10+'9. melléklet'!AF10</f>
        <v>0</v>
      </c>
      <c r="AJ10" s="266"/>
      <c r="AK10" s="192" t="s">
        <v>426</v>
      </c>
      <c r="AL10" s="61"/>
      <c r="AM10" s="64"/>
      <c r="AN10" s="65" t="s">
        <v>856</v>
      </c>
      <c r="AO10" s="187" t="s">
        <v>855</v>
      </c>
      <c r="AP10" s="186"/>
      <c r="AQ10" s="186"/>
      <c r="AR10" s="186"/>
      <c r="AS10" s="60">
        <f t="shared" si="2"/>
        <v>0</v>
      </c>
      <c r="AT10" s="60">
        <f t="shared" si="0"/>
        <v>78390</v>
      </c>
      <c r="AU10" s="60">
        <f t="shared" si="0"/>
        <v>78390</v>
      </c>
      <c r="AV10" s="266">
        <f t="shared" si="3"/>
        <v>1</v>
      </c>
    </row>
    <row r="11" spans="1:48" s="62" customFormat="1" ht="15" customHeight="1" thickBot="1" x14ac:dyDescent="0.25">
      <c r="A11" s="192" t="s">
        <v>25</v>
      </c>
      <c r="B11" s="61"/>
      <c r="C11" s="64"/>
      <c r="D11" s="48" t="s">
        <v>593</v>
      </c>
      <c r="E11" s="59" t="s">
        <v>594</v>
      </c>
      <c r="F11" s="66"/>
      <c r="G11" s="66"/>
      <c r="H11" s="59"/>
      <c r="I11" s="60">
        <v>98564</v>
      </c>
      <c r="J11" s="60">
        <f>'2. melléklet'!IU11</f>
        <v>155891</v>
      </c>
      <c r="K11" s="60">
        <f>'2. melléklet'!IV11</f>
        <v>142989</v>
      </c>
      <c r="L11" s="251">
        <f t="shared" si="1"/>
        <v>0.91723704383190818</v>
      </c>
      <c r="M11" s="192" t="s">
        <v>222</v>
      </c>
      <c r="N11" s="61"/>
      <c r="O11" s="64"/>
      <c r="P11" s="48" t="s">
        <v>593</v>
      </c>
      <c r="Q11" s="59" t="s">
        <v>594</v>
      </c>
      <c r="R11" s="66"/>
      <c r="S11" s="66"/>
      <c r="T11" s="59"/>
      <c r="U11" s="60">
        <v>12098</v>
      </c>
      <c r="V11" s="60">
        <f>'3. melléklet'!BG11</f>
        <v>14001</v>
      </c>
      <c r="W11" s="60">
        <f>'3. melléklet'!BH11</f>
        <v>12029</v>
      </c>
      <c r="X11" s="266">
        <f>W11/V11</f>
        <v>0.85915291764873936</v>
      </c>
      <c r="Y11" s="192" t="s">
        <v>324</v>
      </c>
      <c r="Z11" s="61"/>
      <c r="AA11" s="64"/>
      <c r="AB11" s="48" t="s">
        <v>593</v>
      </c>
      <c r="AC11" s="59" t="s">
        <v>594</v>
      </c>
      <c r="AD11" s="66"/>
      <c r="AE11" s="66"/>
      <c r="AF11" s="59"/>
      <c r="AG11" s="60">
        <v>0</v>
      </c>
      <c r="AH11" s="60">
        <f>'4. melléklet'!AW11+'5. melléklet'!AS11+'6. melléklet'!AS11+'7. melléklet'!AQ11+'8. melléklet'!Y11+'9. melléklet'!AE11</f>
        <v>2140</v>
      </c>
      <c r="AI11" s="60">
        <f>'4. melléklet'!AX11+'5. melléklet'!AT11+'6. melléklet'!AT11+'7. melléklet'!AR11+'8. melléklet'!Z11+'9. melléklet'!AF11</f>
        <v>2140</v>
      </c>
      <c r="AJ11" s="266">
        <f>AI11/AH11</f>
        <v>1</v>
      </c>
      <c r="AK11" s="192" t="s">
        <v>427</v>
      </c>
      <c r="AL11" s="61"/>
      <c r="AM11" s="64"/>
      <c r="AN11" s="48" t="s">
        <v>593</v>
      </c>
      <c r="AO11" s="59" t="s">
        <v>594</v>
      </c>
      <c r="AP11" s="66"/>
      <c r="AQ11" s="66"/>
      <c r="AR11" s="59"/>
      <c r="AS11" s="60">
        <f t="shared" si="2"/>
        <v>110662</v>
      </c>
      <c r="AT11" s="60">
        <f t="shared" si="0"/>
        <v>172032</v>
      </c>
      <c r="AU11" s="60">
        <f t="shared" si="0"/>
        <v>157158</v>
      </c>
      <c r="AV11" s="266">
        <f t="shared" si="3"/>
        <v>0.9135393415178571</v>
      </c>
    </row>
    <row r="12" spans="1:48" s="86" customFormat="1" ht="15" customHeight="1" thickBot="1" x14ac:dyDescent="0.25">
      <c r="A12" s="192" t="s">
        <v>26</v>
      </c>
      <c r="B12" s="87"/>
      <c r="C12" s="88" t="s">
        <v>92</v>
      </c>
      <c r="D12" s="89" t="s">
        <v>91</v>
      </c>
      <c r="E12" s="90"/>
      <c r="F12" s="90"/>
      <c r="G12" s="90"/>
      <c r="H12" s="90"/>
      <c r="I12" s="91">
        <f>SUM(I13:I18)</f>
        <v>2079020</v>
      </c>
      <c r="J12" s="91">
        <f>'2. melléklet'!IU12</f>
        <v>2278170</v>
      </c>
      <c r="K12" s="91">
        <f>'2. melléklet'!IV12</f>
        <v>2267893</v>
      </c>
      <c r="L12" s="252">
        <f t="shared" si="1"/>
        <v>0.99548892312689574</v>
      </c>
      <c r="M12" s="192" t="s">
        <v>223</v>
      </c>
      <c r="N12" s="87"/>
      <c r="O12" s="88" t="s">
        <v>92</v>
      </c>
      <c r="P12" s="89" t="s">
        <v>91</v>
      </c>
      <c r="Q12" s="90"/>
      <c r="R12" s="90"/>
      <c r="S12" s="90"/>
      <c r="T12" s="90"/>
      <c r="U12" s="91">
        <f>SUM(U13:U18)</f>
        <v>100</v>
      </c>
      <c r="V12" s="91">
        <f>'3. melléklet'!BG12</f>
        <v>100</v>
      </c>
      <c r="W12" s="91">
        <f>'3. melléklet'!BH12</f>
        <v>17</v>
      </c>
      <c r="X12" s="271">
        <f>W12/V12</f>
        <v>0.17</v>
      </c>
      <c r="Y12" s="192" t="s">
        <v>325</v>
      </c>
      <c r="Z12" s="87"/>
      <c r="AA12" s="88" t="s">
        <v>92</v>
      </c>
      <c r="AB12" s="89" t="s">
        <v>91</v>
      </c>
      <c r="AC12" s="90"/>
      <c r="AD12" s="90"/>
      <c r="AE12" s="90"/>
      <c r="AF12" s="90"/>
      <c r="AG12" s="91">
        <f>SUM(AG13:AG18)</f>
        <v>0</v>
      </c>
      <c r="AH12" s="91">
        <f>'4. melléklet'!AW12+'5. melléklet'!AS12+'6. melléklet'!AS12+'7. melléklet'!AQ12+'8. melléklet'!Y12+'9. melléklet'!AE12</f>
        <v>0</v>
      </c>
      <c r="AI12" s="91">
        <f>'4. melléklet'!AX12+'5. melléklet'!AT12+'6. melléklet'!AT12+'7. melléklet'!AR12+'8. melléklet'!Z12+'9. melléklet'!AF12</f>
        <v>0</v>
      </c>
      <c r="AJ12" s="271"/>
      <c r="AK12" s="192" t="s">
        <v>428</v>
      </c>
      <c r="AL12" s="87"/>
      <c r="AM12" s="88" t="s">
        <v>92</v>
      </c>
      <c r="AN12" s="89" t="s">
        <v>91</v>
      </c>
      <c r="AO12" s="90"/>
      <c r="AP12" s="90"/>
      <c r="AQ12" s="90"/>
      <c r="AR12" s="90"/>
      <c r="AS12" s="91">
        <f t="shared" si="2"/>
        <v>2079120</v>
      </c>
      <c r="AT12" s="91">
        <f t="shared" si="0"/>
        <v>2278270</v>
      </c>
      <c r="AU12" s="91">
        <f t="shared" si="0"/>
        <v>2267910</v>
      </c>
      <c r="AV12" s="271">
        <f t="shared" si="3"/>
        <v>0.99545268997967751</v>
      </c>
    </row>
    <row r="13" spans="1:48" s="25" customFormat="1" ht="15" customHeight="1" thickBot="1" x14ac:dyDescent="0.25">
      <c r="A13" s="192" t="s">
        <v>27</v>
      </c>
      <c r="B13" s="22"/>
      <c r="C13" s="23"/>
      <c r="D13" s="58" t="s">
        <v>599</v>
      </c>
      <c r="E13" s="59" t="s">
        <v>600</v>
      </c>
      <c r="F13" s="24"/>
      <c r="G13" s="24"/>
      <c r="H13" s="24"/>
      <c r="I13" s="60">
        <v>20</v>
      </c>
      <c r="J13" s="60">
        <f>'2. melléklet'!IU13</f>
        <v>2000</v>
      </c>
      <c r="K13" s="60">
        <f>'2. melléklet'!IV13</f>
        <v>1999</v>
      </c>
      <c r="L13" s="251">
        <f t="shared" si="1"/>
        <v>0.99950000000000006</v>
      </c>
      <c r="M13" s="192" t="s">
        <v>224</v>
      </c>
      <c r="N13" s="22"/>
      <c r="O13" s="23"/>
      <c r="P13" s="58" t="s">
        <v>599</v>
      </c>
      <c r="Q13" s="59" t="s">
        <v>600</v>
      </c>
      <c r="R13" s="24"/>
      <c r="S13" s="24"/>
      <c r="T13" s="24"/>
      <c r="U13" s="60">
        <v>0</v>
      </c>
      <c r="V13" s="60">
        <f>'3. melléklet'!BG13</f>
        <v>0</v>
      </c>
      <c r="W13" s="60">
        <f>'3. melléklet'!BH13</f>
        <v>0</v>
      </c>
      <c r="X13" s="266"/>
      <c r="Y13" s="192" t="s">
        <v>326</v>
      </c>
      <c r="Z13" s="22"/>
      <c r="AA13" s="23"/>
      <c r="AB13" s="58" t="s">
        <v>599</v>
      </c>
      <c r="AC13" s="59" t="s">
        <v>600</v>
      </c>
      <c r="AD13" s="24"/>
      <c r="AE13" s="24"/>
      <c r="AF13" s="24"/>
      <c r="AG13" s="60">
        <v>0</v>
      </c>
      <c r="AH13" s="60">
        <f>'4. melléklet'!AW13+'5. melléklet'!AS13+'6. melléklet'!AS13+'7. melléklet'!AQ13+'8. melléklet'!Y13+'9. melléklet'!AE13</f>
        <v>0</v>
      </c>
      <c r="AI13" s="60">
        <f>'4. melléklet'!AX13+'5. melléklet'!AT13+'6. melléklet'!AT13+'7. melléklet'!AR13+'8. melléklet'!Z13+'9. melléklet'!AF13</f>
        <v>0</v>
      </c>
      <c r="AJ13" s="266"/>
      <c r="AK13" s="192" t="s">
        <v>429</v>
      </c>
      <c r="AL13" s="22"/>
      <c r="AM13" s="23"/>
      <c r="AN13" s="58" t="s">
        <v>599</v>
      </c>
      <c r="AO13" s="59" t="s">
        <v>600</v>
      </c>
      <c r="AP13" s="24"/>
      <c r="AQ13" s="24"/>
      <c r="AR13" s="24"/>
      <c r="AS13" s="60">
        <f t="shared" si="2"/>
        <v>20</v>
      </c>
      <c r="AT13" s="60">
        <f t="shared" si="0"/>
        <v>2000</v>
      </c>
      <c r="AU13" s="60">
        <f t="shared" si="0"/>
        <v>1999</v>
      </c>
      <c r="AV13" s="266">
        <f t="shared" si="3"/>
        <v>0.99950000000000006</v>
      </c>
    </row>
    <row r="14" spans="1:48" s="25" customFormat="1" ht="15" customHeight="1" thickBot="1" x14ac:dyDescent="0.25">
      <c r="A14" s="192" t="s">
        <v>28</v>
      </c>
      <c r="B14" s="22"/>
      <c r="C14" s="23"/>
      <c r="D14" s="48" t="s">
        <v>601</v>
      </c>
      <c r="E14" s="59" t="s">
        <v>602</v>
      </c>
      <c r="F14" s="24"/>
      <c r="G14" s="24"/>
      <c r="H14" s="24"/>
      <c r="I14" s="60">
        <v>26800</v>
      </c>
      <c r="J14" s="60">
        <f>'2. melléklet'!IU14</f>
        <v>26500</v>
      </c>
      <c r="K14" s="60">
        <f>'2. melléklet'!IV14</f>
        <v>18585</v>
      </c>
      <c r="L14" s="251">
        <f t="shared" si="1"/>
        <v>0.70132075471698119</v>
      </c>
      <c r="M14" s="192" t="s">
        <v>225</v>
      </c>
      <c r="N14" s="22"/>
      <c r="O14" s="23"/>
      <c r="P14" s="48" t="s">
        <v>601</v>
      </c>
      <c r="Q14" s="59" t="s">
        <v>602</v>
      </c>
      <c r="R14" s="24"/>
      <c r="S14" s="24"/>
      <c r="T14" s="24"/>
      <c r="U14" s="60">
        <v>0</v>
      </c>
      <c r="V14" s="60">
        <f>'3. melléklet'!BG14</f>
        <v>0</v>
      </c>
      <c r="W14" s="60">
        <f>'3. melléklet'!BH14</f>
        <v>0</v>
      </c>
      <c r="X14" s="266"/>
      <c r="Y14" s="192" t="s">
        <v>327</v>
      </c>
      <c r="Z14" s="22"/>
      <c r="AA14" s="23"/>
      <c r="AB14" s="48" t="s">
        <v>601</v>
      </c>
      <c r="AC14" s="59" t="s">
        <v>602</v>
      </c>
      <c r="AD14" s="24"/>
      <c r="AE14" s="24"/>
      <c r="AF14" s="24"/>
      <c r="AG14" s="60">
        <v>0</v>
      </c>
      <c r="AH14" s="60">
        <f>'4. melléklet'!AW14+'5. melléklet'!AS14+'6. melléklet'!AS14+'7. melléklet'!AQ14+'8. melléklet'!Y14+'9. melléklet'!AE14</f>
        <v>0</v>
      </c>
      <c r="AI14" s="60">
        <f>'4. melléklet'!AX14+'5. melléklet'!AT14+'6. melléklet'!AT14+'7. melléklet'!AR14+'8. melléklet'!Z14+'9. melléklet'!AF14</f>
        <v>0</v>
      </c>
      <c r="AJ14" s="266"/>
      <c r="AK14" s="192" t="s">
        <v>430</v>
      </c>
      <c r="AL14" s="22"/>
      <c r="AM14" s="23"/>
      <c r="AN14" s="48" t="s">
        <v>601</v>
      </c>
      <c r="AO14" s="59" t="s">
        <v>602</v>
      </c>
      <c r="AP14" s="24"/>
      <c r="AQ14" s="24"/>
      <c r="AR14" s="24"/>
      <c r="AS14" s="60">
        <f t="shared" si="2"/>
        <v>26800</v>
      </c>
      <c r="AT14" s="60">
        <f t="shared" si="0"/>
        <v>26500</v>
      </c>
      <c r="AU14" s="60">
        <f t="shared" si="0"/>
        <v>18585</v>
      </c>
      <c r="AV14" s="266">
        <f t="shared" si="3"/>
        <v>0.70132075471698119</v>
      </c>
    </row>
    <row r="15" spans="1:48" s="25" customFormat="1" ht="15" customHeight="1" thickBot="1" x14ac:dyDescent="0.25">
      <c r="A15" s="192" t="s">
        <v>29</v>
      </c>
      <c r="B15" s="22"/>
      <c r="C15" s="23"/>
      <c r="D15" s="48" t="s">
        <v>603</v>
      </c>
      <c r="E15" s="59" t="s">
        <v>604</v>
      </c>
      <c r="F15" s="24"/>
      <c r="G15" s="24"/>
      <c r="H15" s="24"/>
      <c r="I15" s="60">
        <v>2000000</v>
      </c>
      <c r="J15" s="60">
        <f>'2. melléklet'!IU15</f>
        <v>2200000</v>
      </c>
      <c r="K15" s="60">
        <f>'2. melléklet'!IV15</f>
        <v>2189921</v>
      </c>
      <c r="L15" s="251">
        <f t="shared" si="1"/>
        <v>0.99541863636363637</v>
      </c>
      <c r="M15" s="192" t="s">
        <v>226</v>
      </c>
      <c r="N15" s="22"/>
      <c r="O15" s="23"/>
      <c r="P15" s="48" t="s">
        <v>603</v>
      </c>
      <c r="Q15" s="59" t="s">
        <v>604</v>
      </c>
      <c r="R15" s="24"/>
      <c r="S15" s="24"/>
      <c r="T15" s="24"/>
      <c r="U15" s="60">
        <v>0</v>
      </c>
      <c r="V15" s="60">
        <f>'3. melléklet'!BG15</f>
        <v>0</v>
      </c>
      <c r="W15" s="60">
        <f>'3. melléklet'!BH15</f>
        <v>0</v>
      </c>
      <c r="X15" s="266"/>
      <c r="Y15" s="192" t="s">
        <v>328</v>
      </c>
      <c r="Z15" s="22"/>
      <c r="AA15" s="23"/>
      <c r="AB15" s="48" t="s">
        <v>603</v>
      </c>
      <c r="AC15" s="59" t="s">
        <v>604</v>
      </c>
      <c r="AD15" s="24"/>
      <c r="AE15" s="24"/>
      <c r="AF15" s="24"/>
      <c r="AG15" s="60">
        <v>0</v>
      </c>
      <c r="AH15" s="60">
        <f>'4. melléklet'!AW15+'5. melléklet'!AS15+'6. melléklet'!AS15+'7. melléklet'!AQ15+'8. melléklet'!Y15+'9. melléklet'!AE15</f>
        <v>0</v>
      </c>
      <c r="AI15" s="60">
        <f>'4. melléklet'!AX15+'5. melléklet'!AT15+'6. melléklet'!AT15+'7. melléklet'!AR15+'8. melléklet'!Z15+'9. melléklet'!AF15</f>
        <v>0</v>
      </c>
      <c r="AJ15" s="266"/>
      <c r="AK15" s="192" t="s">
        <v>330</v>
      </c>
      <c r="AL15" s="22"/>
      <c r="AM15" s="23"/>
      <c r="AN15" s="48" t="s">
        <v>603</v>
      </c>
      <c r="AO15" s="59" t="s">
        <v>604</v>
      </c>
      <c r="AP15" s="24"/>
      <c r="AQ15" s="24"/>
      <c r="AR15" s="24"/>
      <c r="AS15" s="60">
        <f t="shared" si="2"/>
        <v>2000000</v>
      </c>
      <c r="AT15" s="60">
        <f t="shared" si="0"/>
        <v>2200000</v>
      </c>
      <c r="AU15" s="60">
        <f t="shared" si="0"/>
        <v>2189921</v>
      </c>
      <c r="AV15" s="266">
        <f t="shared" si="3"/>
        <v>0.99541863636363637</v>
      </c>
    </row>
    <row r="16" spans="1:48" s="25" customFormat="1" ht="15" customHeight="1" thickBot="1" x14ac:dyDescent="0.25">
      <c r="A16" s="192" t="s">
        <v>30</v>
      </c>
      <c r="B16" s="22"/>
      <c r="C16" s="23"/>
      <c r="D16" s="48" t="s">
        <v>605</v>
      </c>
      <c r="E16" s="59" t="s">
        <v>606</v>
      </c>
      <c r="F16" s="24"/>
      <c r="G16" s="24"/>
      <c r="H16" s="24"/>
      <c r="I16" s="60">
        <v>46000</v>
      </c>
      <c r="J16" s="60">
        <f>'2. melléklet'!IU16</f>
        <v>47000</v>
      </c>
      <c r="K16" s="60">
        <f>'2. melléklet'!IV16</f>
        <v>48867</v>
      </c>
      <c r="L16" s="251">
        <f t="shared" si="1"/>
        <v>1.0397234042553192</v>
      </c>
      <c r="M16" s="192" t="s">
        <v>227</v>
      </c>
      <c r="N16" s="22"/>
      <c r="O16" s="23"/>
      <c r="P16" s="48" t="s">
        <v>605</v>
      </c>
      <c r="Q16" s="59" t="s">
        <v>606</v>
      </c>
      <c r="R16" s="24"/>
      <c r="S16" s="24"/>
      <c r="T16" s="24"/>
      <c r="U16" s="60">
        <v>0</v>
      </c>
      <c r="V16" s="60">
        <f>'3. melléklet'!BG16</f>
        <v>0</v>
      </c>
      <c r="W16" s="60">
        <f>'3. melléklet'!BH16</f>
        <v>0</v>
      </c>
      <c r="X16" s="266"/>
      <c r="Y16" s="192" t="s">
        <v>329</v>
      </c>
      <c r="Z16" s="22"/>
      <c r="AA16" s="23"/>
      <c r="AB16" s="48" t="s">
        <v>605</v>
      </c>
      <c r="AC16" s="59" t="s">
        <v>606</v>
      </c>
      <c r="AD16" s="24"/>
      <c r="AE16" s="24"/>
      <c r="AF16" s="24"/>
      <c r="AG16" s="60">
        <v>0</v>
      </c>
      <c r="AH16" s="60">
        <f>'4. melléklet'!AW16+'5. melléklet'!AS16+'6. melléklet'!AS16+'7. melléklet'!AQ16+'8. melléklet'!Y16+'9. melléklet'!AE16</f>
        <v>0</v>
      </c>
      <c r="AI16" s="60">
        <f>'4. melléklet'!AX16+'5. melléklet'!AT16+'6. melléklet'!AT16+'7. melléklet'!AR16+'8. melléklet'!Z16+'9. melléklet'!AF16</f>
        <v>0</v>
      </c>
      <c r="AJ16" s="266"/>
      <c r="AK16" s="192" t="s">
        <v>431</v>
      </c>
      <c r="AL16" s="22"/>
      <c r="AM16" s="23"/>
      <c r="AN16" s="48" t="s">
        <v>605</v>
      </c>
      <c r="AO16" s="59" t="s">
        <v>606</v>
      </c>
      <c r="AP16" s="24"/>
      <c r="AQ16" s="24"/>
      <c r="AR16" s="24"/>
      <c r="AS16" s="60">
        <f t="shared" si="2"/>
        <v>46000</v>
      </c>
      <c r="AT16" s="60">
        <f t="shared" si="0"/>
        <v>47000</v>
      </c>
      <c r="AU16" s="60">
        <f t="shared" si="0"/>
        <v>48867</v>
      </c>
      <c r="AV16" s="266">
        <f t="shared" si="3"/>
        <v>1.0397234042553192</v>
      </c>
    </row>
    <row r="17" spans="1:48" s="25" customFormat="1" ht="15" customHeight="1" thickBot="1" x14ac:dyDescent="0.25">
      <c r="A17" s="192" t="s">
        <v>31</v>
      </c>
      <c r="B17" s="22"/>
      <c r="C17" s="23"/>
      <c r="D17" s="48" t="s">
        <v>607</v>
      </c>
      <c r="E17" s="59" t="s">
        <v>608</v>
      </c>
      <c r="F17" s="24"/>
      <c r="G17" s="24"/>
      <c r="H17" s="24"/>
      <c r="I17" s="60">
        <v>300</v>
      </c>
      <c r="J17" s="60">
        <f>'2. melléklet'!IU17</f>
        <v>200</v>
      </c>
      <c r="K17" s="60">
        <f>'2. melléklet'!IV17</f>
        <v>7273</v>
      </c>
      <c r="L17" s="251">
        <f t="shared" si="1"/>
        <v>36.365000000000002</v>
      </c>
      <c r="M17" s="192" t="s">
        <v>228</v>
      </c>
      <c r="N17" s="22"/>
      <c r="O17" s="23"/>
      <c r="P17" s="48" t="s">
        <v>607</v>
      </c>
      <c r="Q17" s="59" t="s">
        <v>608</v>
      </c>
      <c r="R17" s="24"/>
      <c r="S17" s="24"/>
      <c r="T17" s="24"/>
      <c r="U17" s="60">
        <v>0</v>
      </c>
      <c r="V17" s="60">
        <f>'3. melléklet'!BG17</f>
        <v>0</v>
      </c>
      <c r="W17" s="60">
        <f>'3. melléklet'!BH17</f>
        <v>0</v>
      </c>
      <c r="X17" s="266"/>
      <c r="Y17" s="192" t="s">
        <v>331</v>
      </c>
      <c r="Z17" s="22"/>
      <c r="AA17" s="23"/>
      <c r="AB17" s="48" t="s">
        <v>607</v>
      </c>
      <c r="AC17" s="59" t="s">
        <v>608</v>
      </c>
      <c r="AD17" s="24"/>
      <c r="AE17" s="24"/>
      <c r="AF17" s="24"/>
      <c r="AG17" s="60">
        <v>0</v>
      </c>
      <c r="AH17" s="60">
        <f>'4. melléklet'!AW17+'5. melléklet'!AS17+'6. melléklet'!AS17+'7. melléklet'!AQ17+'8. melléklet'!Y17+'9. melléklet'!AE17</f>
        <v>0</v>
      </c>
      <c r="AI17" s="60">
        <f>'4. melléklet'!AX17+'5. melléklet'!AT17+'6. melléklet'!AT17+'7. melléklet'!AR17+'8. melléklet'!Z17+'9. melléklet'!AF17</f>
        <v>0</v>
      </c>
      <c r="AJ17" s="266"/>
      <c r="AK17" s="192" t="s">
        <v>432</v>
      </c>
      <c r="AL17" s="22"/>
      <c r="AM17" s="23"/>
      <c r="AN17" s="48" t="s">
        <v>607</v>
      </c>
      <c r="AO17" s="59" t="s">
        <v>608</v>
      </c>
      <c r="AP17" s="24"/>
      <c r="AQ17" s="24"/>
      <c r="AR17" s="24"/>
      <c r="AS17" s="60">
        <f t="shared" si="2"/>
        <v>300</v>
      </c>
      <c r="AT17" s="60">
        <f t="shared" si="0"/>
        <v>200</v>
      </c>
      <c r="AU17" s="60">
        <f t="shared" si="0"/>
        <v>7273</v>
      </c>
      <c r="AV17" s="266">
        <f t="shared" si="3"/>
        <v>36.365000000000002</v>
      </c>
    </row>
    <row r="18" spans="1:48" s="25" customFormat="1" ht="15" customHeight="1" thickBot="1" x14ac:dyDescent="0.25">
      <c r="A18" s="192" t="s">
        <v>32</v>
      </c>
      <c r="B18" s="22"/>
      <c r="C18" s="23"/>
      <c r="D18" s="63" t="s">
        <v>609</v>
      </c>
      <c r="E18" s="59" t="s">
        <v>518</v>
      </c>
      <c r="F18" s="24"/>
      <c r="G18" s="24"/>
      <c r="H18" s="24"/>
      <c r="I18" s="60">
        <v>5900</v>
      </c>
      <c r="J18" s="60">
        <f>'2. melléklet'!IU18</f>
        <v>2470</v>
      </c>
      <c r="K18" s="60">
        <f>'2. melléklet'!IV18</f>
        <v>1248</v>
      </c>
      <c r="L18" s="251">
        <f t="shared" si="1"/>
        <v>0.50526315789473686</v>
      </c>
      <c r="M18" s="192" t="s">
        <v>229</v>
      </c>
      <c r="N18" s="22"/>
      <c r="O18" s="23"/>
      <c r="P18" s="63" t="s">
        <v>609</v>
      </c>
      <c r="Q18" s="59" t="s">
        <v>518</v>
      </c>
      <c r="R18" s="24"/>
      <c r="S18" s="24"/>
      <c r="T18" s="24"/>
      <c r="U18" s="60">
        <v>100</v>
      </c>
      <c r="V18" s="60">
        <f>'3. melléklet'!BG18</f>
        <v>100</v>
      </c>
      <c r="W18" s="60">
        <f>'3. melléklet'!BH18</f>
        <v>17</v>
      </c>
      <c r="X18" s="266">
        <f>W18/V18</f>
        <v>0.17</v>
      </c>
      <c r="Y18" s="192" t="s">
        <v>332</v>
      </c>
      <c r="Z18" s="22"/>
      <c r="AA18" s="23"/>
      <c r="AB18" s="63" t="s">
        <v>609</v>
      </c>
      <c r="AC18" s="59" t="s">
        <v>518</v>
      </c>
      <c r="AD18" s="24"/>
      <c r="AE18" s="24"/>
      <c r="AF18" s="24"/>
      <c r="AG18" s="60">
        <v>0</v>
      </c>
      <c r="AH18" s="60">
        <f>'4. melléklet'!AW18+'5. melléklet'!AS18+'6. melléklet'!AS18+'7. melléklet'!AQ18+'8. melléklet'!Y18+'9. melléklet'!AE18</f>
        <v>0</v>
      </c>
      <c r="AI18" s="60">
        <f>'4. melléklet'!AX18+'5. melléklet'!AT18+'6. melléklet'!AT18+'7. melléklet'!AR18+'8. melléklet'!Z18+'9. melléklet'!AF18</f>
        <v>0</v>
      </c>
      <c r="AJ18" s="266"/>
      <c r="AK18" s="192" t="s">
        <v>433</v>
      </c>
      <c r="AL18" s="22"/>
      <c r="AM18" s="23"/>
      <c r="AN18" s="63" t="s">
        <v>609</v>
      </c>
      <c r="AO18" s="59" t="s">
        <v>518</v>
      </c>
      <c r="AP18" s="24"/>
      <c r="AQ18" s="24"/>
      <c r="AR18" s="24"/>
      <c r="AS18" s="60">
        <f t="shared" si="2"/>
        <v>6000</v>
      </c>
      <c r="AT18" s="60">
        <f t="shared" si="0"/>
        <v>2570</v>
      </c>
      <c r="AU18" s="60">
        <f t="shared" si="0"/>
        <v>1265</v>
      </c>
      <c r="AV18" s="266">
        <f t="shared" si="3"/>
        <v>0.49221789883268485</v>
      </c>
    </row>
    <row r="19" spans="1:48" s="86" customFormat="1" ht="15" customHeight="1" thickBot="1" x14ac:dyDescent="0.25">
      <c r="A19" s="192" t="s">
        <v>33</v>
      </c>
      <c r="B19" s="87"/>
      <c r="C19" s="88" t="s">
        <v>93</v>
      </c>
      <c r="D19" s="89" t="s">
        <v>89</v>
      </c>
      <c r="E19" s="90"/>
      <c r="F19" s="90"/>
      <c r="G19" s="90"/>
      <c r="H19" s="90"/>
      <c r="I19" s="91">
        <f>SUM(I20:I29)</f>
        <v>139088</v>
      </c>
      <c r="J19" s="91">
        <f>'2. melléklet'!IU19</f>
        <v>147038</v>
      </c>
      <c r="K19" s="91">
        <f>'2. melléklet'!IV19</f>
        <v>142452</v>
      </c>
      <c r="L19" s="252">
        <f t="shared" si="1"/>
        <v>0.96881078360695871</v>
      </c>
      <c r="M19" s="192" t="s">
        <v>230</v>
      </c>
      <c r="N19" s="87"/>
      <c r="O19" s="88" t="s">
        <v>93</v>
      </c>
      <c r="P19" s="89" t="s">
        <v>89</v>
      </c>
      <c r="Q19" s="90"/>
      <c r="R19" s="90"/>
      <c r="S19" s="90"/>
      <c r="T19" s="90"/>
      <c r="U19" s="91">
        <f>SUM(U20:U29)</f>
        <v>8714</v>
      </c>
      <c r="V19" s="91">
        <f>'3. melléklet'!BG19</f>
        <v>12273</v>
      </c>
      <c r="W19" s="91">
        <f>'3. melléklet'!BH19</f>
        <v>9839</v>
      </c>
      <c r="X19" s="271">
        <f>W19/V19</f>
        <v>0.80167848121893592</v>
      </c>
      <c r="Y19" s="192" t="s">
        <v>333</v>
      </c>
      <c r="Z19" s="87"/>
      <c r="AA19" s="88" t="s">
        <v>93</v>
      </c>
      <c r="AB19" s="89" t="s">
        <v>89</v>
      </c>
      <c r="AC19" s="90"/>
      <c r="AD19" s="90"/>
      <c r="AE19" s="90"/>
      <c r="AF19" s="90"/>
      <c r="AG19" s="91">
        <f>SUM(AG20:AG29)</f>
        <v>246864</v>
      </c>
      <c r="AH19" s="91">
        <f>'4. melléklet'!AW19+'5. melléklet'!AS19+'6. melléklet'!AS19+'7. melléklet'!AQ19+'8. melléklet'!Y19+'9. melléklet'!AE19</f>
        <v>247805</v>
      </c>
      <c r="AI19" s="91">
        <f>'4. melléklet'!AX19+'5. melléklet'!AT19+'6. melléklet'!AT19+'7. melléklet'!AR19+'8. melléklet'!Z19+'9. melléklet'!AF19</f>
        <v>225653</v>
      </c>
      <c r="AJ19" s="271">
        <f t="shared" ref="AJ19:AJ32" si="4">AI19/AH19</f>
        <v>0.91060713060672704</v>
      </c>
      <c r="AK19" s="192" t="s">
        <v>434</v>
      </c>
      <c r="AL19" s="87"/>
      <c r="AM19" s="88" t="s">
        <v>93</v>
      </c>
      <c r="AN19" s="89" t="s">
        <v>89</v>
      </c>
      <c r="AO19" s="90"/>
      <c r="AP19" s="90"/>
      <c r="AQ19" s="90"/>
      <c r="AR19" s="90"/>
      <c r="AS19" s="91">
        <f t="shared" si="2"/>
        <v>394666</v>
      </c>
      <c r="AT19" s="91">
        <f t="shared" si="0"/>
        <v>407116</v>
      </c>
      <c r="AU19" s="91">
        <f t="shared" si="0"/>
        <v>377944</v>
      </c>
      <c r="AV19" s="271">
        <f t="shared" si="3"/>
        <v>0.92834474695172875</v>
      </c>
    </row>
    <row r="20" spans="1:48" s="62" customFormat="1" ht="15" customHeight="1" thickBot="1" x14ac:dyDescent="0.25">
      <c r="A20" s="192" t="s">
        <v>34</v>
      </c>
      <c r="B20" s="61"/>
      <c r="C20" s="64"/>
      <c r="D20" s="65" t="s">
        <v>610</v>
      </c>
      <c r="E20" s="59" t="s">
        <v>619</v>
      </c>
      <c r="F20" s="59"/>
      <c r="G20" s="59"/>
      <c r="H20" s="50"/>
      <c r="I20" s="60">
        <v>276</v>
      </c>
      <c r="J20" s="60">
        <f>'2. melléklet'!IU20</f>
        <v>157</v>
      </c>
      <c r="K20" s="60">
        <f>'2. melléklet'!IV20</f>
        <v>227</v>
      </c>
      <c r="L20" s="251">
        <f t="shared" si="1"/>
        <v>1.4458598726114649</v>
      </c>
      <c r="M20" s="192" t="s">
        <v>231</v>
      </c>
      <c r="N20" s="61"/>
      <c r="O20" s="64"/>
      <c r="P20" s="65" t="s">
        <v>610</v>
      </c>
      <c r="Q20" s="59" t="s">
        <v>619</v>
      </c>
      <c r="R20" s="59"/>
      <c r="S20" s="59"/>
      <c r="T20" s="50"/>
      <c r="U20" s="60">
        <v>0</v>
      </c>
      <c r="V20" s="60">
        <f>'3. melléklet'!BG20</f>
        <v>0</v>
      </c>
      <c r="W20" s="60">
        <f>'3. melléklet'!BH20</f>
        <v>0</v>
      </c>
      <c r="X20" s="266"/>
      <c r="Y20" s="192" t="s">
        <v>334</v>
      </c>
      <c r="Z20" s="61"/>
      <c r="AA20" s="64"/>
      <c r="AB20" s="65" t="s">
        <v>610</v>
      </c>
      <c r="AC20" s="59" t="s">
        <v>619</v>
      </c>
      <c r="AD20" s="59"/>
      <c r="AE20" s="59"/>
      <c r="AF20" s="50"/>
      <c r="AG20" s="60">
        <v>100</v>
      </c>
      <c r="AH20" s="60">
        <f>'4. melléklet'!AW20+'5. melléklet'!AS20+'6. melléklet'!AS20+'7. melléklet'!AQ20+'8. melléklet'!Y20+'9. melléklet'!AE20</f>
        <v>150</v>
      </c>
      <c r="AI20" s="60">
        <f>'4. melléklet'!AX20+'5. melléklet'!AT20+'6. melléklet'!AT20+'7. melléklet'!AR20+'8. melléklet'!Z20+'9. melléklet'!AF20</f>
        <v>116</v>
      </c>
      <c r="AJ20" s="266">
        <f t="shared" si="4"/>
        <v>0.77333333333333332</v>
      </c>
      <c r="AK20" s="192" t="s">
        <v>435</v>
      </c>
      <c r="AL20" s="61"/>
      <c r="AM20" s="64"/>
      <c r="AN20" s="65" t="s">
        <v>610</v>
      </c>
      <c r="AO20" s="59" t="s">
        <v>619</v>
      </c>
      <c r="AP20" s="59"/>
      <c r="AQ20" s="59"/>
      <c r="AR20" s="50"/>
      <c r="AS20" s="60">
        <f t="shared" si="2"/>
        <v>376</v>
      </c>
      <c r="AT20" s="60">
        <f t="shared" si="0"/>
        <v>307</v>
      </c>
      <c r="AU20" s="60">
        <f t="shared" si="0"/>
        <v>343</v>
      </c>
      <c r="AV20" s="266">
        <f t="shared" si="3"/>
        <v>1.1172638436482085</v>
      </c>
    </row>
    <row r="21" spans="1:48" s="62" customFormat="1" ht="15" customHeight="1" thickBot="1" x14ac:dyDescent="0.25">
      <c r="A21" s="192" t="s">
        <v>35</v>
      </c>
      <c r="B21" s="61"/>
      <c r="C21" s="64"/>
      <c r="D21" s="65" t="s">
        <v>611</v>
      </c>
      <c r="E21" s="59" t="s">
        <v>620</v>
      </c>
      <c r="F21" s="59"/>
      <c r="G21" s="59"/>
      <c r="H21" s="50"/>
      <c r="I21" s="60">
        <v>24462</v>
      </c>
      <c r="J21" s="60">
        <f>'2. melléklet'!IU21</f>
        <v>22272</v>
      </c>
      <c r="K21" s="60">
        <f>'2. melléklet'!IV21</f>
        <v>24715</v>
      </c>
      <c r="L21" s="251">
        <f t="shared" si="1"/>
        <v>1.1096892959770115</v>
      </c>
      <c r="M21" s="192" t="s">
        <v>232</v>
      </c>
      <c r="N21" s="61"/>
      <c r="O21" s="64"/>
      <c r="P21" s="65" t="s">
        <v>611</v>
      </c>
      <c r="Q21" s="59" t="s">
        <v>620</v>
      </c>
      <c r="R21" s="59"/>
      <c r="S21" s="59"/>
      <c r="T21" s="50"/>
      <c r="U21" s="60">
        <v>1275</v>
      </c>
      <c r="V21" s="60">
        <f>'3. melléklet'!BG21</f>
        <v>1825</v>
      </c>
      <c r="W21" s="60">
        <f>'3. melléklet'!BH21</f>
        <v>592</v>
      </c>
      <c r="X21" s="266">
        <f>W21/V21</f>
        <v>0.32438356164383564</v>
      </c>
      <c r="Y21" s="192" t="s">
        <v>335</v>
      </c>
      <c r="Z21" s="61"/>
      <c r="AA21" s="64"/>
      <c r="AB21" s="65" t="s">
        <v>611</v>
      </c>
      <c r="AC21" s="59" t="s">
        <v>620</v>
      </c>
      <c r="AD21" s="59"/>
      <c r="AE21" s="59"/>
      <c r="AF21" s="50"/>
      <c r="AG21" s="60">
        <v>133362</v>
      </c>
      <c r="AH21" s="60">
        <f>'4. melléklet'!AW21+'5. melléklet'!AS21+'6. melléklet'!AS21+'7. melléklet'!AQ21+'8. melléklet'!Y21+'9. melléklet'!AE21</f>
        <v>144976</v>
      </c>
      <c r="AI21" s="60">
        <f>'4. melléklet'!AX21+'5. melléklet'!AT21+'6. melléklet'!AT21+'7. melléklet'!AR21+'8. melléklet'!Z21+'9. melléklet'!AF21</f>
        <v>130120</v>
      </c>
      <c r="AJ21" s="266">
        <f t="shared" si="4"/>
        <v>0.89752786668138174</v>
      </c>
      <c r="AK21" s="192" t="s">
        <v>436</v>
      </c>
      <c r="AL21" s="61"/>
      <c r="AM21" s="64"/>
      <c r="AN21" s="65" t="s">
        <v>611</v>
      </c>
      <c r="AO21" s="59" t="s">
        <v>620</v>
      </c>
      <c r="AP21" s="59"/>
      <c r="AQ21" s="59"/>
      <c r="AR21" s="50"/>
      <c r="AS21" s="60">
        <f t="shared" si="2"/>
        <v>159099</v>
      </c>
      <c r="AT21" s="60">
        <f t="shared" si="0"/>
        <v>169073</v>
      </c>
      <c r="AU21" s="60">
        <f t="shared" si="0"/>
        <v>155427</v>
      </c>
      <c r="AV21" s="266">
        <f t="shared" si="3"/>
        <v>0.91928930107113493</v>
      </c>
    </row>
    <row r="22" spans="1:48" s="62" customFormat="1" ht="15" customHeight="1" thickBot="1" x14ac:dyDescent="0.25">
      <c r="A22" s="192" t="s">
        <v>36</v>
      </c>
      <c r="B22" s="61"/>
      <c r="C22" s="64"/>
      <c r="D22" s="65" t="s">
        <v>612</v>
      </c>
      <c r="E22" s="50" t="s">
        <v>621</v>
      </c>
      <c r="F22" s="50"/>
      <c r="G22" s="50"/>
      <c r="H22" s="50"/>
      <c r="I22" s="60">
        <v>2173</v>
      </c>
      <c r="J22" s="60">
        <f>'2. melléklet'!IU22</f>
        <v>5497</v>
      </c>
      <c r="K22" s="60">
        <f>'2. melléklet'!IV22</f>
        <v>2785</v>
      </c>
      <c r="L22" s="251">
        <f t="shared" si="1"/>
        <v>0.50663998544660727</v>
      </c>
      <c r="M22" s="192" t="s">
        <v>233</v>
      </c>
      <c r="N22" s="61"/>
      <c r="O22" s="64"/>
      <c r="P22" s="65" t="s">
        <v>612</v>
      </c>
      <c r="Q22" s="50" t="s">
        <v>621</v>
      </c>
      <c r="R22" s="50"/>
      <c r="S22" s="50"/>
      <c r="T22" s="50"/>
      <c r="U22" s="60">
        <v>5551</v>
      </c>
      <c r="V22" s="60">
        <f>'3. melléklet'!BG22</f>
        <v>6443</v>
      </c>
      <c r="W22" s="60">
        <f>'3. melléklet'!BH22</f>
        <v>5834</v>
      </c>
      <c r="X22" s="266">
        <f>W22/V22</f>
        <v>0.90547881421697962</v>
      </c>
      <c r="Y22" s="192" t="s">
        <v>336</v>
      </c>
      <c r="Z22" s="61"/>
      <c r="AA22" s="64"/>
      <c r="AB22" s="65" t="s">
        <v>612</v>
      </c>
      <c r="AC22" s="50" t="s">
        <v>621</v>
      </c>
      <c r="AD22" s="50"/>
      <c r="AE22" s="50"/>
      <c r="AF22" s="50"/>
      <c r="AG22" s="60">
        <v>500</v>
      </c>
      <c r="AH22" s="60">
        <f>'4. melléklet'!AW22+'5. melléklet'!AS22+'6. melléklet'!AS22+'7. melléklet'!AQ22+'8. melléklet'!Y22+'9. melléklet'!AE22</f>
        <v>394</v>
      </c>
      <c r="AI22" s="60">
        <f>'4. melléklet'!AX22+'5. melléklet'!AT22+'6. melléklet'!AT22+'7. melléklet'!AR22+'8. melléklet'!Z22+'9. melléklet'!AF22</f>
        <v>36</v>
      </c>
      <c r="AJ22" s="266">
        <f t="shared" si="4"/>
        <v>9.1370558375634514E-2</v>
      </c>
      <c r="AK22" s="192" t="s">
        <v>437</v>
      </c>
      <c r="AL22" s="61"/>
      <c r="AM22" s="64"/>
      <c r="AN22" s="65" t="s">
        <v>612</v>
      </c>
      <c r="AO22" s="50" t="s">
        <v>621</v>
      </c>
      <c r="AP22" s="50"/>
      <c r="AQ22" s="50"/>
      <c r="AR22" s="50"/>
      <c r="AS22" s="60">
        <f t="shared" si="2"/>
        <v>8224</v>
      </c>
      <c r="AT22" s="60">
        <f t="shared" si="0"/>
        <v>12334</v>
      </c>
      <c r="AU22" s="60">
        <f t="shared" si="0"/>
        <v>8655</v>
      </c>
      <c r="AV22" s="266">
        <f t="shared" si="3"/>
        <v>0.70171882600940494</v>
      </c>
    </row>
    <row r="23" spans="1:48" s="62" customFormat="1" ht="15" customHeight="1" thickBot="1" x14ac:dyDescent="0.25">
      <c r="A23" s="192" t="s">
        <v>37</v>
      </c>
      <c r="B23" s="61"/>
      <c r="C23" s="64"/>
      <c r="D23" s="65" t="s">
        <v>613</v>
      </c>
      <c r="E23" s="50" t="s">
        <v>622</v>
      </c>
      <c r="F23" s="59"/>
      <c r="G23" s="59"/>
      <c r="H23" s="59"/>
      <c r="I23" s="60">
        <v>69575</v>
      </c>
      <c r="J23" s="60">
        <f>'2. melléklet'!IU23</f>
        <v>69348</v>
      </c>
      <c r="K23" s="60">
        <f>'2. melléklet'!IV23</f>
        <v>71914</v>
      </c>
      <c r="L23" s="251">
        <f t="shared" si="1"/>
        <v>1.03700178808329</v>
      </c>
      <c r="M23" s="192" t="s">
        <v>234</v>
      </c>
      <c r="N23" s="61"/>
      <c r="O23" s="64"/>
      <c r="P23" s="65" t="s">
        <v>613</v>
      </c>
      <c r="Q23" s="50" t="s">
        <v>622</v>
      </c>
      <c r="R23" s="59"/>
      <c r="S23" s="59"/>
      <c r="T23" s="59"/>
      <c r="U23" s="60">
        <v>0</v>
      </c>
      <c r="V23" s="60">
        <f>'3. melléklet'!BG23</f>
        <v>0</v>
      </c>
      <c r="W23" s="60">
        <f>'3. melléklet'!BH23</f>
        <v>0</v>
      </c>
      <c r="X23" s="266"/>
      <c r="Y23" s="192" t="s">
        <v>337</v>
      </c>
      <c r="Z23" s="61"/>
      <c r="AA23" s="64"/>
      <c r="AB23" s="65" t="s">
        <v>613</v>
      </c>
      <c r="AC23" s="50" t="s">
        <v>622</v>
      </c>
      <c r="AD23" s="59"/>
      <c r="AE23" s="59"/>
      <c r="AF23" s="59"/>
      <c r="AG23" s="60">
        <v>0</v>
      </c>
      <c r="AH23" s="60">
        <f>'4. melléklet'!AW23+'5. melléklet'!AS23+'6. melléklet'!AS23+'7. melléklet'!AQ23+'8. melléklet'!Y23+'9. melléklet'!AE23</f>
        <v>0</v>
      </c>
      <c r="AI23" s="60">
        <f>'4. melléklet'!AX23+'5. melléklet'!AT23+'6. melléklet'!AT23+'7. melléklet'!AR23+'8. melléklet'!Z23+'9. melléklet'!AF23</f>
        <v>0</v>
      </c>
      <c r="AJ23" s="266"/>
      <c r="AK23" s="192" t="s">
        <v>438</v>
      </c>
      <c r="AL23" s="61"/>
      <c r="AM23" s="64"/>
      <c r="AN23" s="65" t="s">
        <v>613</v>
      </c>
      <c r="AO23" s="50" t="s">
        <v>622</v>
      </c>
      <c r="AP23" s="59"/>
      <c r="AQ23" s="59"/>
      <c r="AR23" s="59"/>
      <c r="AS23" s="60">
        <f t="shared" si="2"/>
        <v>69575</v>
      </c>
      <c r="AT23" s="60">
        <f t="shared" ref="AT23:AT52" si="5">SUM(J23,V23,AH23)</f>
        <v>69348</v>
      </c>
      <c r="AU23" s="60">
        <f t="shared" ref="AU23:AU52" si="6">SUM(K23,W23,AI23)</f>
        <v>71914</v>
      </c>
      <c r="AV23" s="266">
        <f t="shared" si="3"/>
        <v>1.03700178808329</v>
      </c>
    </row>
    <row r="24" spans="1:48" s="62" customFormat="1" ht="15" customHeight="1" thickBot="1" x14ac:dyDescent="0.25">
      <c r="A24" s="192" t="s">
        <v>38</v>
      </c>
      <c r="B24" s="61"/>
      <c r="C24" s="64"/>
      <c r="D24" s="65" t="s">
        <v>614</v>
      </c>
      <c r="E24" s="50" t="s">
        <v>623</v>
      </c>
      <c r="F24" s="59"/>
      <c r="G24" s="59"/>
      <c r="H24" s="59"/>
      <c r="I24" s="60">
        <v>0</v>
      </c>
      <c r="J24" s="60">
        <f>'2. melléklet'!IU24</f>
        <v>0</v>
      </c>
      <c r="K24" s="60">
        <f>'2. melléklet'!IV24</f>
        <v>0</v>
      </c>
      <c r="L24" s="251"/>
      <c r="M24" s="192" t="s">
        <v>235</v>
      </c>
      <c r="N24" s="61"/>
      <c r="O24" s="64"/>
      <c r="P24" s="65" t="s">
        <v>614</v>
      </c>
      <c r="Q24" s="50" t="s">
        <v>623</v>
      </c>
      <c r="R24" s="59"/>
      <c r="S24" s="59"/>
      <c r="T24" s="59"/>
      <c r="U24" s="60">
        <v>0</v>
      </c>
      <c r="V24" s="60">
        <f>'3. melléklet'!BG24</f>
        <v>0</v>
      </c>
      <c r="W24" s="60">
        <f>'3. melléklet'!BH24</f>
        <v>0</v>
      </c>
      <c r="X24" s="266"/>
      <c r="Y24" s="192" t="s">
        <v>338</v>
      </c>
      <c r="Z24" s="61"/>
      <c r="AA24" s="64"/>
      <c r="AB24" s="65" t="s">
        <v>614</v>
      </c>
      <c r="AC24" s="50" t="s">
        <v>623</v>
      </c>
      <c r="AD24" s="59"/>
      <c r="AE24" s="59"/>
      <c r="AF24" s="59"/>
      <c r="AG24" s="60">
        <v>58138</v>
      </c>
      <c r="AH24" s="60">
        <f>'4. melléklet'!AW24+'5. melléklet'!AS24+'6. melléklet'!AS24+'7. melléklet'!AQ24+'8. melléklet'!Y24+'9. melléklet'!AE24</f>
        <v>52107</v>
      </c>
      <c r="AI24" s="60">
        <f>'4. melléklet'!AX24+'5. melléklet'!AT24+'6. melléklet'!AT24+'7. melléklet'!AR24+'8. melléklet'!Z24+'9. melléklet'!AF24</f>
        <v>47472</v>
      </c>
      <c r="AJ24" s="266">
        <f t="shared" si="4"/>
        <v>0.91104841959813465</v>
      </c>
      <c r="AK24" s="192" t="s">
        <v>439</v>
      </c>
      <c r="AL24" s="61"/>
      <c r="AM24" s="64"/>
      <c r="AN24" s="65" t="s">
        <v>614</v>
      </c>
      <c r="AO24" s="50" t="s">
        <v>623</v>
      </c>
      <c r="AP24" s="59"/>
      <c r="AQ24" s="59"/>
      <c r="AR24" s="59"/>
      <c r="AS24" s="60">
        <f t="shared" si="2"/>
        <v>58138</v>
      </c>
      <c r="AT24" s="60">
        <f t="shared" si="5"/>
        <v>52107</v>
      </c>
      <c r="AU24" s="60">
        <f t="shared" si="6"/>
        <v>47472</v>
      </c>
      <c r="AV24" s="266">
        <f t="shared" si="3"/>
        <v>0.91104841959813465</v>
      </c>
    </row>
    <row r="25" spans="1:48" s="62" customFormat="1" ht="15" customHeight="1" thickBot="1" x14ac:dyDescent="0.25">
      <c r="A25" s="192" t="s">
        <v>40</v>
      </c>
      <c r="B25" s="61"/>
      <c r="C25" s="64"/>
      <c r="D25" s="65" t="s">
        <v>615</v>
      </c>
      <c r="E25" s="50" t="s">
        <v>624</v>
      </c>
      <c r="F25" s="59"/>
      <c r="G25" s="59"/>
      <c r="H25" s="59"/>
      <c r="I25" s="60">
        <v>33202</v>
      </c>
      <c r="J25" s="60">
        <f>'2. melléklet'!IU25</f>
        <v>30519</v>
      </c>
      <c r="K25" s="60">
        <f>'2. melléklet'!IV25</f>
        <v>28627</v>
      </c>
      <c r="L25" s="251">
        <f t="shared" si="1"/>
        <v>0.93800583243225533</v>
      </c>
      <c r="M25" s="192" t="s">
        <v>236</v>
      </c>
      <c r="N25" s="61"/>
      <c r="O25" s="64"/>
      <c r="P25" s="65" t="s">
        <v>615</v>
      </c>
      <c r="Q25" s="50" t="s">
        <v>624</v>
      </c>
      <c r="R25" s="59"/>
      <c r="S25" s="59"/>
      <c r="T25" s="59"/>
      <c r="U25" s="60">
        <v>1788</v>
      </c>
      <c r="V25" s="60">
        <f>'3. melléklet'!BG25</f>
        <v>3955</v>
      </c>
      <c r="W25" s="60">
        <f>'3. melléklet'!BH25</f>
        <v>2737</v>
      </c>
      <c r="X25" s="266">
        <f>W25/V25</f>
        <v>0.69203539823008853</v>
      </c>
      <c r="Y25" s="192" t="s">
        <v>339</v>
      </c>
      <c r="Z25" s="61"/>
      <c r="AA25" s="64"/>
      <c r="AB25" s="65" t="s">
        <v>615</v>
      </c>
      <c r="AC25" s="50" t="s">
        <v>624</v>
      </c>
      <c r="AD25" s="59"/>
      <c r="AE25" s="59"/>
      <c r="AF25" s="59"/>
      <c r="AG25" s="60">
        <v>50671</v>
      </c>
      <c r="AH25" s="60">
        <f>'4. melléklet'!AW25+'5. melléklet'!AS25+'6. melléklet'!AS25+'7. melléklet'!AQ25+'8. melléklet'!Y25+'9. melléklet'!AE25</f>
        <v>48889</v>
      </c>
      <c r="AI25" s="60">
        <f>'4. melléklet'!AX25+'5. melléklet'!AT25+'6. melléklet'!AT25+'7. melléklet'!AR25+'8. melléklet'!Z25+'9. melléklet'!AF25</f>
        <v>46505</v>
      </c>
      <c r="AJ25" s="266">
        <f t="shared" si="4"/>
        <v>0.95123647446255799</v>
      </c>
      <c r="AK25" s="192" t="s">
        <v>440</v>
      </c>
      <c r="AL25" s="61"/>
      <c r="AM25" s="64"/>
      <c r="AN25" s="65" t="s">
        <v>615</v>
      </c>
      <c r="AO25" s="50" t="s">
        <v>624</v>
      </c>
      <c r="AP25" s="59"/>
      <c r="AQ25" s="59"/>
      <c r="AR25" s="59"/>
      <c r="AS25" s="60">
        <f t="shared" si="2"/>
        <v>85661</v>
      </c>
      <c r="AT25" s="60">
        <f t="shared" si="5"/>
        <v>83363</v>
      </c>
      <c r="AU25" s="60">
        <f t="shared" si="6"/>
        <v>77869</v>
      </c>
      <c r="AV25" s="266">
        <f t="shared" si="3"/>
        <v>0.93409546201552252</v>
      </c>
    </row>
    <row r="26" spans="1:48" s="62" customFormat="1" ht="15" customHeight="1" thickBot="1" x14ac:dyDescent="0.25">
      <c r="A26" s="192" t="s">
        <v>41</v>
      </c>
      <c r="B26" s="61"/>
      <c r="C26" s="64"/>
      <c r="D26" s="65" t="s">
        <v>616</v>
      </c>
      <c r="E26" s="50" t="s">
        <v>625</v>
      </c>
      <c r="F26" s="59"/>
      <c r="G26" s="59"/>
      <c r="H26" s="59"/>
      <c r="I26" s="60">
        <v>0</v>
      </c>
      <c r="J26" s="60">
        <f>'2. melléklet'!IU26</f>
        <v>4050</v>
      </c>
      <c r="K26" s="60">
        <f>'2. melléklet'!IV26</f>
        <v>0</v>
      </c>
      <c r="L26" s="251">
        <f t="shared" si="1"/>
        <v>0</v>
      </c>
      <c r="M26" s="192" t="s">
        <v>237</v>
      </c>
      <c r="N26" s="61"/>
      <c r="O26" s="64"/>
      <c r="P26" s="65" t="s">
        <v>616</v>
      </c>
      <c r="Q26" s="50" t="s">
        <v>625</v>
      </c>
      <c r="R26" s="59"/>
      <c r="S26" s="59"/>
      <c r="T26" s="59"/>
      <c r="U26" s="60">
        <v>0</v>
      </c>
      <c r="V26" s="60">
        <f>'3. melléklet'!BG26</f>
        <v>0</v>
      </c>
      <c r="W26" s="60">
        <f>'3. melléklet'!BH26</f>
        <v>0</v>
      </c>
      <c r="X26" s="266"/>
      <c r="Y26" s="192" t="s">
        <v>340</v>
      </c>
      <c r="Z26" s="61"/>
      <c r="AA26" s="64"/>
      <c r="AB26" s="65" t="s">
        <v>616</v>
      </c>
      <c r="AC26" s="50" t="s">
        <v>625</v>
      </c>
      <c r="AD26" s="59"/>
      <c r="AE26" s="59"/>
      <c r="AF26" s="59"/>
      <c r="AG26" s="60">
        <v>4013</v>
      </c>
      <c r="AH26" s="60">
        <f>'4. melléklet'!AW26+'5. melléklet'!AS26+'6. melléklet'!AS26+'7. melléklet'!AQ26+'8. melléklet'!Y26+'9. melléklet'!AE26</f>
        <v>1109</v>
      </c>
      <c r="AI26" s="60">
        <f>'4. melléklet'!AX26+'5. melléklet'!AT26+'6. melléklet'!AT26+'7. melléklet'!AR26+'8. melléklet'!Z26+'9. melléklet'!AF26</f>
        <v>644</v>
      </c>
      <c r="AJ26" s="266">
        <f t="shared" si="4"/>
        <v>0.58070333633904414</v>
      </c>
      <c r="AK26" s="192" t="s">
        <v>441</v>
      </c>
      <c r="AL26" s="61"/>
      <c r="AM26" s="64"/>
      <c r="AN26" s="65" t="s">
        <v>616</v>
      </c>
      <c r="AO26" s="50" t="s">
        <v>625</v>
      </c>
      <c r="AP26" s="59"/>
      <c r="AQ26" s="59"/>
      <c r="AR26" s="59"/>
      <c r="AS26" s="60">
        <f t="shared" si="2"/>
        <v>4013</v>
      </c>
      <c r="AT26" s="60">
        <f t="shared" si="5"/>
        <v>5159</v>
      </c>
      <c r="AU26" s="60">
        <f t="shared" si="6"/>
        <v>644</v>
      </c>
      <c r="AV26" s="266">
        <f t="shared" si="3"/>
        <v>0.12483039348710991</v>
      </c>
    </row>
    <row r="27" spans="1:48" s="62" customFormat="1" ht="15" customHeight="1" thickBot="1" x14ac:dyDescent="0.25">
      <c r="A27" s="192" t="s">
        <v>43</v>
      </c>
      <c r="B27" s="61"/>
      <c r="C27" s="64"/>
      <c r="D27" s="65" t="s">
        <v>617</v>
      </c>
      <c r="E27" s="50" t="s">
        <v>626</v>
      </c>
      <c r="F27" s="59"/>
      <c r="G27" s="59"/>
      <c r="H27" s="59"/>
      <c r="I27" s="60">
        <v>8000</v>
      </c>
      <c r="J27" s="60">
        <f>'2. melléklet'!IU27</f>
        <v>10969</v>
      </c>
      <c r="K27" s="60">
        <f>'2. melléklet'!IV27</f>
        <v>9867</v>
      </c>
      <c r="L27" s="251">
        <f t="shared" si="1"/>
        <v>0.89953505333211781</v>
      </c>
      <c r="M27" s="192" t="s">
        <v>238</v>
      </c>
      <c r="N27" s="61"/>
      <c r="O27" s="64"/>
      <c r="P27" s="65" t="s">
        <v>617</v>
      </c>
      <c r="Q27" s="50" t="s">
        <v>626</v>
      </c>
      <c r="R27" s="59"/>
      <c r="S27" s="59"/>
      <c r="T27" s="59"/>
      <c r="U27" s="60">
        <v>100</v>
      </c>
      <c r="V27" s="60">
        <f>'3. melléklet'!BG27</f>
        <v>50</v>
      </c>
      <c r="W27" s="60">
        <f>'3. melléklet'!BH27</f>
        <v>15</v>
      </c>
      <c r="X27" s="266">
        <f>W27/V27</f>
        <v>0.3</v>
      </c>
      <c r="Y27" s="192" t="s">
        <v>341</v>
      </c>
      <c r="Z27" s="61"/>
      <c r="AA27" s="64"/>
      <c r="AB27" s="65" t="s">
        <v>617</v>
      </c>
      <c r="AC27" s="50" t="s">
        <v>626</v>
      </c>
      <c r="AD27" s="59"/>
      <c r="AE27" s="59"/>
      <c r="AF27" s="59"/>
      <c r="AG27" s="60">
        <v>0</v>
      </c>
      <c r="AH27" s="60">
        <f>'4. melléklet'!AW27+'5. melléklet'!AS27+'6. melléklet'!AS27+'7. melléklet'!AQ27+'8. melléklet'!Y27+'9. melléklet'!AE27</f>
        <v>180</v>
      </c>
      <c r="AI27" s="60">
        <f>'4. melléklet'!AX27+'5. melléklet'!AT27+'6. melléklet'!AT27+'7. melléklet'!AR27+'8. melléklet'!Z27+'9. melléklet'!AF27</f>
        <v>177</v>
      </c>
      <c r="AJ27" s="266">
        <f t="shared" si="4"/>
        <v>0.98333333333333328</v>
      </c>
      <c r="AK27" s="192" t="s">
        <v>442</v>
      </c>
      <c r="AL27" s="61"/>
      <c r="AM27" s="64"/>
      <c r="AN27" s="65" t="s">
        <v>617</v>
      </c>
      <c r="AO27" s="50" t="s">
        <v>626</v>
      </c>
      <c r="AP27" s="59"/>
      <c r="AQ27" s="59"/>
      <c r="AR27" s="59"/>
      <c r="AS27" s="60">
        <f t="shared" si="2"/>
        <v>8100</v>
      </c>
      <c r="AT27" s="60">
        <f t="shared" si="5"/>
        <v>11199</v>
      </c>
      <c r="AU27" s="60">
        <f t="shared" si="6"/>
        <v>10059</v>
      </c>
      <c r="AV27" s="266">
        <f t="shared" si="3"/>
        <v>0.89820519689257972</v>
      </c>
    </row>
    <row r="28" spans="1:48" s="62" customFormat="1" ht="15" customHeight="1" thickBot="1" x14ac:dyDescent="0.25">
      <c r="A28" s="192" t="s">
        <v>44</v>
      </c>
      <c r="B28" s="61"/>
      <c r="C28" s="64"/>
      <c r="D28" s="65" t="s">
        <v>948</v>
      </c>
      <c r="E28" s="50" t="s">
        <v>949</v>
      </c>
      <c r="F28" s="59"/>
      <c r="G28" s="59"/>
      <c r="H28" s="59"/>
      <c r="I28" s="60"/>
      <c r="J28" s="60">
        <f>'2. melléklet'!IU28</f>
        <v>0</v>
      </c>
      <c r="K28" s="60">
        <f>'2. melléklet'!IV28</f>
        <v>72</v>
      </c>
      <c r="L28" s="251"/>
      <c r="M28" s="192" t="s">
        <v>239</v>
      </c>
      <c r="N28" s="61"/>
      <c r="O28" s="64"/>
      <c r="P28" s="65" t="s">
        <v>948</v>
      </c>
      <c r="Q28" s="50" t="s">
        <v>949</v>
      </c>
      <c r="R28" s="59"/>
      <c r="S28" s="59"/>
      <c r="T28" s="59"/>
      <c r="U28" s="60"/>
      <c r="V28" s="60">
        <f>'3. melléklet'!BG28</f>
        <v>0</v>
      </c>
      <c r="W28" s="60">
        <f>'3. melléklet'!BH28</f>
        <v>0</v>
      </c>
      <c r="X28" s="266"/>
      <c r="Y28" s="192" t="s">
        <v>342</v>
      </c>
      <c r="Z28" s="61"/>
      <c r="AA28" s="64"/>
      <c r="AB28" s="65" t="s">
        <v>948</v>
      </c>
      <c r="AC28" s="50" t="s">
        <v>949</v>
      </c>
      <c r="AD28" s="59"/>
      <c r="AE28" s="59"/>
      <c r="AF28" s="59"/>
      <c r="AG28" s="60"/>
      <c r="AH28" s="60">
        <f>'4. melléklet'!AW28+'5. melléklet'!AS28+'6. melléklet'!AS28+'7. melléklet'!AQ28+'8. melléklet'!Y28+'9. melléklet'!AE28</f>
        <v>0</v>
      </c>
      <c r="AI28" s="60">
        <f>'4. melléklet'!AX28+'5. melléklet'!AT28+'6. melléklet'!AT28+'7. melléklet'!AR28+'8. melléklet'!Z28+'9. melléklet'!AF28</f>
        <v>0</v>
      </c>
      <c r="AJ28" s="266"/>
      <c r="AK28" s="192" t="s">
        <v>443</v>
      </c>
      <c r="AL28" s="61"/>
      <c r="AM28" s="64"/>
      <c r="AN28" s="65" t="s">
        <v>948</v>
      </c>
      <c r="AO28" s="50" t="s">
        <v>949</v>
      </c>
      <c r="AP28" s="59"/>
      <c r="AQ28" s="59"/>
      <c r="AR28" s="59"/>
      <c r="AS28" s="60"/>
      <c r="AT28" s="60"/>
      <c r="AU28" s="60">
        <f t="shared" si="6"/>
        <v>72</v>
      </c>
      <c r="AV28" s="266"/>
    </row>
    <row r="29" spans="1:48" s="62" customFormat="1" ht="15" customHeight="1" thickBot="1" x14ac:dyDescent="0.25">
      <c r="A29" s="192" t="s">
        <v>45</v>
      </c>
      <c r="B29" s="61"/>
      <c r="C29" s="64"/>
      <c r="D29" s="65" t="s">
        <v>618</v>
      </c>
      <c r="E29" s="50" t="s">
        <v>627</v>
      </c>
      <c r="F29" s="59"/>
      <c r="G29" s="59"/>
      <c r="H29" s="59"/>
      <c r="I29" s="60">
        <v>1400</v>
      </c>
      <c r="J29" s="60">
        <f>'2. melléklet'!IU29</f>
        <v>4226</v>
      </c>
      <c r="K29" s="60">
        <f>'2. melléklet'!IV29</f>
        <v>4245</v>
      </c>
      <c r="L29" s="251">
        <f t="shared" si="1"/>
        <v>1.0044959772834832</v>
      </c>
      <c r="M29" s="192" t="s">
        <v>240</v>
      </c>
      <c r="N29" s="61"/>
      <c r="O29" s="64"/>
      <c r="P29" s="65" t="s">
        <v>618</v>
      </c>
      <c r="Q29" s="50" t="s">
        <v>627</v>
      </c>
      <c r="R29" s="59"/>
      <c r="S29" s="59"/>
      <c r="T29" s="59"/>
      <c r="U29" s="60">
        <v>0</v>
      </c>
      <c r="V29" s="60">
        <f>'3. melléklet'!BG29</f>
        <v>0</v>
      </c>
      <c r="W29" s="60">
        <f>'3. melléklet'!BH29</f>
        <v>661</v>
      </c>
      <c r="X29" s="266"/>
      <c r="Y29" s="192" t="s">
        <v>343</v>
      </c>
      <c r="Z29" s="61"/>
      <c r="AA29" s="64"/>
      <c r="AB29" s="65" t="s">
        <v>618</v>
      </c>
      <c r="AC29" s="50" t="s">
        <v>627</v>
      </c>
      <c r="AD29" s="59"/>
      <c r="AE29" s="59"/>
      <c r="AF29" s="59"/>
      <c r="AG29" s="60">
        <v>80</v>
      </c>
      <c r="AH29" s="60">
        <f>'4. melléklet'!AW29+'5. melléklet'!AS29+'6. melléklet'!AS29+'7. melléklet'!AQ29+'8. melléklet'!Y29+'9. melléklet'!AE29</f>
        <v>0</v>
      </c>
      <c r="AI29" s="60">
        <f>'4. melléklet'!AX29+'5. melléklet'!AT29+'6. melléklet'!AT29+'7. melléklet'!AR29+'8. melléklet'!Z29+'9. melléklet'!AF29</f>
        <v>583</v>
      </c>
      <c r="AJ29" s="266"/>
      <c r="AK29" s="192" t="s">
        <v>444</v>
      </c>
      <c r="AL29" s="61"/>
      <c r="AM29" s="64"/>
      <c r="AN29" s="65" t="s">
        <v>618</v>
      </c>
      <c r="AO29" s="50" t="s">
        <v>627</v>
      </c>
      <c r="AP29" s="59"/>
      <c r="AQ29" s="59"/>
      <c r="AR29" s="59"/>
      <c r="AS29" s="60">
        <f t="shared" si="2"/>
        <v>1480</v>
      </c>
      <c r="AT29" s="60">
        <f t="shared" si="5"/>
        <v>4226</v>
      </c>
      <c r="AU29" s="60">
        <f t="shared" si="6"/>
        <v>5489</v>
      </c>
      <c r="AV29" s="266">
        <f t="shared" si="3"/>
        <v>1.2988641741599622</v>
      </c>
    </row>
    <row r="30" spans="1:48" s="86" customFormat="1" ht="15" customHeight="1" thickBot="1" x14ac:dyDescent="0.25">
      <c r="A30" s="192" t="s">
        <v>47</v>
      </c>
      <c r="B30" s="87"/>
      <c r="C30" s="88" t="s">
        <v>94</v>
      </c>
      <c r="D30" s="92" t="s">
        <v>520</v>
      </c>
      <c r="E30" s="93"/>
      <c r="F30" s="90"/>
      <c r="G30" s="90"/>
      <c r="H30" s="90"/>
      <c r="I30" s="91">
        <f>SUM(I31:I32)</f>
        <v>5000</v>
      </c>
      <c r="J30" s="91">
        <f>'2. melléklet'!IU30</f>
        <v>7000</v>
      </c>
      <c r="K30" s="91">
        <f>'2. melléklet'!IV30</f>
        <v>1288</v>
      </c>
      <c r="L30" s="252">
        <v>0</v>
      </c>
      <c r="M30" s="192" t="s">
        <v>241</v>
      </c>
      <c r="N30" s="87"/>
      <c r="O30" s="88" t="s">
        <v>94</v>
      </c>
      <c r="P30" s="92" t="s">
        <v>520</v>
      </c>
      <c r="Q30" s="93"/>
      <c r="R30" s="90"/>
      <c r="S30" s="90"/>
      <c r="T30" s="90"/>
      <c r="U30" s="91">
        <f>SUM(U31:U32)</f>
        <v>0</v>
      </c>
      <c r="V30" s="91">
        <f>'3. melléklet'!BG30</f>
        <v>0</v>
      </c>
      <c r="W30" s="91">
        <f>'3. melléklet'!BH30</f>
        <v>0</v>
      </c>
      <c r="X30" s="271"/>
      <c r="Y30" s="192" t="s">
        <v>344</v>
      </c>
      <c r="Z30" s="87"/>
      <c r="AA30" s="88" t="s">
        <v>94</v>
      </c>
      <c r="AB30" s="92" t="s">
        <v>520</v>
      </c>
      <c r="AC30" s="93"/>
      <c r="AD30" s="90"/>
      <c r="AE30" s="90"/>
      <c r="AF30" s="90"/>
      <c r="AG30" s="91">
        <f>SUM(AG31:AG32)</f>
        <v>0</v>
      </c>
      <c r="AH30" s="91">
        <f>'4. melléklet'!AW30+'5. melléklet'!AS30+'6. melléklet'!AS30+'7. melléklet'!AQ30+'8. melléklet'!Y30+'9. melléklet'!AE30</f>
        <v>860</v>
      </c>
      <c r="AI30" s="91">
        <f>'4. melléklet'!AX30+'5. melléklet'!AT30+'6. melléklet'!AT30+'7. melléklet'!AR30+'8. melléklet'!Z30+'9. melléklet'!AF30</f>
        <v>860</v>
      </c>
      <c r="AJ30" s="266">
        <f t="shared" si="4"/>
        <v>1</v>
      </c>
      <c r="AK30" s="192" t="s">
        <v>445</v>
      </c>
      <c r="AL30" s="87"/>
      <c r="AM30" s="88" t="s">
        <v>94</v>
      </c>
      <c r="AN30" s="92" t="s">
        <v>520</v>
      </c>
      <c r="AO30" s="93"/>
      <c r="AP30" s="90"/>
      <c r="AQ30" s="90"/>
      <c r="AR30" s="90"/>
      <c r="AS30" s="91">
        <f t="shared" si="2"/>
        <v>5000</v>
      </c>
      <c r="AT30" s="91">
        <f t="shared" si="5"/>
        <v>7860</v>
      </c>
      <c r="AU30" s="91">
        <f t="shared" si="6"/>
        <v>2148</v>
      </c>
      <c r="AV30" s="271">
        <f t="shared" si="3"/>
        <v>0.2732824427480916</v>
      </c>
    </row>
    <row r="31" spans="1:48" s="49" customFormat="1" ht="15" customHeight="1" thickBot="1" x14ac:dyDescent="0.25">
      <c r="A31" s="192" t="s">
        <v>48</v>
      </c>
      <c r="B31" s="47"/>
      <c r="C31" s="67"/>
      <c r="D31" s="48" t="s">
        <v>632</v>
      </c>
      <c r="E31" s="50" t="s">
        <v>630</v>
      </c>
      <c r="F31" s="68"/>
      <c r="G31" s="51"/>
      <c r="H31" s="51"/>
      <c r="I31" s="60">
        <v>0</v>
      </c>
      <c r="J31" s="60">
        <f>'2. melléklet'!IU31</f>
        <v>0</v>
      </c>
      <c r="K31" s="60">
        <f>'2. melléklet'!IV31</f>
        <v>0</v>
      </c>
      <c r="L31" s="251"/>
      <c r="M31" s="192" t="s">
        <v>242</v>
      </c>
      <c r="N31" s="47"/>
      <c r="O31" s="67"/>
      <c r="P31" s="48" t="s">
        <v>632</v>
      </c>
      <c r="Q31" s="50" t="s">
        <v>630</v>
      </c>
      <c r="R31" s="68"/>
      <c r="S31" s="51"/>
      <c r="T31" s="51"/>
      <c r="U31" s="60">
        <v>0</v>
      </c>
      <c r="V31" s="60">
        <f>'3. melléklet'!BG31</f>
        <v>0</v>
      </c>
      <c r="W31" s="60">
        <f>'3. melléklet'!BH31</f>
        <v>0</v>
      </c>
      <c r="X31" s="266"/>
      <c r="Y31" s="192" t="s">
        <v>345</v>
      </c>
      <c r="Z31" s="47"/>
      <c r="AA31" s="67"/>
      <c r="AB31" s="48" t="s">
        <v>632</v>
      </c>
      <c r="AC31" s="50" t="s">
        <v>630</v>
      </c>
      <c r="AD31" s="68"/>
      <c r="AE31" s="51"/>
      <c r="AF31" s="51"/>
      <c r="AG31" s="60">
        <v>0</v>
      </c>
      <c r="AH31" s="60">
        <f>'4. melléklet'!AW31+'5. melléklet'!AS31+'6. melléklet'!AS31+'7. melléklet'!AQ31+'8. melléklet'!Y31+'9. melléklet'!AE31</f>
        <v>0</v>
      </c>
      <c r="AI31" s="60">
        <f>'4. melléklet'!AX31+'5. melléklet'!AT31+'6. melléklet'!AT31+'7. melléklet'!AR31+'8. melléklet'!Z31+'9. melléklet'!AF31</f>
        <v>0</v>
      </c>
      <c r="AJ31" s="266"/>
      <c r="AK31" s="192" t="s">
        <v>446</v>
      </c>
      <c r="AL31" s="47"/>
      <c r="AM31" s="67"/>
      <c r="AN31" s="48" t="s">
        <v>632</v>
      </c>
      <c r="AO31" s="50" t="s">
        <v>630</v>
      </c>
      <c r="AP31" s="68"/>
      <c r="AQ31" s="51"/>
      <c r="AR31" s="51"/>
      <c r="AS31" s="60">
        <f t="shared" si="2"/>
        <v>0</v>
      </c>
      <c r="AT31" s="60">
        <f t="shared" si="5"/>
        <v>0</v>
      </c>
      <c r="AU31" s="60">
        <f t="shared" si="6"/>
        <v>0</v>
      </c>
      <c r="AV31" s="266"/>
    </row>
    <row r="32" spans="1:48" s="49" customFormat="1" ht="15" customHeight="1" thickBot="1" x14ac:dyDescent="0.25">
      <c r="A32" s="192" t="s">
        <v>49</v>
      </c>
      <c r="B32" s="47"/>
      <c r="C32" s="67"/>
      <c r="D32" s="48" t="s">
        <v>633</v>
      </c>
      <c r="E32" s="50" t="s">
        <v>631</v>
      </c>
      <c r="F32" s="68"/>
      <c r="G32" s="51"/>
      <c r="H32" s="51"/>
      <c r="I32" s="60">
        <v>5000</v>
      </c>
      <c r="J32" s="60">
        <f>'2. melléklet'!IU32</f>
        <v>7000</v>
      </c>
      <c r="K32" s="60">
        <f>'2. melléklet'!IV32</f>
        <v>1288</v>
      </c>
      <c r="L32" s="251">
        <v>0</v>
      </c>
      <c r="M32" s="192" t="s">
        <v>243</v>
      </c>
      <c r="N32" s="47"/>
      <c r="O32" s="67"/>
      <c r="P32" s="48" t="s">
        <v>633</v>
      </c>
      <c r="Q32" s="50" t="s">
        <v>631</v>
      </c>
      <c r="R32" s="68"/>
      <c r="S32" s="51"/>
      <c r="T32" s="51"/>
      <c r="U32" s="60">
        <v>0</v>
      </c>
      <c r="V32" s="60">
        <f>'3. melléklet'!BG32</f>
        <v>0</v>
      </c>
      <c r="W32" s="60">
        <f>'3. melléklet'!BH32</f>
        <v>0</v>
      </c>
      <c r="X32" s="266"/>
      <c r="Y32" s="192" t="s">
        <v>346</v>
      </c>
      <c r="Z32" s="47"/>
      <c r="AA32" s="67"/>
      <c r="AB32" s="48" t="s">
        <v>633</v>
      </c>
      <c r="AC32" s="50" t="s">
        <v>631</v>
      </c>
      <c r="AD32" s="68"/>
      <c r="AE32" s="51"/>
      <c r="AF32" s="51"/>
      <c r="AG32" s="60">
        <v>0</v>
      </c>
      <c r="AH32" s="60">
        <f>'4. melléklet'!AW32+'5. melléklet'!AS32+'6. melléklet'!AS32+'7. melléklet'!AQ32+'8. melléklet'!Y32+'9. melléklet'!AE32</f>
        <v>860</v>
      </c>
      <c r="AI32" s="60">
        <f>'4. melléklet'!AX32+'5. melléklet'!AT32+'6. melléklet'!AT32+'7. melléklet'!AR32+'8. melléklet'!Z32+'9. melléklet'!AF32</f>
        <v>860</v>
      </c>
      <c r="AJ32" s="266">
        <f t="shared" si="4"/>
        <v>1</v>
      </c>
      <c r="AK32" s="192" t="s">
        <v>447</v>
      </c>
      <c r="AL32" s="47"/>
      <c r="AM32" s="67"/>
      <c r="AN32" s="48" t="s">
        <v>633</v>
      </c>
      <c r="AO32" s="50" t="s">
        <v>631</v>
      </c>
      <c r="AP32" s="68"/>
      <c r="AQ32" s="51"/>
      <c r="AR32" s="51"/>
      <c r="AS32" s="60">
        <f t="shared" si="2"/>
        <v>5000</v>
      </c>
      <c r="AT32" s="60">
        <f t="shared" si="5"/>
        <v>7860</v>
      </c>
      <c r="AU32" s="60">
        <f t="shared" si="6"/>
        <v>2148</v>
      </c>
      <c r="AV32" s="266">
        <f t="shared" si="3"/>
        <v>0.2732824427480916</v>
      </c>
    </row>
    <row r="33" spans="1:48" s="86" customFormat="1" ht="15" customHeight="1" thickBot="1" x14ac:dyDescent="0.25">
      <c r="A33" s="192" t="s">
        <v>50</v>
      </c>
      <c r="B33" s="82" t="s">
        <v>96</v>
      </c>
      <c r="C33" s="83" t="s">
        <v>97</v>
      </c>
      <c r="D33" s="83"/>
      <c r="E33" s="83"/>
      <c r="F33" s="83"/>
      <c r="G33" s="83"/>
      <c r="H33" s="83"/>
      <c r="I33" s="85">
        <f>SUM(I40,I37,I34)</f>
        <v>1357085</v>
      </c>
      <c r="J33" s="85">
        <f>'2. melléklet'!IU33</f>
        <v>301062</v>
      </c>
      <c r="K33" s="85">
        <f>'2. melléklet'!IV33</f>
        <v>293584</v>
      </c>
      <c r="L33" s="249">
        <f t="shared" si="1"/>
        <v>0.97516126246420998</v>
      </c>
      <c r="M33" s="192" t="s">
        <v>244</v>
      </c>
      <c r="N33" s="82" t="s">
        <v>96</v>
      </c>
      <c r="O33" s="83" t="s">
        <v>97</v>
      </c>
      <c r="P33" s="83"/>
      <c r="Q33" s="83"/>
      <c r="R33" s="83"/>
      <c r="S33" s="83"/>
      <c r="T33" s="83"/>
      <c r="U33" s="85">
        <f>SUM(U40,U37,U34)</f>
        <v>0</v>
      </c>
      <c r="V33" s="85">
        <f>'3. melléklet'!BG33</f>
        <v>6787</v>
      </c>
      <c r="W33" s="85">
        <f>'3. melléklet'!BH33</f>
        <v>3638</v>
      </c>
      <c r="X33" s="269"/>
      <c r="Y33" s="192" t="s">
        <v>347</v>
      </c>
      <c r="Z33" s="82" t="s">
        <v>96</v>
      </c>
      <c r="AA33" s="83" t="s">
        <v>97</v>
      </c>
      <c r="AB33" s="83"/>
      <c r="AC33" s="83"/>
      <c r="AD33" s="83"/>
      <c r="AE33" s="83"/>
      <c r="AF33" s="83"/>
      <c r="AG33" s="85">
        <f>SUM(AG40,AG37,AG34)</f>
        <v>0</v>
      </c>
      <c r="AH33" s="85">
        <f>'4. melléklet'!AW33+'5. melléklet'!AS33+'6. melléklet'!AS33+'7. melléklet'!AQ33+'8. melléklet'!Y33+'9. melléklet'!AE33</f>
        <v>0</v>
      </c>
      <c r="AI33" s="85">
        <f>'4. melléklet'!AX33+'5. melléklet'!AT33+'6. melléklet'!AT33+'7. melléklet'!AR33+'8. melléklet'!Z33+'9. melléklet'!AF33</f>
        <v>0</v>
      </c>
      <c r="AJ33" s="269"/>
      <c r="AK33" s="192" t="s">
        <v>448</v>
      </c>
      <c r="AL33" s="82" t="s">
        <v>96</v>
      </c>
      <c r="AM33" s="83" t="s">
        <v>97</v>
      </c>
      <c r="AN33" s="83"/>
      <c r="AO33" s="83"/>
      <c r="AP33" s="83"/>
      <c r="AQ33" s="83"/>
      <c r="AR33" s="83"/>
      <c r="AS33" s="85">
        <f t="shared" si="2"/>
        <v>1357085</v>
      </c>
      <c r="AT33" s="85">
        <f t="shared" si="5"/>
        <v>307849</v>
      </c>
      <c r="AU33" s="85">
        <f t="shared" si="6"/>
        <v>297222</v>
      </c>
      <c r="AV33" s="269">
        <f t="shared" si="3"/>
        <v>0.9654798293968796</v>
      </c>
    </row>
    <row r="34" spans="1:48" s="86" customFormat="1" ht="15" customHeight="1" thickBot="1" x14ac:dyDescent="0.25">
      <c r="A34" s="192" t="s">
        <v>51</v>
      </c>
      <c r="B34" s="87"/>
      <c r="C34" s="95" t="s">
        <v>98</v>
      </c>
      <c r="D34" s="97" t="s">
        <v>521</v>
      </c>
      <c r="E34" s="92"/>
      <c r="F34" s="93"/>
      <c r="G34" s="93"/>
      <c r="H34" s="93"/>
      <c r="I34" s="94">
        <f>SUM(I35:I36)</f>
        <v>1305073</v>
      </c>
      <c r="J34" s="94">
        <f>'2. melléklet'!IU34</f>
        <v>262784</v>
      </c>
      <c r="K34" s="94">
        <f>'2. melléklet'!IV34</f>
        <v>249891</v>
      </c>
      <c r="L34" s="250">
        <f t="shared" si="1"/>
        <v>0.95093689113492452</v>
      </c>
      <c r="M34" s="192" t="s">
        <v>245</v>
      </c>
      <c r="N34" s="87"/>
      <c r="O34" s="95" t="s">
        <v>98</v>
      </c>
      <c r="P34" s="97" t="s">
        <v>521</v>
      </c>
      <c r="Q34" s="92"/>
      <c r="R34" s="93"/>
      <c r="S34" s="93"/>
      <c r="T34" s="93"/>
      <c r="U34" s="94">
        <f>SUM(U35:U36)</f>
        <v>0</v>
      </c>
      <c r="V34" s="94">
        <f>'3. melléklet'!BG34</f>
        <v>0</v>
      </c>
      <c r="W34" s="94">
        <f>'3. melléklet'!BH34</f>
        <v>0</v>
      </c>
      <c r="X34" s="270"/>
      <c r="Y34" s="192" t="s">
        <v>348</v>
      </c>
      <c r="Z34" s="87"/>
      <c r="AA34" s="95" t="s">
        <v>98</v>
      </c>
      <c r="AB34" s="97" t="s">
        <v>521</v>
      </c>
      <c r="AC34" s="92"/>
      <c r="AD34" s="93"/>
      <c r="AE34" s="93"/>
      <c r="AF34" s="93"/>
      <c r="AG34" s="94">
        <f>SUM(AG35:AG36)</f>
        <v>0</v>
      </c>
      <c r="AH34" s="94">
        <f>'4. melléklet'!AW34+'5. melléklet'!AS34+'6. melléklet'!AS34+'7. melléklet'!AQ34+'8. melléklet'!Y34+'9. melléklet'!AE34</f>
        <v>0</v>
      </c>
      <c r="AI34" s="94">
        <f>'4. melléklet'!AX34+'5. melléklet'!AT34+'6. melléklet'!AT34+'7. melléklet'!AR34+'8. melléklet'!Z34+'9. melléklet'!AF34</f>
        <v>0</v>
      </c>
      <c r="AJ34" s="270"/>
      <c r="AK34" s="192" t="s">
        <v>449</v>
      </c>
      <c r="AL34" s="87"/>
      <c r="AM34" s="95" t="s">
        <v>98</v>
      </c>
      <c r="AN34" s="97" t="s">
        <v>521</v>
      </c>
      <c r="AO34" s="92"/>
      <c r="AP34" s="93"/>
      <c r="AQ34" s="93"/>
      <c r="AR34" s="93"/>
      <c r="AS34" s="94">
        <f t="shared" si="2"/>
        <v>1305073</v>
      </c>
      <c r="AT34" s="94">
        <f t="shared" si="5"/>
        <v>262784</v>
      </c>
      <c r="AU34" s="94">
        <f t="shared" si="6"/>
        <v>249891</v>
      </c>
      <c r="AV34" s="270">
        <f t="shared" si="3"/>
        <v>0.95093689113492452</v>
      </c>
    </row>
    <row r="35" spans="1:48" s="62" customFormat="1" ht="15" customHeight="1" thickBot="1" x14ac:dyDescent="0.25">
      <c r="A35" s="192" t="s">
        <v>52</v>
      </c>
      <c r="B35" s="61"/>
      <c r="C35" s="64"/>
      <c r="D35" s="48" t="s">
        <v>595</v>
      </c>
      <c r="E35" s="59" t="s">
        <v>596</v>
      </c>
      <c r="F35" s="59"/>
      <c r="G35" s="59"/>
      <c r="H35" s="59"/>
      <c r="I35" s="60">
        <v>0</v>
      </c>
      <c r="J35" s="60">
        <f>'2. melléklet'!IU35</f>
        <v>224413</v>
      </c>
      <c r="K35" s="60">
        <f>'2. melléklet'!IV35</f>
        <v>215286</v>
      </c>
      <c r="L35" s="251">
        <f t="shared" si="1"/>
        <v>0.95932945061114994</v>
      </c>
      <c r="M35" s="192" t="s">
        <v>246</v>
      </c>
      <c r="N35" s="61"/>
      <c r="O35" s="64"/>
      <c r="P35" s="48" t="s">
        <v>595</v>
      </c>
      <c r="Q35" s="59" t="s">
        <v>596</v>
      </c>
      <c r="R35" s="59"/>
      <c r="S35" s="59"/>
      <c r="T35" s="59"/>
      <c r="U35" s="60">
        <v>0</v>
      </c>
      <c r="V35" s="60">
        <f>'3. melléklet'!BG35</f>
        <v>0</v>
      </c>
      <c r="W35" s="60">
        <f>'3. melléklet'!BH35</f>
        <v>0</v>
      </c>
      <c r="X35" s="266"/>
      <c r="Y35" s="192" t="s">
        <v>349</v>
      </c>
      <c r="Z35" s="61"/>
      <c r="AA35" s="64"/>
      <c r="AB35" s="48" t="s">
        <v>595</v>
      </c>
      <c r="AC35" s="59" t="s">
        <v>596</v>
      </c>
      <c r="AD35" s="59"/>
      <c r="AE35" s="59"/>
      <c r="AF35" s="59"/>
      <c r="AG35" s="60">
        <v>0</v>
      </c>
      <c r="AH35" s="60">
        <f>'4. melléklet'!AW35+'5. melléklet'!AS35+'6. melléklet'!AS35+'7. melléklet'!AQ35+'8. melléklet'!Y35+'9. melléklet'!AE35</f>
        <v>0</v>
      </c>
      <c r="AI35" s="60">
        <f>'4. melléklet'!AX35+'5. melléklet'!AT35+'6. melléklet'!AT35+'7. melléklet'!AR35+'8. melléklet'!Z35+'9. melléklet'!AF35</f>
        <v>0</v>
      </c>
      <c r="AJ35" s="266"/>
      <c r="AK35" s="192" t="s">
        <v>450</v>
      </c>
      <c r="AL35" s="61"/>
      <c r="AM35" s="64"/>
      <c r="AN35" s="48" t="s">
        <v>595</v>
      </c>
      <c r="AO35" s="59" t="s">
        <v>596</v>
      </c>
      <c r="AP35" s="59"/>
      <c r="AQ35" s="59"/>
      <c r="AR35" s="59"/>
      <c r="AS35" s="60">
        <f t="shared" si="2"/>
        <v>0</v>
      </c>
      <c r="AT35" s="60">
        <f t="shared" si="5"/>
        <v>224413</v>
      </c>
      <c r="AU35" s="60">
        <f t="shared" si="6"/>
        <v>215286</v>
      </c>
      <c r="AV35" s="266">
        <f t="shared" si="3"/>
        <v>0.95932945061114994</v>
      </c>
    </row>
    <row r="36" spans="1:48" s="62" customFormat="1" ht="15" customHeight="1" thickBot="1" x14ac:dyDescent="0.25">
      <c r="A36" s="192" t="s">
        <v>53</v>
      </c>
      <c r="B36" s="61"/>
      <c r="C36" s="48"/>
      <c r="D36" s="48" t="s">
        <v>597</v>
      </c>
      <c r="E36" s="59" t="s">
        <v>598</v>
      </c>
      <c r="F36" s="66"/>
      <c r="G36" s="66"/>
      <c r="H36" s="59"/>
      <c r="I36" s="60">
        <v>1305073</v>
      </c>
      <c r="J36" s="60">
        <f>'2. melléklet'!IU36</f>
        <v>38371</v>
      </c>
      <c r="K36" s="60">
        <f>'2. melléklet'!IV36</f>
        <v>34605</v>
      </c>
      <c r="L36" s="251">
        <f t="shared" si="1"/>
        <v>0.90185296187224728</v>
      </c>
      <c r="M36" s="192" t="s">
        <v>247</v>
      </c>
      <c r="N36" s="61"/>
      <c r="O36" s="48"/>
      <c r="P36" s="48" t="s">
        <v>597</v>
      </c>
      <c r="Q36" s="59" t="s">
        <v>598</v>
      </c>
      <c r="R36" s="66"/>
      <c r="S36" s="66"/>
      <c r="T36" s="59"/>
      <c r="U36" s="60">
        <v>0</v>
      </c>
      <c r="V36" s="60">
        <f>'3. melléklet'!BG36</f>
        <v>0</v>
      </c>
      <c r="W36" s="60">
        <f>'3. melléklet'!BH36</f>
        <v>0</v>
      </c>
      <c r="X36" s="266"/>
      <c r="Y36" s="192" t="s">
        <v>350</v>
      </c>
      <c r="Z36" s="61"/>
      <c r="AA36" s="48"/>
      <c r="AB36" s="48" t="s">
        <v>597</v>
      </c>
      <c r="AC36" s="59" t="s">
        <v>598</v>
      </c>
      <c r="AD36" s="66"/>
      <c r="AE36" s="66"/>
      <c r="AF36" s="59"/>
      <c r="AG36" s="60">
        <v>0</v>
      </c>
      <c r="AH36" s="60">
        <f>'4. melléklet'!AW36+'5. melléklet'!AS36+'6. melléklet'!AS36+'7. melléklet'!AQ36+'8. melléklet'!Y36+'9. melléklet'!AE36</f>
        <v>0</v>
      </c>
      <c r="AI36" s="60">
        <f>'4. melléklet'!AX36+'5. melléklet'!AT36+'6. melléklet'!AT36+'7. melléklet'!AR36+'8. melléklet'!Z36+'9. melléklet'!AF36</f>
        <v>0</v>
      </c>
      <c r="AJ36" s="266"/>
      <c r="AK36" s="192" t="s">
        <v>451</v>
      </c>
      <c r="AL36" s="61"/>
      <c r="AM36" s="48"/>
      <c r="AN36" s="48" t="s">
        <v>597</v>
      </c>
      <c r="AO36" s="59" t="s">
        <v>598</v>
      </c>
      <c r="AP36" s="66"/>
      <c r="AQ36" s="66"/>
      <c r="AR36" s="59"/>
      <c r="AS36" s="60">
        <f t="shared" si="2"/>
        <v>1305073</v>
      </c>
      <c r="AT36" s="60">
        <f t="shared" si="5"/>
        <v>38371</v>
      </c>
      <c r="AU36" s="60">
        <f t="shared" si="6"/>
        <v>34605</v>
      </c>
      <c r="AV36" s="266">
        <f t="shared" si="3"/>
        <v>0.90185296187224728</v>
      </c>
    </row>
    <row r="37" spans="1:48" s="86" customFormat="1" ht="15" customHeight="1" thickBot="1" x14ac:dyDescent="0.25">
      <c r="A37" s="192" t="s">
        <v>54</v>
      </c>
      <c r="B37" s="87"/>
      <c r="C37" s="95" t="s">
        <v>99</v>
      </c>
      <c r="D37" s="96" t="s">
        <v>97</v>
      </c>
      <c r="E37" s="89"/>
      <c r="F37" s="90"/>
      <c r="G37" s="90"/>
      <c r="H37" s="90"/>
      <c r="I37" s="91">
        <f>SUM(I38:I39)</f>
        <v>36992</v>
      </c>
      <c r="J37" s="91">
        <f>'2. melléklet'!IU37</f>
        <v>8936</v>
      </c>
      <c r="K37" s="91">
        <f>'2. melléklet'!IV37</f>
        <v>6454</v>
      </c>
      <c r="L37" s="252">
        <f t="shared" si="1"/>
        <v>0.72224709042076995</v>
      </c>
      <c r="M37" s="192" t="s">
        <v>248</v>
      </c>
      <c r="N37" s="87"/>
      <c r="O37" s="95" t="s">
        <v>99</v>
      </c>
      <c r="P37" s="96" t="s">
        <v>97</v>
      </c>
      <c r="Q37" s="89"/>
      <c r="R37" s="90"/>
      <c r="S37" s="90"/>
      <c r="T37" s="90"/>
      <c r="U37" s="91">
        <f>SUM(U38:U39)</f>
        <v>0</v>
      </c>
      <c r="V37" s="91">
        <f>'3. melléklet'!BG37</f>
        <v>6787</v>
      </c>
      <c r="W37" s="91">
        <f>'3. melléklet'!BH37</f>
        <v>3638</v>
      </c>
      <c r="X37" s="271">
        <f>W37/V37</f>
        <v>0.53602475320465592</v>
      </c>
      <c r="Y37" s="192" t="s">
        <v>351</v>
      </c>
      <c r="Z37" s="87"/>
      <c r="AA37" s="95" t="s">
        <v>99</v>
      </c>
      <c r="AB37" s="96" t="s">
        <v>97</v>
      </c>
      <c r="AC37" s="89"/>
      <c r="AD37" s="90"/>
      <c r="AE37" s="90"/>
      <c r="AF37" s="90"/>
      <c r="AG37" s="91">
        <f>SUM(AG38:AG39)</f>
        <v>0</v>
      </c>
      <c r="AH37" s="91">
        <f>'4. melléklet'!AW37+'5. melléklet'!AS37+'6. melléklet'!AS37+'7. melléklet'!AQ37+'8. melléklet'!Y37+'9. melléklet'!AE37</f>
        <v>0</v>
      </c>
      <c r="AI37" s="91">
        <f>'4. melléklet'!AX37+'5. melléklet'!AT37+'6. melléklet'!AT37+'7. melléklet'!AR37+'8. melléklet'!Z37+'9. melléklet'!AF37</f>
        <v>0</v>
      </c>
      <c r="AJ37" s="271"/>
      <c r="AK37" s="192" t="s">
        <v>452</v>
      </c>
      <c r="AL37" s="87"/>
      <c r="AM37" s="95" t="s">
        <v>99</v>
      </c>
      <c r="AN37" s="96" t="s">
        <v>97</v>
      </c>
      <c r="AO37" s="89"/>
      <c r="AP37" s="90"/>
      <c r="AQ37" s="90"/>
      <c r="AR37" s="90"/>
      <c r="AS37" s="91">
        <f t="shared" si="2"/>
        <v>36992</v>
      </c>
      <c r="AT37" s="91">
        <f t="shared" si="5"/>
        <v>15723</v>
      </c>
      <c r="AU37" s="91">
        <f t="shared" si="6"/>
        <v>10092</v>
      </c>
      <c r="AV37" s="271">
        <f t="shared" si="3"/>
        <v>0.6418622400305285</v>
      </c>
    </row>
    <row r="38" spans="1:48" s="62" customFormat="1" ht="15" customHeight="1" thickBot="1" x14ac:dyDescent="0.25">
      <c r="A38" s="192" t="s">
        <v>55</v>
      </c>
      <c r="B38" s="61"/>
      <c r="C38" s="64"/>
      <c r="D38" s="48" t="s">
        <v>634</v>
      </c>
      <c r="E38" s="59" t="s">
        <v>628</v>
      </c>
      <c r="F38" s="59"/>
      <c r="G38" s="59"/>
      <c r="H38" s="59"/>
      <c r="I38" s="60">
        <v>36992</v>
      </c>
      <c r="J38" s="60">
        <f>'2. melléklet'!IU38</f>
        <v>8936</v>
      </c>
      <c r="K38" s="60">
        <f>'2. melléklet'!IV38</f>
        <v>6454</v>
      </c>
      <c r="L38" s="251">
        <f t="shared" si="1"/>
        <v>0.72224709042076995</v>
      </c>
      <c r="M38" s="192" t="s">
        <v>249</v>
      </c>
      <c r="N38" s="61"/>
      <c r="O38" s="64"/>
      <c r="P38" s="48" t="s">
        <v>634</v>
      </c>
      <c r="Q38" s="59" t="s">
        <v>628</v>
      </c>
      <c r="R38" s="59"/>
      <c r="S38" s="59"/>
      <c r="T38" s="59"/>
      <c r="U38" s="60">
        <v>0</v>
      </c>
      <c r="V38" s="60">
        <f>'3. melléklet'!BG38</f>
        <v>0</v>
      </c>
      <c r="W38" s="60">
        <f>'3. melléklet'!BH38</f>
        <v>0</v>
      </c>
      <c r="X38" s="266"/>
      <c r="Y38" s="192" t="s">
        <v>352</v>
      </c>
      <c r="Z38" s="61"/>
      <c r="AA38" s="64"/>
      <c r="AB38" s="48" t="s">
        <v>634</v>
      </c>
      <c r="AC38" s="59" t="s">
        <v>628</v>
      </c>
      <c r="AD38" s="59"/>
      <c r="AE38" s="59"/>
      <c r="AF38" s="59"/>
      <c r="AG38" s="60">
        <v>0</v>
      </c>
      <c r="AH38" s="60">
        <f>'4. melléklet'!AW38+'5. melléklet'!AS38+'6. melléklet'!AS38+'7. melléklet'!AQ38+'8. melléklet'!Y38+'9. melléklet'!AE38</f>
        <v>0</v>
      </c>
      <c r="AI38" s="60">
        <f>'4. melléklet'!AX38+'5. melléklet'!AT38+'6. melléklet'!AT38+'7. melléklet'!AR38+'8. melléklet'!Z38+'9. melléklet'!AF38</f>
        <v>0</v>
      </c>
      <c r="AJ38" s="266"/>
      <c r="AK38" s="192" t="s">
        <v>453</v>
      </c>
      <c r="AL38" s="61"/>
      <c r="AM38" s="64"/>
      <c r="AN38" s="48" t="s">
        <v>634</v>
      </c>
      <c r="AO38" s="59" t="s">
        <v>628</v>
      </c>
      <c r="AP38" s="59"/>
      <c r="AQ38" s="59"/>
      <c r="AR38" s="59"/>
      <c r="AS38" s="60">
        <f t="shared" si="2"/>
        <v>36992</v>
      </c>
      <c r="AT38" s="60">
        <f t="shared" si="5"/>
        <v>8936</v>
      </c>
      <c r="AU38" s="60">
        <f t="shared" si="6"/>
        <v>6454</v>
      </c>
      <c r="AV38" s="266">
        <f t="shared" si="3"/>
        <v>0.72224709042076995</v>
      </c>
    </row>
    <row r="39" spans="1:48" s="62" customFormat="1" ht="15" customHeight="1" thickBot="1" x14ac:dyDescent="0.25">
      <c r="A39" s="192" t="s">
        <v>56</v>
      </c>
      <c r="B39" s="61"/>
      <c r="C39" s="64"/>
      <c r="D39" s="48" t="s">
        <v>635</v>
      </c>
      <c r="E39" s="59" t="s">
        <v>629</v>
      </c>
      <c r="F39" s="50"/>
      <c r="G39" s="50"/>
      <c r="H39" s="50"/>
      <c r="I39" s="60">
        <v>0</v>
      </c>
      <c r="J39" s="60">
        <f>'2. melléklet'!IU39</f>
        <v>0</v>
      </c>
      <c r="K39" s="60">
        <f>'2. melléklet'!IV39</f>
        <v>0</v>
      </c>
      <c r="L39" s="251"/>
      <c r="M39" s="192" t="s">
        <v>250</v>
      </c>
      <c r="N39" s="61"/>
      <c r="O39" s="64"/>
      <c r="P39" s="48" t="s">
        <v>635</v>
      </c>
      <c r="Q39" s="59" t="s">
        <v>629</v>
      </c>
      <c r="R39" s="50"/>
      <c r="S39" s="50"/>
      <c r="T39" s="50"/>
      <c r="U39" s="60">
        <v>0</v>
      </c>
      <c r="V39" s="60">
        <f>'3. melléklet'!BG39</f>
        <v>6787</v>
      </c>
      <c r="W39" s="60">
        <f>'3. melléklet'!BH39</f>
        <v>3638</v>
      </c>
      <c r="X39" s="266">
        <f>W39/V39</f>
        <v>0.53602475320465592</v>
      </c>
      <c r="Y39" s="192" t="s">
        <v>353</v>
      </c>
      <c r="Z39" s="61"/>
      <c r="AA39" s="64"/>
      <c r="AB39" s="48" t="s">
        <v>635</v>
      </c>
      <c r="AC39" s="59" t="s">
        <v>629</v>
      </c>
      <c r="AD39" s="50"/>
      <c r="AE39" s="50"/>
      <c r="AF39" s="50"/>
      <c r="AG39" s="60">
        <v>0</v>
      </c>
      <c r="AH39" s="60">
        <f>'4. melléklet'!AW39+'5. melléklet'!AS39+'6. melléklet'!AS39+'7. melléklet'!AQ39+'8. melléklet'!Y39+'9. melléklet'!AE39</f>
        <v>0</v>
      </c>
      <c r="AI39" s="60">
        <f>'4. melléklet'!AX39+'5. melléklet'!AT39+'6. melléklet'!AT39+'7. melléklet'!AR39+'8. melléklet'!Z39+'9. melléklet'!AF39</f>
        <v>0</v>
      </c>
      <c r="AJ39" s="266"/>
      <c r="AK39" s="192" t="s">
        <v>454</v>
      </c>
      <c r="AL39" s="61"/>
      <c r="AM39" s="64"/>
      <c r="AN39" s="48" t="s">
        <v>635</v>
      </c>
      <c r="AO39" s="59" t="s">
        <v>629</v>
      </c>
      <c r="AP39" s="50"/>
      <c r="AQ39" s="50"/>
      <c r="AR39" s="50"/>
      <c r="AS39" s="60">
        <f t="shared" si="2"/>
        <v>0</v>
      </c>
      <c r="AT39" s="60">
        <f t="shared" si="5"/>
        <v>6787</v>
      </c>
      <c r="AU39" s="60">
        <f t="shared" si="6"/>
        <v>3638</v>
      </c>
      <c r="AV39" s="266">
        <f t="shared" si="3"/>
        <v>0.53602475320465592</v>
      </c>
    </row>
    <row r="40" spans="1:48" s="86" customFormat="1" ht="15" customHeight="1" thickBot="1" x14ac:dyDescent="0.25">
      <c r="A40" s="192" t="s">
        <v>57</v>
      </c>
      <c r="B40" s="87"/>
      <c r="C40" s="95" t="s">
        <v>100</v>
      </c>
      <c r="D40" s="92" t="s">
        <v>522</v>
      </c>
      <c r="E40" s="98"/>
      <c r="F40" s="93"/>
      <c r="G40" s="93"/>
      <c r="H40" s="93"/>
      <c r="I40" s="94">
        <f>SUM(I42)</f>
        <v>15020</v>
      </c>
      <c r="J40" s="94">
        <f>'2. melléklet'!IU40</f>
        <v>29342</v>
      </c>
      <c r="K40" s="94">
        <f>'2. melléklet'!IV40</f>
        <v>37239</v>
      </c>
      <c r="L40" s="250">
        <f t="shared" si="1"/>
        <v>1.269136391520687</v>
      </c>
      <c r="M40" s="192" t="s">
        <v>251</v>
      </c>
      <c r="N40" s="87"/>
      <c r="O40" s="95" t="s">
        <v>100</v>
      </c>
      <c r="P40" s="92" t="s">
        <v>522</v>
      </c>
      <c r="Q40" s="98"/>
      <c r="R40" s="93"/>
      <c r="S40" s="93"/>
      <c r="T40" s="93"/>
      <c r="U40" s="94">
        <f>SUM(U42)</f>
        <v>0</v>
      </c>
      <c r="V40" s="94">
        <f>'3. melléklet'!BG40</f>
        <v>0</v>
      </c>
      <c r="W40" s="94">
        <f>'3. melléklet'!BH40</f>
        <v>0</v>
      </c>
      <c r="X40" s="270"/>
      <c r="Y40" s="192" t="s">
        <v>354</v>
      </c>
      <c r="Z40" s="87"/>
      <c r="AA40" s="95" t="s">
        <v>100</v>
      </c>
      <c r="AB40" s="92" t="s">
        <v>522</v>
      </c>
      <c r="AC40" s="98"/>
      <c r="AD40" s="93"/>
      <c r="AE40" s="93"/>
      <c r="AF40" s="93"/>
      <c r="AG40" s="94">
        <f>SUM(AG42)</f>
        <v>0</v>
      </c>
      <c r="AH40" s="94">
        <f>'4. melléklet'!AW40+'5. melléklet'!AS40+'6. melléklet'!AS40+'7. melléklet'!AQ40+'8. melléklet'!Y40+'9. melléklet'!AE40</f>
        <v>0</v>
      </c>
      <c r="AI40" s="94">
        <f>'4. melléklet'!AX40+'5. melléklet'!AT40+'6. melléklet'!AT40+'7. melléklet'!AR40+'8. melléklet'!Z40+'9. melléklet'!AF40</f>
        <v>0</v>
      </c>
      <c r="AJ40" s="270"/>
      <c r="AK40" s="192" t="s">
        <v>455</v>
      </c>
      <c r="AL40" s="87"/>
      <c r="AM40" s="95" t="s">
        <v>100</v>
      </c>
      <c r="AN40" s="92" t="s">
        <v>522</v>
      </c>
      <c r="AO40" s="98"/>
      <c r="AP40" s="93"/>
      <c r="AQ40" s="93"/>
      <c r="AR40" s="93"/>
      <c r="AS40" s="94">
        <f t="shared" si="2"/>
        <v>15020</v>
      </c>
      <c r="AT40" s="94">
        <f t="shared" si="5"/>
        <v>29342</v>
      </c>
      <c r="AU40" s="94">
        <f t="shared" si="6"/>
        <v>37239</v>
      </c>
      <c r="AV40" s="270">
        <f t="shared" si="3"/>
        <v>1.269136391520687</v>
      </c>
    </row>
    <row r="41" spans="1:48" s="86" customFormat="1" ht="15" customHeight="1" thickBot="1" x14ac:dyDescent="0.25">
      <c r="A41" s="192"/>
      <c r="B41" s="87"/>
      <c r="C41" s="95"/>
      <c r="D41" s="306"/>
      <c r="E41" s="98"/>
      <c r="F41" s="93"/>
      <c r="G41" s="93"/>
      <c r="H41" s="93"/>
      <c r="I41" s="52">
        <v>15019</v>
      </c>
      <c r="J41" s="52">
        <f>'2. melléklet'!IU41</f>
        <v>20681</v>
      </c>
      <c r="K41" s="52">
        <f>'2. melléklet'!IV41</f>
        <v>36761</v>
      </c>
      <c r="L41" s="253">
        <f t="shared" si="1"/>
        <v>1.7775252647357478</v>
      </c>
      <c r="M41" s="192"/>
      <c r="N41" s="87"/>
      <c r="O41" s="95"/>
      <c r="P41" s="306"/>
      <c r="Q41" s="98"/>
      <c r="R41" s="93"/>
      <c r="S41" s="93"/>
      <c r="T41" s="93"/>
      <c r="U41" s="94"/>
      <c r="V41" s="94"/>
      <c r="W41" s="94"/>
      <c r="X41" s="270"/>
      <c r="Y41" s="192"/>
      <c r="Z41" s="87"/>
      <c r="AA41" s="95"/>
      <c r="AB41" s="306"/>
      <c r="AC41" s="98"/>
      <c r="AD41" s="93"/>
      <c r="AE41" s="93"/>
      <c r="AF41" s="93"/>
      <c r="AG41" s="94"/>
      <c r="AH41" s="94"/>
      <c r="AI41" s="94"/>
      <c r="AJ41" s="270"/>
      <c r="AK41" s="192"/>
      <c r="AL41" s="87"/>
      <c r="AM41" s="95"/>
      <c r="AN41" s="306"/>
      <c r="AO41" s="98"/>
      <c r="AP41" s="93"/>
      <c r="AQ41" s="93"/>
      <c r="AR41" s="93"/>
      <c r="AS41" s="52">
        <f t="shared" ref="AS41" si="7">SUM(I41,U41,AG41)</f>
        <v>15019</v>
      </c>
      <c r="AT41" s="52">
        <f t="shared" ref="AT41" si="8">SUM(J41,V41,AH41)</f>
        <v>20681</v>
      </c>
      <c r="AU41" s="52">
        <f t="shared" ref="AU41" si="9">SUM(K41,W41,AI41)</f>
        <v>36761</v>
      </c>
      <c r="AV41" s="272">
        <f t="shared" si="3"/>
        <v>1.7775252647357478</v>
      </c>
    </row>
    <row r="42" spans="1:48" s="62" customFormat="1" ht="15" customHeight="1" thickBot="1" x14ac:dyDescent="0.25">
      <c r="A42" s="192" t="s">
        <v>58</v>
      </c>
      <c r="B42" s="61"/>
      <c r="C42" s="64"/>
      <c r="D42" s="48" t="s">
        <v>636</v>
      </c>
      <c r="E42" s="50" t="s">
        <v>523</v>
      </c>
      <c r="F42" s="50"/>
      <c r="G42" s="50"/>
      <c r="H42" s="50"/>
      <c r="I42" s="52">
        <v>15020</v>
      </c>
      <c r="J42" s="52">
        <f>'2. melléklet'!IU42</f>
        <v>8661</v>
      </c>
      <c r="K42" s="52">
        <f>'2. melléklet'!IV42</f>
        <v>478</v>
      </c>
      <c r="L42" s="253">
        <f t="shared" si="1"/>
        <v>5.5189931878535964E-2</v>
      </c>
      <c r="M42" s="192" t="s">
        <v>252</v>
      </c>
      <c r="N42" s="61"/>
      <c r="O42" s="64"/>
      <c r="P42" s="48" t="s">
        <v>636</v>
      </c>
      <c r="Q42" s="50" t="s">
        <v>523</v>
      </c>
      <c r="R42" s="50"/>
      <c r="S42" s="50"/>
      <c r="T42" s="50"/>
      <c r="U42" s="52">
        <v>0</v>
      </c>
      <c r="V42" s="52">
        <f>'3. melléklet'!BG41</f>
        <v>0</v>
      </c>
      <c r="W42" s="52">
        <f>'3. melléklet'!BH41</f>
        <v>0</v>
      </c>
      <c r="X42" s="272"/>
      <c r="Y42" s="192" t="s">
        <v>355</v>
      </c>
      <c r="Z42" s="61"/>
      <c r="AA42" s="64"/>
      <c r="AB42" s="48" t="s">
        <v>636</v>
      </c>
      <c r="AC42" s="50" t="s">
        <v>523</v>
      </c>
      <c r="AD42" s="50"/>
      <c r="AE42" s="50"/>
      <c r="AF42" s="50"/>
      <c r="AG42" s="52">
        <v>0</v>
      </c>
      <c r="AH42" s="52">
        <f>'4. melléklet'!AW41+'5. melléklet'!AS41+'6. melléklet'!AS41+'7. melléklet'!AQ41+'8. melléklet'!Y41+'9. melléklet'!AE41</f>
        <v>0</v>
      </c>
      <c r="AI42" s="52">
        <f>'4. melléklet'!AX41+'5. melléklet'!AT41+'6. melléklet'!AT41+'7. melléklet'!AR41+'8. melléklet'!Z41+'9. melléklet'!AF41</f>
        <v>0</v>
      </c>
      <c r="AJ42" s="272"/>
      <c r="AK42" s="192" t="s">
        <v>456</v>
      </c>
      <c r="AL42" s="61"/>
      <c r="AM42" s="64"/>
      <c r="AN42" s="48" t="s">
        <v>636</v>
      </c>
      <c r="AO42" s="50" t="s">
        <v>523</v>
      </c>
      <c r="AP42" s="50"/>
      <c r="AQ42" s="50"/>
      <c r="AR42" s="50"/>
      <c r="AS42" s="52">
        <f t="shared" si="2"/>
        <v>15020</v>
      </c>
      <c r="AT42" s="52">
        <f t="shared" si="5"/>
        <v>8661</v>
      </c>
      <c r="AU42" s="52">
        <f t="shared" si="6"/>
        <v>478</v>
      </c>
      <c r="AV42" s="272">
        <f t="shared" si="3"/>
        <v>5.5189931878535964E-2</v>
      </c>
    </row>
    <row r="43" spans="1:48" s="86" customFormat="1" ht="30" customHeight="1" thickBot="1" x14ac:dyDescent="0.25">
      <c r="A43" s="192" t="s">
        <v>59</v>
      </c>
      <c r="B43" s="539" t="s">
        <v>546</v>
      </c>
      <c r="C43" s="540"/>
      <c r="D43" s="540"/>
      <c r="E43" s="540"/>
      <c r="F43" s="540"/>
      <c r="G43" s="540"/>
      <c r="H43" s="540"/>
      <c r="I43" s="99">
        <f>SUM(I7,I33)</f>
        <v>4375576</v>
      </c>
      <c r="J43" s="99">
        <f>'2. melléklet'!IU43</f>
        <v>3687700</v>
      </c>
      <c r="K43" s="99">
        <f>'2. melléklet'!IV43</f>
        <v>3646745</v>
      </c>
      <c r="L43" s="254">
        <f t="shared" si="1"/>
        <v>0.98889416167258726</v>
      </c>
      <c r="M43" s="192" t="s">
        <v>253</v>
      </c>
      <c r="N43" s="539" t="s">
        <v>546</v>
      </c>
      <c r="O43" s="540"/>
      <c r="P43" s="540"/>
      <c r="Q43" s="540"/>
      <c r="R43" s="540"/>
      <c r="S43" s="540"/>
      <c r="T43" s="540"/>
      <c r="U43" s="99">
        <f>SUM(U7,U33)</f>
        <v>20912</v>
      </c>
      <c r="V43" s="99">
        <f>'3. melléklet'!BG42</f>
        <v>33161</v>
      </c>
      <c r="W43" s="99">
        <f>'3. melléklet'!BH42</f>
        <v>25523</v>
      </c>
      <c r="X43" s="273">
        <f>W43/V43</f>
        <v>0.76966918971080489</v>
      </c>
      <c r="Y43" s="192" t="s">
        <v>356</v>
      </c>
      <c r="Z43" s="539" t="s">
        <v>546</v>
      </c>
      <c r="AA43" s="540"/>
      <c r="AB43" s="540"/>
      <c r="AC43" s="540"/>
      <c r="AD43" s="540"/>
      <c r="AE43" s="540"/>
      <c r="AF43" s="540"/>
      <c r="AG43" s="99">
        <f>SUM(AG7,AG33)</f>
        <v>246864</v>
      </c>
      <c r="AH43" s="99">
        <f>'4. melléklet'!AW42+'5. melléklet'!AS42+'6. melléklet'!AS42+'7. melléklet'!AQ42+'8. melléklet'!Y42+'9. melléklet'!AE42</f>
        <v>250805</v>
      </c>
      <c r="AI43" s="99">
        <f>'4. melléklet'!AX42+'5. melléklet'!AT42+'6. melléklet'!AT42+'7. melléklet'!AR42+'8. melléklet'!Z42+'9. melléklet'!AF42</f>
        <v>228653</v>
      </c>
      <c r="AJ43" s="273">
        <f t="shared" ref="AJ43:AJ53" si="10">AI43/AH43</f>
        <v>0.9116764019856064</v>
      </c>
      <c r="AK43" s="192" t="s">
        <v>457</v>
      </c>
      <c r="AL43" s="539" t="s">
        <v>546</v>
      </c>
      <c r="AM43" s="540"/>
      <c r="AN43" s="540"/>
      <c r="AO43" s="540"/>
      <c r="AP43" s="540"/>
      <c r="AQ43" s="540"/>
      <c r="AR43" s="540"/>
      <c r="AS43" s="99">
        <f t="shared" si="2"/>
        <v>4643352</v>
      </c>
      <c r="AT43" s="99">
        <f t="shared" si="5"/>
        <v>3971666</v>
      </c>
      <c r="AU43" s="99">
        <f t="shared" si="6"/>
        <v>3900921</v>
      </c>
      <c r="AV43" s="273">
        <f t="shared" si="3"/>
        <v>0.98218757569241721</v>
      </c>
    </row>
    <row r="44" spans="1:48" s="101" customFormat="1" ht="15" customHeight="1" thickBot="1" x14ac:dyDescent="0.25">
      <c r="A44" s="192" t="s">
        <v>60</v>
      </c>
      <c r="B44" s="82" t="s">
        <v>101</v>
      </c>
      <c r="C44" s="541" t="s">
        <v>524</v>
      </c>
      <c r="D44" s="541"/>
      <c r="E44" s="541"/>
      <c r="F44" s="541"/>
      <c r="G44" s="541"/>
      <c r="H44" s="541"/>
      <c r="I44" s="85">
        <f>SUM(I47,I45)</f>
        <v>1125072</v>
      </c>
      <c r="J44" s="85">
        <f>'2. melléklet'!IU44</f>
        <v>1858573</v>
      </c>
      <c r="K44" s="85">
        <f>'2. melléklet'!IV44</f>
        <v>1377831</v>
      </c>
      <c r="L44" s="249">
        <f t="shared" si="1"/>
        <v>0.74133811262726834</v>
      </c>
      <c r="M44" s="192" t="s">
        <v>254</v>
      </c>
      <c r="N44" s="82" t="s">
        <v>101</v>
      </c>
      <c r="O44" s="541" t="s">
        <v>524</v>
      </c>
      <c r="P44" s="541"/>
      <c r="Q44" s="541"/>
      <c r="R44" s="541"/>
      <c r="S44" s="541"/>
      <c r="T44" s="541"/>
      <c r="U44" s="85">
        <f>SUM(U47,U45,U50)</f>
        <v>429014</v>
      </c>
      <c r="V44" s="85">
        <f>'3. melléklet'!BG43</f>
        <v>419392</v>
      </c>
      <c r="W44" s="85">
        <f>'3. melléklet'!BH43</f>
        <v>379392</v>
      </c>
      <c r="X44" s="269">
        <f>W44/V44</f>
        <v>0.90462383641080424</v>
      </c>
      <c r="Y44" s="192" t="s">
        <v>357</v>
      </c>
      <c r="Z44" s="82" t="s">
        <v>101</v>
      </c>
      <c r="AA44" s="541" t="s">
        <v>524</v>
      </c>
      <c r="AB44" s="541"/>
      <c r="AC44" s="541"/>
      <c r="AD44" s="541"/>
      <c r="AE44" s="541"/>
      <c r="AF44" s="541"/>
      <c r="AG44" s="85">
        <f>SUM(AG47,AG45,AG50)</f>
        <v>835314</v>
      </c>
      <c r="AH44" s="85">
        <f>'4. melléklet'!AW43+'5. melléklet'!AS43+'6. melléklet'!AS43+'7. melléklet'!AQ43+'8. melléklet'!Y43+'9. melléklet'!AE43</f>
        <v>970547</v>
      </c>
      <c r="AI44" s="85">
        <f>'4. melléklet'!AX43+'5. melléklet'!AT43+'6. melléklet'!AT43+'7. melléklet'!AR43+'8. melléklet'!Z43+'9. melléklet'!AF43</f>
        <v>970547</v>
      </c>
      <c r="AJ44" s="269">
        <f t="shared" si="10"/>
        <v>1</v>
      </c>
      <c r="AK44" s="192" t="s">
        <v>458</v>
      </c>
      <c r="AL44" s="82" t="s">
        <v>101</v>
      </c>
      <c r="AM44" s="541" t="s">
        <v>524</v>
      </c>
      <c r="AN44" s="541"/>
      <c r="AO44" s="541"/>
      <c r="AP44" s="541"/>
      <c r="AQ44" s="541"/>
      <c r="AR44" s="541"/>
      <c r="AS44" s="85">
        <f>SUM(I44,U44,AG44)</f>
        <v>2389400</v>
      </c>
      <c r="AT44" s="85">
        <f t="shared" si="5"/>
        <v>3248512</v>
      </c>
      <c r="AU44" s="85">
        <f t="shared" si="6"/>
        <v>2727770</v>
      </c>
      <c r="AV44" s="269">
        <f t="shared" si="3"/>
        <v>0.83969829879033842</v>
      </c>
    </row>
    <row r="45" spans="1:48" s="101" customFormat="1" ht="15" customHeight="1" thickBot="1" x14ac:dyDescent="0.25">
      <c r="A45" s="192" t="s">
        <v>62</v>
      </c>
      <c r="B45" s="100"/>
      <c r="C45" s="88" t="s">
        <v>102</v>
      </c>
      <c r="D45" s="89" t="s">
        <v>525</v>
      </c>
      <c r="E45" s="89"/>
      <c r="F45" s="89"/>
      <c r="G45" s="89"/>
      <c r="H45" s="89"/>
      <c r="I45" s="91">
        <f>SUM(I46)</f>
        <v>0</v>
      </c>
      <c r="J45" s="91">
        <f>'2. melléklet'!IU45</f>
        <v>500000</v>
      </c>
      <c r="K45" s="91">
        <f>'2. melléklet'!IV45</f>
        <v>0</v>
      </c>
      <c r="L45" s="252"/>
      <c r="M45" s="192" t="s">
        <v>255</v>
      </c>
      <c r="N45" s="100"/>
      <c r="O45" s="88" t="s">
        <v>102</v>
      </c>
      <c r="P45" s="89" t="s">
        <v>525</v>
      </c>
      <c r="Q45" s="89"/>
      <c r="R45" s="89"/>
      <c r="S45" s="89"/>
      <c r="T45" s="89"/>
      <c r="U45" s="91">
        <f>SUM(U46)</f>
        <v>0</v>
      </c>
      <c r="V45" s="91">
        <f>'3. melléklet'!BG44</f>
        <v>0</v>
      </c>
      <c r="W45" s="91">
        <f>'3. melléklet'!BH44</f>
        <v>0</v>
      </c>
      <c r="X45" s="271"/>
      <c r="Y45" s="192" t="s">
        <v>358</v>
      </c>
      <c r="Z45" s="100"/>
      <c r="AA45" s="88" t="s">
        <v>102</v>
      </c>
      <c r="AB45" s="89" t="s">
        <v>525</v>
      </c>
      <c r="AC45" s="89"/>
      <c r="AD45" s="89"/>
      <c r="AE45" s="89"/>
      <c r="AF45" s="89"/>
      <c r="AG45" s="91">
        <f>SUM(AG46)</f>
        <v>0</v>
      </c>
      <c r="AH45" s="91">
        <f>'4. melléklet'!AW44+'5. melléklet'!AS44+'6. melléklet'!AS44+'7. melléklet'!AQ44+'8. melléklet'!Y44+'9. melléklet'!AE44</f>
        <v>0</v>
      </c>
      <c r="AI45" s="91">
        <f>'4. melléklet'!AX44+'5. melléklet'!AT44+'6. melléklet'!AT44+'7. melléklet'!AR44+'8. melléklet'!Z44+'9. melléklet'!AF44</f>
        <v>0</v>
      </c>
      <c r="AJ45" s="271"/>
      <c r="AK45" s="192" t="s">
        <v>459</v>
      </c>
      <c r="AL45" s="100"/>
      <c r="AM45" s="88" t="s">
        <v>102</v>
      </c>
      <c r="AN45" s="89" t="s">
        <v>525</v>
      </c>
      <c r="AO45" s="89"/>
      <c r="AP45" s="89"/>
      <c r="AQ45" s="89"/>
      <c r="AR45" s="89"/>
      <c r="AS45" s="91">
        <f t="shared" si="2"/>
        <v>0</v>
      </c>
      <c r="AT45" s="91">
        <f t="shared" si="5"/>
        <v>500000</v>
      </c>
      <c r="AU45" s="91">
        <f t="shared" si="6"/>
        <v>0</v>
      </c>
      <c r="AV45" s="271"/>
    </row>
    <row r="46" spans="1:48" s="62" customFormat="1" ht="15" customHeight="1" thickBot="1" x14ac:dyDescent="0.25">
      <c r="A46" s="192" t="s">
        <v>63</v>
      </c>
      <c r="B46" s="61"/>
      <c r="C46" s="48"/>
      <c r="D46" s="65" t="s">
        <v>637</v>
      </c>
      <c r="E46" s="59" t="s">
        <v>526</v>
      </c>
      <c r="F46" s="59"/>
      <c r="G46" s="59"/>
      <c r="H46" s="59"/>
      <c r="I46" s="60">
        <v>0</v>
      </c>
      <c r="J46" s="60">
        <f>'2. melléklet'!IU46</f>
        <v>500000</v>
      </c>
      <c r="K46" s="60">
        <f>'2. melléklet'!IV46</f>
        <v>0</v>
      </c>
      <c r="L46" s="251"/>
      <c r="M46" s="192" t="s">
        <v>256</v>
      </c>
      <c r="N46" s="61"/>
      <c r="O46" s="48"/>
      <c r="P46" s="65" t="s">
        <v>637</v>
      </c>
      <c r="Q46" s="59" t="s">
        <v>526</v>
      </c>
      <c r="R46" s="59"/>
      <c r="S46" s="59"/>
      <c r="T46" s="59"/>
      <c r="U46" s="60">
        <v>0</v>
      </c>
      <c r="V46" s="60">
        <f>'3. melléklet'!BG45</f>
        <v>0</v>
      </c>
      <c r="W46" s="60">
        <f>'3. melléklet'!BH45</f>
        <v>0</v>
      </c>
      <c r="X46" s="266"/>
      <c r="Y46" s="192" t="s">
        <v>359</v>
      </c>
      <c r="Z46" s="61"/>
      <c r="AA46" s="48"/>
      <c r="AB46" s="65" t="s">
        <v>637</v>
      </c>
      <c r="AC46" s="59" t="s">
        <v>526</v>
      </c>
      <c r="AD46" s="59"/>
      <c r="AE46" s="59"/>
      <c r="AF46" s="59"/>
      <c r="AG46" s="60">
        <v>0</v>
      </c>
      <c r="AH46" s="60">
        <f>'4. melléklet'!AW45+'5. melléklet'!AS45+'6. melléklet'!AS45+'7. melléklet'!AQ45+'8. melléklet'!Y45+'9. melléklet'!AE45</f>
        <v>0</v>
      </c>
      <c r="AI46" s="60">
        <f>'4. melléklet'!AX45+'5. melléklet'!AT45+'6. melléklet'!AT45+'7. melléklet'!AR45+'8. melléklet'!Z45+'9. melléklet'!AF45</f>
        <v>0</v>
      </c>
      <c r="AJ46" s="266"/>
      <c r="AK46" s="192" t="s">
        <v>460</v>
      </c>
      <c r="AL46" s="61"/>
      <c r="AM46" s="48"/>
      <c r="AN46" s="65" t="s">
        <v>637</v>
      </c>
      <c r="AO46" s="59" t="s">
        <v>526</v>
      </c>
      <c r="AP46" s="59"/>
      <c r="AQ46" s="59"/>
      <c r="AR46" s="59"/>
      <c r="AS46" s="60">
        <f t="shared" si="2"/>
        <v>0</v>
      </c>
      <c r="AT46" s="60">
        <f t="shared" si="5"/>
        <v>500000</v>
      </c>
      <c r="AU46" s="60">
        <f t="shared" si="6"/>
        <v>0</v>
      </c>
      <c r="AV46" s="266"/>
    </row>
    <row r="47" spans="1:48" s="86" customFormat="1" ht="15" customHeight="1" thickBot="1" x14ac:dyDescent="0.25">
      <c r="A47" s="192" t="s">
        <v>64</v>
      </c>
      <c r="B47" s="87"/>
      <c r="C47" s="88" t="s">
        <v>527</v>
      </c>
      <c r="D47" s="89" t="s">
        <v>528</v>
      </c>
      <c r="E47" s="89"/>
      <c r="F47" s="89"/>
      <c r="G47" s="89"/>
      <c r="H47" s="93"/>
      <c r="I47" s="91">
        <f>SUM(I48:I49)</f>
        <v>1125072</v>
      </c>
      <c r="J47" s="91">
        <f>'2. melléklet'!IU47</f>
        <v>1358573</v>
      </c>
      <c r="K47" s="91">
        <f>'2. melléklet'!IV47</f>
        <v>1358573</v>
      </c>
      <c r="L47" s="252">
        <f t="shared" si="1"/>
        <v>1</v>
      </c>
      <c r="M47" s="192" t="s">
        <v>257</v>
      </c>
      <c r="N47" s="87"/>
      <c r="O47" s="88" t="s">
        <v>527</v>
      </c>
      <c r="P47" s="89" t="s">
        <v>528</v>
      </c>
      <c r="Q47" s="89"/>
      <c r="R47" s="89"/>
      <c r="S47" s="89"/>
      <c r="T47" s="93"/>
      <c r="U47" s="91">
        <f>SUM(U48:U49)</f>
        <v>13218</v>
      </c>
      <c r="V47" s="91">
        <f>'3. melléklet'!BG46</f>
        <v>8272</v>
      </c>
      <c r="W47" s="91">
        <f>'3. melléklet'!BH46</f>
        <v>8272</v>
      </c>
      <c r="X47" s="271">
        <f>W47/V47</f>
        <v>1</v>
      </c>
      <c r="Y47" s="192" t="s">
        <v>360</v>
      </c>
      <c r="Z47" s="87"/>
      <c r="AA47" s="88" t="s">
        <v>527</v>
      </c>
      <c r="AB47" s="89" t="s">
        <v>528</v>
      </c>
      <c r="AC47" s="89"/>
      <c r="AD47" s="89"/>
      <c r="AE47" s="89"/>
      <c r="AF47" s="93"/>
      <c r="AG47" s="91">
        <f>SUM(AG48:AG49)</f>
        <v>0</v>
      </c>
      <c r="AH47" s="91">
        <f>'4. melléklet'!AW46+'5. melléklet'!AS46+'6. melléklet'!AS46+'7. melléklet'!AQ46+'8. melléklet'!Y46+'9. melléklet'!AE46</f>
        <v>98524</v>
      </c>
      <c r="AI47" s="91">
        <f>'4. melléklet'!AX46+'5. melléklet'!AT46+'6. melléklet'!AT46+'7. melléklet'!AR46+'8. melléklet'!Z46+'9. melléklet'!AF46</f>
        <v>98524</v>
      </c>
      <c r="AJ47" s="271">
        <f t="shared" si="10"/>
        <v>1</v>
      </c>
      <c r="AK47" s="192" t="s">
        <v>461</v>
      </c>
      <c r="AL47" s="87"/>
      <c r="AM47" s="88" t="s">
        <v>527</v>
      </c>
      <c r="AN47" s="89" t="s">
        <v>528</v>
      </c>
      <c r="AO47" s="89"/>
      <c r="AP47" s="89"/>
      <c r="AQ47" s="89"/>
      <c r="AR47" s="93"/>
      <c r="AS47" s="91">
        <f t="shared" si="2"/>
        <v>1138290</v>
      </c>
      <c r="AT47" s="91">
        <f t="shared" si="5"/>
        <v>1465369</v>
      </c>
      <c r="AU47" s="91">
        <f t="shared" si="6"/>
        <v>1465369</v>
      </c>
      <c r="AV47" s="271">
        <f t="shared" si="3"/>
        <v>1</v>
      </c>
    </row>
    <row r="48" spans="1:48" s="49" customFormat="1" ht="15" customHeight="1" thickBot="1" x14ac:dyDescent="0.25">
      <c r="A48" s="192" t="s">
        <v>65</v>
      </c>
      <c r="B48" s="47"/>
      <c r="C48" s="48"/>
      <c r="D48" s="48" t="s">
        <v>642</v>
      </c>
      <c r="E48" s="50" t="s">
        <v>638</v>
      </c>
      <c r="F48" s="50"/>
      <c r="G48" s="50"/>
      <c r="H48" s="51"/>
      <c r="I48" s="52">
        <v>347935</v>
      </c>
      <c r="J48" s="52">
        <f>'2. melléklet'!IU48</f>
        <v>208148</v>
      </c>
      <c r="K48" s="52">
        <f>'2. melléklet'!IV48</f>
        <v>208148</v>
      </c>
      <c r="L48" s="253">
        <f t="shared" si="1"/>
        <v>1</v>
      </c>
      <c r="M48" s="192" t="s">
        <v>258</v>
      </c>
      <c r="N48" s="47"/>
      <c r="O48" s="48"/>
      <c r="P48" s="48" t="s">
        <v>642</v>
      </c>
      <c r="Q48" s="50" t="s">
        <v>638</v>
      </c>
      <c r="R48" s="50"/>
      <c r="S48" s="50"/>
      <c r="T48" s="51"/>
      <c r="U48" s="52">
        <v>2218</v>
      </c>
      <c r="V48" s="52">
        <f>'3. melléklet'!BG47</f>
        <v>8272</v>
      </c>
      <c r="W48" s="52">
        <f>'3. melléklet'!BH47</f>
        <v>8272</v>
      </c>
      <c r="X48" s="272">
        <f>W48/V48</f>
        <v>1</v>
      </c>
      <c r="Y48" s="192" t="s">
        <v>361</v>
      </c>
      <c r="Z48" s="47"/>
      <c r="AA48" s="48"/>
      <c r="AB48" s="48" t="s">
        <v>642</v>
      </c>
      <c r="AC48" s="50" t="s">
        <v>638</v>
      </c>
      <c r="AD48" s="50"/>
      <c r="AE48" s="50"/>
      <c r="AF48" s="51"/>
      <c r="AG48" s="52">
        <v>0</v>
      </c>
      <c r="AH48" s="52">
        <f>'4. melléklet'!AW47+'5. melléklet'!AS47+'6. melléklet'!AS47+'7. melléklet'!AQ47+'8. melléklet'!Y47+'9. melléklet'!AE47</f>
        <v>96784</v>
      </c>
      <c r="AI48" s="52">
        <f>'4. melléklet'!AX47+'5. melléklet'!AT47+'6. melléklet'!AT47+'7. melléklet'!AR47+'8. melléklet'!Z47+'9. melléklet'!AF47</f>
        <v>96784</v>
      </c>
      <c r="AJ48" s="272">
        <f t="shared" si="10"/>
        <v>1</v>
      </c>
      <c r="AK48" s="192" t="s">
        <v>462</v>
      </c>
      <c r="AL48" s="47"/>
      <c r="AM48" s="48"/>
      <c r="AN48" s="48" t="s">
        <v>642</v>
      </c>
      <c r="AO48" s="50" t="s">
        <v>638</v>
      </c>
      <c r="AP48" s="50"/>
      <c r="AQ48" s="50"/>
      <c r="AR48" s="51"/>
      <c r="AS48" s="52">
        <f t="shared" si="2"/>
        <v>350153</v>
      </c>
      <c r="AT48" s="52">
        <f t="shared" si="5"/>
        <v>313204</v>
      </c>
      <c r="AU48" s="52">
        <f t="shared" si="6"/>
        <v>313204</v>
      </c>
      <c r="AV48" s="272">
        <f t="shared" si="3"/>
        <v>1</v>
      </c>
    </row>
    <row r="49" spans="1:48" s="49" customFormat="1" ht="15" customHeight="1" thickBot="1" x14ac:dyDescent="0.25">
      <c r="A49" s="192" t="s">
        <v>66</v>
      </c>
      <c r="B49" s="47"/>
      <c r="C49" s="48"/>
      <c r="D49" s="48" t="s">
        <v>643</v>
      </c>
      <c r="E49" s="50" t="s">
        <v>639</v>
      </c>
      <c r="F49" s="50"/>
      <c r="G49" s="50"/>
      <c r="H49" s="51"/>
      <c r="I49" s="52">
        <v>777137</v>
      </c>
      <c r="J49" s="52">
        <f>'2. melléklet'!IU49</f>
        <v>1150425</v>
      </c>
      <c r="K49" s="52">
        <f>'2. melléklet'!IV49</f>
        <v>1150425</v>
      </c>
      <c r="L49" s="253">
        <f t="shared" si="1"/>
        <v>1</v>
      </c>
      <c r="M49" s="192" t="s">
        <v>259</v>
      </c>
      <c r="N49" s="47"/>
      <c r="O49" s="48"/>
      <c r="P49" s="48" t="s">
        <v>643</v>
      </c>
      <c r="Q49" s="50" t="s">
        <v>639</v>
      </c>
      <c r="R49" s="50"/>
      <c r="S49" s="50"/>
      <c r="T49" s="51"/>
      <c r="U49" s="52">
        <v>11000</v>
      </c>
      <c r="V49" s="52">
        <f>'3. melléklet'!BG48</f>
        <v>0</v>
      </c>
      <c r="W49" s="52">
        <f>'3. melléklet'!BH48</f>
        <v>0</v>
      </c>
      <c r="X49" s="272"/>
      <c r="Y49" s="192" t="s">
        <v>362</v>
      </c>
      <c r="Z49" s="47"/>
      <c r="AA49" s="48"/>
      <c r="AB49" s="48" t="s">
        <v>643</v>
      </c>
      <c r="AC49" s="50" t="s">
        <v>639</v>
      </c>
      <c r="AD49" s="50"/>
      <c r="AE49" s="50"/>
      <c r="AF49" s="51"/>
      <c r="AG49" s="52">
        <v>0</v>
      </c>
      <c r="AH49" s="52">
        <f>'4. melléklet'!AW48+'5. melléklet'!AS48+'6. melléklet'!AS48+'7. melléklet'!AQ48+'8. melléklet'!Y48+'9. melléklet'!AE48</f>
        <v>1740</v>
      </c>
      <c r="AI49" s="52">
        <f>'4. melléklet'!AX48+'5. melléklet'!AT48+'6. melléklet'!AT48+'7. melléklet'!AR48+'8. melléklet'!Z48+'9. melléklet'!AF48</f>
        <v>1740</v>
      </c>
      <c r="AJ49" s="272">
        <f t="shared" si="10"/>
        <v>1</v>
      </c>
      <c r="AK49" s="192" t="s">
        <v>463</v>
      </c>
      <c r="AL49" s="47"/>
      <c r="AM49" s="48"/>
      <c r="AN49" s="48" t="s">
        <v>643</v>
      </c>
      <c r="AO49" s="50" t="s">
        <v>639</v>
      </c>
      <c r="AP49" s="50"/>
      <c r="AQ49" s="50"/>
      <c r="AR49" s="51"/>
      <c r="AS49" s="52">
        <f t="shared" si="2"/>
        <v>788137</v>
      </c>
      <c r="AT49" s="52">
        <f t="shared" si="5"/>
        <v>1152165</v>
      </c>
      <c r="AU49" s="52">
        <f t="shared" si="6"/>
        <v>1152165</v>
      </c>
      <c r="AV49" s="272">
        <f t="shared" si="3"/>
        <v>1</v>
      </c>
    </row>
    <row r="50" spans="1:48" s="86" customFormat="1" ht="15" customHeight="1" thickBot="1" x14ac:dyDescent="0.25">
      <c r="A50" s="192" t="s">
        <v>67</v>
      </c>
      <c r="B50" s="135"/>
      <c r="C50" s="136" t="s">
        <v>529</v>
      </c>
      <c r="D50" s="137" t="s">
        <v>205</v>
      </c>
      <c r="E50" s="138"/>
      <c r="F50" s="138"/>
      <c r="G50" s="138"/>
      <c r="H50" s="138"/>
      <c r="I50" s="139"/>
      <c r="J50" s="139">
        <f>'2. melléklet'!IU50</f>
        <v>0</v>
      </c>
      <c r="K50" s="139">
        <f>'2. melléklet'!IV50</f>
        <v>0</v>
      </c>
      <c r="L50" s="255"/>
      <c r="M50" s="192" t="s">
        <v>260</v>
      </c>
      <c r="N50" s="135"/>
      <c r="O50" s="136" t="s">
        <v>529</v>
      </c>
      <c r="P50" s="137" t="s">
        <v>205</v>
      </c>
      <c r="Q50" s="138"/>
      <c r="R50" s="138"/>
      <c r="S50" s="138"/>
      <c r="T50" s="138"/>
      <c r="U50" s="139">
        <v>415796</v>
      </c>
      <c r="V50" s="139">
        <f>'3. melléklet'!BG49</f>
        <v>411120</v>
      </c>
      <c r="W50" s="139">
        <f>'3. melléklet'!BH49</f>
        <v>371120</v>
      </c>
      <c r="X50" s="274">
        <f>W50/V50</f>
        <v>0.90270480638256467</v>
      </c>
      <c r="Y50" s="192" t="s">
        <v>363</v>
      </c>
      <c r="Z50" s="135"/>
      <c r="AA50" s="136" t="s">
        <v>529</v>
      </c>
      <c r="AB50" s="137" t="s">
        <v>205</v>
      </c>
      <c r="AC50" s="138"/>
      <c r="AD50" s="138"/>
      <c r="AE50" s="138"/>
      <c r="AF50" s="138"/>
      <c r="AG50" s="139">
        <v>835314</v>
      </c>
      <c r="AH50" s="139">
        <f>'4. melléklet'!AW49+'5. melléklet'!AS49+'6. melléklet'!AS49+'7. melléklet'!AQ49+'8. melléklet'!Y49+'9. melléklet'!AE49</f>
        <v>872023</v>
      </c>
      <c r="AI50" s="139">
        <f>'4. melléklet'!AX49+'5. melléklet'!AT49+'6. melléklet'!AT49+'7. melléklet'!AR49+'8. melléklet'!Z49+'9. melléklet'!AF49</f>
        <v>872023</v>
      </c>
      <c r="AJ50" s="274">
        <f t="shared" si="10"/>
        <v>1</v>
      </c>
      <c r="AK50" s="192" t="s">
        <v>464</v>
      </c>
      <c r="AL50" s="135"/>
      <c r="AM50" s="136" t="s">
        <v>529</v>
      </c>
      <c r="AN50" s="137" t="s">
        <v>205</v>
      </c>
      <c r="AO50" s="138"/>
      <c r="AP50" s="138"/>
      <c r="AQ50" s="138"/>
      <c r="AR50" s="138"/>
      <c r="AS50" s="139">
        <f t="shared" si="2"/>
        <v>1251110</v>
      </c>
      <c r="AT50" s="139">
        <f t="shared" si="5"/>
        <v>1283143</v>
      </c>
      <c r="AU50" s="139">
        <f t="shared" si="6"/>
        <v>1243143</v>
      </c>
      <c r="AV50" s="274">
        <f t="shared" si="3"/>
        <v>0.968826545443493</v>
      </c>
    </row>
    <row r="51" spans="1:48" s="293" customFormat="1" ht="15" customHeight="1" thickBot="1" x14ac:dyDescent="0.25">
      <c r="A51" s="192" t="s">
        <v>68</v>
      </c>
      <c r="B51" s="286"/>
      <c r="C51" s="287" t="s">
        <v>543</v>
      </c>
      <c r="D51" s="288" t="s">
        <v>1516</v>
      </c>
      <c r="E51" s="289"/>
      <c r="F51" s="289"/>
      <c r="G51" s="289"/>
      <c r="H51" s="289"/>
      <c r="I51" s="290"/>
      <c r="J51" s="290"/>
      <c r="K51" s="290">
        <f>'2. melléklet'!IV51</f>
        <v>19258</v>
      </c>
      <c r="L51" s="294"/>
      <c r="M51" s="192" t="s">
        <v>261</v>
      </c>
      <c r="N51" s="286"/>
      <c r="O51" s="287" t="s">
        <v>543</v>
      </c>
      <c r="P51" s="288" t="s">
        <v>1516</v>
      </c>
      <c r="Q51" s="289"/>
      <c r="R51" s="289"/>
      <c r="S51" s="289"/>
      <c r="T51" s="289"/>
      <c r="U51" s="290"/>
      <c r="V51" s="290"/>
      <c r="W51" s="290"/>
      <c r="X51" s="295"/>
      <c r="Y51" s="192" t="s">
        <v>364</v>
      </c>
      <c r="Z51" s="286"/>
      <c r="AA51" s="287" t="s">
        <v>543</v>
      </c>
      <c r="AB51" s="288" t="s">
        <v>1516</v>
      </c>
      <c r="AC51" s="289"/>
      <c r="AD51" s="289"/>
      <c r="AE51" s="289"/>
      <c r="AF51" s="289"/>
      <c r="AG51" s="290"/>
      <c r="AH51" s="290"/>
      <c r="AI51" s="290"/>
      <c r="AJ51" s="295"/>
      <c r="AK51" s="192" t="s">
        <v>465</v>
      </c>
      <c r="AL51" s="286"/>
      <c r="AM51" s="287" t="s">
        <v>543</v>
      </c>
      <c r="AN51" s="288" t="s">
        <v>1516</v>
      </c>
      <c r="AO51" s="289"/>
      <c r="AP51" s="289"/>
      <c r="AQ51" s="289"/>
      <c r="AR51" s="289"/>
      <c r="AS51" s="290"/>
      <c r="AT51" s="290"/>
      <c r="AU51" s="290">
        <f t="shared" si="6"/>
        <v>19258</v>
      </c>
      <c r="AV51" s="295"/>
    </row>
    <row r="52" spans="1:48" s="86" customFormat="1" ht="15" customHeight="1" thickBot="1" x14ac:dyDescent="0.25">
      <c r="A52" s="192" t="s">
        <v>69</v>
      </c>
      <c r="B52" s="103" t="s">
        <v>540</v>
      </c>
      <c r="C52" s="104" t="s">
        <v>541</v>
      </c>
      <c r="D52" s="105"/>
      <c r="E52" s="105"/>
      <c r="F52" s="105"/>
      <c r="G52" s="105"/>
      <c r="H52" s="105"/>
      <c r="I52" s="85"/>
      <c r="J52" s="85">
        <f>'2. melléklet'!IU52</f>
        <v>0</v>
      </c>
      <c r="K52" s="85">
        <f>'2. melléklet'!IV52</f>
        <v>0</v>
      </c>
      <c r="L52" s="249"/>
      <c r="M52" s="192" t="s">
        <v>262</v>
      </c>
      <c r="N52" s="103" t="s">
        <v>540</v>
      </c>
      <c r="O52" s="104" t="s">
        <v>541</v>
      </c>
      <c r="P52" s="105"/>
      <c r="Q52" s="105"/>
      <c r="R52" s="105"/>
      <c r="S52" s="105"/>
      <c r="T52" s="105"/>
      <c r="U52" s="85"/>
      <c r="V52" s="85">
        <f>'3. melléklet'!BG50</f>
        <v>0</v>
      </c>
      <c r="W52" s="85">
        <f>'3. melléklet'!BH50</f>
        <v>0</v>
      </c>
      <c r="X52" s="269"/>
      <c r="Y52" s="192" t="s">
        <v>365</v>
      </c>
      <c r="Z52" s="103" t="s">
        <v>540</v>
      </c>
      <c r="AA52" s="104" t="s">
        <v>541</v>
      </c>
      <c r="AB52" s="105"/>
      <c r="AC52" s="105"/>
      <c r="AD52" s="105"/>
      <c r="AE52" s="105"/>
      <c r="AF52" s="105"/>
      <c r="AG52" s="85"/>
      <c r="AH52" s="85">
        <f>'4. melléklet'!AW50+'5. melléklet'!AS50+'6. melléklet'!AS50+'7. melléklet'!AQ50+'8. melléklet'!Y50+'9. melléklet'!AE50</f>
        <v>0</v>
      </c>
      <c r="AI52" s="85">
        <f>'4. melléklet'!AX50+'5. melléklet'!AT50+'6. melléklet'!AT50+'7. melléklet'!AR50+'8. melléklet'!Z50+'9. melléklet'!AF50</f>
        <v>0</v>
      </c>
      <c r="AJ52" s="269"/>
      <c r="AK52" s="192" t="s">
        <v>466</v>
      </c>
      <c r="AL52" s="103" t="s">
        <v>540</v>
      </c>
      <c r="AM52" s="104" t="s">
        <v>541</v>
      </c>
      <c r="AN52" s="105"/>
      <c r="AO52" s="105"/>
      <c r="AP52" s="105"/>
      <c r="AQ52" s="105"/>
      <c r="AR52" s="105"/>
      <c r="AS52" s="85">
        <f t="shared" si="2"/>
        <v>0</v>
      </c>
      <c r="AT52" s="85">
        <f t="shared" si="5"/>
        <v>0</v>
      </c>
      <c r="AU52" s="85">
        <f t="shared" si="6"/>
        <v>0</v>
      </c>
      <c r="AV52" s="269"/>
    </row>
    <row r="53" spans="1:48" s="86" customFormat="1" ht="30" customHeight="1" thickBot="1" x14ac:dyDescent="0.25">
      <c r="A53" s="192" t="s">
        <v>70</v>
      </c>
      <c r="B53" s="528" t="s">
        <v>547</v>
      </c>
      <c r="C53" s="529"/>
      <c r="D53" s="529"/>
      <c r="E53" s="529"/>
      <c r="F53" s="529"/>
      <c r="G53" s="529"/>
      <c r="H53" s="529"/>
      <c r="I53" s="99">
        <f>SUM(I43:I44)</f>
        <v>5500648</v>
      </c>
      <c r="J53" s="99">
        <f>'2. melléklet'!IU53</f>
        <v>5546273</v>
      </c>
      <c r="K53" s="99">
        <f>'2. melléklet'!IV53</f>
        <v>5024576</v>
      </c>
      <c r="L53" s="256">
        <f t="shared" si="1"/>
        <v>0.90593737452159318</v>
      </c>
      <c r="M53" s="192" t="s">
        <v>263</v>
      </c>
      <c r="N53" s="528" t="s">
        <v>547</v>
      </c>
      <c r="O53" s="529"/>
      <c r="P53" s="529"/>
      <c r="Q53" s="529"/>
      <c r="R53" s="529"/>
      <c r="S53" s="529"/>
      <c r="T53" s="529"/>
      <c r="U53" s="99">
        <f>SUM(U43,U44)</f>
        <v>449926</v>
      </c>
      <c r="V53" s="99">
        <f>'3. melléklet'!BG51</f>
        <v>452553</v>
      </c>
      <c r="W53" s="99">
        <f>'3. melléklet'!BH51</f>
        <v>404915</v>
      </c>
      <c r="X53" s="256">
        <f>W53/V53</f>
        <v>0.89473498131710538</v>
      </c>
      <c r="Y53" s="192" t="s">
        <v>366</v>
      </c>
      <c r="Z53" s="528" t="s">
        <v>547</v>
      </c>
      <c r="AA53" s="529"/>
      <c r="AB53" s="529"/>
      <c r="AC53" s="529"/>
      <c r="AD53" s="529"/>
      <c r="AE53" s="529"/>
      <c r="AF53" s="529"/>
      <c r="AG53" s="99">
        <f>SUM(AG43:AG44)</f>
        <v>1082178</v>
      </c>
      <c r="AH53" s="99">
        <f>'4. melléklet'!AW51+'5. melléklet'!AS51+'6. melléklet'!AS51+'7. melléklet'!AQ51+'8. melléklet'!Y51+'9. melléklet'!AE51</f>
        <v>1221352</v>
      </c>
      <c r="AI53" s="99">
        <f>'4. melléklet'!AX51+'5. melléklet'!AT51+'6. melléklet'!AT51+'7. melléklet'!AR51+'8. melléklet'!Z51+'9. melléklet'!AF51</f>
        <v>1199200</v>
      </c>
      <c r="AJ53" s="254">
        <f t="shared" si="10"/>
        <v>0.98186272262214336</v>
      </c>
      <c r="AK53" s="192" t="s">
        <v>467</v>
      </c>
      <c r="AL53" s="528" t="s">
        <v>547</v>
      </c>
      <c r="AM53" s="529"/>
      <c r="AN53" s="529"/>
      <c r="AO53" s="529"/>
      <c r="AP53" s="529"/>
      <c r="AQ53" s="529"/>
      <c r="AR53" s="529"/>
      <c r="AS53" s="99">
        <f>SUM(I53,U53,AG53)-AS50</f>
        <v>5781642</v>
      </c>
      <c r="AT53" s="99">
        <f>SUM(J53,V53,AH53)-AT50</f>
        <v>5937035</v>
      </c>
      <c r="AU53" s="99">
        <f>SUM(K53,W53,AI53)-AU50</f>
        <v>5385548</v>
      </c>
      <c r="AV53" s="273">
        <f t="shared" si="3"/>
        <v>0.907110704248838</v>
      </c>
    </row>
    <row r="54" spans="1:48" s="25" customFormat="1" ht="15" customHeight="1" thickBot="1" x14ac:dyDescent="0.25">
      <c r="A54" s="192" t="s">
        <v>71</v>
      </c>
      <c r="B54" s="70"/>
      <c r="C54" s="71"/>
      <c r="D54" s="71"/>
      <c r="E54" s="71"/>
      <c r="F54" s="71"/>
      <c r="G54" s="71"/>
      <c r="H54" s="71"/>
      <c r="I54" s="71"/>
      <c r="J54" s="71"/>
      <c r="K54" s="71"/>
      <c r="L54" s="71"/>
      <c r="M54" s="192" t="s">
        <v>264</v>
      </c>
      <c r="N54" s="71"/>
      <c r="O54" s="71"/>
      <c r="P54" s="71"/>
      <c r="Q54" s="71"/>
      <c r="R54" s="71"/>
      <c r="S54" s="71"/>
      <c r="T54" s="71"/>
      <c r="U54" s="71"/>
      <c r="V54" s="71"/>
      <c r="W54" s="71"/>
      <c r="X54" s="71"/>
      <c r="Y54" s="192" t="s">
        <v>367</v>
      </c>
      <c r="Z54" s="71"/>
      <c r="AA54" s="71"/>
      <c r="AB54" s="71"/>
      <c r="AC54" s="71"/>
      <c r="AD54" s="71"/>
      <c r="AE54" s="71"/>
      <c r="AF54" s="71"/>
      <c r="AG54" s="71"/>
      <c r="AH54" s="71"/>
      <c r="AI54" s="71"/>
      <c r="AJ54" s="71"/>
      <c r="AK54" s="192" t="s">
        <v>468</v>
      </c>
      <c r="AL54" s="71"/>
      <c r="AM54" s="71"/>
      <c r="AN54" s="71"/>
      <c r="AO54" s="71"/>
      <c r="AP54" s="71"/>
      <c r="AQ54" s="71"/>
      <c r="AR54" s="71"/>
      <c r="AS54" s="71"/>
      <c r="AT54" s="72"/>
      <c r="AU54" s="23"/>
      <c r="AV54" s="23"/>
    </row>
    <row r="55" spans="1:48" s="190" customFormat="1" ht="75.75" thickBot="1" x14ac:dyDescent="0.25">
      <c r="A55" s="192" t="s">
        <v>72</v>
      </c>
      <c r="B55" s="530" t="s">
        <v>109</v>
      </c>
      <c r="C55" s="530"/>
      <c r="D55" s="530"/>
      <c r="E55" s="530"/>
      <c r="F55" s="530"/>
      <c r="G55" s="530"/>
      <c r="H55" s="531"/>
      <c r="I55" s="57" t="s">
        <v>939</v>
      </c>
      <c r="J55" s="57" t="s">
        <v>938</v>
      </c>
      <c r="K55" s="57" t="s">
        <v>1965</v>
      </c>
      <c r="L55" s="57" t="s">
        <v>940</v>
      </c>
      <c r="M55" s="192" t="s">
        <v>265</v>
      </c>
      <c r="N55" s="530" t="s">
        <v>109</v>
      </c>
      <c r="O55" s="530"/>
      <c r="P55" s="530"/>
      <c r="Q55" s="530"/>
      <c r="R55" s="530"/>
      <c r="S55" s="530"/>
      <c r="T55" s="531"/>
      <c r="U55" s="57" t="s">
        <v>941</v>
      </c>
      <c r="V55" s="57" t="s">
        <v>942</v>
      </c>
      <c r="W55" s="57" t="s">
        <v>1965</v>
      </c>
      <c r="X55" s="57" t="s">
        <v>940</v>
      </c>
      <c r="Y55" s="192" t="s">
        <v>368</v>
      </c>
      <c r="Z55" s="530" t="s">
        <v>109</v>
      </c>
      <c r="AA55" s="530"/>
      <c r="AB55" s="530"/>
      <c r="AC55" s="530"/>
      <c r="AD55" s="530"/>
      <c r="AE55" s="530"/>
      <c r="AF55" s="531"/>
      <c r="AG55" s="57" t="s">
        <v>943</v>
      </c>
      <c r="AH55" s="57" t="s">
        <v>944</v>
      </c>
      <c r="AI55" s="57" t="s">
        <v>1965</v>
      </c>
      <c r="AJ55" s="57" t="s">
        <v>940</v>
      </c>
      <c r="AK55" s="192" t="s">
        <v>469</v>
      </c>
      <c r="AL55" s="530" t="s">
        <v>109</v>
      </c>
      <c r="AM55" s="530"/>
      <c r="AN55" s="530"/>
      <c r="AO55" s="530"/>
      <c r="AP55" s="530"/>
      <c r="AQ55" s="530"/>
      <c r="AR55" s="531"/>
      <c r="AS55" s="57" t="s">
        <v>945</v>
      </c>
      <c r="AT55" s="236" t="s">
        <v>946</v>
      </c>
      <c r="AU55" s="57" t="s">
        <v>1965</v>
      </c>
      <c r="AV55" s="57" t="s">
        <v>947</v>
      </c>
    </row>
    <row r="56" spans="1:48" s="109" customFormat="1" ht="16.5" thickBot="1" x14ac:dyDescent="0.3">
      <c r="A56" s="192" t="s">
        <v>73</v>
      </c>
      <c r="B56" s="106" t="s">
        <v>88</v>
      </c>
      <c r="C56" s="107" t="s">
        <v>103</v>
      </c>
      <c r="D56" s="107"/>
      <c r="E56" s="107"/>
      <c r="F56" s="107"/>
      <c r="G56" s="107"/>
      <c r="H56" s="107"/>
      <c r="I56" s="108">
        <f>SUM(I57:I61)</f>
        <v>1550942</v>
      </c>
      <c r="J56" s="108">
        <f>'2. melléklet'!IU56</f>
        <v>1670851</v>
      </c>
      <c r="K56" s="108">
        <f>'2. melléklet'!IV56</f>
        <v>1363498</v>
      </c>
      <c r="L56" s="257">
        <f t="shared" ref="L56:L83" si="11">K56/J56</f>
        <v>0.81605002480771771</v>
      </c>
      <c r="M56" s="192" t="s">
        <v>266</v>
      </c>
      <c r="N56" s="106" t="s">
        <v>88</v>
      </c>
      <c r="O56" s="107" t="s">
        <v>103</v>
      </c>
      <c r="P56" s="107"/>
      <c r="Q56" s="107"/>
      <c r="R56" s="107"/>
      <c r="S56" s="107"/>
      <c r="T56" s="107"/>
      <c r="U56" s="108">
        <f>SUM(U57:U61)</f>
        <v>412738</v>
      </c>
      <c r="V56" s="168">
        <f>'3. melléklet'!BG54</f>
        <v>423689</v>
      </c>
      <c r="W56" s="168">
        <f>'3. melléklet'!BH54</f>
        <v>379137</v>
      </c>
      <c r="X56" s="257">
        <f t="shared" ref="X56:X60" si="12">W56/V56</f>
        <v>0.89484739986169104</v>
      </c>
      <c r="Y56" s="192" t="s">
        <v>369</v>
      </c>
      <c r="Z56" s="106" t="s">
        <v>88</v>
      </c>
      <c r="AA56" s="107" t="s">
        <v>103</v>
      </c>
      <c r="AB56" s="107"/>
      <c r="AC56" s="107"/>
      <c r="AD56" s="107"/>
      <c r="AE56" s="107"/>
      <c r="AF56" s="107"/>
      <c r="AG56" s="108">
        <f>SUM(AG57:AG61)</f>
        <v>1069268</v>
      </c>
      <c r="AH56" s="168">
        <f>'4. melléklet'!AW54+'5. melléklet'!AS54+'6. melléklet'!AS54+'7. melléklet'!AQ54+'8. melléklet'!Y54+'9. melléklet'!AE54</f>
        <v>1203286</v>
      </c>
      <c r="AI56" s="168">
        <f>'4. melléklet'!AX54+'5. melléklet'!AT54+'6. melléklet'!AT54+'7. melléklet'!AR54+'8. melléklet'!Z54+'9. melléklet'!AF54</f>
        <v>1103671</v>
      </c>
      <c r="AJ56" s="257">
        <f t="shared" ref="AJ56:AJ63" si="13">AI56/AH56</f>
        <v>0.91721419512900504</v>
      </c>
      <c r="AK56" s="192" t="s">
        <v>470</v>
      </c>
      <c r="AL56" s="106" t="s">
        <v>88</v>
      </c>
      <c r="AM56" s="107" t="s">
        <v>103</v>
      </c>
      <c r="AN56" s="107"/>
      <c r="AO56" s="107"/>
      <c r="AP56" s="107"/>
      <c r="AQ56" s="107"/>
      <c r="AR56" s="107"/>
      <c r="AS56" s="108">
        <f t="shared" ref="AS56:AS82" si="14">SUM(I56,U56,AG56)</f>
        <v>3032948</v>
      </c>
      <c r="AT56" s="108">
        <f t="shared" ref="AT56:AT82" si="15">SUM(J56,V56,AH56)</f>
        <v>3297826</v>
      </c>
      <c r="AU56" s="108">
        <f t="shared" ref="AU56:AU82" si="16">SUM(K56,W56,AI56)</f>
        <v>2846306</v>
      </c>
      <c r="AV56" s="257">
        <f t="shared" ref="AV56:AV83" si="17">AU56/AT56</f>
        <v>0.863085560002256</v>
      </c>
    </row>
    <row r="57" spans="1:48" s="109" customFormat="1" ht="16.5" thickBot="1" x14ac:dyDescent="0.3">
      <c r="A57" s="192" t="s">
        <v>74</v>
      </c>
      <c r="B57" s="110"/>
      <c r="C57" s="111" t="s">
        <v>90</v>
      </c>
      <c r="D57" s="112" t="s">
        <v>104</v>
      </c>
      <c r="E57" s="112"/>
      <c r="F57" s="112"/>
      <c r="G57" s="112"/>
      <c r="H57" s="112"/>
      <c r="I57" s="114">
        <v>96714</v>
      </c>
      <c r="J57" s="114">
        <f>'2. melléklet'!IU57</f>
        <v>135390</v>
      </c>
      <c r="K57" s="114">
        <f>'2. melléklet'!IV57</f>
        <v>116551</v>
      </c>
      <c r="L57" s="258">
        <f t="shared" si="11"/>
        <v>0.86085382967722879</v>
      </c>
      <c r="M57" s="192" t="s">
        <v>267</v>
      </c>
      <c r="N57" s="110"/>
      <c r="O57" s="111" t="s">
        <v>90</v>
      </c>
      <c r="P57" s="112" t="s">
        <v>104</v>
      </c>
      <c r="Q57" s="112"/>
      <c r="R57" s="112"/>
      <c r="S57" s="112"/>
      <c r="T57" s="112"/>
      <c r="U57" s="114">
        <v>211981</v>
      </c>
      <c r="V57" s="230">
        <f>'3. melléklet'!BG55</f>
        <v>224366</v>
      </c>
      <c r="W57" s="230">
        <f>'3. melléklet'!BH55</f>
        <v>217603</v>
      </c>
      <c r="X57" s="258">
        <f t="shared" si="12"/>
        <v>0.96985728675467764</v>
      </c>
      <c r="Y57" s="192" t="s">
        <v>370</v>
      </c>
      <c r="Z57" s="110"/>
      <c r="AA57" s="111" t="s">
        <v>90</v>
      </c>
      <c r="AB57" s="112" t="s">
        <v>104</v>
      </c>
      <c r="AC57" s="112"/>
      <c r="AD57" s="112"/>
      <c r="AE57" s="112"/>
      <c r="AF57" s="112"/>
      <c r="AG57" s="114">
        <v>480934</v>
      </c>
      <c r="AH57" s="230">
        <f>'4. melléklet'!AW55+'5. melléklet'!AS55+'6. melléklet'!AS55+'7. melléklet'!AQ55+'8. melléklet'!Y55+'9. melléklet'!AE55</f>
        <v>489161</v>
      </c>
      <c r="AI57" s="230">
        <f>'4. melléklet'!AX55+'5. melléklet'!AT55+'6. melléklet'!AT55+'7. melléklet'!AR55+'8. melléklet'!Z55+'9. melléklet'!AF55</f>
        <v>449168</v>
      </c>
      <c r="AJ57" s="258">
        <f t="shared" si="13"/>
        <v>0.91824164232226202</v>
      </c>
      <c r="AK57" s="192" t="s">
        <v>471</v>
      </c>
      <c r="AL57" s="110"/>
      <c r="AM57" s="111" t="s">
        <v>90</v>
      </c>
      <c r="AN57" s="112" t="s">
        <v>104</v>
      </c>
      <c r="AO57" s="112"/>
      <c r="AP57" s="112"/>
      <c r="AQ57" s="112"/>
      <c r="AR57" s="112"/>
      <c r="AS57" s="114">
        <f t="shared" si="14"/>
        <v>789629</v>
      </c>
      <c r="AT57" s="114">
        <f t="shared" si="15"/>
        <v>848917</v>
      </c>
      <c r="AU57" s="114">
        <f t="shared" si="16"/>
        <v>783322</v>
      </c>
      <c r="AV57" s="258">
        <f t="shared" si="17"/>
        <v>0.92273096191971649</v>
      </c>
    </row>
    <row r="58" spans="1:48" s="109" customFormat="1" ht="16.5" thickBot="1" x14ac:dyDescent="0.3">
      <c r="A58" s="192" t="s">
        <v>75</v>
      </c>
      <c r="B58" s="110"/>
      <c r="C58" s="111" t="s">
        <v>92</v>
      </c>
      <c r="D58" s="115" t="s">
        <v>530</v>
      </c>
      <c r="E58" s="116"/>
      <c r="F58" s="115"/>
      <c r="G58" s="115"/>
      <c r="H58" s="115"/>
      <c r="I58" s="118">
        <v>29604</v>
      </c>
      <c r="J58" s="118">
        <f>'2. melléklet'!IU58</f>
        <v>35326</v>
      </c>
      <c r="K58" s="118">
        <f>'2. melléklet'!IV58</f>
        <v>27481</v>
      </c>
      <c r="L58" s="259">
        <f t="shared" si="11"/>
        <v>0.77792560720149462</v>
      </c>
      <c r="M58" s="192" t="s">
        <v>268</v>
      </c>
      <c r="N58" s="110"/>
      <c r="O58" s="111" t="s">
        <v>92</v>
      </c>
      <c r="P58" s="115" t="s">
        <v>530</v>
      </c>
      <c r="Q58" s="116"/>
      <c r="R58" s="115"/>
      <c r="S58" s="115"/>
      <c r="T58" s="115"/>
      <c r="U58" s="118">
        <v>59113</v>
      </c>
      <c r="V58" s="231">
        <f>'3. melléklet'!BG56</f>
        <v>62225</v>
      </c>
      <c r="W58" s="231">
        <f>'3. melléklet'!BH56</f>
        <v>61983</v>
      </c>
      <c r="X58" s="259">
        <f t="shared" si="12"/>
        <v>0.99611088790678992</v>
      </c>
      <c r="Y58" s="192" t="s">
        <v>371</v>
      </c>
      <c r="Z58" s="110"/>
      <c r="AA58" s="111" t="s">
        <v>92</v>
      </c>
      <c r="AB58" s="115" t="s">
        <v>530</v>
      </c>
      <c r="AC58" s="116"/>
      <c r="AD58" s="115"/>
      <c r="AE58" s="115"/>
      <c r="AF58" s="115"/>
      <c r="AG58" s="118">
        <v>135161</v>
      </c>
      <c r="AH58" s="231">
        <f>'4. melléklet'!AW56+'5. melléklet'!AS56+'6. melléklet'!AS56+'7. melléklet'!AQ56+'8. melléklet'!Y56+'9. melléklet'!AE56</f>
        <v>144067</v>
      </c>
      <c r="AI58" s="231">
        <f>'4. melléklet'!AX56+'5. melléklet'!AT56+'6. melléklet'!AT56+'7. melléklet'!AR56+'8. melléklet'!Z56+'9. melléklet'!AF56</f>
        <v>128844</v>
      </c>
      <c r="AJ58" s="259">
        <f t="shared" si="13"/>
        <v>0.89433388631678312</v>
      </c>
      <c r="AK58" s="192" t="s">
        <v>472</v>
      </c>
      <c r="AL58" s="110"/>
      <c r="AM58" s="111" t="s">
        <v>92</v>
      </c>
      <c r="AN58" s="115" t="s">
        <v>530</v>
      </c>
      <c r="AO58" s="116"/>
      <c r="AP58" s="115"/>
      <c r="AQ58" s="115"/>
      <c r="AR58" s="115"/>
      <c r="AS58" s="118">
        <f t="shared" si="14"/>
        <v>223878</v>
      </c>
      <c r="AT58" s="118">
        <f t="shared" si="15"/>
        <v>241618</v>
      </c>
      <c r="AU58" s="118">
        <f t="shared" si="16"/>
        <v>218308</v>
      </c>
      <c r="AV58" s="259">
        <f t="shared" si="17"/>
        <v>0.90352539959771205</v>
      </c>
    </row>
    <row r="59" spans="1:48" s="109" customFormat="1" ht="16.5" thickBot="1" x14ac:dyDescent="0.3">
      <c r="A59" s="192" t="s">
        <v>76</v>
      </c>
      <c r="B59" s="110"/>
      <c r="C59" s="111" t="s">
        <v>93</v>
      </c>
      <c r="D59" s="115" t="s">
        <v>531</v>
      </c>
      <c r="E59" s="116"/>
      <c r="F59" s="115"/>
      <c r="G59" s="115"/>
      <c r="H59" s="115"/>
      <c r="I59" s="118">
        <v>560699</v>
      </c>
      <c r="J59" s="118">
        <f>'2. melléklet'!IU59</f>
        <v>668076</v>
      </c>
      <c r="K59" s="118">
        <f>'2. melléklet'!IV59</f>
        <v>547078</v>
      </c>
      <c r="L59" s="259">
        <f t="shared" si="11"/>
        <v>0.81888587525970102</v>
      </c>
      <c r="M59" s="192" t="s">
        <v>269</v>
      </c>
      <c r="N59" s="110"/>
      <c r="O59" s="111" t="s">
        <v>93</v>
      </c>
      <c r="P59" s="115" t="s">
        <v>531</v>
      </c>
      <c r="Q59" s="116"/>
      <c r="R59" s="115"/>
      <c r="S59" s="115"/>
      <c r="T59" s="115"/>
      <c r="U59" s="118">
        <v>128734</v>
      </c>
      <c r="V59" s="231">
        <f>'3. melléklet'!BG57</f>
        <v>134546</v>
      </c>
      <c r="W59" s="231">
        <f>'3. melléklet'!BH57</f>
        <v>99551</v>
      </c>
      <c r="X59" s="259">
        <f t="shared" si="12"/>
        <v>0.73990308147399397</v>
      </c>
      <c r="Y59" s="192" t="s">
        <v>372</v>
      </c>
      <c r="Z59" s="110"/>
      <c r="AA59" s="111" t="s">
        <v>93</v>
      </c>
      <c r="AB59" s="115" t="s">
        <v>531</v>
      </c>
      <c r="AC59" s="116"/>
      <c r="AD59" s="115"/>
      <c r="AE59" s="115"/>
      <c r="AF59" s="115"/>
      <c r="AG59" s="118">
        <v>453173</v>
      </c>
      <c r="AH59" s="231">
        <f>'4. melléklet'!AW57+'5. melléklet'!AS57+'6. melléklet'!AS57+'7. melléklet'!AQ57+'8. melléklet'!Y57+'9. melléklet'!AE57</f>
        <v>490454</v>
      </c>
      <c r="AI59" s="231">
        <f>'4. melléklet'!AX57+'5. melléklet'!AT57+'6. melléklet'!AT57+'7. melléklet'!AR57+'8. melléklet'!Z57+'9. melléklet'!AF57</f>
        <v>446055</v>
      </c>
      <c r="AJ59" s="259">
        <f t="shared" si="13"/>
        <v>0.90947367133309143</v>
      </c>
      <c r="AK59" s="192" t="s">
        <v>473</v>
      </c>
      <c r="AL59" s="110"/>
      <c r="AM59" s="111" t="s">
        <v>93</v>
      </c>
      <c r="AN59" s="115" t="s">
        <v>531</v>
      </c>
      <c r="AO59" s="116"/>
      <c r="AP59" s="115"/>
      <c r="AQ59" s="115"/>
      <c r="AR59" s="115"/>
      <c r="AS59" s="118">
        <f t="shared" si="14"/>
        <v>1142606</v>
      </c>
      <c r="AT59" s="118">
        <f t="shared" si="15"/>
        <v>1293076</v>
      </c>
      <c r="AU59" s="118">
        <f t="shared" si="16"/>
        <v>1092684</v>
      </c>
      <c r="AV59" s="259">
        <f t="shared" si="17"/>
        <v>0.84502689710426915</v>
      </c>
    </row>
    <row r="60" spans="1:48" s="109" customFormat="1" ht="16.5" thickBot="1" x14ac:dyDescent="0.3">
      <c r="A60" s="192" t="s">
        <v>78</v>
      </c>
      <c r="B60" s="110"/>
      <c r="C60" s="111" t="s">
        <v>95</v>
      </c>
      <c r="D60" s="119" t="s">
        <v>551</v>
      </c>
      <c r="E60" s="120"/>
      <c r="F60" s="120"/>
      <c r="G60" s="119"/>
      <c r="H60" s="119"/>
      <c r="I60" s="134">
        <v>46130</v>
      </c>
      <c r="J60" s="134">
        <f>'2. melléklet'!IU60</f>
        <v>44211</v>
      </c>
      <c r="K60" s="134">
        <f>'2. melléklet'!IV60</f>
        <v>26683</v>
      </c>
      <c r="L60" s="260">
        <f t="shared" si="11"/>
        <v>0.60353758114496392</v>
      </c>
      <c r="M60" s="192" t="s">
        <v>270</v>
      </c>
      <c r="N60" s="110"/>
      <c r="O60" s="111" t="s">
        <v>95</v>
      </c>
      <c r="P60" s="119" t="s">
        <v>551</v>
      </c>
      <c r="Q60" s="120"/>
      <c r="R60" s="120"/>
      <c r="S60" s="119"/>
      <c r="T60" s="119"/>
      <c r="U60" s="134">
        <v>11198</v>
      </c>
      <c r="V60" s="232">
        <f>'3. melléklet'!BG58</f>
        <v>2552</v>
      </c>
      <c r="W60" s="232">
        <f>'3. melléklet'!BH58</f>
        <v>0</v>
      </c>
      <c r="X60" s="260">
        <f t="shared" si="12"/>
        <v>0</v>
      </c>
      <c r="Y60" s="192" t="s">
        <v>373</v>
      </c>
      <c r="Z60" s="110"/>
      <c r="AA60" s="111" t="s">
        <v>95</v>
      </c>
      <c r="AB60" s="119" t="s">
        <v>551</v>
      </c>
      <c r="AC60" s="120"/>
      <c r="AD60" s="120"/>
      <c r="AE60" s="119"/>
      <c r="AF60" s="119"/>
      <c r="AG60" s="134">
        <v>0</v>
      </c>
      <c r="AH60" s="232">
        <f>'4. melléklet'!AW58+'5. melléklet'!AS58+'6. melléklet'!AS58+'7. melléklet'!AQ58+'8. melléklet'!Y58+'9. melléklet'!AE58</f>
        <v>0</v>
      </c>
      <c r="AI60" s="232">
        <f>'4. melléklet'!AX58+'5. melléklet'!AT58+'6. melléklet'!AT58+'7. melléklet'!AR58+'8. melléklet'!Z58+'9. melléklet'!AF58</f>
        <v>0</v>
      </c>
      <c r="AJ60" s="260"/>
      <c r="AK60" s="192" t="s">
        <v>474</v>
      </c>
      <c r="AL60" s="110"/>
      <c r="AM60" s="111" t="s">
        <v>95</v>
      </c>
      <c r="AN60" s="119" t="s">
        <v>551</v>
      </c>
      <c r="AO60" s="120"/>
      <c r="AP60" s="120"/>
      <c r="AQ60" s="119"/>
      <c r="AR60" s="119"/>
      <c r="AS60" s="134">
        <f t="shared" si="14"/>
        <v>57328</v>
      </c>
      <c r="AT60" s="134">
        <f t="shared" si="15"/>
        <v>46763</v>
      </c>
      <c r="AU60" s="134">
        <f t="shared" si="16"/>
        <v>26683</v>
      </c>
      <c r="AV60" s="260">
        <f t="shared" si="17"/>
        <v>0.57060068857857704</v>
      </c>
    </row>
    <row r="61" spans="1:48" s="109" customFormat="1" ht="16.5" thickBot="1" x14ac:dyDescent="0.3">
      <c r="A61" s="192" t="s">
        <v>79</v>
      </c>
      <c r="B61" s="110"/>
      <c r="C61" s="111" t="s">
        <v>94</v>
      </c>
      <c r="D61" s="115" t="s">
        <v>532</v>
      </c>
      <c r="E61" s="116"/>
      <c r="F61" s="115"/>
      <c r="G61" s="115"/>
      <c r="H61" s="115"/>
      <c r="I61" s="118">
        <f>SUM(I62:I67)</f>
        <v>817795</v>
      </c>
      <c r="J61" s="118">
        <f>'2. melléklet'!IU61</f>
        <v>787848</v>
      </c>
      <c r="K61" s="118">
        <f>'2. melléklet'!IV61</f>
        <v>645705</v>
      </c>
      <c r="L61" s="259">
        <f t="shared" si="11"/>
        <v>0.81958068053736255</v>
      </c>
      <c r="M61" s="192" t="s">
        <v>271</v>
      </c>
      <c r="N61" s="110"/>
      <c r="O61" s="111" t="s">
        <v>94</v>
      </c>
      <c r="P61" s="115" t="s">
        <v>532</v>
      </c>
      <c r="Q61" s="116"/>
      <c r="R61" s="115"/>
      <c r="S61" s="115"/>
      <c r="T61" s="115"/>
      <c r="U61" s="118">
        <f>SUM(U62:U67)</f>
        <v>1712</v>
      </c>
      <c r="V61" s="231">
        <f>'3. melléklet'!BG59</f>
        <v>0</v>
      </c>
      <c r="W61" s="231">
        <f>'3. melléklet'!BH59</f>
        <v>0</v>
      </c>
      <c r="X61" s="259"/>
      <c r="Y61" s="192" t="s">
        <v>374</v>
      </c>
      <c r="Z61" s="110"/>
      <c r="AA61" s="111" t="s">
        <v>94</v>
      </c>
      <c r="AB61" s="115" t="s">
        <v>532</v>
      </c>
      <c r="AC61" s="116"/>
      <c r="AD61" s="115"/>
      <c r="AE61" s="115"/>
      <c r="AF61" s="115"/>
      <c r="AG61" s="118">
        <f>SUM(AG62:AG67)</f>
        <v>0</v>
      </c>
      <c r="AH61" s="231">
        <f>'4. melléklet'!AW59+'5. melléklet'!AS59+'6. melléklet'!AS59+'7. melléklet'!AQ59+'8. melléklet'!Y59+'9. melléklet'!AE59</f>
        <v>79604</v>
      </c>
      <c r="AI61" s="231">
        <f>'4. melléklet'!AX59+'5. melléklet'!AT59+'6. melléklet'!AT59+'7. melléklet'!AR59+'8. melléklet'!Z59+'9. melléklet'!AF59</f>
        <v>79604</v>
      </c>
      <c r="AJ61" s="259">
        <f t="shared" si="13"/>
        <v>1</v>
      </c>
      <c r="AK61" s="192" t="s">
        <v>475</v>
      </c>
      <c r="AL61" s="110"/>
      <c r="AM61" s="111" t="s">
        <v>94</v>
      </c>
      <c r="AN61" s="115" t="s">
        <v>532</v>
      </c>
      <c r="AO61" s="116"/>
      <c r="AP61" s="115"/>
      <c r="AQ61" s="115"/>
      <c r="AR61" s="115"/>
      <c r="AS61" s="118">
        <f t="shared" si="14"/>
        <v>819507</v>
      </c>
      <c r="AT61" s="118">
        <f t="shared" si="15"/>
        <v>867452</v>
      </c>
      <c r="AU61" s="118">
        <f t="shared" si="16"/>
        <v>725309</v>
      </c>
      <c r="AV61" s="259">
        <f t="shared" si="17"/>
        <v>0.83613733094165443</v>
      </c>
    </row>
    <row r="62" spans="1:48" s="191" customFormat="1" ht="15" thickBot="1" x14ac:dyDescent="0.25">
      <c r="A62" s="192" t="s">
        <v>149</v>
      </c>
      <c r="B62" s="73"/>
      <c r="C62" s="74"/>
      <c r="D62" s="75" t="s">
        <v>866</v>
      </c>
      <c r="E62" s="76" t="s">
        <v>867</v>
      </c>
      <c r="F62" s="76"/>
      <c r="G62" s="76"/>
      <c r="H62" s="76"/>
      <c r="I62" s="54">
        <v>454</v>
      </c>
      <c r="J62" s="54">
        <f>'2. melléklet'!IU62</f>
        <v>3897</v>
      </c>
      <c r="K62" s="54">
        <f>'2. melléklet'!IV62</f>
        <v>2285</v>
      </c>
      <c r="L62" s="261">
        <f t="shared" si="11"/>
        <v>0.5863484731845009</v>
      </c>
      <c r="M62" s="192" t="s">
        <v>272</v>
      </c>
      <c r="N62" s="73"/>
      <c r="O62" s="74"/>
      <c r="P62" s="75" t="s">
        <v>866</v>
      </c>
      <c r="Q62" s="76" t="s">
        <v>867</v>
      </c>
      <c r="R62" s="76"/>
      <c r="S62" s="76"/>
      <c r="T62" s="76"/>
      <c r="U62" s="54">
        <v>1712</v>
      </c>
      <c r="V62" s="233">
        <f>'3. melléklet'!BG60</f>
        <v>0</v>
      </c>
      <c r="W62" s="233">
        <f>'3. melléklet'!BH60</f>
        <v>0</v>
      </c>
      <c r="X62" s="261"/>
      <c r="Y62" s="192" t="s">
        <v>375</v>
      </c>
      <c r="Z62" s="73"/>
      <c r="AA62" s="74"/>
      <c r="AB62" s="75" t="s">
        <v>866</v>
      </c>
      <c r="AC62" s="76" t="s">
        <v>867</v>
      </c>
      <c r="AD62" s="76"/>
      <c r="AE62" s="76"/>
      <c r="AF62" s="76"/>
      <c r="AG62" s="54">
        <v>0</v>
      </c>
      <c r="AH62" s="233">
        <f>'4. melléklet'!AW60+'5. melléklet'!AS60+'6. melléklet'!AS60+'7. melléklet'!AQ60+'8. melléklet'!Y60+'9. melléklet'!AE60</f>
        <v>78390</v>
      </c>
      <c r="AI62" s="233">
        <f>'4. melléklet'!AX60+'5. melléklet'!AT60+'6. melléklet'!AT60+'7. melléklet'!AR60+'8. melléklet'!Z60+'9. melléklet'!AF60</f>
        <v>78390</v>
      </c>
      <c r="AJ62" s="261">
        <f t="shared" si="13"/>
        <v>1</v>
      </c>
      <c r="AK62" s="192" t="s">
        <v>476</v>
      </c>
      <c r="AL62" s="73"/>
      <c r="AM62" s="74"/>
      <c r="AN62" s="75" t="s">
        <v>866</v>
      </c>
      <c r="AO62" s="76" t="s">
        <v>867</v>
      </c>
      <c r="AP62" s="76"/>
      <c r="AQ62" s="76"/>
      <c r="AR62" s="76"/>
      <c r="AS62" s="54">
        <f t="shared" si="14"/>
        <v>2166</v>
      </c>
      <c r="AT62" s="54">
        <f t="shared" si="15"/>
        <v>82287</v>
      </c>
      <c r="AU62" s="54">
        <f t="shared" si="16"/>
        <v>80675</v>
      </c>
      <c r="AV62" s="261">
        <f t="shared" si="17"/>
        <v>0.98041002831552981</v>
      </c>
    </row>
    <row r="63" spans="1:48" s="191" customFormat="1" ht="15" thickBot="1" x14ac:dyDescent="0.25">
      <c r="A63" s="192" t="s">
        <v>150</v>
      </c>
      <c r="B63" s="73"/>
      <c r="C63" s="74"/>
      <c r="D63" s="75" t="s">
        <v>649</v>
      </c>
      <c r="E63" s="76" t="s">
        <v>647</v>
      </c>
      <c r="F63" s="76"/>
      <c r="G63" s="76"/>
      <c r="H63" s="76"/>
      <c r="I63" s="54">
        <v>495051</v>
      </c>
      <c r="J63" s="54">
        <f>'2. melléklet'!IU63</f>
        <v>454097</v>
      </c>
      <c r="K63" s="54">
        <f>'2. melléklet'!IV63</f>
        <v>409723</v>
      </c>
      <c r="L63" s="261">
        <f t="shared" si="11"/>
        <v>0.90228079022763863</v>
      </c>
      <c r="M63" s="192" t="s">
        <v>273</v>
      </c>
      <c r="N63" s="73"/>
      <c r="O63" s="74"/>
      <c r="P63" s="75" t="s">
        <v>649</v>
      </c>
      <c r="Q63" s="76" t="s">
        <v>647</v>
      </c>
      <c r="R63" s="76"/>
      <c r="S63" s="76"/>
      <c r="T63" s="76"/>
      <c r="U63" s="54">
        <v>0</v>
      </c>
      <c r="V63" s="233">
        <f>'3. melléklet'!BG61</f>
        <v>0</v>
      </c>
      <c r="W63" s="233">
        <f>'3. melléklet'!BH61</f>
        <v>0</v>
      </c>
      <c r="X63" s="261"/>
      <c r="Y63" s="192" t="s">
        <v>376</v>
      </c>
      <c r="Z63" s="73"/>
      <c r="AA63" s="74"/>
      <c r="AB63" s="75" t="s">
        <v>649</v>
      </c>
      <c r="AC63" s="76" t="s">
        <v>647</v>
      </c>
      <c r="AD63" s="76"/>
      <c r="AE63" s="76"/>
      <c r="AF63" s="76"/>
      <c r="AG63" s="54">
        <v>0</v>
      </c>
      <c r="AH63" s="233">
        <f>'4. melléklet'!AW61+'5. melléklet'!AS61+'6. melléklet'!AS61+'7. melléklet'!AQ61+'8. melléklet'!Y61+'9. melléklet'!AE61</f>
        <v>1214</v>
      </c>
      <c r="AI63" s="233">
        <f>'4. melléklet'!AX61+'5. melléklet'!AT61+'6. melléklet'!AT61+'7. melléklet'!AR61+'8. melléklet'!Z61+'9. melléklet'!AF61</f>
        <v>1214</v>
      </c>
      <c r="AJ63" s="261">
        <f t="shared" si="13"/>
        <v>1</v>
      </c>
      <c r="AK63" s="192" t="s">
        <v>477</v>
      </c>
      <c r="AL63" s="73"/>
      <c r="AM63" s="74"/>
      <c r="AN63" s="75" t="s">
        <v>649</v>
      </c>
      <c r="AO63" s="76" t="s">
        <v>647</v>
      </c>
      <c r="AP63" s="76"/>
      <c r="AQ63" s="76"/>
      <c r="AR63" s="76"/>
      <c r="AS63" s="54">
        <f t="shared" si="14"/>
        <v>495051</v>
      </c>
      <c r="AT63" s="54">
        <f t="shared" si="15"/>
        <v>455311</v>
      </c>
      <c r="AU63" s="54">
        <f t="shared" si="16"/>
        <v>410937</v>
      </c>
      <c r="AV63" s="261">
        <f t="shared" si="17"/>
        <v>0.90254133987538188</v>
      </c>
    </row>
    <row r="64" spans="1:48" s="191" customFormat="1" ht="15" thickBot="1" x14ac:dyDescent="0.25">
      <c r="A64" s="192" t="s">
        <v>151</v>
      </c>
      <c r="B64" s="73"/>
      <c r="C64" s="74"/>
      <c r="D64" s="75" t="s">
        <v>640</v>
      </c>
      <c r="E64" s="76" t="s">
        <v>646</v>
      </c>
      <c r="F64" s="31"/>
      <c r="G64" s="76"/>
      <c r="H64" s="76"/>
      <c r="I64" s="54">
        <v>0</v>
      </c>
      <c r="J64" s="54">
        <f>'2. melléklet'!IU64</f>
        <v>750</v>
      </c>
      <c r="K64" s="54">
        <f>'2. melléklet'!IV64</f>
        <v>100</v>
      </c>
      <c r="L64" s="261">
        <v>0</v>
      </c>
      <c r="M64" s="192" t="s">
        <v>274</v>
      </c>
      <c r="N64" s="73"/>
      <c r="O64" s="74"/>
      <c r="P64" s="75" t="s">
        <v>640</v>
      </c>
      <c r="Q64" s="76" t="s">
        <v>646</v>
      </c>
      <c r="R64" s="31"/>
      <c r="S64" s="76"/>
      <c r="T64" s="76"/>
      <c r="U64" s="54">
        <v>0</v>
      </c>
      <c r="V64" s="233">
        <f>'3. melléklet'!BG62</f>
        <v>0</v>
      </c>
      <c r="W64" s="233">
        <f>'3. melléklet'!BH62</f>
        <v>0</v>
      </c>
      <c r="X64" s="261"/>
      <c r="Y64" s="192" t="s">
        <v>377</v>
      </c>
      <c r="Z64" s="73"/>
      <c r="AA64" s="74"/>
      <c r="AB64" s="75" t="s">
        <v>640</v>
      </c>
      <c r="AC64" s="76" t="s">
        <v>646</v>
      </c>
      <c r="AD64" s="31"/>
      <c r="AE64" s="76"/>
      <c r="AF64" s="76"/>
      <c r="AG64" s="54">
        <v>0</v>
      </c>
      <c r="AH64" s="233">
        <f>'4. melléklet'!AW62+'5. melléklet'!AS62+'6. melléklet'!AS62+'7. melléklet'!AQ62+'8. melléklet'!Y62+'9. melléklet'!AE62</f>
        <v>0</v>
      </c>
      <c r="AI64" s="233">
        <f>'4. melléklet'!AX62+'5. melléklet'!AT62+'6. melléklet'!AT62+'7. melléklet'!AR62+'8. melléklet'!Z62+'9. melléklet'!AF62</f>
        <v>0</v>
      </c>
      <c r="AJ64" s="261"/>
      <c r="AK64" s="192" t="s">
        <v>478</v>
      </c>
      <c r="AL64" s="73"/>
      <c r="AM64" s="74"/>
      <c r="AN64" s="75" t="s">
        <v>640</v>
      </c>
      <c r="AO64" s="76" t="s">
        <v>646</v>
      </c>
      <c r="AP64" s="31"/>
      <c r="AQ64" s="76"/>
      <c r="AR64" s="76"/>
      <c r="AS64" s="54">
        <f t="shared" si="14"/>
        <v>0</v>
      </c>
      <c r="AT64" s="54">
        <f t="shared" si="15"/>
        <v>750</v>
      </c>
      <c r="AU64" s="54">
        <f t="shared" si="16"/>
        <v>100</v>
      </c>
      <c r="AV64" s="261">
        <f t="shared" si="17"/>
        <v>0.13333333333333333</v>
      </c>
    </row>
    <row r="65" spans="1:48" s="191" customFormat="1" ht="15" thickBot="1" x14ac:dyDescent="0.25">
      <c r="A65" s="192" t="s">
        <v>152</v>
      </c>
      <c r="B65" s="73"/>
      <c r="C65" s="74"/>
      <c r="D65" s="75" t="s">
        <v>641</v>
      </c>
      <c r="E65" s="78" t="s">
        <v>650</v>
      </c>
      <c r="F65" s="53"/>
      <c r="G65" s="78"/>
      <c r="H65" s="78"/>
      <c r="I65" s="55">
        <v>197290</v>
      </c>
      <c r="J65" s="55">
        <f>'2. melléklet'!IU65</f>
        <v>257876</v>
      </c>
      <c r="K65" s="55">
        <f>'2. melléklet'!IV65</f>
        <v>233597</v>
      </c>
      <c r="L65" s="262">
        <f t="shared" si="11"/>
        <v>0.90585009849695197</v>
      </c>
      <c r="M65" s="192" t="s">
        <v>275</v>
      </c>
      <c r="N65" s="73"/>
      <c r="O65" s="74"/>
      <c r="P65" s="75" t="s">
        <v>641</v>
      </c>
      <c r="Q65" s="78" t="s">
        <v>650</v>
      </c>
      <c r="R65" s="53"/>
      <c r="S65" s="78"/>
      <c r="T65" s="78"/>
      <c r="U65" s="55">
        <v>0</v>
      </c>
      <c r="V65" s="234">
        <f>'3. melléklet'!BG63</f>
        <v>0</v>
      </c>
      <c r="W65" s="234">
        <f>'3. melléklet'!BH63</f>
        <v>0</v>
      </c>
      <c r="X65" s="262"/>
      <c r="Y65" s="192" t="s">
        <v>378</v>
      </c>
      <c r="Z65" s="73"/>
      <c r="AA65" s="74"/>
      <c r="AB65" s="75" t="s">
        <v>641</v>
      </c>
      <c r="AC65" s="78" t="s">
        <v>650</v>
      </c>
      <c r="AD65" s="53"/>
      <c r="AE65" s="78"/>
      <c r="AF65" s="78"/>
      <c r="AG65" s="55">
        <v>0</v>
      </c>
      <c r="AH65" s="234">
        <f>'4. melléklet'!AW63+'5. melléklet'!AS63+'6. melléklet'!AS63+'7. melléklet'!AQ63+'8. melléklet'!Y63+'9. melléklet'!AE63</f>
        <v>0</v>
      </c>
      <c r="AI65" s="234">
        <f>'4. melléklet'!AX63+'5. melléklet'!AT63+'6. melléklet'!AT63+'7. melléklet'!AR63+'8. melléklet'!Z63+'9. melléklet'!AF63</f>
        <v>0</v>
      </c>
      <c r="AJ65" s="262"/>
      <c r="AK65" s="192" t="s">
        <v>479</v>
      </c>
      <c r="AL65" s="73"/>
      <c r="AM65" s="74"/>
      <c r="AN65" s="75" t="s">
        <v>641</v>
      </c>
      <c r="AO65" s="78" t="s">
        <v>650</v>
      </c>
      <c r="AP65" s="53"/>
      <c r="AQ65" s="78"/>
      <c r="AR65" s="78"/>
      <c r="AS65" s="55">
        <f t="shared" si="14"/>
        <v>197290</v>
      </c>
      <c r="AT65" s="55">
        <f t="shared" si="15"/>
        <v>257876</v>
      </c>
      <c r="AU65" s="55">
        <f t="shared" si="16"/>
        <v>233597</v>
      </c>
      <c r="AV65" s="261">
        <f t="shared" si="17"/>
        <v>0.90585009849695197</v>
      </c>
    </row>
    <row r="66" spans="1:48" s="191" customFormat="1" ht="15" thickBot="1" x14ac:dyDescent="0.25">
      <c r="A66" s="192" t="s">
        <v>153</v>
      </c>
      <c r="B66" s="73"/>
      <c r="C66" s="74"/>
      <c r="D66" s="75" t="s">
        <v>644</v>
      </c>
      <c r="E66" s="76" t="s">
        <v>648</v>
      </c>
      <c r="F66" s="31"/>
      <c r="G66" s="76"/>
      <c r="H66" s="76"/>
      <c r="I66" s="54">
        <v>95000</v>
      </c>
      <c r="J66" s="54">
        <f>'2. melléklet'!IU66</f>
        <v>58706</v>
      </c>
      <c r="K66" s="54">
        <f>'2. melléklet'!IV66</f>
        <v>0</v>
      </c>
      <c r="L66" s="261">
        <v>0</v>
      </c>
      <c r="M66" s="192" t="s">
        <v>276</v>
      </c>
      <c r="N66" s="73"/>
      <c r="O66" s="74"/>
      <c r="P66" s="75" t="s">
        <v>644</v>
      </c>
      <c r="Q66" s="76" t="s">
        <v>648</v>
      </c>
      <c r="R66" s="31"/>
      <c r="S66" s="76"/>
      <c r="T66" s="76"/>
      <c r="U66" s="54">
        <v>0</v>
      </c>
      <c r="V66" s="233">
        <f>'3. melléklet'!BG64</f>
        <v>0</v>
      </c>
      <c r="W66" s="233">
        <f>'3. melléklet'!BH64</f>
        <v>0</v>
      </c>
      <c r="X66" s="261"/>
      <c r="Y66" s="192" t="s">
        <v>379</v>
      </c>
      <c r="Z66" s="73"/>
      <c r="AA66" s="74"/>
      <c r="AB66" s="75" t="s">
        <v>644</v>
      </c>
      <c r="AC66" s="76" t="s">
        <v>648</v>
      </c>
      <c r="AD66" s="31"/>
      <c r="AE66" s="76"/>
      <c r="AF66" s="76"/>
      <c r="AG66" s="54">
        <v>0</v>
      </c>
      <c r="AH66" s="233">
        <f>'4. melléklet'!AW64+'5. melléklet'!AS64+'6. melléklet'!AS64+'7. melléklet'!AQ64+'8. melléklet'!Y64+'9. melléklet'!AE64</f>
        <v>0</v>
      </c>
      <c r="AI66" s="233">
        <f>'4. melléklet'!AX64+'5. melléklet'!AT64+'6. melléklet'!AT64+'7. melléklet'!AR64+'8. melléklet'!Z64+'9. melléklet'!AF64</f>
        <v>0</v>
      </c>
      <c r="AJ66" s="261"/>
      <c r="AK66" s="192" t="s">
        <v>480</v>
      </c>
      <c r="AL66" s="73"/>
      <c r="AM66" s="74"/>
      <c r="AN66" s="75" t="s">
        <v>644</v>
      </c>
      <c r="AO66" s="76" t="s">
        <v>648</v>
      </c>
      <c r="AP66" s="31"/>
      <c r="AQ66" s="76"/>
      <c r="AR66" s="76"/>
      <c r="AS66" s="54">
        <f t="shared" si="14"/>
        <v>95000</v>
      </c>
      <c r="AT66" s="54">
        <f t="shared" si="15"/>
        <v>58706</v>
      </c>
      <c r="AU66" s="54">
        <f t="shared" si="16"/>
        <v>0</v>
      </c>
      <c r="AV66" s="261"/>
    </row>
    <row r="67" spans="1:48" s="191" customFormat="1" ht="15" thickBot="1" x14ac:dyDescent="0.25">
      <c r="A67" s="192" t="s">
        <v>154</v>
      </c>
      <c r="B67" s="73"/>
      <c r="C67" s="74"/>
      <c r="D67" s="75" t="s">
        <v>645</v>
      </c>
      <c r="E67" s="76" t="s">
        <v>106</v>
      </c>
      <c r="F67" s="31"/>
      <c r="G67" s="76"/>
      <c r="H67" s="76"/>
      <c r="I67" s="54">
        <v>30000</v>
      </c>
      <c r="J67" s="54">
        <f>'2. melléklet'!IU67</f>
        <v>12522</v>
      </c>
      <c r="K67" s="54">
        <f>'2. melléklet'!IV67</f>
        <v>0</v>
      </c>
      <c r="L67" s="261">
        <f t="shared" si="11"/>
        <v>0</v>
      </c>
      <c r="M67" s="192" t="s">
        <v>277</v>
      </c>
      <c r="N67" s="73"/>
      <c r="O67" s="74"/>
      <c r="P67" s="75" t="s">
        <v>645</v>
      </c>
      <c r="Q67" s="76" t="s">
        <v>106</v>
      </c>
      <c r="R67" s="31"/>
      <c r="S67" s="76"/>
      <c r="T67" s="76"/>
      <c r="U67" s="54">
        <v>0</v>
      </c>
      <c r="V67" s="233">
        <f>'3. melléklet'!BG65</f>
        <v>0</v>
      </c>
      <c r="W67" s="233">
        <f>'3. melléklet'!BH65</f>
        <v>0</v>
      </c>
      <c r="X67" s="261"/>
      <c r="Y67" s="192" t="s">
        <v>380</v>
      </c>
      <c r="Z67" s="73"/>
      <c r="AA67" s="74"/>
      <c r="AB67" s="75" t="s">
        <v>645</v>
      </c>
      <c r="AC67" s="76" t="s">
        <v>106</v>
      </c>
      <c r="AD67" s="31"/>
      <c r="AE67" s="76"/>
      <c r="AF67" s="76"/>
      <c r="AG67" s="54">
        <v>0</v>
      </c>
      <c r="AH67" s="233">
        <f>'4. melléklet'!AW65+'5. melléklet'!AS65+'6. melléklet'!AS65+'7. melléklet'!AQ65+'8. melléklet'!Y65+'9. melléklet'!AE65</f>
        <v>0</v>
      </c>
      <c r="AI67" s="233">
        <f>'4. melléklet'!AX65+'5. melléklet'!AT65+'6. melléklet'!AT65+'7. melléklet'!AR65+'8. melléklet'!Z65+'9. melléklet'!AF65</f>
        <v>0</v>
      </c>
      <c r="AJ67" s="261"/>
      <c r="AK67" s="192" t="s">
        <v>481</v>
      </c>
      <c r="AL67" s="73"/>
      <c r="AM67" s="74"/>
      <c r="AN67" s="75" t="s">
        <v>645</v>
      </c>
      <c r="AO67" s="76" t="s">
        <v>106</v>
      </c>
      <c r="AP67" s="31"/>
      <c r="AQ67" s="76"/>
      <c r="AR67" s="76"/>
      <c r="AS67" s="54">
        <f t="shared" si="14"/>
        <v>30000</v>
      </c>
      <c r="AT67" s="54">
        <f t="shared" si="15"/>
        <v>12522</v>
      </c>
      <c r="AU67" s="54">
        <f t="shared" si="16"/>
        <v>0</v>
      </c>
      <c r="AV67" s="261">
        <f t="shared" si="17"/>
        <v>0</v>
      </c>
    </row>
    <row r="68" spans="1:48" s="109" customFormat="1" ht="16.5" thickBot="1" x14ac:dyDescent="0.3">
      <c r="A68" s="192" t="s">
        <v>155</v>
      </c>
      <c r="B68" s="106" t="s">
        <v>96</v>
      </c>
      <c r="C68" s="107" t="s">
        <v>105</v>
      </c>
      <c r="D68" s="122"/>
      <c r="E68" s="122"/>
      <c r="F68" s="107"/>
      <c r="G68" s="107"/>
      <c r="H68" s="107"/>
      <c r="I68" s="108">
        <f>SUM(I69:I71)</f>
        <v>2698596</v>
      </c>
      <c r="J68" s="108">
        <f>'2. melléklet'!IU68</f>
        <v>2071090</v>
      </c>
      <c r="K68" s="108">
        <f>'2. melléklet'!IV68</f>
        <v>762156</v>
      </c>
      <c r="L68" s="257">
        <f t="shared" si="11"/>
        <v>0.36799752787179696</v>
      </c>
      <c r="M68" s="192" t="s">
        <v>278</v>
      </c>
      <c r="N68" s="106" t="s">
        <v>96</v>
      </c>
      <c r="O68" s="107" t="s">
        <v>105</v>
      </c>
      <c r="P68" s="122"/>
      <c r="Q68" s="122"/>
      <c r="R68" s="107"/>
      <c r="S68" s="107"/>
      <c r="T68" s="107"/>
      <c r="U68" s="108">
        <f>SUM(U69:U71)</f>
        <v>37188</v>
      </c>
      <c r="V68" s="168">
        <f>'3. melléklet'!BG66</f>
        <v>28864</v>
      </c>
      <c r="W68" s="168">
        <f>'3. melléklet'!BH66</f>
        <v>4356</v>
      </c>
      <c r="X68" s="257">
        <f>W68/V68</f>
        <v>0.15091463414634146</v>
      </c>
      <c r="Y68" s="192" t="s">
        <v>381</v>
      </c>
      <c r="Z68" s="106" t="s">
        <v>96</v>
      </c>
      <c r="AA68" s="107" t="s">
        <v>105</v>
      </c>
      <c r="AB68" s="122"/>
      <c r="AC68" s="122"/>
      <c r="AD68" s="107"/>
      <c r="AE68" s="107"/>
      <c r="AF68" s="107"/>
      <c r="AG68" s="108">
        <f>SUM(AG69:AG71)</f>
        <v>12910</v>
      </c>
      <c r="AH68" s="168">
        <f>'4. melléklet'!AW66+'5. melléklet'!AS66+'6. melléklet'!AS66+'7. melléklet'!AQ66+'8. melléklet'!Y66+'9. melléklet'!AE66</f>
        <v>18066</v>
      </c>
      <c r="AI68" s="168">
        <f>'4. melléklet'!AX66+'5. melléklet'!AT66+'6. melléklet'!AT66+'7. melléklet'!AR66+'8. melléklet'!Z66+'9. melléklet'!AF66</f>
        <v>13684</v>
      </c>
      <c r="AJ68" s="257">
        <f>AI68/AH68</f>
        <v>0.75744492416694342</v>
      </c>
      <c r="AK68" s="192" t="s">
        <v>482</v>
      </c>
      <c r="AL68" s="106" t="s">
        <v>96</v>
      </c>
      <c r="AM68" s="107" t="s">
        <v>105</v>
      </c>
      <c r="AN68" s="122"/>
      <c r="AO68" s="122"/>
      <c r="AP68" s="107"/>
      <c r="AQ68" s="107"/>
      <c r="AR68" s="107"/>
      <c r="AS68" s="108">
        <f t="shared" si="14"/>
        <v>2748694</v>
      </c>
      <c r="AT68" s="108">
        <f t="shared" si="15"/>
        <v>2118020</v>
      </c>
      <c r="AU68" s="108">
        <f t="shared" si="16"/>
        <v>780196</v>
      </c>
      <c r="AV68" s="257">
        <f t="shared" si="17"/>
        <v>0.36836101642099695</v>
      </c>
    </row>
    <row r="69" spans="1:48" s="109" customFormat="1" ht="16.5" thickBot="1" x14ac:dyDescent="0.3">
      <c r="A69" s="192" t="s">
        <v>156</v>
      </c>
      <c r="B69" s="110"/>
      <c r="C69" s="111" t="s">
        <v>98</v>
      </c>
      <c r="D69" s="112" t="s">
        <v>533</v>
      </c>
      <c r="E69" s="112"/>
      <c r="F69" s="112"/>
      <c r="G69" s="112"/>
      <c r="H69" s="112"/>
      <c r="I69" s="114">
        <v>906252</v>
      </c>
      <c r="J69" s="114">
        <f>'2. melléklet'!IU69</f>
        <v>1186744</v>
      </c>
      <c r="K69" s="114">
        <f>'2. melléklet'!IV69</f>
        <v>328957</v>
      </c>
      <c r="L69" s="258">
        <f t="shared" si="11"/>
        <v>0.27719289080037479</v>
      </c>
      <c r="M69" s="192" t="s">
        <v>279</v>
      </c>
      <c r="N69" s="110"/>
      <c r="O69" s="111" t="s">
        <v>98</v>
      </c>
      <c r="P69" s="112" t="s">
        <v>533</v>
      </c>
      <c r="Q69" s="112"/>
      <c r="R69" s="112"/>
      <c r="S69" s="112"/>
      <c r="T69" s="112"/>
      <c r="U69" s="114">
        <v>37188</v>
      </c>
      <c r="V69" s="230">
        <f>'3. melléklet'!BG67</f>
        <v>28864</v>
      </c>
      <c r="W69" s="230">
        <f>'3. melléklet'!BH67</f>
        <v>4356</v>
      </c>
      <c r="X69" s="258">
        <f>W69/V69</f>
        <v>0.15091463414634146</v>
      </c>
      <c r="Y69" s="192" t="s">
        <v>382</v>
      </c>
      <c r="Z69" s="110"/>
      <c r="AA69" s="111" t="s">
        <v>98</v>
      </c>
      <c r="AB69" s="112" t="s">
        <v>533</v>
      </c>
      <c r="AC69" s="112"/>
      <c r="AD69" s="112"/>
      <c r="AE69" s="112"/>
      <c r="AF69" s="112"/>
      <c r="AG69" s="114">
        <v>12910</v>
      </c>
      <c r="AH69" s="230">
        <f>'4. melléklet'!AW67+'5. melléklet'!AS67+'6. melléklet'!AS67+'7. melléklet'!AQ67+'8. melléklet'!Y67+'9. melléklet'!AE67</f>
        <v>17485</v>
      </c>
      <c r="AI69" s="230">
        <f>'4. melléklet'!AX67+'5. melléklet'!AT67+'6. melléklet'!AT67+'7. melléklet'!AR67+'8. melléklet'!Z67+'9. melléklet'!AF67</f>
        <v>13184</v>
      </c>
      <c r="AJ69" s="258">
        <f>AI69/AH69</f>
        <v>0.75401772948241352</v>
      </c>
      <c r="AK69" s="192" t="s">
        <v>483</v>
      </c>
      <c r="AL69" s="110"/>
      <c r="AM69" s="111" t="s">
        <v>98</v>
      </c>
      <c r="AN69" s="112" t="s">
        <v>533</v>
      </c>
      <c r="AO69" s="112"/>
      <c r="AP69" s="112"/>
      <c r="AQ69" s="112"/>
      <c r="AR69" s="112"/>
      <c r="AS69" s="114">
        <f t="shared" si="14"/>
        <v>956350</v>
      </c>
      <c r="AT69" s="114">
        <f t="shared" si="15"/>
        <v>1233093</v>
      </c>
      <c r="AU69" s="114">
        <f t="shared" si="16"/>
        <v>346497</v>
      </c>
      <c r="AV69" s="258">
        <f t="shared" si="17"/>
        <v>0.28099827020346396</v>
      </c>
    </row>
    <row r="70" spans="1:48" s="109" customFormat="1" ht="16.5" thickBot="1" x14ac:dyDescent="0.3">
      <c r="A70" s="192" t="s">
        <v>157</v>
      </c>
      <c r="B70" s="110"/>
      <c r="C70" s="111" t="s">
        <v>99</v>
      </c>
      <c r="D70" s="115" t="s">
        <v>534</v>
      </c>
      <c r="E70" s="115"/>
      <c r="F70" s="115"/>
      <c r="G70" s="115"/>
      <c r="H70" s="115"/>
      <c r="I70" s="118">
        <v>1107132</v>
      </c>
      <c r="J70" s="118">
        <f>'2. melléklet'!IU70</f>
        <v>341873</v>
      </c>
      <c r="K70" s="118">
        <f>'2. melléklet'!IV70</f>
        <v>160715</v>
      </c>
      <c r="L70" s="259">
        <f t="shared" si="11"/>
        <v>0.47010147042907746</v>
      </c>
      <c r="M70" s="192" t="s">
        <v>280</v>
      </c>
      <c r="N70" s="110"/>
      <c r="O70" s="111" t="s">
        <v>99</v>
      </c>
      <c r="P70" s="115" t="s">
        <v>534</v>
      </c>
      <c r="Q70" s="115"/>
      <c r="R70" s="115"/>
      <c r="S70" s="115"/>
      <c r="T70" s="115"/>
      <c r="U70" s="118">
        <v>0</v>
      </c>
      <c r="V70" s="231">
        <f>'3. melléklet'!BG68</f>
        <v>0</v>
      </c>
      <c r="W70" s="231">
        <f>'3. melléklet'!BH68</f>
        <v>0</v>
      </c>
      <c r="X70" s="259"/>
      <c r="Y70" s="192" t="s">
        <v>383</v>
      </c>
      <c r="Z70" s="110"/>
      <c r="AA70" s="111" t="s">
        <v>99</v>
      </c>
      <c r="AB70" s="115" t="s">
        <v>534</v>
      </c>
      <c r="AC70" s="115"/>
      <c r="AD70" s="115"/>
      <c r="AE70" s="115"/>
      <c r="AF70" s="115"/>
      <c r="AG70" s="118">
        <v>0</v>
      </c>
      <c r="AH70" s="231">
        <f>'4. melléklet'!AW68+'5. melléklet'!AS68+'6. melléklet'!AS68+'7. melléklet'!AQ68+'8. melléklet'!Y68+'9. melléklet'!AE68</f>
        <v>581</v>
      </c>
      <c r="AI70" s="231">
        <f>'4. melléklet'!AX68+'5. melléklet'!AT68+'6. melléklet'!AT68+'7. melléklet'!AR68+'8. melléklet'!Z68+'9. melléklet'!AF68</f>
        <v>500</v>
      </c>
      <c r="AJ70" s="259">
        <f>AI70/AH70</f>
        <v>0.86058519793459554</v>
      </c>
      <c r="AK70" s="192" t="s">
        <v>484</v>
      </c>
      <c r="AL70" s="110"/>
      <c r="AM70" s="111" t="s">
        <v>99</v>
      </c>
      <c r="AN70" s="115" t="s">
        <v>534</v>
      </c>
      <c r="AO70" s="115"/>
      <c r="AP70" s="115"/>
      <c r="AQ70" s="115"/>
      <c r="AR70" s="115"/>
      <c r="AS70" s="118">
        <f t="shared" si="14"/>
        <v>1107132</v>
      </c>
      <c r="AT70" s="118">
        <f t="shared" si="15"/>
        <v>342454</v>
      </c>
      <c r="AU70" s="118">
        <f t="shared" si="16"/>
        <v>161215</v>
      </c>
      <c r="AV70" s="259">
        <f t="shared" si="17"/>
        <v>0.47076395661899118</v>
      </c>
    </row>
    <row r="71" spans="1:48" s="109" customFormat="1" ht="16.5" thickBot="1" x14ac:dyDescent="0.3">
      <c r="A71" s="192" t="s">
        <v>158</v>
      </c>
      <c r="B71" s="110"/>
      <c r="C71" s="111" t="s">
        <v>100</v>
      </c>
      <c r="D71" s="115" t="s">
        <v>535</v>
      </c>
      <c r="E71" s="116"/>
      <c r="F71" s="115"/>
      <c r="G71" s="115"/>
      <c r="H71" s="115"/>
      <c r="I71" s="118">
        <f>SUM(I72:I75)</f>
        <v>685212</v>
      </c>
      <c r="J71" s="118">
        <f>'2. melléklet'!IU71</f>
        <v>542473</v>
      </c>
      <c r="K71" s="118">
        <f>'2. melléklet'!IV71</f>
        <v>272484</v>
      </c>
      <c r="L71" s="259">
        <f t="shared" si="11"/>
        <v>0.50229965362331397</v>
      </c>
      <c r="M71" s="192" t="s">
        <v>281</v>
      </c>
      <c r="N71" s="110"/>
      <c r="O71" s="111" t="s">
        <v>100</v>
      </c>
      <c r="P71" s="115" t="s">
        <v>535</v>
      </c>
      <c r="Q71" s="116"/>
      <c r="R71" s="115"/>
      <c r="S71" s="115"/>
      <c r="T71" s="115"/>
      <c r="U71" s="118">
        <f>SUM(U72:U75)</f>
        <v>0</v>
      </c>
      <c r="V71" s="231">
        <f>'3. melléklet'!BG69</f>
        <v>0</v>
      </c>
      <c r="W71" s="231">
        <f>'3. melléklet'!BH69</f>
        <v>0</v>
      </c>
      <c r="X71" s="259"/>
      <c r="Y71" s="192" t="s">
        <v>384</v>
      </c>
      <c r="Z71" s="110"/>
      <c r="AA71" s="111" t="s">
        <v>100</v>
      </c>
      <c r="AB71" s="115" t="s">
        <v>535</v>
      </c>
      <c r="AC71" s="116"/>
      <c r="AD71" s="115"/>
      <c r="AE71" s="115"/>
      <c r="AF71" s="115"/>
      <c r="AG71" s="118">
        <f>SUM(AG72:AG75)</f>
        <v>0</v>
      </c>
      <c r="AH71" s="231">
        <f>'4. melléklet'!AW69+'5. melléklet'!AS69+'6. melléklet'!AS69+'7. melléklet'!AQ69+'8. melléklet'!Y69+'9. melléklet'!AE69</f>
        <v>0</v>
      </c>
      <c r="AI71" s="231">
        <f>'4. melléklet'!AX69+'5. melléklet'!AT69+'6. melléklet'!AT69+'7. melléklet'!AR69+'8. melléklet'!Z69+'9. melléklet'!AF69</f>
        <v>0</v>
      </c>
      <c r="AJ71" s="259"/>
      <c r="AK71" s="192" t="s">
        <v>485</v>
      </c>
      <c r="AL71" s="110"/>
      <c r="AM71" s="111" t="s">
        <v>100</v>
      </c>
      <c r="AN71" s="115" t="s">
        <v>535</v>
      </c>
      <c r="AO71" s="116"/>
      <c r="AP71" s="115"/>
      <c r="AQ71" s="115"/>
      <c r="AR71" s="115"/>
      <c r="AS71" s="118">
        <f t="shared" si="14"/>
        <v>685212</v>
      </c>
      <c r="AT71" s="118">
        <f t="shared" si="15"/>
        <v>542473</v>
      </c>
      <c r="AU71" s="118">
        <f t="shared" si="16"/>
        <v>272484</v>
      </c>
      <c r="AV71" s="259">
        <f t="shared" si="17"/>
        <v>0.50229965362331397</v>
      </c>
    </row>
    <row r="72" spans="1:48" s="191" customFormat="1" ht="15" thickBot="1" x14ac:dyDescent="0.25">
      <c r="A72" s="192" t="s">
        <v>159</v>
      </c>
      <c r="B72" s="73"/>
      <c r="C72" s="80"/>
      <c r="D72" s="75" t="s">
        <v>651</v>
      </c>
      <c r="E72" s="76" t="s">
        <v>652</v>
      </c>
      <c r="F72" s="76"/>
      <c r="G72" s="76"/>
      <c r="H72" s="76"/>
      <c r="I72" s="54">
        <v>0</v>
      </c>
      <c r="J72" s="54">
        <f>'2. melléklet'!IU72</f>
        <v>0</v>
      </c>
      <c r="K72" s="54">
        <f>'2. melléklet'!IV72</f>
        <v>0</v>
      </c>
      <c r="L72" s="261">
        <v>0</v>
      </c>
      <c r="M72" s="192" t="s">
        <v>282</v>
      </c>
      <c r="N72" s="73"/>
      <c r="O72" s="80"/>
      <c r="P72" s="75" t="s">
        <v>651</v>
      </c>
      <c r="Q72" s="76" t="s">
        <v>652</v>
      </c>
      <c r="R72" s="76"/>
      <c r="S72" s="76"/>
      <c r="T72" s="76"/>
      <c r="U72" s="54">
        <v>0</v>
      </c>
      <c r="V72" s="233">
        <f>'3. melléklet'!BG70</f>
        <v>0</v>
      </c>
      <c r="W72" s="233">
        <f>'3. melléklet'!BH70</f>
        <v>0</v>
      </c>
      <c r="X72" s="261"/>
      <c r="Y72" s="192" t="s">
        <v>385</v>
      </c>
      <c r="Z72" s="73"/>
      <c r="AA72" s="80"/>
      <c r="AB72" s="75" t="s">
        <v>651</v>
      </c>
      <c r="AC72" s="76" t="s">
        <v>652</v>
      </c>
      <c r="AD72" s="76"/>
      <c r="AE72" s="76"/>
      <c r="AF72" s="76"/>
      <c r="AG72" s="54">
        <v>0</v>
      </c>
      <c r="AH72" s="233">
        <f>'4. melléklet'!AW70+'5. melléklet'!AS70+'6. melléklet'!AS70+'7. melléklet'!AQ70+'8. melléklet'!Y70+'9. melléklet'!AE70</f>
        <v>0</v>
      </c>
      <c r="AI72" s="233">
        <f>'4. melléklet'!AX70+'5. melléklet'!AT70+'6. melléklet'!AT70+'7. melléklet'!AR70+'8. melléklet'!Z70+'9. melléklet'!AF70</f>
        <v>0</v>
      </c>
      <c r="AJ72" s="261"/>
      <c r="AK72" s="192" t="s">
        <v>486</v>
      </c>
      <c r="AL72" s="73"/>
      <c r="AM72" s="80"/>
      <c r="AN72" s="75" t="s">
        <v>651</v>
      </c>
      <c r="AO72" s="76" t="s">
        <v>652</v>
      </c>
      <c r="AP72" s="76"/>
      <c r="AQ72" s="76"/>
      <c r="AR72" s="76"/>
      <c r="AS72" s="54">
        <f t="shared" si="14"/>
        <v>0</v>
      </c>
      <c r="AT72" s="54">
        <f t="shared" si="15"/>
        <v>0</v>
      </c>
      <c r="AU72" s="54">
        <f t="shared" si="16"/>
        <v>0</v>
      </c>
      <c r="AV72" s="261"/>
    </row>
    <row r="73" spans="1:48" s="191" customFormat="1" ht="15" thickBot="1" x14ac:dyDescent="0.25">
      <c r="A73" s="192" t="s">
        <v>160</v>
      </c>
      <c r="B73" s="73"/>
      <c r="C73" s="80"/>
      <c r="D73" s="75" t="s">
        <v>653</v>
      </c>
      <c r="E73" s="76" t="s">
        <v>536</v>
      </c>
      <c r="F73" s="76"/>
      <c r="G73" s="76"/>
      <c r="H73" s="76"/>
      <c r="I73" s="54">
        <v>34051</v>
      </c>
      <c r="J73" s="54">
        <f>'2. melléklet'!IU73</f>
        <v>56960</v>
      </c>
      <c r="K73" s="54">
        <f>'2. melléklet'!IV73</f>
        <v>54460</v>
      </c>
      <c r="L73" s="261">
        <f t="shared" si="11"/>
        <v>0.95610955056179781</v>
      </c>
      <c r="M73" s="192" t="s">
        <v>283</v>
      </c>
      <c r="N73" s="73"/>
      <c r="O73" s="80"/>
      <c r="P73" s="75" t="s">
        <v>653</v>
      </c>
      <c r="Q73" s="76" t="s">
        <v>536</v>
      </c>
      <c r="R73" s="76"/>
      <c r="S73" s="76"/>
      <c r="T73" s="76"/>
      <c r="U73" s="54">
        <v>0</v>
      </c>
      <c r="V73" s="233">
        <f>'3. melléklet'!BG71</f>
        <v>0</v>
      </c>
      <c r="W73" s="233">
        <f>'3. melléklet'!BH71</f>
        <v>0</v>
      </c>
      <c r="X73" s="261"/>
      <c r="Y73" s="192" t="s">
        <v>386</v>
      </c>
      <c r="Z73" s="73"/>
      <c r="AA73" s="80"/>
      <c r="AB73" s="75" t="s">
        <v>653</v>
      </c>
      <c r="AC73" s="76" t="s">
        <v>536</v>
      </c>
      <c r="AD73" s="76"/>
      <c r="AE73" s="76"/>
      <c r="AF73" s="76"/>
      <c r="AG73" s="54">
        <v>0</v>
      </c>
      <c r="AH73" s="233">
        <f>'4. melléklet'!AW71+'5. melléklet'!AS71+'6. melléklet'!AS71+'7. melléklet'!AQ71+'8. melléklet'!Y71+'9. melléklet'!AE71</f>
        <v>0</v>
      </c>
      <c r="AI73" s="233">
        <f>'4. melléklet'!AX71+'5. melléklet'!AT71+'6. melléklet'!AT71+'7. melléklet'!AR71+'8. melléklet'!Z71+'9. melléklet'!AF71</f>
        <v>0</v>
      </c>
      <c r="AJ73" s="261"/>
      <c r="AK73" s="192" t="s">
        <v>487</v>
      </c>
      <c r="AL73" s="73"/>
      <c r="AM73" s="80"/>
      <c r="AN73" s="75" t="s">
        <v>653</v>
      </c>
      <c r="AO73" s="76" t="s">
        <v>536</v>
      </c>
      <c r="AP73" s="76"/>
      <c r="AQ73" s="76"/>
      <c r="AR73" s="76"/>
      <c r="AS73" s="54">
        <f t="shared" si="14"/>
        <v>34051</v>
      </c>
      <c r="AT73" s="54">
        <f t="shared" si="15"/>
        <v>56960</v>
      </c>
      <c r="AU73" s="54">
        <f t="shared" si="16"/>
        <v>54460</v>
      </c>
      <c r="AV73" s="261">
        <f t="shared" si="17"/>
        <v>0.95610955056179781</v>
      </c>
    </row>
    <row r="74" spans="1:48" s="191" customFormat="1" ht="15" thickBot="1" x14ac:dyDescent="0.25">
      <c r="A74" s="192" t="s">
        <v>161</v>
      </c>
      <c r="B74" s="73"/>
      <c r="C74" s="80"/>
      <c r="D74" s="75" t="s">
        <v>654</v>
      </c>
      <c r="E74" s="76" t="s">
        <v>655</v>
      </c>
      <c r="F74" s="31"/>
      <c r="G74" s="76"/>
      <c r="H74" s="76"/>
      <c r="I74" s="54">
        <v>74885</v>
      </c>
      <c r="J74" s="54">
        <f>'2. melléklet'!IU74</f>
        <v>262118</v>
      </c>
      <c r="K74" s="54">
        <f>'2. melléklet'!IV74</f>
        <v>218024</v>
      </c>
      <c r="L74" s="261">
        <f t="shared" si="11"/>
        <v>0.83177805415881401</v>
      </c>
      <c r="M74" s="192" t="s">
        <v>284</v>
      </c>
      <c r="N74" s="73"/>
      <c r="O74" s="80"/>
      <c r="P74" s="75" t="s">
        <v>654</v>
      </c>
      <c r="Q74" s="76" t="s">
        <v>655</v>
      </c>
      <c r="R74" s="31"/>
      <c r="S74" s="76"/>
      <c r="T74" s="76"/>
      <c r="U74" s="54">
        <v>0</v>
      </c>
      <c r="V74" s="233">
        <f>'3. melléklet'!BG72</f>
        <v>0</v>
      </c>
      <c r="W74" s="233">
        <f>'3. melléklet'!BH72</f>
        <v>0</v>
      </c>
      <c r="X74" s="261"/>
      <c r="Y74" s="192" t="s">
        <v>387</v>
      </c>
      <c r="Z74" s="73"/>
      <c r="AA74" s="80"/>
      <c r="AB74" s="75" t="s">
        <v>654</v>
      </c>
      <c r="AC74" s="76" t="s">
        <v>655</v>
      </c>
      <c r="AD74" s="31"/>
      <c r="AE74" s="76"/>
      <c r="AF74" s="76"/>
      <c r="AG74" s="54">
        <v>0</v>
      </c>
      <c r="AH74" s="233">
        <f>'4. melléklet'!AW72+'5. melléklet'!AS72+'6. melléklet'!AS72+'7. melléklet'!AQ72+'8. melléklet'!Y72+'9. melléklet'!AE72</f>
        <v>0</v>
      </c>
      <c r="AI74" s="233">
        <f>'4. melléklet'!AX72+'5. melléklet'!AT72+'6. melléklet'!AT72+'7. melléklet'!AR72+'8. melléklet'!Z72+'9. melléklet'!AF72</f>
        <v>0</v>
      </c>
      <c r="AJ74" s="261"/>
      <c r="AK74" s="192" t="s">
        <v>488</v>
      </c>
      <c r="AL74" s="73"/>
      <c r="AM74" s="80"/>
      <c r="AN74" s="75" t="s">
        <v>654</v>
      </c>
      <c r="AO74" s="76" t="s">
        <v>655</v>
      </c>
      <c r="AP74" s="31"/>
      <c r="AQ74" s="76"/>
      <c r="AR74" s="76"/>
      <c r="AS74" s="54">
        <f t="shared" si="14"/>
        <v>74885</v>
      </c>
      <c r="AT74" s="54">
        <f t="shared" si="15"/>
        <v>262118</v>
      </c>
      <c r="AU74" s="54">
        <f t="shared" si="16"/>
        <v>218024</v>
      </c>
      <c r="AV74" s="261">
        <f t="shared" si="17"/>
        <v>0.83177805415881401</v>
      </c>
    </row>
    <row r="75" spans="1:48" s="191" customFormat="1" ht="15" thickBot="1" x14ac:dyDescent="0.25">
      <c r="A75" s="192" t="s">
        <v>162</v>
      </c>
      <c r="B75" s="73"/>
      <c r="C75" s="80"/>
      <c r="D75" s="75" t="s">
        <v>656</v>
      </c>
      <c r="E75" s="76" t="s">
        <v>537</v>
      </c>
      <c r="F75" s="31"/>
      <c r="G75" s="76"/>
      <c r="H75" s="76"/>
      <c r="I75" s="55">
        <v>576276</v>
      </c>
      <c r="J75" s="55">
        <f>'2. melléklet'!IU75</f>
        <v>223395</v>
      </c>
      <c r="K75" s="55">
        <f>'2. melléklet'!IV75</f>
        <v>0</v>
      </c>
      <c r="L75" s="262">
        <f t="shared" si="11"/>
        <v>0</v>
      </c>
      <c r="M75" s="192" t="s">
        <v>285</v>
      </c>
      <c r="N75" s="73"/>
      <c r="O75" s="80"/>
      <c r="P75" s="75" t="s">
        <v>656</v>
      </c>
      <c r="Q75" s="76" t="s">
        <v>537</v>
      </c>
      <c r="R75" s="31"/>
      <c r="S75" s="76"/>
      <c r="T75" s="76"/>
      <c r="U75" s="55">
        <v>0</v>
      </c>
      <c r="V75" s="234">
        <f>'3. melléklet'!BG73</f>
        <v>0</v>
      </c>
      <c r="W75" s="234">
        <f>'3. melléklet'!BH73</f>
        <v>0</v>
      </c>
      <c r="X75" s="262"/>
      <c r="Y75" s="192" t="s">
        <v>388</v>
      </c>
      <c r="Z75" s="73"/>
      <c r="AA75" s="80"/>
      <c r="AB75" s="75" t="s">
        <v>656</v>
      </c>
      <c r="AC75" s="76" t="s">
        <v>537</v>
      </c>
      <c r="AD75" s="31"/>
      <c r="AE75" s="76"/>
      <c r="AF75" s="76"/>
      <c r="AG75" s="55">
        <v>0</v>
      </c>
      <c r="AH75" s="234">
        <f>'4. melléklet'!AW73+'5. melléklet'!AS73+'6. melléklet'!AS73+'7. melléklet'!AQ73+'8. melléklet'!Y73+'9. melléklet'!AE73</f>
        <v>0</v>
      </c>
      <c r="AI75" s="234">
        <f>'4. melléklet'!AX73+'5. melléklet'!AT73+'6. melléklet'!AT73+'7. melléklet'!AR73+'8. melléklet'!Z73+'9. melléklet'!AF73</f>
        <v>0</v>
      </c>
      <c r="AJ75" s="262"/>
      <c r="AK75" s="192" t="s">
        <v>489</v>
      </c>
      <c r="AL75" s="73"/>
      <c r="AM75" s="80"/>
      <c r="AN75" s="75" t="s">
        <v>656</v>
      </c>
      <c r="AO75" s="76" t="s">
        <v>537</v>
      </c>
      <c r="AP75" s="31"/>
      <c r="AQ75" s="76"/>
      <c r="AR75" s="76"/>
      <c r="AS75" s="54">
        <f t="shared" si="14"/>
        <v>576276</v>
      </c>
      <c r="AT75" s="54">
        <f t="shared" si="15"/>
        <v>223395</v>
      </c>
      <c r="AU75" s="54">
        <f t="shared" si="16"/>
        <v>0</v>
      </c>
      <c r="AV75" s="261">
        <f t="shared" si="17"/>
        <v>0</v>
      </c>
    </row>
    <row r="76" spans="1:48" s="102" customFormat="1" ht="30" customHeight="1" thickBot="1" x14ac:dyDescent="0.3">
      <c r="A76" s="192" t="s">
        <v>163</v>
      </c>
      <c r="B76" s="133" t="s">
        <v>549</v>
      </c>
      <c r="C76" s="123"/>
      <c r="D76" s="124"/>
      <c r="E76" s="124"/>
      <c r="F76" s="124"/>
      <c r="G76" s="124"/>
      <c r="H76" s="124"/>
      <c r="I76" s="99">
        <f>SUM(I56,I68)</f>
        <v>4249538</v>
      </c>
      <c r="J76" s="99">
        <f>'2. melléklet'!IU76</f>
        <v>3741941</v>
      </c>
      <c r="K76" s="99">
        <f>'2. melléklet'!IV76</f>
        <v>2125654</v>
      </c>
      <c r="L76" s="256">
        <f t="shared" si="11"/>
        <v>0.5680618694950027</v>
      </c>
      <c r="M76" s="192" t="s">
        <v>286</v>
      </c>
      <c r="N76" s="133" t="s">
        <v>549</v>
      </c>
      <c r="O76" s="123"/>
      <c r="P76" s="124"/>
      <c r="Q76" s="124"/>
      <c r="R76" s="124"/>
      <c r="S76" s="124"/>
      <c r="T76" s="124"/>
      <c r="U76" s="99">
        <f>SUM(U56,U68)</f>
        <v>449926</v>
      </c>
      <c r="V76" s="153">
        <f>'3. melléklet'!BG74</f>
        <v>452553</v>
      </c>
      <c r="W76" s="153">
        <f>'3. melléklet'!BH74</f>
        <v>383493</v>
      </c>
      <c r="X76" s="256">
        <f>W76/V76</f>
        <v>0.84739908916745665</v>
      </c>
      <c r="Y76" s="192" t="s">
        <v>389</v>
      </c>
      <c r="Z76" s="133" t="s">
        <v>549</v>
      </c>
      <c r="AA76" s="123"/>
      <c r="AB76" s="124"/>
      <c r="AC76" s="124"/>
      <c r="AD76" s="124"/>
      <c r="AE76" s="124"/>
      <c r="AF76" s="124"/>
      <c r="AG76" s="99">
        <f>SUM(AG56,AG68)</f>
        <v>1082178</v>
      </c>
      <c r="AH76" s="153">
        <f>'4. melléklet'!AW74+'5. melléklet'!AS74+'6. melléklet'!AS74+'7. melléklet'!AQ74+'8. melléklet'!Y74+'9. melléklet'!AE74</f>
        <v>1221352</v>
      </c>
      <c r="AI76" s="153">
        <f>'4. melléklet'!AX74+'5. melléklet'!AT74+'6. melléklet'!AT74+'7. melléklet'!AR74+'8. melléklet'!Z74+'9. melléklet'!AF74</f>
        <v>1117355</v>
      </c>
      <c r="AJ76" s="256">
        <f>AI76/AH76</f>
        <v>0.91485091930909357</v>
      </c>
      <c r="AK76" s="192" t="s">
        <v>490</v>
      </c>
      <c r="AL76" s="133" t="s">
        <v>549</v>
      </c>
      <c r="AM76" s="123"/>
      <c r="AN76" s="124"/>
      <c r="AO76" s="124"/>
      <c r="AP76" s="124"/>
      <c r="AQ76" s="124"/>
      <c r="AR76" s="124"/>
      <c r="AS76" s="99">
        <f t="shared" si="14"/>
        <v>5781642</v>
      </c>
      <c r="AT76" s="99">
        <f t="shared" si="15"/>
        <v>5415846</v>
      </c>
      <c r="AU76" s="99">
        <f t="shared" si="16"/>
        <v>3626502</v>
      </c>
      <c r="AV76" s="256">
        <f t="shared" si="17"/>
        <v>0.66960951253045231</v>
      </c>
    </row>
    <row r="77" spans="1:48" s="109" customFormat="1" ht="16.5" thickBot="1" x14ac:dyDescent="0.3">
      <c r="A77" s="192" t="s">
        <v>164</v>
      </c>
      <c r="B77" s="106" t="s">
        <v>101</v>
      </c>
      <c r="C77" s="107" t="s">
        <v>538</v>
      </c>
      <c r="D77" s="107"/>
      <c r="E77" s="107"/>
      <c r="F77" s="107"/>
      <c r="G77" s="107"/>
      <c r="H77" s="107"/>
      <c r="I77" s="108">
        <f>SUM(I78,I81)</f>
        <v>1251110</v>
      </c>
      <c r="J77" s="108">
        <f>'2. melléklet'!IU77</f>
        <v>1804332</v>
      </c>
      <c r="K77" s="108">
        <f>'2. melléklet'!IV77</f>
        <v>1764332</v>
      </c>
      <c r="L77" s="257">
        <f t="shared" si="11"/>
        <v>0.97783113085618389</v>
      </c>
      <c r="M77" s="192" t="s">
        <v>287</v>
      </c>
      <c r="N77" s="106" t="s">
        <v>101</v>
      </c>
      <c r="O77" s="107" t="s">
        <v>538</v>
      </c>
      <c r="P77" s="107"/>
      <c r="Q77" s="107"/>
      <c r="R77" s="107"/>
      <c r="S77" s="107"/>
      <c r="T77" s="107"/>
      <c r="U77" s="108">
        <f>SUM(U78,U81)</f>
        <v>0</v>
      </c>
      <c r="V77" s="168">
        <f>'3. melléklet'!BG75</f>
        <v>0</v>
      </c>
      <c r="W77" s="168">
        <f>'3. melléklet'!BH75</f>
        <v>0</v>
      </c>
      <c r="X77" s="257"/>
      <c r="Y77" s="192" t="s">
        <v>390</v>
      </c>
      <c r="Z77" s="106" t="s">
        <v>101</v>
      </c>
      <c r="AA77" s="107" t="s">
        <v>538</v>
      </c>
      <c r="AB77" s="107"/>
      <c r="AC77" s="107"/>
      <c r="AD77" s="107"/>
      <c r="AE77" s="107"/>
      <c r="AF77" s="107"/>
      <c r="AG77" s="108">
        <f>SUM(AG78,AG81)</f>
        <v>0</v>
      </c>
      <c r="AH77" s="168">
        <f>'4. melléklet'!AW75+'5. melléklet'!AS75+'6. melléklet'!AS75+'7. melléklet'!AQ75+'8. melléklet'!Y75+'9. melléklet'!AE75</f>
        <v>0</v>
      </c>
      <c r="AI77" s="168">
        <f>'4. melléklet'!AX75+'5. melléklet'!AT75+'6. melléklet'!AT75+'7. melléklet'!AR75+'8. melléklet'!Z75+'9. melléklet'!AF75</f>
        <v>0</v>
      </c>
      <c r="AJ77" s="257"/>
      <c r="AK77" s="192" t="s">
        <v>491</v>
      </c>
      <c r="AL77" s="106" t="s">
        <v>101</v>
      </c>
      <c r="AM77" s="107" t="s">
        <v>538</v>
      </c>
      <c r="AN77" s="107"/>
      <c r="AO77" s="107"/>
      <c r="AP77" s="107"/>
      <c r="AQ77" s="107"/>
      <c r="AR77" s="107"/>
      <c r="AS77" s="108">
        <f t="shared" si="14"/>
        <v>1251110</v>
      </c>
      <c r="AT77" s="108">
        <f t="shared" si="15"/>
        <v>1804332</v>
      </c>
      <c r="AU77" s="108">
        <f t="shared" si="16"/>
        <v>1764332</v>
      </c>
      <c r="AV77" s="257">
        <f t="shared" si="17"/>
        <v>0.97783113085618389</v>
      </c>
    </row>
    <row r="78" spans="1:48" s="109" customFormat="1" ht="16.5" thickBot="1" x14ac:dyDescent="0.3">
      <c r="A78" s="192" t="s">
        <v>165</v>
      </c>
      <c r="B78" s="110"/>
      <c r="C78" s="125" t="s">
        <v>102</v>
      </c>
      <c r="D78" s="126" t="s">
        <v>542</v>
      </c>
      <c r="E78" s="126"/>
      <c r="F78" s="126"/>
      <c r="G78" s="126"/>
      <c r="H78" s="126"/>
      <c r="I78" s="140"/>
      <c r="J78" s="140">
        <f>'2. melléklet'!IU78</f>
        <v>500000</v>
      </c>
      <c r="K78" s="140">
        <f>'2. melléklet'!IV78</f>
        <v>500000</v>
      </c>
      <c r="L78" s="263">
        <f t="shared" si="11"/>
        <v>1</v>
      </c>
      <c r="M78" s="192" t="s">
        <v>288</v>
      </c>
      <c r="N78" s="110"/>
      <c r="O78" s="125" t="s">
        <v>102</v>
      </c>
      <c r="P78" s="126" t="s">
        <v>542</v>
      </c>
      <c r="Q78" s="126"/>
      <c r="R78" s="126"/>
      <c r="S78" s="126"/>
      <c r="T78" s="126"/>
      <c r="U78" s="140"/>
      <c r="V78" s="167">
        <f>'3. melléklet'!BG76</f>
        <v>0</v>
      </c>
      <c r="W78" s="167">
        <f>'3. melléklet'!BH76</f>
        <v>0</v>
      </c>
      <c r="X78" s="263"/>
      <c r="Y78" s="192" t="s">
        <v>391</v>
      </c>
      <c r="Z78" s="110"/>
      <c r="AA78" s="125" t="s">
        <v>102</v>
      </c>
      <c r="AB78" s="126" t="s">
        <v>542</v>
      </c>
      <c r="AC78" s="126"/>
      <c r="AD78" s="126"/>
      <c r="AE78" s="126"/>
      <c r="AF78" s="126"/>
      <c r="AG78" s="140"/>
      <c r="AH78" s="167">
        <f>'4. melléklet'!AW76+'5. melléklet'!AS76+'6. melléklet'!AS76+'7. melléklet'!AQ76+'8. melléklet'!Y76+'9. melléklet'!AE76</f>
        <v>0</v>
      </c>
      <c r="AI78" s="167">
        <f>'4. melléklet'!AX76+'5. melléklet'!AT76+'6. melléklet'!AT76+'7. melléklet'!AR76+'8. melléklet'!Z76+'9. melléklet'!AF76</f>
        <v>0</v>
      </c>
      <c r="AJ78" s="263"/>
      <c r="AK78" s="192" t="s">
        <v>492</v>
      </c>
      <c r="AL78" s="110"/>
      <c r="AM78" s="125" t="s">
        <v>102</v>
      </c>
      <c r="AN78" s="126" t="s">
        <v>542</v>
      </c>
      <c r="AO78" s="126"/>
      <c r="AP78" s="126"/>
      <c r="AQ78" s="126"/>
      <c r="AR78" s="126"/>
      <c r="AS78" s="140">
        <f t="shared" si="14"/>
        <v>0</v>
      </c>
      <c r="AT78" s="140">
        <f t="shared" si="15"/>
        <v>500000</v>
      </c>
      <c r="AU78" s="140">
        <f t="shared" si="16"/>
        <v>500000</v>
      </c>
      <c r="AV78" s="263">
        <f t="shared" si="17"/>
        <v>1</v>
      </c>
    </row>
    <row r="79" spans="1:48" s="62" customFormat="1" ht="15" customHeight="1" thickBot="1" x14ac:dyDescent="0.25">
      <c r="A79" s="192" t="s">
        <v>166</v>
      </c>
      <c r="B79" s="61"/>
      <c r="C79" s="48"/>
      <c r="D79" s="81" t="s">
        <v>637</v>
      </c>
      <c r="E79" s="59" t="s">
        <v>657</v>
      </c>
      <c r="F79" s="59"/>
      <c r="G79" s="59"/>
      <c r="H79" s="59"/>
      <c r="I79" s="60">
        <v>0</v>
      </c>
      <c r="J79" s="60">
        <f>'2. melléklet'!IU79</f>
        <v>500000</v>
      </c>
      <c r="K79" s="60">
        <f>'2. melléklet'!IV79</f>
        <v>500000</v>
      </c>
      <c r="L79" s="251">
        <f t="shared" si="11"/>
        <v>1</v>
      </c>
      <c r="M79" s="192" t="s">
        <v>289</v>
      </c>
      <c r="N79" s="61"/>
      <c r="O79" s="48"/>
      <c r="P79" s="81" t="s">
        <v>637</v>
      </c>
      <c r="Q79" s="59" t="s">
        <v>657</v>
      </c>
      <c r="R79" s="59"/>
      <c r="S79" s="59"/>
      <c r="T79" s="59"/>
      <c r="U79" s="60">
        <v>0</v>
      </c>
      <c r="V79" s="150">
        <f>'3. melléklet'!BG77</f>
        <v>0</v>
      </c>
      <c r="W79" s="150">
        <f>'3. melléklet'!BH77</f>
        <v>0</v>
      </c>
      <c r="X79" s="266"/>
      <c r="Y79" s="192" t="s">
        <v>392</v>
      </c>
      <c r="Z79" s="61"/>
      <c r="AA79" s="48"/>
      <c r="AB79" s="81" t="s">
        <v>637</v>
      </c>
      <c r="AC79" s="59" t="s">
        <v>657</v>
      </c>
      <c r="AD79" s="59"/>
      <c r="AE79" s="59"/>
      <c r="AF79" s="59"/>
      <c r="AG79" s="60">
        <v>0</v>
      </c>
      <c r="AH79" s="150">
        <f>'4. melléklet'!AW77+'5. melléklet'!AS77+'6. melléklet'!AS77+'7. melléklet'!AQ77+'8. melléklet'!Y77+'9. melléklet'!AE77</f>
        <v>0</v>
      </c>
      <c r="AI79" s="150">
        <f>'4. melléklet'!AX77+'5. melléklet'!AT77+'6. melléklet'!AT77+'7. melléklet'!AR77+'8. melléklet'!Z77+'9. melléklet'!AF77</f>
        <v>0</v>
      </c>
      <c r="AJ79" s="266"/>
      <c r="AK79" s="192" t="s">
        <v>493</v>
      </c>
      <c r="AL79" s="61"/>
      <c r="AM79" s="48"/>
      <c r="AN79" s="81" t="s">
        <v>637</v>
      </c>
      <c r="AO79" s="59" t="s">
        <v>657</v>
      </c>
      <c r="AP79" s="59"/>
      <c r="AQ79" s="59"/>
      <c r="AR79" s="59"/>
      <c r="AS79" s="60">
        <f t="shared" si="14"/>
        <v>0</v>
      </c>
      <c r="AT79" s="60">
        <f t="shared" si="15"/>
        <v>500000</v>
      </c>
      <c r="AU79" s="60">
        <f t="shared" si="16"/>
        <v>500000</v>
      </c>
      <c r="AV79" s="266">
        <f t="shared" si="17"/>
        <v>1</v>
      </c>
    </row>
    <row r="80" spans="1:48" s="62" customFormat="1" ht="15" customHeight="1" thickBot="1" x14ac:dyDescent="0.3">
      <c r="A80" s="192" t="s">
        <v>167</v>
      </c>
      <c r="B80" s="61"/>
      <c r="C80" s="125" t="s">
        <v>529</v>
      </c>
      <c r="D80" s="112" t="s">
        <v>950</v>
      </c>
      <c r="E80" s="64"/>
      <c r="F80" s="64"/>
      <c r="G80" s="64"/>
      <c r="H80" s="64"/>
      <c r="I80" s="279"/>
      <c r="J80" s="279">
        <f>'2. melléklet'!IU80</f>
        <v>21189</v>
      </c>
      <c r="K80" s="279">
        <f>'2. melléklet'!IV80</f>
        <v>21189</v>
      </c>
      <c r="L80" s="281">
        <f t="shared" si="11"/>
        <v>1</v>
      </c>
      <c r="M80" s="192" t="s">
        <v>290</v>
      </c>
      <c r="N80" s="61"/>
      <c r="O80" s="125" t="s">
        <v>529</v>
      </c>
      <c r="P80" s="112" t="s">
        <v>950</v>
      </c>
      <c r="Q80" s="64"/>
      <c r="R80" s="64"/>
      <c r="S80" s="64"/>
      <c r="T80" s="64"/>
      <c r="U80" s="245"/>
      <c r="V80" s="246">
        <f>'3. melléklet'!BG78</f>
        <v>0</v>
      </c>
      <c r="W80" s="246">
        <f>'3. melléklet'!BH78</f>
        <v>0</v>
      </c>
      <c r="X80" s="267"/>
      <c r="Y80" s="192" t="s">
        <v>393</v>
      </c>
      <c r="Z80" s="61"/>
      <c r="AA80" s="125" t="s">
        <v>529</v>
      </c>
      <c r="AB80" s="112" t="s">
        <v>950</v>
      </c>
      <c r="AC80" s="64"/>
      <c r="AD80" s="64"/>
      <c r="AE80" s="64"/>
      <c r="AF80" s="64"/>
      <c r="AG80" s="245"/>
      <c r="AH80" s="246">
        <f>'4. melléklet'!AW78+'5. melléklet'!AS78+'6. melléklet'!AS78+'7. melléklet'!AQ78+'8. melléklet'!Y78+'9. melléklet'!AE78</f>
        <v>0</v>
      </c>
      <c r="AI80" s="246">
        <f>'4. melléklet'!AX78+'5. melléklet'!AT78+'6. melléklet'!AT78+'7. melléklet'!AR78+'8. melléklet'!Z78+'9. melléklet'!AF78</f>
        <v>0</v>
      </c>
      <c r="AJ80" s="267"/>
      <c r="AK80" s="192" t="s">
        <v>494</v>
      </c>
      <c r="AL80" s="61"/>
      <c r="AM80" s="125" t="s">
        <v>529</v>
      </c>
      <c r="AN80" s="112" t="s">
        <v>950</v>
      </c>
      <c r="AO80" s="64"/>
      <c r="AP80" s="64"/>
      <c r="AQ80" s="64"/>
      <c r="AR80" s="64"/>
      <c r="AS80" s="279">
        <f>SUM(I80,U80,AG80)</f>
        <v>0</v>
      </c>
      <c r="AT80" s="279">
        <f>SUM(J80,V80,AH80)</f>
        <v>21189</v>
      </c>
      <c r="AU80" s="279">
        <f>SUM(K80,W80,AI80)</f>
        <v>21189</v>
      </c>
      <c r="AV80" s="284">
        <f t="shared" si="17"/>
        <v>1</v>
      </c>
    </row>
    <row r="81" spans="1:48" s="86" customFormat="1" ht="15" customHeight="1" thickBot="1" x14ac:dyDescent="0.25">
      <c r="A81" s="192" t="s">
        <v>168</v>
      </c>
      <c r="B81" s="141"/>
      <c r="C81" s="142" t="s">
        <v>543</v>
      </c>
      <c r="D81" s="143" t="s">
        <v>548</v>
      </c>
      <c r="E81" s="144"/>
      <c r="F81" s="144"/>
      <c r="G81" s="144"/>
      <c r="H81" s="144"/>
      <c r="I81" s="145">
        <v>1251110</v>
      </c>
      <c r="J81" s="145">
        <f>'2. melléklet'!IU81</f>
        <v>1283143</v>
      </c>
      <c r="K81" s="145">
        <f>'2. melléklet'!IV81</f>
        <v>1243143</v>
      </c>
      <c r="L81" s="264">
        <f t="shared" si="11"/>
        <v>0.968826545443493</v>
      </c>
      <c r="M81" s="192" t="s">
        <v>291</v>
      </c>
      <c r="N81" s="141"/>
      <c r="O81" s="142" t="s">
        <v>543</v>
      </c>
      <c r="P81" s="143" t="s">
        <v>548</v>
      </c>
      <c r="Q81" s="144"/>
      <c r="R81" s="144"/>
      <c r="S81" s="144"/>
      <c r="T81" s="144"/>
      <c r="U81" s="145">
        <v>0</v>
      </c>
      <c r="V81" s="155">
        <f>'3. melléklet'!BG79</f>
        <v>0</v>
      </c>
      <c r="W81" s="155">
        <f>'3. melléklet'!BH79</f>
        <v>0</v>
      </c>
      <c r="X81" s="268"/>
      <c r="Y81" s="192" t="s">
        <v>394</v>
      </c>
      <c r="Z81" s="141"/>
      <c r="AA81" s="142" t="s">
        <v>543</v>
      </c>
      <c r="AB81" s="143" t="s">
        <v>548</v>
      </c>
      <c r="AC81" s="144"/>
      <c r="AD81" s="144"/>
      <c r="AE81" s="144"/>
      <c r="AF81" s="144"/>
      <c r="AG81" s="145">
        <v>0</v>
      </c>
      <c r="AH81" s="155">
        <f>'4. melléklet'!AW79+'5. melléklet'!AS79+'6. melléklet'!AS79+'7. melléklet'!AQ79+'8. melléklet'!Y79+'9. melléklet'!AE79</f>
        <v>0</v>
      </c>
      <c r="AI81" s="155">
        <f>'4. melléklet'!AX79+'5. melléklet'!AT79+'6. melléklet'!AT79+'7. melléklet'!AR79+'8. melléklet'!Z79+'9. melléklet'!AF79</f>
        <v>0</v>
      </c>
      <c r="AJ81" s="268"/>
      <c r="AK81" s="192" t="s">
        <v>495</v>
      </c>
      <c r="AL81" s="141"/>
      <c r="AM81" s="142" t="s">
        <v>543</v>
      </c>
      <c r="AN81" s="143" t="s">
        <v>548</v>
      </c>
      <c r="AO81" s="144"/>
      <c r="AP81" s="144"/>
      <c r="AQ81" s="144"/>
      <c r="AR81" s="144"/>
      <c r="AS81" s="145">
        <f t="shared" si="14"/>
        <v>1251110</v>
      </c>
      <c r="AT81" s="145">
        <f t="shared" si="15"/>
        <v>1283143</v>
      </c>
      <c r="AU81" s="145">
        <f t="shared" si="16"/>
        <v>1243143</v>
      </c>
      <c r="AV81" s="268">
        <f t="shared" si="17"/>
        <v>0.968826545443493</v>
      </c>
    </row>
    <row r="82" spans="1:48" s="109" customFormat="1" ht="16.5" thickBot="1" x14ac:dyDescent="0.3">
      <c r="A82" s="192" t="s">
        <v>169</v>
      </c>
      <c r="B82" s="106" t="s">
        <v>539</v>
      </c>
      <c r="C82" s="107" t="s">
        <v>107</v>
      </c>
      <c r="D82" s="122"/>
      <c r="E82" s="122"/>
      <c r="F82" s="107"/>
      <c r="G82" s="107"/>
      <c r="H82" s="107"/>
      <c r="I82" s="108"/>
      <c r="J82" s="108">
        <f>'2. melléklet'!IU82</f>
        <v>0</v>
      </c>
      <c r="K82" s="108">
        <f>'2. melléklet'!IV82</f>
        <v>0</v>
      </c>
      <c r="L82" s="257"/>
      <c r="M82" s="192" t="s">
        <v>292</v>
      </c>
      <c r="N82" s="106" t="s">
        <v>539</v>
      </c>
      <c r="O82" s="107" t="s">
        <v>107</v>
      </c>
      <c r="P82" s="122"/>
      <c r="Q82" s="122"/>
      <c r="R82" s="107"/>
      <c r="S82" s="107"/>
      <c r="T82" s="107"/>
      <c r="U82" s="108"/>
      <c r="V82" s="168">
        <f>'3. melléklet'!BG80</f>
        <v>0</v>
      </c>
      <c r="W82" s="168">
        <f>'3. melléklet'!BH80</f>
        <v>0</v>
      </c>
      <c r="X82" s="257"/>
      <c r="Y82" s="192" t="s">
        <v>395</v>
      </c>
      <c r="Z82" s="106" t="s">
        <v>539</v>
      </c>
      <c r="AA82" s="107" t="s">
        <v>107</v>
      </c>
      <c r="AB82" s="122"/>
      <c r="AC82" s="122"/>
      <c r="AD82" s="107"/>
      <c r="AE82" s="107"/>
      <c r="AF82" s="107"/>
      <c r="AG82" s="108"/>
      <c r="AH82" s="168">
        <f>'4. melléklet'!AW80+'5. melléklet'!AS80+'6. melléklet'!AS80+'7. melléklet'!AQ80+'8. melléklet'!Y80+'9. melléklet'!AE80</f>
        <v>0</v>
      </c>
      <c r="AI82" s="168">
        <f>'4. melléklet'!AX80+'5. melléklet'!AT80+'6. melléklet'!AT80+'7. melléklet'!AR80+'8. melléklet'!Z80+'9. melléklet'!AF80</f>
        <v>0</v>
      </c>
      <c r="AJ82" s="257"/>
      <c r="AK82" s="192" t="s">
        <v>496</v>
      </c>
      <c r="AL82" s="106" t="s">
        <v>539</v>
      </c>
      <c r="AM82" s="107" t="s">
        <v>107</v>
      </c>
      <c r="AN82" s="122"/>
      <c r="AO82" s="122"/>
      <c r="AP82" s="107"/>
      <c r="AQ82" s="107"/>
      <c r="AR82" s="107"/>
      <c r="AS82" s="108">
        <f t="shared" si="14"/>
        <v>0</v>
      </c>
      <c r="AT82" s="108">
        <f t="shared" si="15"/>
        <v>0</v>
      </c>
      <c r="AU82" s="108">
        <f t="shared" si="16"/>
        <v>0</v>
      </c>
      <c r="AV82" s="257"/>
    </row>
    <row r="83" spans="1:48" s="102" customFormat="1" ht="30" customHeight="1" thickBot="1" x14ac:dyDescent="0.3">
      <c r="A83" s="192" t="s">
        <v>170</v>
      </c>
      <c r="B83" s="129" t="s">
        <v>550</v>
      </c>
      <c r="C83" s="130"/>
      <c r="D83" s="131"/>
      <c r="E83" s="131"/>
      <c r="F83" s="131"/>
      <c r="G83" s="131"/>
      <c r="H83" s="131"/>
      <c r="I83" s="132">
        <f>SUM(I76,I81)</f>
        <v>5500648</v>
      </c>
      <c r="J83" s="132">
        <f>'2. melléklet'!IU83</f>
        <v>5546273</v>
      </c>
      <c r="K83" s="132">
        <f>'2. melléklet'!IV83</f>
        <v>3889986</v>
      </c>
      <c r="L83" s="265">
        <f t="shared" si="11"/>
        <v>0.70136937002560096</v>
      </c>
      <c r="M83" s="192" t="s">
        <v>293</v>
      </c>
      <c r="N83" s="129" t="s">
        <v>550</v>
      </c>
      <c r="O83" s="130"/>
      <c r="P83" s="131"/>
      <c r="Q83" s="131"/>
      <c r="R83" s="131"/>
      <c r="S83" s="131"/>
      <c r="T83" s="131"/>
      <c r="U83" s="132">
        <f>SUM(U76,U81)</f>
        <v>449926</v>
      </c>
      <c r="V83" s="169">
        <f>'3. melléklet'!BG81</f>
        <v>452553</v>
      </c>
      <c r="W83" s="169">
        <f>'3. melléklet'!BH81</f>
        <v>383493</v>
      </c>
      <c r="X83" s="265">
        <f>W83/V83</f>
        <v>0.84739908916745665</v>
      </c>
      <c r="Y83" s="192" t="s">
        <v>396</v>
      </c>
      <c r="Z83" s="129" t="s">
        <v>550</v>
      </c>
      <c r="AA83" s="130"/>
      <c r="AB83" s="131"/>
      <c r="AC83" s="131"/>
      <c r="AD83" s="131"/>
      <c r="AE83" s="131"/>
      <c r="AF83" s="131"/>
      <c r="AG83" s="132">
        <f>SUM(AG76,AG81)</f>
        <v>1082178</v>
      </c>
      <c r="AH83" s="169">
        <f>'4. melléklet'!AW81+'5. melléklet'!AS81+'6. melléklet'!AS81+'7. melléklet'!AQ81+'8. melléklet'!Y81+'9. melléklet'!AE81</f>
        <v>1221352</v>
      </c>
      <c r="AI83" s="169">
        <f>'4. melléklet'!AX81+'5. melléklet'!AT81+'6. melléklet'!AT81+'7. melléklet'!AR81+'8. melléklet'!Z81+'9. melléklet'!AF81</f>
        <v>1117355</v>
      </c>
      <c r="AJ83" s="265">
        <f>AI83/AH83</f>
        <v>0.91485091930909357</v>
      </c>
      <c r="AK83" s="192" t="s">
        <v>497</v>
      </c>
      <c r="AL83" s="129" t="s">
        <v>550</v>
      </c>
      <c r="AM83" s="130"/>
      <c r="AN83" s="131"/>
      <c r="AO83" s="131"/>
      <c r="AP83" s="131"/>
      <c r="AQ83" s="131"/>
      <c r="AR83" s="131"/>
      <c r="AS83" s="132">
        <f>SUM(I83,U83,AG83)-AS81</f>
        <v>5781642</v>
      </c>
      <c r="AT83" s="132">
        <f>SUM(J83,V83,AH83)-AT81</f>
        <v>5937035</v>
      </c>
      <c r="AU83" s="132">
        <f>SUM(K83,W83,AI83)-AU81</f>
        <v>4147691</v>
      </c>
      <c r="AV83" s="265">
        <f t="shared" si="17"/>
        <v>0.69861319665455901</v>
      </c>
    </row>
    <row r="84" spans="1:48" s="190" customFormat="1" ht="15" customHeight="1" thickBot="1" x14ac:dyDescent="0.25">
      <c r="A84" s="192" t="s">
        <v>171</v>
      </c>
      <c r="L84" s="29" t="s">
        <v>7</v>
      </c>
      <c r="M84" s="192" t="s">
        <v>294</v>
      </c>
      <c r="X84" s="29" t="s">
        <v>7</v>
      </c>
      <c r="Y84" s="192" t="s">
        <v>397</v>
      </c>
      <c r="AJ84" s="29" t="s">
        <v>7</v>
      </c>
      <c r="AK84" s="192" t="s">
        <v>498</v>
      </c>
      <c r="AS84" s="29"/>
      <c r="AT84" s="29"/>
      <c r="AU84" s="29"/>
      <c r="AV84" s="29" t="s">
        <v>7</v>
      </c>
    </row>
    <row r="85" spans="1:48" s="32" customFormat="1" ht="15" customHeight="1" thickBot="1" x14ac:dyDescent="0.25">
      <c r="A85" s="192" t="s">
        <v>172</v>
      </c>
      <c r="B85" s="33" t="s">
        <v>8</v>
      </c>
      <c r="C85" s="33" t="s">
        <v>9</v>
      </c>
      <c r="D85" s="33" t="s">
        <v>10</v>
      </c>
      <c r="E85" s="532" t="s">
        <v>11</v>
      </c>
      <c r="F85" s="533"/>
      <c r="G85" s="533"/>
      <c r="H85" s="534"/>
      <c r="I85" s="218" t="s">
        <v>12</v>
      </c>
      <c r="J85" s="33" t="s">
        <v>110</v>
      </c>
      <c r="K85" s="33" t="s">
        <v>111</v>
      </c>
      <c r="L85" s="33" t="s">
        <v>112</v>
      </c>
      <c r="M85" s="192" t="s">
        <v>295</v>
      </c>
      <c r="N85" s="33" t="s">
        <v>113</v>
      </c>
      <c r="O85" s="33" t="s">
        <v>114</v>
      </c>
      <c r="P85" s="33" t="s">
        <v>115</v>
      </c>
      <c r="Q85" s="532" t="s">
        <v>117</v>
      </c>
      <c r="R85" s="533"/>
      <c r="S85" s="533"/>
      <c r="T85" s="533"/>
      <c r="U85" s="33" t="s">
        <v>118</v>
      </c>
      <c r="V85" s="33" t="s">
        <v>119</v>
      </c>
      <c r="W85" s="33" t="s">
        <v>120</v>
      </c>
      <c r="X85" s="33" t="s">
        <v>121</v>
      </c>
      <c r="Y85" s="192" t="s">
        <v>398</v>
      </c>
      <c r="Z85" s="33" t="s">
        <v>122</v>
      </c>
      <c r="AA85" s="33" t="s">
        <v>123</v>
      </c>
      <c r="AB85" s="33" t="s">
        <v>124</v>
      </c>
      <c r="AC85" s="532" t="s">
        <v>125</v>
      </c>
      <c r="AD85" s="533"/>
      <c r="AE85" s="533"/>
      <c r="AF85" s="534"/>
      <c r="AG85" s="218" t="s">
        <v>126</v>
      </c>
      <c r="AH85" s="33" t="s">
        <v>127</v>
      </c>
      <c r="AI85" s="33" t="s">
        <v>128</v>
      </c>
      <c r="AJ85" s="33" t="s">
        <v>129</v>
      </c>
      <c r="AK85" s="192" t="s">
        <v>499</v>
      </c>
      <c r="AL85" s="33" t="s">
        <v>130</v>
      </c>
      <c r="AM85" s="33" t="s">
        <v>131</v>
      </c>
      <c r="AN85" s="33" t="s">
        <v>132</v>
      </c>
      <c r="AO85" s="532" t="s">
        <v>133</v>
      </c>
      <c r="AP85" s="533"/>
      <c r="AQ85" s="533"/>
      <c r="AR85" s="534"/>
      <c r="AS85" s="218" t="s">
        <v>134</v>
      </c>
      <c r="AT85" s="33" t="s">
        <v>135</v>
      </c>
      <c r="AU85" s="33" t="s">
        <v>136</v>
      </c>
      <c r="AV85" s="33" t="s">
        <v>137</v>
      </c>
    </row>
    <row r="86" spans="1:48" s="190" customFormat="1" ht="30" customHeight="1" thickBot="1" x14ac:dyDescent="0.25">
      <c r="A86" s="192" t="s">
        <v>173</v>
      </c>
      <c r="B86" s="535" t="s">
        <v>2102</v>
      </c>
      <c r="C86" s="536"/>
      <c r="D86" s="536"/>
      <c r="E86" s="536"/>
      <c r="F86" s="536"/>
      <c r="G86" s="536"/>
      <c r="H86" s="536"/>
      <c r="I86" s="536"/>
      <c r="J86" s="536"/>
      <c r="K86" s="536"/>
      <c r="L86" s="536"/>
      <c r="M86" s="192" t="s">
        <v>296</v>
      </c>
      <c r="N86" s="535" t="s">
        <v>2102</v>
      </c>
      <c r="O86" s="536"/>
      <c r="P86" s="536"/>
      <c r="Q86" s="536"/>
      <c r="R86" s="536"/>
      <c r="S86" s="536"/>
      <c r="T86" s="536"/>
      <c r="U86" s="536"/>
      <c r="V86" s="536"/>
      <c r="W86" s="536"/>
      <c r="X86" s="227"/>
      <c r="Y86" s="192" t="s">
        <v>399</v>
      </c>
      <c r="Z86" s="535" t="s">
        <v>2102</v>
      </c>
      <c r="AA86" s="536"/>
      <c r="AB86" s="536"/>
      <c r="AC86" s="536"/>
      <c r="AD86" s="536"/>
      <c r="AE86" s="536"/>
      <c r="AF86" s="536"/>
      <c r="AG86" s="536"/>
      <c r="AH86" s="536"/>
      <c r="AI86" s="536"/>
      <c r="AJ86" s="536"/>
      <c r="AK86" s="192" t="s">
        <v>500</v>
      </c>
      <c r="AL86" s="535" t="s">
        <v>2102</v>
      </c>
      <c r="AM86" s="536"/>
      <c r="AN86" s="536"/>
      <c r="AO86" s="536"/>
      <c r="AP86" s="536"/>
      <c r="AQ86" s="536"/>
      <c r="AR86" s="536"/>
      <c r="AS86" s="536"/>
      <c r="AT86" s="536"/>
      <c r="AU86" s="536"/>
      <c r="AV86" s="536"/>
    </row>
    <row r="87" spans="1:48" s="190" customFormat="1" ht="30" customHeight="1" thickBot="1" x14ac:dyDescent="0.25">
      <c r="A87" s="192" t="s">
        <v>174</v>
      </c>
      <c r="B87" s="238"/>
      <c r="C87" s="239"/>
      <c r="D87" s="239"/>
      <c r="E87" s="239"/>
      <c r="F87" s="239"/>
      <c r="G87" s="239"/>
      <c r="H87" s="239"/>
      <c r="I87" s="239"/>
      <c r="J87" s="239"/>
      <c r="K87" s="239"/>
      <c r="L87" s="239"/>
      <c r="M87" s="192" t="s">
        <v>297</v>
      </c>
      <c r="N87" s="239"/>
      <c r="O87" s="239"/>
      <c r="P87" s="239"/>
      <c r="Q87" s="239"/>
      <c r="R87" s="239"/>
      <c r="S87" s="239"/>
      <c r="T87" s="239"/>
      <c r="U87" s="239"/>
      <c r="V87" s="239"/>
      <c r="W87" s="239"/>
      <c r="X87" s="239"/>
      <c r="Y87" s="192" t="s">
        <v>400</v>
      </c>
      <c r="Z87" s="239"/>
      <c r="AA87" s="239"/>
      <c r="AB87" s="239"/>
      <c r="AC87" s="239"/>
      <c r="AD87" s="239"/>
      <c r="AE87" s="239"/>
      <c r="AF87" s="239"/>
      <c r="AG87" s="239"/>
      <c r="AH87" s="239"/>
      <c r="AI87" s="239"/>
      <c r="AJ87" s="239"/>
      <c r="AK87" s="192" t="s">
        <v>501</v>
      </c>
      <c r="AL87" s="239"/>
      <c r="AM87" s="239"/>
      <c r="AN87" s="239"/>
      <c r="AO87" s="239"/>
      <c r="AP87" s="239"/>
      <c r="AQ87" s="239"/>
      <c r="AR87" s="239"/>
      <c r="AS87" s="239"/>
      <c r="AT87" s="235"/>
      <c r="AU87" s="229"/>
      <c r="AV87" s="229"/>
    </row>
    <row r="88" spans="1:48" s="190" customFormat="1" ht="30" customHeight="1" thickBot="1" x14ac:dyDescent="0.25">
      <c r="A88" s="192" t="s">
        <v>175</v>
      </c>
      <c r="B88" s="522" t="s">
        <v>509</v>
      </c>
      <c r="C88" s="522"/>
      <c r="D88" s="522"/>
      <c r="E88" s="522"/>
      <c r="F88" s="522"/>
      <c r="G88" s="522"/>
      <c r="H88" s="522"/>
      <c r="I88" s="44">
        <f>I43</f>
        <v>4375576</v>
      </c>
      <c r="J88" s="44">
        <f>J43</f>
        <v>3687700</v>
      </c>
      <c r="K88" s="44">
        <f>K43</f>
        <v>3646745</v>
      </c>
      <c r="L88" s="44"/>
      <c r="M88" s="192" t="s">
        <v>298</v>
      </c>
      <c r="N88" s="522" t="s">
        <v>509</v>
      </c>
      <c r="O88" s="522"/>
      <c r="P88" s="522"/>
      <c r="Q88" s="522"/>
      <c r="R88" s="522"/>
      <c r="S88" s="522"/>
      <c r="T88" s="522"/>
      <c r="U88" s="44">
        <f>U43</f>
        <v>20912</v>
      </c>
      <c r="V88" s="44">
        <f>V43</f>
        <v>33161</v>
      </c>
      <c r="W88" s="44">
        <f>W43</f>
        <v>25523</v>
      </c>
      <c r="X88" s="44"/>
      <c r="Y88" s="192" t="s">
        <v>401</v>
      </c>
      <c r="Z88" s="522" t="s">
        <v>509</v>
      </c>
      <c r="AA88" s="522"/>
      <c r="AB88" s="522"/>
      <c r="AC88" s="522"/>
      <c r="AD88" s="522"/>
      <c r="AE88" s="522"/>
      <c r="AF88" s="522"/>
      <c r="AG88" s="44">
        <f>AG43</f>
        <v>246864</v>
      </c>
      <c r="AH88" s="44">
        <f>AH43</f>
        <v>250805</v>
      </c>
      <c r="AI88" s="44">
        <f>AI43</f>
        <v>228653</v>
      </c>
      <c r="AJ88" s="44"/>
      <c r="AK88" s="192" t="s">
        <v>502</v>
      </c>
      <c r="AL88" s="522" t="s">
        <v>509</v>
      </c>
      <c r="AM88" s="522"/>
      <c r="AN88" s="522"/>
      <c r="AO88" s="522"/>
      <c r="AP88" s="522"/>
      <c r="AQ88" s="522"/>
      <c r="AR88" s="522"/>
      <c r="AS88" s="44">
        <f>AS43</f>
        <v>4643352</v>
      </c>
      <c r="AT88" s="44">
        <f>AT43</f>
        <v>3971666</v>
      </c>
      <c r="AU88" s="44">
        <f>AU43</f>
        <v>3900921</v>
      </c>
      <c r="AV88" s="44"/>
    </row>
    <row r="89" spans="1:48" s="190" customFormat="1" ht="20.100000000000001" customHeight="1" thickBot="1" x14ac:dyDescent="0.25">
      <c r="A89" s="192" t="s">
        <v>176</v>
      </c>
      <c r="B89" s="525" t="s">
        <v>512</v>
      </c>
      <c r="C89" s="526"/>
      <c r="D89" s="526"/>
      <c r="E89" s="526"/>
      <c r="F89" s="526"/>
      <c r="G89" s="526"/>
      <c r="H89" s="527"/>
      <c r="I89" s="43"/>
      <c r="J89" s="43"/>
      <c r="K89" s="43"/>
      <c r="L89" s="43"/>
      <c r="M89" s="192" t="s">
        <v>299</v>
      </c>
      <c r="N89" s="525" t="s">
        <v>512</v>
      </c>
      <c r="O89" s="526"/>
      <c r="P89" s="526"/>
      <c r="Q89" s="526"/>
      <c r="R89" s="526"/>
      <c r="S89" s="526"/>
      <c r="T89" s="527"/>
      <c r="U89" s="43"/>
      <c r="V89" s="43"/>
      <c r="W89" s="43"/>
      <c r="X89" s="43"/>
      <c r="Y89" s="192" t="s">
        <v>402</v>
      </c>
      <c r="Z89" s="525" t="s">
        <v>512</v>
      </c>
      <c r="AA89" s="526"/>
      <c r="AB89" s="526"/>
      <c r="AC89" s="526"/>
      <c r="AD89" s="526"/>
      <c r="AE89" s="526"/>
      <c r="AF89" s="527"/>
      <c r="AG89" s="43"/>
      <c r="AH89" s="43"/>
      <c r="AI89" s="43"/>
      <c r="AJ89" s="43"/>
      <c r="AK89" s="192" t="s">
        <v>503</v>
      </c>
      <c r="AL89" s="525" t="s">
        <v>512</v>
      </c>
      <c r="AM89" s="526"/>
      <c r="AN89" s="526"/>
      <c r="AO89" s="526"/>
      <c r="AP89" s="526"/>
      <c r="AQ89" s="526"/>
      <c r="AR89" s="527"/>
      <c r="AS89" s="43"/>
      <c r="AT89" s="43"/>
      <c r="AU89" s="43"/>
      <c r="AV89" s="43"/>
    </row>
    <row r="90" spans="1:48" s="190" customFormat="1" ht="20.100000000000001" customHeight="1" thickBot="1" x14ac:dyDescent="0.25">
      <c r="A90" s="192" t="s">
        <v>177</v>
      </c>
      <c r="B90" s="521" t="s">
        <v>81</v>
      </c>
      <c r="C90" s="521"/>
      <c r="D90" s="521"/>
      <c r="E90" s="521"/>
      <c r="F90" s="521"/>
      <c r="G90" s="521"/>
      <c r="H90" s="521"/>
      <c r="I90" s="46">
        <f>SUM(I7)</f>
        <v>3018491</v>
      </c>
      <c r="J90" s="46">
        <f>SUM(J7)</f>
        <v>3386638</v>
      </c>
      <c r="K90" s="46">
        <f>SUM(K7)</f>
        <v>3353161</v>
      </c>
      <c r="L90" s="46"/>
      <c r="M90" s="192" t="s">
        <v>300</v>
      </c>
      <c r="N90" s="521" t="s">
        <v>81</v>
      </c>
      <c r="O90" s="521"/>
      <c r="P90" s="521"/>
      <c r="Q90" s="521"/>
      <c r="R90" s="521"/>
      <c r="S90" s="521"/>
      <c r="T90" s="521"/>
      <c r="U90" s="46">
        <f>SUM(U7)</f>
        <v>20912</v>
      </c>
      <c r="V90" s="46">
        <f>SUM(V7)</f>
        <v>26374</v>
      </c>
      <c r="W90" s="46">
        <f>SUM(W7)</f>
        <v>21885</v>
      </c>
      <c r="X90" s="46"/>
      <c r="Y90" s="192" t="s">
        <v>403</v>
      </c>
      <c r="Z90" s="521" t="s">
        <v>81</v>
      </c>
      <c r="AA90" s="521"/>
      <c r="AB90" s="521"/>
      <c r="AC90" s="521"/>
      <c r="AD90" s="521"/>
      <c r="AE90" s="521"/>
      <c r="AF90" s="521"/>
      <c r="AG90" s="46">
        <f>SUM(AG7)</f>
        <v>246864</v>
      </c>
      <c r="AH90" s="46">
        <f>SUM(AH7)</f>
        <v>250805</v>
      </c>
      <c r="AI90" s="46">
        <f>SUM(AI7)</f>
        <v>228653</v>
      </c>
      <c r="AJ90" s="46"/>
      <c r="AK90" s="192" t="s">
        <v>504</v>
      </c>
      <c r="AL90" s="521" t="s">
        <v>81</v>
      </c>
      <c r="AM90" s="521"/>
      <c r="AN90" s="521"/>
      <c r="AO90" s="521"/>
      <c r="AP90" s="521"/>
      <c r="AQ90" s="521"/>
      <c r="AR90" s="521"/>
      <c r="AS90" s="46">
        <f>SUM(AS7)</f>
        <v>3286267</v>
      </c>
      <c r="AT90" s="46">
        <f>SUM(AT7)</f>
        <v>3663817</v>
      </c>
      <c r="AU90" s="46">
        <f>SUM(AU7)</f>
        <v>3603699</v>
      </c>
      <c r="AV90" s="46"/>
    </row>
    <row r="91" spans="1:48" s="190" customFormat="1" ht="20.100000000000001" customHeight="1" thickBot="1" x14ac:dyDescent="0.25">
      <c r="A91" s="192" t="s">
        <v>178</v>
      </c>
      <c r="B91" s="521" t="s">
        <v>513</v>
      </c>
      <c r="C91" s="521"/>
      <c r="D91" s="521"/>
      <c r="E91" s="521"/>
      <c r="F91" s="521"/>
      <c r="G91" s="521"/>
      <c r="H91" s="521"/>
      <c r="I91" s="46">
        <f>SUM(I33)</f>
        <v>1357085</v>
      </c>
      <c r="J91" s="46">
        <f>SUM(J33)</f>
        <v>301062</v>
      </c>
      <c r="K91" s="46">
        <f>SUM(K33)</f>
        <v>293584</v>
      </c>
      <c r="L91" s="46"/>
      <c r="M91" s="192" t="s">
        <v>301</v>
      </c>
      <c r="N91" s="521" t="s">
        <v>513</v>
      </c>
      <c r="O91" s="521"/>
      <c r="P91" s="521"/>
      <c r="Q91" s="521"/>
      <c r="R91" s="521"/>
      <c r="S91" s="521"/>
      <c r="T91" s="521"/>
      <c r="U91" s="46">
        <f>SUM(U33)</f>
        <v>0</v>
      </c>
      <c r="V91" s="46">
        <f>SUM(V33)</f>
        <v>6787</v>
      </c>
      <c r="W91" s="46">
        <f>SUM(W33)</f>
        <v>3638</v>
      </c>
      <c r="X91" s="46"/>
      <c r="Y91" s="192" t="s">
        <v>404</v>
      </c>
      <c r="Z91" s="521" t="s">
        <v>513</v>
      </c>
      <c r="AA91" s="521"/>
      <c r="AB91" s="521"/>
      <c r="AC91" s="521"/>
      <c r="AD91" s="521"/>
      <c r="AE91" s="521"/>
      <c r="AF91" s="521"/>
      <c r="AG91" s="46">
        <f>SUM(AG33)</f>
        <v>0</v>
      </c>
      <c r="AH91" s="46">
        <f>SUM(AH33)</f>
        <v>0</v>
      </c>
      <c r="AI91" s="46">
        <f>SUM(AI33)</f>
        <v>0</v>
      </c>
      <c r="AJ91" s="46"/>
      <c r="AK91" s="192" t="s">
        <v>505</v>
      </c>
      <c r="AL91" s="521" t="s">
        <v>513</v>
      </c>
      <c r="AM91" s="521"/>
      <c r="AN91" s="521"/>
      <c r="AO91" s="521"/>
      <c r="AP91" s="521"/>
      <c r="AQ91" s="521"/>
      <c r="AR91" s="521"/>
      <c r="AS91" s="46">
        <f>SUM(AS33)</f>
        <v>1357085</v>
      </c>
      <c r="AT91" s="46">
        <f>SUM(AT33)</f>
        <v>307849</v>
      </c>
      <c r="AU91" s="46">
        <f>SUM(AU33)</f>
        <v>297222</v>
      </c>
      <c r="AV91" s="46"/>
    </row>
    <row r="92" spans="1:48" s="190" customFormat="1" ht="30" customHeight="1" thickBot="1" x14ac:dyDescent="0.25">
      <c r="A92" s="192" t="s">
        <v>179</v>
      </c>
      <c r="B92" s="522" t="s">
        <v>510</v>
      </c>
      <c r="C92" s="522"/>
      <c r="D92" s="522"/>
      <c r="E92" s="522"/>
      <c r="F92" s="522"/>
      <c r="G92" s="522"/>
      <c r="H92" s="522"/>
      <c r="I92" s="44">
        <f>I76</f>
        <v>4249538</v>
      </c>
      <c r="J92" s="44">
        <f>J76</f>
        <v>3741941</v>
      </c>
      <c r="K92" s="44">
        <f>K76</f>
        <v>2125654</v>
      </c>
      <c r="L92" s="44"/>
      <c r="M92" s="192" t="s">
        <v>302</v>
      </c>
      <c r="N92" s="522" t="s">
        <v>510</v>
      </c>
      <c r="O92" s="522"/>
      <c r="P92" s="522"/>
      <c r="Q92" s="522"/>
      <c r="R92" s="522"/>
      <c r="S92" s="522"/>
      <c r="T92" s="522"/>
      <c r="U92" s="44">
        <f>U76</f>
        <v>449926</v>
      </c>
      <c r="V92" s="44">
        <f>V76</f>
        <v>452553</v>
      </c>
      <c r="W92" s="44">
        <f>W76</f>
        <v>383493</v>
      </c>
      <c r="X92" s="44"/>
      <c r="Y92" s="192" t="s">
        <v>405</v>
      </c>
      <c r="Z92" s="522" t="s">
        <v>510</v>
      </c>
      <c r="AA92" s="522"/>
      <c r="AB92" s="522"/>
      <c r="AC92" s="522"/>
      <c r="AD92" s="522"/>
      <c r="AE92" s="522"/>
      <c r="AF92" s="522"/>
      <c r="AG92" s="44">
        <f>AG76</f>
        <v>1082178</v>
      </c>
      <c r="AH92" s="44">
        <f>AH76</f>
        <v>1221352</v>
      </c>
      <c r="AI92" s="44">
        <f>AI76</f>
        <v>1117355</v>
      </c>
      <c r="AJ92" s="44"/>
      <c r="AK92" s="192" t="s">
        <v>506</v>
      </c>
      <c r="AL92" s="522" t="s">
        <v>510</v>
      </c>
      <c r="AM92" s="522"/>
      <c r="AN92" s="522"/>
      <c r="AO92" s="522"/>
      <c r="AP92" s="522"/>
      <c r="AQ92" s="522"/>
      <c r="AR92" s="522"/>
      <c r="AS92" s="44">
        <f>AS76</f>
        <v>5781642</v>
      </c>
      <c r="AT92" s="44">
        <f>AT76</f>
        <v>5415846</v>
      </c>
      <c r="AU92" s="44">
        <f>AU76</f>
        <v>3626502</v>
      </c>
      <c r="AV92" s="44"/>
    </row>
    <row r="93" spans="1:48" s="190" customFormat="1" ht="20.100000000000001" customHeight="1" thickBot="1" x14ac:dyDescent="0.25">
      <c r="A93" s="192" t="s">
        <v>180</v>
      </c>
      <c r="B93" s="525" t="s">
        <v>512</v>
      </c>
      <c r="C93" s="526"/>
      <c r="D93" s="526"/>
      <c r="E93" s="526"/>
      <c r="F93" s="526"/>
      <c r="G93" s="526"/>
      <c r="H93" s="527"/>
      <c r="I93" s="43"/>
      <c r="J93" s="43"/>
      <c r="K93" s="43"/>
      <c r="L93" s="43"/>
      <c r="M93" s="192" t="s">
        <v>303</v>
      </c>
      <c r="N93" s="525" t="s">
        <v>512</v>
      </c>
      <c r="O93" s="526"/>
      <c r="P93" s="526"/>
      <c r="Q93" s="526"/>
      <c r="R93" s="526"/>
      <c r="S93" s="526"/>
      <c r="T93" s="527"/>
      <c r="U93" s="43"/>
      <c r="V93" s="43"/>
      <c r="W93" s="43"/>
      <c r="X93" s="43"/>
      <c r="Y93" s="192" t="s">
        <v>406</v>
      </c>
      <c r="Z93" s="525" t="s">
        <v>512</v>
      </c>
      <c r="AA93" s="526"/>
      <c r="AB93" s="526"/>
      <c r="AC93" s="526"/>
      <c r="AD93" s="526"/>
      <c r="AE93" s="526"/>
      <c r="AF93" s="527"/>
      <c r="AG93" s="43"/>
      <c r="AH93" s="43"/>
      <c r="AI93" s="43"/>
      <c r="AJ93" s="43"/>
      <c r="AK93" s="192" t="s">
        <v>507</v>
      </c>
      <c r="AL93" s="525" t="s">
        <v>512</v>
      </c>
      <c r="AM93" s="526"/>
      <c r="AN93" s="526"/>
      <c r="AO93" s="526"/>
      <c r="AP93" s="526"/>
      <c r="AQ93" s="526"/>
      <c r="AR93" s="527"/>
      <c r="AS93" s="43"/>
      <c r="AT93" s="43"/>
      <c r="AU93" s="43"/>
      <c r="AV93" s="43"/>
    </row>
    <row r="94" spans="1:48" s="190" customFormat="1" ht="20.100000000000001" customHeight="1" thickBot="1" x14ac:dyDescent="0.25">
      <c r="A94" s="192" t="s">
        <v>181</v>
      </c>
      <c r="B94" s="521" t="s">
        <v>81</v>
      </c>
      <c r="C94" s="521"/>
      <c r="D94" s="521"/>
      <c r="E94" s="521"/>
      <c r="F94" s="521"/>
      <c r="G94" s="521"/>
      <c r="H94" s="521"/>
      <c r="I94" s="46">
        <f>SUM(I56)</f>
        <v>1550942</v>
      </c>
      <c r="J94" s="46">
        <f>SUM(J56)</f>
        <v>1670851</v>
      </c>
      <c r="K94" s="46">
        <f>SUM(K56)</f>
        <v>1363498</v>
      </c>
      <c r="L94" s="46"/>
      <c r="M94" s="192" t="s">
        <v>304</v>
      </c>
      <c r="N94" s="521" t="s">
        <v>81</v>
      </c>
      <c r="O94" s="521"/>
      <c r="P94" s="521"/>
      <c r="Q94" s="521"/>
      <c r="R94" s="521"/>
      <c r="S94" s="521"/>
      <c r="T94" s="521"/>
      <c r="U94" s="46">
        <f>SUM(U56)</f>
        <v>412738</v>
      </c>
      <c r="V94" s="46">
        <f>SUM(V56)</f>
        <v>423689</v>
      </c>
      <c r="W94" s="46">
        <f>SUM(W56)</f>
        <v>379137</v>
      </c>
      <c r="X94" s="46"/>
      <c r="Y94" s="192" t="s">
        <v>407</v>
      </c>
      <c r="Z94" s="521" t="s">
        <v>81</v>
      </c>
      <c r="AA94" s="521"/>
      <c r="AB94" s="521"/>
      <c r="AC94" s="521"/>
      <c r="AD94" s="521"/>
      <c r="AE94" s="521"/>
      <c r="AF94" s="521"/>
      <c r="AG94" s="46">
        <f>SUM(AG56)</f>
        <v>1069268</v>
      </c>
      <c r="AH94" s="46">
        <f>SUM(AH56)</f>
        <v>1203286</v>
      </c>
      <c r="AI94" s="46">
        <f>SUM(AI56)</f>
        <v>1103671</v>
      </c>
      <c r="AJ94" s="46"/>
      <c r="AK94" s="192" t="s">
        <v>508</v>
      </c>
      <c r="AL94" s="521" t="s">
        <v>81</v>
      </c>
      <c r="AM94" s="521"/>
      <c r="AN94" s="521"/>
      <c r="AO94" s="521"/>
      <c r="AP94" s="521"/>
      <c r="AQ94" s="521"/>
      <c r="AR94" s="521"/>
      <c r="AS94" s="46">
        <f>SUM(AS56)</f>
        <v>3032948</v>
      </c>
      <c r="AT94" s="46">
        <f>SUM(AT56)</f>
        <v>3297826</v>
      </c>
      <c r="AU94" s="46">
        <f>SUM(AU56)</f>
        <v>2846306</v>
      </c>
      <c r="AV94" s="46"/>
    </row>
    <row r="95" spans="1:48" s="190" customFormat="1" ht="20.100000000000001" customHeight="1" thickBot="1" x14ac:dyDescent="0.25">
      <c r="A95" s="192" t="s">
        <v>182</v>
      </c>
      <c r="B95" s="521" t="s">
        <v>513</v>
      </c>
      <c r="C95" s="521"/>
      <c r="D95" s="521"/>
      <c r="E95" s="521"/>
      <c r="F95" s="521"/>
      <c r="G95" s="521"/>
      <c r="H95" s="521"/>
      <c r="I95" s="46">
        <f>SUM(I68)</f>
        <v>2698596</v>
      </c>
      <c r="J95" s="46">
        <f>SUM(J68)</f>
        <v>2071090</v>
      </c>
      <c r="K95" s="46">
        <f>SUM(K68)</f>
        <v>762156</v>
      </c>
      <c r="L95" s="46"/>
      <c r="M95" s="192" t="s">
        <v>305</v>
      </c>
      <c r="N95" s="521" t="s">
        <v>513</v>
      </c>
      <c r="O95" s="521"/>
      <c r="P95" s="521"/>
      <c r="Q95" s="521"/>
      <c r="R95" s="521"/>
      <c r="S95" s="521"/>
      <c r="T95" s="521"/>
      <c r="U95" s="46">
        <f>SUM(U68)</f>
        <v>37188</v>
      </c>
      <c r="V95" s="46">
        <f>SUM(V68)</f>
        <v>28864</v>
      </c>
      <c r="W95" s="46">
        <f>SUM(W68)</f>
        <v>4356</v>
      </c>
      <c r="X95" s="46"/>
      <c r="Y95" s="192" t="s">
        <v>408</v>
      </c>
      <c r="Z95" s="521" t="s">
        <v>513</v>
      </c>
      <c r="AA95" s="521"/>
      <c r="AB95" s="521"/>
      <c r="AC95" s="521"/>
      <c r="AD95" s="521"/>
      <c r="AE95" s="521"/>
      <c r="AF95" s="521"/>
      <c r="AG95" s="46">
        <f>SUM(AG68)</f>
        <v>12910</v>
      </c>
      <c r="AH95" s="46">
        <f>SUM(AH68)</f>
        <v>18066</v>
      </c>
      <c r="AI95" s="46">
        <f>SUM(AI68)</f>
        <v>13684</v>
      </c>
      <c r="AJ95" s="46"/>
      <c r="AK95" s="192" t="s">
        <v>658</v>
      </c>
      <c r="AL95" s="521" t="s">
        <v>513</v>
      </c>
      <c r="AM95" s="521"/>
      <c r="AN95" s="521"/>
      <c r="AO95" s="521"/>
      <c r="AP95" s="521"/>
      <c r="AQ95" s="521"/>
      <c r="AR95" s="521"/>
      <c r="AS95" s="46">
        <f>SUM(AS68)</f>
        <v>2748694</v>
      </c>
      <c r="AT95" s="46">
        <f>SUM(AT68)</f>
        <v>2118020</v>
      </c>
      <c r="AU95" s="46">
        <f>SUM(AU68)</f>
        <v>780196</v>
      </c>
      <c r="AV95" s="46"/>
    </row>
    <row r="96" spans="1:48" s="102" customFormat="1" ht="30" customHeight="1" thickBot="1" x14ac:dyDescent="0.25">
      <c r="A96" s="192" t="s">
        <v>183</v>
      </c>
      <c r="B96" s="524" t="s">
        <v>511</v>
      </c>
      <c r="C96" s="524"/>
      <c r="D96" s="524"/>
      <c r="E96" s="524"/>
      <c r="F96" s="524"/>
      <c r="G96" s="524"/>
      <c r="H96" s="524"/>
      <c r="I96" s="146">
        <f>I88-I92</f>
        <v>126038</v>
      </c>
      <c r="J96" s="146">
        <f>J88-J92</f>
        <v>-54241</v>
      </c>
      <c r="K96" s="146">
        <f>K88-K92</f>
        <v>1521091</v>
      </c>
      <c r="L96" s="146"/>
      <c r="M96" s="192" t="s">
        <v>306</v>
      </c>
      <c r="N96" s="524" t="s">
        <v>511</v>
      </c>
      <c r="O96" s="524"/>
      <c r="P96" s="524"/>
      <c r="Q96" s="524"/>
      <c r="R96" s="524"/>
      <c r="S96" s="524"/>
      <c r="T96" s="524"/>
      <c r="U96" s="146">
        <f>U88-U92</f>
        <v>-429014</v>
      </c>
      <c r="V96" s="146">
        <f>V88-V92</f>
        <v>-419392</v>
      </c>
      <c r="W96" s="146">
        <f>W88-W92</f>
        <v>-357970</v>
      </c>
      <c r="X96" s="146"/>
      <c r="Y96" s="192" t="s">
        <v>409</v>
      </c>
      <c r="Z96" s="524" t="s">
        <v>511</v>
      </c>
      <c r="AA96" s="524"/>
      <c r="AB96" s="524"/>
      <c r="AC96" s="524"/>
      <c r="AD96" s="524"/>
      <c r="AE96" s="524"/>
      <c r="AF96" s="524"/>
      <c r="AG96" s="146">
        <f>AG88-AG92</f>
        <v>-835314</v>
      </c>
      <c r="AH96" s="146">
        <f>AH88-AH92</f>
        <v>-970547</v>
      </c>
      <c r="AI96" s="146">
        <f>AI88-AI92</f>
        <v>-888702</v>
      </c>
      <c r="AJ96" s="146"/>
      <c r="AK96" s="192" t="s">
        <v>659</v>
      </c>
      <c r="AL96" s="524" t="s">
        <v>511</v>
      </c>
      <c r="AM96" s="524"/>
      <c r="AN96" s="524"/>
      <c r="AO96" s="524"/>
      <c r="AP96" s="524"/>
      <c r="AQ96" s="524"/>
      <c r="AR96" s="524"/>
      <c r="AS96" s="146">
        <f>AS88-AS92</f>
        <v>-1138290</v>
      </c>
      <c r="AT96" s="146">
        <f>AT88-AT92</f>
        <v>-1444180</v>
      </c>
      <c r="AU96" s="146">
        <f>AU88-AU92</f>
        <v>274419</v>
      </c>
      <c r="AV96" s="146"/>
    </row>
    <row r="97" spans="1:48" s="190" customFormat="1" ht="20.100000000000001" customHeight="1" thickBot="1" x14ac:dyDescent="0.25">
      <c r="A97" s="192" t="s">
        <v>184</v>
      </c>
      <c r="B97" s="525" t="s">
        <v>512</v>
      </c>
      <c r="C97" s="526"/>
      <c r="D97" s="526"/>
      <c r="E97" s="526"/>
      <c r="F97" s="526"/>
      <c r="G97" s="526"/>
      <c r="H97" s="527"/>
      <c r="I97" s="45"/>
      <c r="J97" s="45"/>
      <c r="K97" s="45"/>
      <c r="L97" s="45"/>
      <c r="M97" s="192" t="s">
        <v>307</v>
      </c>
      <c r="N97" s="525" t="s">
        <v>512</v>
      </c>
      <c r="O97" s="526"/>
      <c r="P97" s="526"/>
      <c r="Q97" s="526"/>
      <c r="R97" s="526"/>
      <c r="S97" s="526"/>
      <c r="T97" s="527"/>
      <c r="U97" s="45"/>
      <c r="V97" s="45"/>
      <c r="W97" s="45"/>
      <c r="X97" s="45"/>
      <c r="Y97" s="192" t="s">
        <v>410</v>
      </c>
      <c r="Z97" s="525" t="s">
        <v>512</v>
      </c>
      <c r="AA97" s="526"/>
      <c r="AB97" s="526"/>
      <c r="AC97" s="526"/>
      <c r="AD97" s="526"/>
      <c r="AE97" s="526"/>
      <c r="AF97" s="527"/>
      <c r="AG97" s="45"/>
      <c r="AH97" s="45"/>
      <c r="AI97" s="45"/>
      <c r="AJ97" s="45"/>
      <c r="AK97" s="192" t="s">
        <v>660</v>
      </c>
      <c r="AL97" s="525" t="s">
        <v>512</v>
      </c>
      <c r="AM97" s="526"/>
      <c r="AN97" s="526"/>
      <c r="AO97" s="526"/>
      <c r="AP97" s="526"/>
      <c r="AQ97" s="526"/>
      <c r="AR97" s="527"/>
      <c r="AS97" s="45"/>
      <c r="AT97" s="45"/>
      <c r="AU97" s="45"/>
      <c r="AV97" s="45"/>
    </row>
    <row r="98" spans="1:48" s="190" customFormat="1" ht="20.100000000000001" customHeight="1" thickBot="1" x14ac:dyDescent="0.25">
      <c r="A98" s="192" t="s">
        <v>185</v>
      </c>
      <c r="B98" s="521" t="s">
        <v>81</v>
      </c>
      <c r="C98" s="521"/>
      <c r="D98" s="521"/>
      <c r="E98" s="521"/>
      <c r="F98" s="521"/>
      <c r="G98" s="521"/>
      <c r="H98" s="521"/>
      <c r="I98" s="46">
        <f t="shared" ref="I98:K99" si="18">I90-I94</f>
        <v>1467549</v>
      </c>
      <c r="J98" s="46">
        <f t="shared" si="18"/>
        <v>1715787</v>
      </c>
      <c r="K98" s="46">
        <f t="shared" si="18"/>
        <v>1989663</v>
      </c>
      <c r="L98" s="46"/>
      <c r="M98" s="192" t="s">
        <v>308</v>
      </c>
      <c r="N98" s="521" t="s">
        <v>81</v>
      </c>
      <c r="O98" s="521"/>
      <c r="P98" s="521"/>
      <c r="Q98" s="521"/>
      <c r="R98" s="521"/>
      <c r="S98" s="521"/>
      <c r="T98" s="521"/>
      <c r="U98" s="46">
        <f t="shared" ref="U98:W99" si="19">U90-U94</f>
        <v>-391826</v>
      </c>
      <c r="V98" s="46">
        <f t="shared" si="19"/>
        <v>-397315</v>
      </c>
      <c r="W98" s="46">
        <f t="shared" si="19"/>
        <v>-357252</v>
      </c>
      <c r="X98" s="46"/>
      <c r="Y98" s="192" t="s">
        <v>411</v>
      </c>
      <c r="Z98" s="521" t="s">
        <v>81</v>
      </c>
      <c r="AA98" s="521"/>
      <c r="AB98" s="521"/>
      <c r="AC98" s="521"/>
      <c r="AD98" s="521"/>
      <c r="AE98" s="521"/>
      <c r="AF98" s="521"/>
      <c r="AG98" s="46">
        <f t="shared" ref="AG98:AI99" si="20">AG90-AG94</f>
        <v>-822404</v>
      </c>
      <c r="AH98" s="46">
        <f t="shared" si="20"/>
        <v>-952481</v>
      </c>
      <c r="AI98" s="46">
        <f t="shared" si="20"/>
        <v>-875018</v>
      </c>
      <c r="AJ98" s="46"/>
      <c r="AK98" s="192" t="s">
        <v>661</v>
      </c>
      <c r="AL98" s="521" t="s">
        <v>81</v>
      </c>
      <c r="AM98" s="521"/>
      <c r="AN98" s="521"/>
      <c r="AO98" s="521"/>
      <c r="AP98" s="521"/>
      <c r="AQ98" s="521"/>
      <c r="AR98" s="521"/>
      <c r="AS98" s="46">
        <f t="shared" ref="AS98:AU99" si="21">AS90-AS94</f>
        <v>253319</v>
      </c>
      <c r="AT98" s="46">
        <f t="shared" si="21"/>
        <v>365991</v>
      </c>
      <c r="AU98" s="46">
        <f t="shared" si="21"/>
        <v>757393</v>
      </c>
      <c r="AV98" s="46"/>
    </row>
    <row r="99" spans="1:48" s="190" customFormat="1" ht="20.100000000000001" customHeight="1" thickBot="1" x14ac:dyDescent="0.25">
      <c r="A99" s="192" t="s">
        <v>186</v>
      </c>
      <c r="B99" s="521" t="s">
        <v>513</v>
      </c>
      <c r="C99" s="521"/>
      <c r="D99" s="521"/>
      <c r="E99" s="521"/>
      <c r="F99" s="521"/>
      <c r="G99" s="521"/>
      <c r="H99" s="521"/>
      <c r="I99" s="46">
        <f t="shared" si="18"/>
        <v>-1341511</v>
      </c>
      <c r="J99" s="46">
        <f t="shared" si="18"/>
        <v>-1770028</v>
      </c>
      <c r="K99" s="46">
        <f t="shared" si="18"/>
        <v>-468572</v>
      </c>
      <c r="L99" s="46"/>
      <c r="M99" s="192" t="s">
        <v>309</v>
      </c>
      <c r="N99" s="521" t="s">
        <v>513</v>
      </c>
      <c r="O99" s="521"/>
      <c r="P99" s="521"/>
      <c r="Q99" s="521"/>
      <c r="R99" s="521"/>
      <c r="S99" s="521"/>
      <c r="T99" s="521"/>
      <c r="U99" s="46">
        <f t="shared" si="19"/>
        <v>-37188</v>
      </c>
      <c r="V99" s="46">
        <f t="shared" si="19"/>
        <v>-22077</v>
      </c>
      <c r="W99" s="46">
        <f t="shared" si="19"/>
        <v>-718</v>
      </c>
      <c r="X99" s="46"/>
      <c r="Y99" s="192" t="s">
        <v>412</v>
      </c>
      <c r="Z99" s="521" t="s">
        <v>513</v>
      </c>
      <c r="AA99" s="521"/>
      <c r="AB99" s="521"/>
      <c r="AC99" s="521"/>
      <c r="AD99" s="521"/>
      <c r="AE99" s="521"/>
      <c r="AF99" s="521"/>
      <c r="AG99" s="46">
        <f t="shared" si="20"/>
        <v>-12910</v>
      </c>
      <c r="AH99" s="46">
        <f t="shared" si="20"/>
        <v>-18066</v>
      </c>
      <c r="AI99" s="46">
        <f t="shared" si="20"/>
        <v>-13684</v>
      </c>
      <c r="AJ99" s="46"/>
      <c r="AK99" s="192" t="s">
        <v>662</v>
      </c>
      <c r="AL99" s="521" t="s">
        <v>513</v>
      </c>
      <c r="AM99" s="521"/>
      <c r="AN99" s="521"/>
      <c r="AO99" s="521"/>
      <c r="AP99" s="521"/>
      <c r="AQ99" s="521"/>
      <c r="AR99" s="521"/>
      <c r="AS99" s="46">
        <f t="shared" si="21"/>
        <v>-1391609</v>
      </c>
      <c r="AT99" s="46">
        <f t="shared" si="21"/>
        <v>-1810171</v>
      </c>
      <c r="AU99" s="46">
        <f t="shared" si="21"/>
        <v>-482974</v>
      </c>
      <c r="AV99" s="46"/>
    </row>
    <row r="100" spans="1:48" s="190" customFormat="1" ht="30" customHeight="1" thickBot="1" x14ac:dyDescent="0.25">
      <c r="A100" s="192" t="s">
        <v>187</v>
      </c>
      <c r="B100" s="545"/>
      <c r="C100" s="546"/>
      <c r="D100" s="546"/>
      <c r="E100" s="546"/>
      <c r="F100" s="546"/>
      <c r="G100" s="546"/>
      <c r="H100" s="546"/>
      <c r="I100" s="546"/>
      <c r="J100" s="546"/>
      <c r="K100" s="546"/>
      <c r="L100" s="547"/>
      <c r="M100" s="192" t="s">
        <v>310</v>
      </c>
      <c r="N100" s="238"/>
      <c r="O100" s="239"/>
      <c r="P100" s="239"/>
      <c r="Q100" s="239"/>
      <c r="R100" s="239"/>
      <c r="S100" s="239"/>
      <c r="T100" s="239"/>
      <c r="U100" s="239"/>
      <c r="V100" s="239"/>
      <c r="W100" s="239"/>
      <c r="X100" s="235"/>
      <c r="Y100" s="192" t="s">
        <v>413</v>
      </c>
      <c r="Z100" s="545"/>
      <c r="AA100" s="546"/>
      <c r="AB100" s="546"/>
      <c r="AC100" s="546"/>
      <c r="AD100" s="546"/>
      <c r="AE100" s="546"/>
      <c r="AF100" s="546"/>
      <c r="AG100" s="546"/>
      <c r="AH100" s="546"/>
      <c r="AI100" s="546"/>
      <c r="AJ100" s="547"/>
      <c r="AK100" s="192" t="s">
        <v>663</v>
      </c>
      <c r="AL100" s="545"/>
      <c r="AM100" s="546"/>
      <c r="AN100" s="546"/>
      <c r="AO100" s="546"/>
      <c r="AP100" s="546"/>
      <c r="AQ100" s="546"/>
      <c r="AR100" s="546"/>
      <c r="AS100" s="546"/>
      <c r="AT100" s="546"/>
      <c r="AU100" s="546"/>
      <c r="AV100" s="546"/>
    </row>
    <row r="101" spans="1:48" s="190" customFormat="1" ht="30" customHeight="1" thickBot="1" x14ac:dyDescent="0.25">
      <c r="A101" s="192" t="s">
        <v>188</v>
      </c>
      <c r="B101" s="522" t="s">
        <v>514</v>
      </c>
      <c r="C101" s="522"/>
      <c r="D101" s="522"/>
      <c r="E101" s="522"/>
      <c r="F101" s="522"/>
      <c r="G101" s="522"/>
      <c r="H101" s="522"/>
      <c r="I101" s="224"/>
      <c r="J101" s="224"/>
      <c r="K101" s="224"/>
      <c r="L101" s="224"/>
      <c r="M101" s="192" t="s">
        <v>311</v>
      </c>
      <c r="N101" s="522" t="s">
        <v>514</v>
      </c>
      <c r="O101" s="522"/>
      <c r="P101" s="522"/>
      <c r="Q101" s="522"/>
      <c r="R101" s="522"/>
      <c r="S101" s="522"/>
      <c r="T101" s="522"/>
      <c r="U101" s="224"/>
      <c r="V101" s="224"/>
      <c r="W101" s="224"/>
      <c r="X101" s="224"/>
      <c r="Y101" s="192" t="s">
        <v>414</v>
      </c>
      <c r="Z101" s="522" t="s">
        <v>514</v>
      </c>
      <c r="AA101" s="522"/>
      <c r="AB101" s="522"/>
      <c r="AC101" s="522"/>
      <c r="AD101" s="522"/>
      <c r="AE101" s="522"/>
      <c r="AF101" s="522"/>
      <c r="AG101" s="224"/>
      <c r="AH101" s="224"/>
      <c r="AI101" s="224"/>
      <c r="AJ101" s="224"/>
      <c r="AK101" s="192" t="s">
        <v>664</v>
      </c>
      <c r="AL101" s="522" t="s">
        <v>514</v>
      </c>
      <c r="AM101" s="522"/>
      <c r="AN101" s="522"/>
      <c r="AO101" s="522"/>
      <c r="AP101" s="522"/>
      <c r="AQ101" s="522"/>
      <c r="AR101" s="522"/>
      <c r="AS101" s="224">
        <f>SUM(AS102:AS103)</f>
        <v>1138290</v>
      </c>
      <c r="AT101" s="224">
        <f>SUM(AT102:AT103)</f>
        <v>1465369</v>
      </c>
      <c r="AU101" s="224">
        <f>SUM(AU102:AU104)</f>
        <v>1484627</v>
      </c>
      <c r="AV101" s="224"/>
    </row>
    <row r="102" spans="1:48" s="190" customFormat="1" ht="20.100000000000001" customHeight="1" thickBot="1" x14ac:dyDescent="0.25">
      <c r="A102" s="192" t="s">
        <v>189</v>
      </c>
      <c r="B102" s="523" t="s">
        <v>544</v>
      </c>
      <c r="C102" s="523"/>
      <c r="D102" s="523"/>
      <c r="E102" s="523"/>
      <c r="F102" s="523"/>
      <c r="G102" s="523"/>
      <c r="H102" s="523"/>
      <c r="I102" s="225"/>
      <c r="J102" s="225"/>
      <c r="K102" s="225"/>
      <c r="L102" s="225"/>
      <c r="M102" s="192" t="s">
        <v>312</v>
      </c>
      <c r="N102" s="523" t="s">
        <v>544</v>
      </c>
      <c r="O102" s="523"/>
      <c r="P102" s="523"/>
      <c r="Q102" s="523"/>
      <c r="R102" s="523"/>
      <c r="S102" s="523"/>
      <c r="T102" s="523"/>
      <c r="U102" s="225"/>
      <c r="V102" s="225"/>
      <c r="W102" s="225"/>
      <c r="X102" s="225"/>
      <c r="Y102" s="192" t="s">
        <v>415</v>
      </c>
      <c r="Z102" s="523" t="s">
        <v>544</v>
      </c>
      <c r="AA102" s="523"/>
      <c r="AB102" s="523"/>
      <c r="AC102" s="523"/>
      <c r="AD102" s="523"/>
      <c r="AE102" s="523"/>
      <c r="AF102" s="523"/>
      <c r="AG102" s="225"/>
      <c r="AH102" s="225"/>
      <c r="AI102" s="225"/>
      <c r="AJ102" s="225"/>
      <c r="AK102" s="192" t="s">
        <v>665</v>
      </c>
      <c r="AL102" s="523" t="s">
        <v>544</v>
      </c>
      <c r="AM102" s="523"/>
      <c r="AN102" s="523"/>
      <c r="AO102" s="523"/>
      <c r="AP102" s="523"/>
      <c r="AQ102" s="523"/>
      <c r="AR102" s="523"/>
      <c r="AS102" s="225">
        <f t="shared" ref="AS102:AU103" si="22">SUM(AS48)</f>
        <v>350153</v>
      </c>
      <c r="AT102" s="225">
        <f t="shared" si="22"/>
        <v>313204</v>
      </c>
      <c r="AU102" s="225">
        <f t="shared" si="22"/>
        <v>313204</v>
      </c>
      <c r="AV102" s="225"/>
    </row>
    <row r="103" spans="1:48" s="190" customFormat="1" ht="20.100000000000001" customHeight="1" thickBot="1" x14ac:dyDescent="0.25">
      <c r="A103" s="192" t="s">
        <v>190</v>
      </c>
      <c r="B103" s="523" t="s">
        <v>545</v>
      </c>
      <c r="C103" s="523"/>
      <c r="D103" s="523"/>
      <c r="E103" s="523"/>
      <c r="F103" s="523"/>
      <c r="G103" s="523"/>
      <c r="H103" s="523"/>
      <c r="I103" s="225"/>
      <c r="J103" s="225"/>
      <c r="K103" s="225"/>
      <c r="L103" s="225"/>
      <c r="M103" s="192" t="s">
        <v>313</v>
      </c>
      <c r="N103" s="523" t="s">
        <v>545</v>
      </c>
      <c r="O103" s="523"/>
      <c r="P103" s="523"/>
      <c r="Q103" s="523"/>
      <c r="R103" s="523"/>
      <c r="S103" s="523"/>
      <c r="T103" s="523"/>
      <c r="U103" s="225"/>
      <c r="V103" s="225"/>
      <c r="W103" s="225"/>
      <c r="X103" s="225"/>
      <c r="Y103" s="192" t="s">
        <v>416</v>
      </c>
      <c r="Z103" s="523" t="s">
        <v>545</v>
      </c>
      <c r="AA103" s="523"/>
      <c r="AB103" s="523"/>
      <c r="AC103" s="523"/>
      <c r="AD103" s="523"/>
      <c r="AE103" s="523"/>
      <c r="AF103" s="523"/>
      <c r="AG103" s="225"/>
      <c r="AH103" s="225"/>
      <c r="AI103" s="225"/>
      <c r="AJ103" s="225"/>
      <c r="AK103" s="192" t="s">
        <v>666</v>
      </c>
      <c r="AL103" s="523" t="s">
        <v>545</v>
      </c>
      <c r="AM103" s="523"/>
      <c r="AN103" s="523"/>
      <c r="AO103" s="523"/>
      <c r="AP103" s="523"/>
      <c r="AQ103" s="523"/>
      <c r="AR103" s="523"/>
      <c r="AS103" s="225">
        <f t="shared" si="22"/>
        <v>788137</v>
      </c>
      <c r="AT103" s="225">
        <f t="shared" si="22"/>
        <v>1152165</v>
      </c>
      <c r="AU103" s="225">
        <f t="shared" si="22"/>
        <v>1152165</v>
      </c>
      <c r="AV103" s="225"/>
    </row>
    <row r="104" spans="1:48" s="190" customFormat="1" ht="20.100000000000001" customHeight="1" thickBot="1" x14ac:dyDescent="0.25">
      <c r="A104" s="192"/>
      <c r="B104" s="296"/>
      <c r="C104" s="296"/>
      <c r="D104" s="296"/>
      <c r="E104" s="296"/>
      <c r="F104" s="296"/>
      <c r="G104" s="296"/>
      <c r="H104" s="296"/>
      <c r="I104" s="225"/>
      <c r="J104" s="225"/>
      <c r="K104" s="225"/>
      <c r="L104" s="225"/>
      <c r="M104" s="192"/>
      <c r="N104" s="296"/>
      <c r="O104" s="296"/>
      <c r="P104" s="296"/>
      <c r="Q104" s="296"/>
      <c r="R104" s="296"/>
      <c r="S104" s="296"/>
      <c r="T104" s="296"/>
      <c r="U104" s="225"/>
      <c r="V104" s="225"/>
      <c r="W104" s="225"/>
      <c r="X104" s="225"/>
      <c r="Y104" s="192"/>
      <c r="Z104" s="296"/>
      <c r="AA104" s="296"/>
      <c r="AB104" s="296"/>
      <c r="AC104" s="296"/>
      <c r="AD104" s="296"/>
      <c r="AE104" s="296"/>
      <c r="AF104" s="296"/>
      <c r="AG104" s="225"/>
      <c r="AH104" s="225"/>
      <c r="AI104" s="225"/>
      <c r="AJ104" s="225"/>
      <c r="AK104" s="192" t="s">
        <v>667</v>
      </c>
      <c r="AL104" s="542" t="s">
        <v>1546</v>
      </c>
      <c r="AM104" s="543"/>
      <c r="AN104" s="543"/>
      <c r="AO104" s="543"/>
      <c r="AP104" s="543"/>
      <c r="AQ104" s="543"/>
      <c r="AR104" s="544"/>
      <c r="AS104" s="225"/>
      <c r="AT104" s="225"/>
      <c r="AU104" s="225">
        <f>AU51</f>
        <v>19258</v>
      </c>
      <c r="AV104" s="225"/>
    </row>
    <row r="105" spans="1:48" s="190" customFormat="1" ht="30" customHeight="1" thickBot="1" x14ac:dyDescent="0.25">
      <c r="A105" s="192" t="s">
        <v>191</v>
      </c>
      <c r="B105" s="522" t="s">
        <v>515</v>
      </c>
      <c r="C105" s="522"/>
      <c r="D105" s="522"/>
      <c r="E105" s="522"/>
      <c r="F105" s="522"/>
      <c r="G105" s="522"/>
      <c r="H105" s="522"/>
      <c r="I105" s="224"/>
      <c r="J105" s="224"/>
      <c r="K105" s="224"/>
      <c r="L105" s="224"/>
      <c r="M105" s="192" t="s">
        <v>314</v>
      </c>
      <c r="N105" s="522" t="s">
        <v>515</v>
      </c>
      <c r="O105" s="522"/>
      <c r="P105" s="522"/>
      <c r="Q105" s="522"/>
      <c r="R105" s="522"/>
      <c r="S105" s="522"/>
      <c r="T105" s="522"/>
      <c r="U105" s="224"/>
      <c r="V105" s="224"/>
      <c r="W105" s="224"/>
      <c r="X105" s="224"/>
      <c r="Y105" s="192" t="s">
        <v>417</v>
      </c>
      <c r="Z105" s="522" t="s">
        <v>515</v>
      </c>
      <c r="AA105" s="522"/>
      <c r="AB105" s="522"/>
      <c r="AC105" s="522"/>
      <c r="AD105" s="522"/>
      <c r="AE105" s="522"/>
      <c r="AF105" s="522"/>
      <c r="AG105" s="224"/>
      <c r="AH105" s="224"/>
      <c r="AI105" s="224"/>
      <c r="AJ105" s="224"/>
      <c r="AK105" s="192" t="s">
        <v>668</v>
      </c>
      <c r="AL105" s="522" t="s">
        <v>515</v>
      </c>
      <c r="AM105" s="522"/>
      <c r="AN105" s="522"/>
      <c r="AO105" s="522"/>
      <c r="AP105" s="522"/>
      <c r="AQ105" s="522"/>
      <c r="AR105" s="522"/>
      <c r="AS105" s="224">
        <f>AS106-AS107</f>
        <v>0</v>
      </c>
      <c r="AT105" s="224">
        <f>AT106-AT107</f>
        <v>-21189</v>
      </c>
      <c r="AU105" s="224">
        <f>AU106-AU107</f>
        <v>-21189</v>
      </c>
      <c r="AV105" s="224"/>
    </row>
    <row r="106" spans="1:48" s="190" customFormat="1" ht="20.100000000000001" customHeight="1" thickBot="1" x14ac:dyDescent="0.25">
      <c r="A106" s="192" t="s">
        <v>192</v>
      </c>
      <c r="B106" s="523" t="s">
        <v>525</v>
      </c>
      <c r="C106" s="523"/>
      <c r="D106" s="523"/>
      <c r="E106" s="523"/>
      <c r="F106" s="523"/>
      <c r="G106" s="523"/>
      <c r="H106" s="523"/>
      <c r="I106" s="225"/>
      <c r="J106" s="225"/>
      <c r="K106" s="225"/>
      <c r="L106" s="225"/>
      <c r="M106" s="192" t="s">
        <v>315</v>
      </c>
      <c r="N106" s="523" t="s">
        <v>525</v>
      </c>
      <c r="O106" s="523"/>
      <c r="P106" s="523"/>
      <c r="Q106" s="523"/>
      <c r="R106" s="523"/>
      <c r="S106" s="523"/>
      <c r="T106" s="523"/>
      <c r="U106" s="225"/>
      <c r="V106" s="225"/>
      <c r="W106" s="225"/>
      <c r="X106" s="225"/>
      <c r="Y106" s="192" t="s">
        <v>418</v>
      </c>
      <c r="Z106" s="523" t="s">
        <v>525</v>
      </c>
      <c r="AA106" s="523"/>
      <c r="AB106" s="523"/>
      <c r="AC106" s="523"/>
      <c r="AD106" s="523"/>
      <c r="AE106" s="523"/>
      <c r="AF106" s="523"/>
      <c r="AG106" s="225"/>
      <c r="AH106" s="225"/>
      <c r="AI106" s="225"/>
      <c r="AJ106" s="225"/>
      <c r="AK106" s="192" t="s">
        <v>669</v>
      </c>
      <c r="AL106" s="523" t="s">
        <v>525</v>
      </c>
      <c r="AM106" s="523"/>
      <c r="AN106" s="523"/>
      <c r="AO106" s="523"/>
      <c r="AP106" s="523"/>
      <c r="AQ106" s="523"/>
      <c r="AR106" s="523"/>
      <c r="AS106" s="225">
        <f>SUM(AX45)</f>
        <v>0</v>
      </c>
      <c r="AT106" s="225">
        <f>SUM(AY45)</f>
        <v>0</v>
      </c>
      <c r="AU106" s="225">
        <f>SUM(BA45)</f>
        <v>0</v>
      </c>
      <c r="AV106" s="225"/>
    </row>
    <row r="107" spans="1:48" s="190" customFormat="1" ht="20.100000000000001" customHeight="1" thickBot="1" x14ac:dyDescent="0.25">
      <c r="A107" s="192" t="s">
        <v>193</v>
      </c>
      <c r="B107" s="523" t="s">
        <v>542</v>
      </c>
      <c r="C107" s="523"/>
      <c r="D107" s="523"/>
      <c r="E107" s="523"/>
      <c r="F107" s="523"/>
      <c r="G107" s="523"/>
      <c r="H107" s="523"/>
      <c r="I107" s="225"/>
      <c r="J107" s="225"/>
      <c r="K107" s="225"/>
      <c r="L107" s="225"/>
      <c r="M107" s="192" t="s">
        <v>316</v>
      </c>
      <c r="N107" s="523" t="s">
        <v>542</v>
      </c>
      <c r="O107" s="523"/>
      <c r="P107" s="523"/>
      <c r="Q107" s="523"/>
      <c r="R107" s="523"/>
      <c r="S107" s="523"/>
      <c r="T107" s="523"/>
      <c r="U107" s="225"/>
      <c r="V107" s="225"/>
      <c r="W107" s="225"/>
      <c r="X107" s="225"/>
      <c r="Y107" s="192" t="s">
        <v>419</v>
      </c>
      <c r="Z107" s="523" t="s">
        <v>542</v>
      </c>
      <c r="AA107" s="523"/>
      <c r="AB107" s="523"/>
      <c r="AC107" s="523"/>
      <c r="AD107" s="523"/>
      <c r="AE107" s="523"/>
      <c r="AF107" s="523"/>
      <c r="AG107" s="225"/>
      <c r="AH107" s="225"/>
      <c r="AI107" s="225"/>
      <c r="AJ107" s="225"/>
      <c r="AK107" s="192" t="s">
        <v>670</v>
      </c>
      <c r="AL107" s="523" t="s">
        <v>950</v>
      </c>
      <c r="AM107" s="523"/>
      <c r="AN107" s="523"/>
      <c r="AO107" s="523"/>
      <c r="AP107" s="523"/>
      <c r="AQ107" s="523"/>
      <c r="AR107" s="523"/>
      <c r="AS107" s="225">
        <f>SUM(AX78)</f>
        <v>0</v>
      </c>
      <c r="AT107" s="225">
        <f>AT80</f>
        <v>21189</v>
      </c>
      <c r="AU107" s="225">
        <f>AU80</f>
        <v>21189</v>
      </c>
      <c r="AV107" s="225"/>
    </row>
    <row r="108" spans="1:48" s="190" customFormat="1" ht="30" customHeight="1" thickBot="1" x14ac:dyDescent="0.25">
      <c r="A108" s="192" t="s">
        <v>194</v>
      </c>
      <c r="B108" s="522" t="s">
        <v>516</v>
      </c>
      <c r="C108" s="522"/>
      <c r="D108" s="522"/>
      <c r="E108" s="522"/>
      <c r="F108" s="522"/>
      <c r="G108" s="522"/>
      <c r="H108" s="522"/>
      <c r="I108" s="224"/>
      <c r="J108" s="224"/>
      <c r="K108" s="224"/>
      <c r="L108" s="224"/>
      <c r="M108" s="192" t="s">
        <v>317</v>
      </c>
      <c r="N108" s="522" t="s">
        <v>516</v>
      </c>
      <c r="O108" s="522"/>
      <c r="P108" s="522"/>
      <c r="Q108" s="522"/>
      <c r="R108" s="522"/>
      <c r="S108" s="522"/>
      <c r="T108" s="522"/>
      <c r="U108" s="224"/>
      <c r="V108" s="224"/>
      <c r="W108" s="224"/>
      <c r="X108" s="224"/>
      <c r="Y108" s="192" t="s">
        <v>420</v>
      </c>
      <c r="Z108" s="522" t="s">
        <v>516</v>
      </c>
      <c r="AA108" s="522"/>
      <c r="AB108" s="522"/>
      <c r="AC108" s="522"/>
      <c r="AD108" s="522"/>
      <c r="AE108" s="522"/>
      <c r="AF108" s="522"/>
      <c r="AG108" s="224"/>
      <c r="AH108" s="224"/>
      <c r="AI108" s="224"/>
      <c r="AJ108" s="224"/>
      <c r="AK108" s="192" t="s">
        <v>671</v>
      </c>
      <c r="AL108" s="522" t="s">
        <v>516</v>
      </c>
      <c r="AM108" s="522"/>
      <c r="AN108" s="522"/>
      <c r="AO108" s="522"/>
      <c r="AP108" s="522"/>
      <c r="AQ108" s="522"/>
      <c r="AR108" s="522"/>
      <c r="AS108" s="224">
        <f>AS96+AS101+AS105</f>
        <v>0</v>
      </c>
      <c r="AT108" s="224">
        <f>AT96+AT101+AT105</f>
        <v>0</v>
      </c>
      <c r="AU108" s="224">
        <f>AU96+AU101+AU105</f>
        <v>1737857</v>
      </c>
      <c r="AV108" s="224"/>
    </row>
    <row r="109" spans="1:48" x14ac:dyDescent="0.2">
      <c r="A109" s="219"/>
      <c r="B109" s="222"/>
      <c r="C109" s="222"/>
      <c r="D109" s="222"/>
      <c r="E109" s="222"/>
      <c r="F109" s="222"/>
      <c r="G109" s="222"/>
      <c r="M109" s="219"/>
      <c r="N109" s="222"/>
      <c r="O109" s="222"/>
      <c r="P109" s="222"/>
      <c r="Q109" s="222"/>
      <c r="R109" s="222"/>
      <c r="S109" s="222"/>
      <c r="Y109" s="219"/>
      <c r="Z109" s="222"/>
      <c r="AA109" s="222"/>
      <c r="AB109" s="222"/>
      <c r="AC109" s="222"/>
      <c r="AD109" s="222"/>
      <c r="AE109" s="222"/>
      <c r="AK109" s="219"/>
      <c r="AL109" s="222"/>
      <c r="AM109" s="222"/>
      <c r="AN109" s="222"/>
      <c r="AO109" s="222"/>
      <c r="AP109" s="222"/>
      <c r="AQ109" s="222"/>
    </row>
    <row r="110" spans="1:48" x14ac:dyDescent="0.2">
      <c r="A110" s="221"/>
      <c r="B110" s="223"/>
      <c r="C110" s="223"/>
      <c r="D110" s="223"/>
      <c r="E110" s="223"/>
      <c r="F110" s="223"/>
      <c r="G110" s="223"/>
      <c r="M110" s="221"/>
      <c r="N110" s="223"/>
      <c r="O110" s="223"/>
      <c r="P110" s="223"/>
      <c r="Q110" s="223"/>
      <c r="R110" s="223"/>
      <c r="S110" s="223"/>
      <c r="Y110" s="221"/>
      <c r="Z110" s="223"/>
      <c r="AA110" s="223"/>
      <c r="AB110" s="223"/>
      <c r="AC110" s="223"/>
      <c r="AD110" s="223"/>
      <c r="AE110" s="223"/>
      <c r="AK110" s="221"/>
      <c r="AL110" s="223"/>
      <c r="AM110" s="223"/>
      <c r="AN110" s="223"/>
      <c r="AO110" s="223"/>
      <c r="AP110" s="223"/>
      <c r="AQ110" s="223"/>
    </row>
  </sheetData>
  <mergeCells count="117">
    <mergeCell ref="AL107:AR107"/>
    <mergeCell ref="AL108:AR108"/>
    <mergeCell ref="B86:L86"/>
    <mergeCell ref="N86:W86"/>
    <mergeCell ref="Z86:AJ86"/>
    <mergeCell ref="AL86:AV86"/>
    <mergeCell ref="B100:L100"/>
    <mergeCell ref="Z100:AJ100"/>
    <mergeCell ref="AL100:AV100"/>
    <mergeCell ref="AL95:AR95"/>
    <mergeCell ref="Z108:AF108"/>
    <mergeCell ref="AL98:AR98"/>
    <mergeCell ref="AL99:AR99"/>
    <mergeCell ref="AL101:AR101"/>
    <mergeCell ref="AL89:AR89"/>
    <mergeCell ref="AL90:AR90"/>
    <mergeCell ref="AL91:AR91"/>
    <mergeCell ref="AL92:AR92"/>
    <mergeCell ref="AL93:AR93"/>
    <mergeCell ref="AL94:AR94"/>
    <mergeCell ref="AL102:AR102"/>
    <mergeCell ref="AL103:AR103"/>
    <mergeCell ref="AL105:AR105"/>
    <mergeCell ref="AL106:AR106"/>
    <mergeCell ref="AO4:AR4"/>
    <mergeCell ref="AL6:AR6"/>
    <mergeCell ref="AO9:AR9"/>
    <mergeCell ref="AL43:AR43"/>
    <mergeCell ref="AM44:AR44"/>
    <mergeCell ref="AL53:AR53"/>
    <mergeCell ref="AL55:AR55"/>
    <mergeCell ref="AO85:AR85"/>
    <mergeCell ref="AL88:AR88"/>
    <mergeCell ref="AL96:AR96"/>
    <mergeCell ref="Z97:AF97"/>
    <mergeCell ref="Z98:AF98"/>
    <mergeCell ref="Z99:AF99"/>
    <mergeCell ref="Z101:AF101"/>
    <mergeCell ref="Z102:AF102"/>
    <mergeCell ref="Z103:AF103"/>
    <mergeCell ref="Z105:AF105"/>
    <mergeCell ref="Z106:AF106"/>
    <mergeCell ref="AL97:AR97"/>
    <mergeCell ref="AL104:AR104"/>
    <mergeCell ref="Z107:AF107"/>
    <mergeCell ref="Z88:AF88"/>
    <mergeCell ref="Z89:AF89"/>
    <mergeCell ref="Z90:AF90"/>
    <mergeCell ref="Z91:AF91"/>
    <mergeCell ref="Z92:AF92"/>
    <mergeCell ref="Z93:AF93"/>
    <mergeCell ref="Z94:AF94"/>
    <mergeCell ref="Z95:AF95"/>
    <mergeCell ref="Z96:AF96"/>
    <mergeCell ref="N88:T88"/>
    <mergeCell ref="N89:T89"/>
    <mergeCell ref="N90:T90"/>
    <mergeCell ref="N91:T91"/>
    <mergeCell ref="N92:T92"/>
    <mergeCell ref="N93:T93"/>
    <mergeCell ref="N95:T95"/>
    <mergeCell ref="N96:T96"/>
    <mergeCell ref="N97:T97"/>
    <mergeCell ref="N94:T94"/>
    <mergeCell ref="N55:T55"/>
    <mergeCell ref="Q85:T85"/>
    <mergeCell ref="Z55:AF55"/>
    <mergeCell ref="AC85:AF85"/>
    <mergeCell ref="E4:H4"/>
    <mergeCell ref="B5:L5"/>
    <mergeCell ref="B6:H6"/>
    <mergeCell ref="E9:H9"/>
    <mergeCell ref="B43:H43"/>
    <mergeCell ref="C44:H44"/>
    <mergeCell ref="Q4:T4"/>
    <mergeCell ref="N6:T6"/>
    <mergeCell ref="Q9:T9"/>
    <mergeCell ref="N43:T43"/>
    <mergeCell ref="O44:T44"/>
    <mergeCell ref="N53:T53"/>
    <mergeCell ref="AC4:AF4"/>
    <mergeCell ref="Z6:AF6"/>
    <mergeCell ref="AC9:AF9"/>
    <mergeCell ref="Z43:AF43"/>
    <mergeCell ref="AA44:AF44"/>
    <mergeCell ref="Z53:AF53"/>
    <mergeCell ref="B88:H88"/>
    <mergeCell ref="B89:H89"/>
    <mergeCell ref="B90:H90"/>
    <mergeCell ref="B91:H91"/>
    <mergeCell ref="B92:H92"/>
    <mergeCell ref="B93:H93"/>
    <mergeCell ref="B53:H53"/>
    <mergeCell ref="B55:H55"/>
    <mergeCell ref="E85:H85"/>
    <mergeCell ref="B108:H108"/>
    <mergeCell ref="B105:H105"/>
    <mergeCell ref="B106:H106"/>
    <mergeCell ref="B107:H107"/>
    <mergeCell ref="B101:H101"/>
    <mergeCell ref="B102:H102"/>
    <mergeCell ref="B103:H103"/>
    <mergeCell ref="B94:H94"/>
    <mergeCell ref="B95:H95"/>
    <mergeCell ref="B96:H96"/>
    <mergeCell ref="B97:H97"/>
    <mergeCell ref="B98:H98"/>
    <mergeCell ref="B99:H99"/>
    <mergeCell ref="N98:T98"/>
    <mergeCell ref="N99:T99"/>
    <mergeCell ref="N105:T105"/>
    <mergeCell ref="N101:T101"/>
    <mergeCell ref="N102:T102"/>
    <mergeCell ref="N103:T103"/>
    <mergeCell ref="N106:T106"/>
    <mergeCell ref="N107:T107"/>
    <mergeCell ref="N108:T108"/>
  </mergeCells>
  <printOptions horizontalCentered="1"/>
  <pageMargins left="0.70866141732283472" right="0.70866141732283472" top="0.74803149606299213" bottom="0.74803149606299213" header="0.31496062992125984" footer="0.31496062992125984"/>
  <pageSetup paperSize="8" scale="54" firstPageNumber="3" orientation="portrait" horizontalDpi="300" verticalDpi="300" r:id="rId1"/>
  <headerFooter>
    <oddFooter>&amp;L&amp;D&amp;C&amp;P</oddFooter>
  </headerFooter>
  <colBreaks count="3" manualBreakCount="3">
    <brk id="12" max="102" man="1"/>
    <brk id="24" max="102" man="1"/>
    <brk id="36" max="10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Z85"/>
  <sheetViews>
    <sheetView view="pageBreakPreview" topLeftCell="IM5" zoomScaleNormal="100" zoomScaleSheetLayoutView="100" workbookViewId="0">
      <selection activeCell="IJ5" sqref="IJ5:IJ83"/>
    </sheetView>
  </sheetViews>
  <sheetFormatPr defaultRowHeight="14.25" x14ac:dyDescent="0.2"/>
  <cols>
    <col min="1" max="1" width="4.42578125" style="34" customWidth="1"/>
    <col min="2" max="2" width="4.140625" style="30" customWidth="1"/>
    <col min="3" max="3" width="5.7109375" style="30" customWidth="1"/>
    <col min="4" max="5" width="8.7109375" style="30" customWidth="1"/>
    <col min="6" max="7" width="10.7109375" style="30" customWidth="1"/>
    <col min="8" max="8" width="78.7109375" style="30" customWidth="1"/>
    <col min="9" max="9" width="13.7109375" style="30" customWidth="1"/>
    <col min="10" max="12" width="13.7109375" style="190" customWidth="1"/>
    <col min="13" max="13" width="13.7109375" style="30" customWidth="1"/>
    <col min="14" max="14" width="13.7109375" style="190" customWidth="1"/>
    <col min="15" max="15" width="13.7109375" style="30" customWidth="1"/>
    <col min="16" max="16" width="13.7109375" style="190" customWidth="1"/>
    <col min="17" max="17" width="13.7109375" style="30" customWidth="1"/>
    <col min="18" max="18" width="13.7109375" style="190" customWidth="1"/>
    <col min="19" max="19" width="4.42578125" style="34" customWidth="1"/>
    <col min="20" max="20" width="4.140625" style="190" customWidth="1"/>
    <col min="21" max="21" width="5.7109375" style="190" customWidth="1"/>
    <col min="22" max="23" width="8.7109375" style="190" customWidth="1"/>
    <col min="24" max="25" width="10.7109375" style="190" customWidth="1"/>
    <col min="26" max="26" width="78.7109375" style="190" customWidth="1"/>
    <col min="27" max="27" width="15.7109375" style="30" customWidth="1"/>
    <col min="28" max="28" width="15.7109375" style="190" customWidth="1"/>
    <col min="29" max="29" width="15.7109375" style="30" customWidth="1"/>
    <col min="30" max="30" width="15.7109375" style="190" customWidth="1"/>
    <col min="31" max="31" width="15.7109375" style="30" customWidth="1"/>
    <col min="32" max="34" width="15.7109375" style="190" customWidth="1"/>
    <col min="35" max="35" width="4.42578125" style="34" customWidth="1"/>
    <col min="36" max="36" width="4.140625" style="30" customWidth="1"/>
    <col min="37" max="37" width="5.7109375" style="30" customWidth="1"/>
    <col min="38" max="39" width="8.7109375" style="30" customWidth="1"/>
    <col min="40" max="41" width="10.7109375" style="30" customWidth="1"/>
    <col min="42" max="42" width="78.7109375" style="30" customWidth="1"/>
    <col min="43" max="43" width="15.7109375" style="30" customWidth="1"/>
    <col min="44" max="44" width="15.7109375" style="190" customWidth="1"/>
    <col min="45" max="45" width="15.7109375" style="30" customWidth="1"/>
    <col min="46" max="46" width="15.7109375" style="190" customWidth="1"/>
    <col min="47" max="47" width="15.7109375" style="30" customWidth="1"/>
    <col min="48" max="48" width="15.7109375" style="190" customWidth="1"/>
    <col min="49" max="49" width="15.7109375" style="30" customWidth="1"/>
    <col min="50" max="50" width="15.7109375" style="190" customWidth="1"/>
    <col min="51" max="51" width="4.42578125" style="34" customWidth="1"/>
    <col min="52" max="52" width="4.140625" style="30" customWidth="1"/>
    <col min="53" max="53" width="5.7109375" style="30" customWidth="1"/>
    <col min="54" max="55" width="8.7109375" style="30" customWidth="1"/>
    <col min="56" max="57" width="10.7109375" style="30" customWidth="1"/>
    <col min="58" max="58" width="78.7109375" style="30" customWidth="1"/>
    <col min="59" max="62" width="15.7109375" style="190" customWidth="1"/>
    <col min="63" max="63" width="15.7109375" style="30" customWidth="1"/>
    <col min="64" max="64" width="15.7109375" style="190" customWidth="1"/>
    <col min="65" max="65" width="15.7109375" style="30" customWidth="1"/>
    <col min="66" max="66" width="15.7109375" style="190" customWidth="1"/>
    <col min="67" max="67" width="4.42578125" style="34" customWidth="1"/>
    <col min="68" max="68" width="4.140625" style="190" customWidth="1"/>
    <col min="69" max="69" width="5.7109375" style="190" customWidth="1"/>
    <col min="70" max="71" width="8.7109375" style="190" customWidth="1"/>
    <col min="72" max="73" width="10.7109375" style="190" customWidth="1"/>
    <col min="74" max="74" width="78.7109375" style="190" customWidth="1"/>
    <col min="75" max="75" width="13.7109375" style="30" customWidth="1"/>
    <col min="76" max="76" width="13.7109375" style="190" customWidth="1"/>
    <col min="77" max="77" width="13.7109375" style="30" customWidth="1"/>
    <col min="78" max="78" width="13.7109375" style="190" customWidth="1"/>
    <col min="79" max="80" width="14.42578125" style="190" customWidth="1"/>
    <col min="81" max="81" width="13.7109375" style="30" customWidth="1"/>
    <col min="82" max="82" width="13.7109375" style="190" customWidth="1"/>
    <col min="83" max="83" width="13.7109375" style="30" customWidth="1"/>
    <col min="84" max="84" width="13.7109375" style="190" customWidth="1"/>
    <col min="85" max="85" width="4.42578125" style="34" customWidth="1"/>
    <col min="86" max="86" width="4.140625" style="30" customWidth="1"/>
    <col min="87" max="87" width="5.7109375" style="30" customWidth="1"/>
    <col min="88" max="89" width="8.7109375" style="30" customWidth="1"/>
    <col min="90" max="91" width="10.7109375" style="30" customWidth="1"/>
    <col min="92" max="92" width="78.7109375" style="30" customWidth="1"/>
    <col min="93" max="94" width="15.7109375" style="190" customWidth="1"/>
    <col min="95" max="95" width="15.7109375" style="30" customWidth="1"/>
    <col min="96" max="96" width="15.7109375" style="190" customWidth="1"/>
    <col min="97" max="97" width="15.7109375" style="30" customWidth="1"/>
    <col min="98" max="98" width="15.7109375" style="190" customWidth="1"/>
    <col min="99" max="99" width="15.7109375" style="30" customWidth="1"/>
    <col min="100" max="100" width="15.7109375" style="190" customWidth="1"/>
    <col min="101" max="101" width="4.42578125" style="34" customWidth="1"/>
    <col min="102" max="102" width="4.140625" style="190" customWidth="1"/>
    <col min="103" max="103" width="5.7109375" style="190" customWidth="1"/>
    <col min="104" max="105" width="8.7109375" style="190" customWidth="1"/>
    <col min="106" max="107" width="10.7109375" style="190" customWidth="1"/>
    <col min="108" max="108" width="78.7109375" style="190" customWidth="1"/>
    <col min="109" max="109" width="15.7109375" style="30" customWidth="1"/>
    <col min="110" max="110" width="15.7109375" style="190" customWidth="1"/>
    <col min="111" max="111" width="15.7109375" style="30" customWidth="1"/>
    <col min="112" max="112" width="15.7109375" style="190" customWidth="1"/>
    <col min="113" max="113" width="15.7109375" style="30" customWidth="1"/>
    <col min="114" max="114" width="15.7109375" style="190" customWidth="1"/>
    <col min="115" max="115" width="15.7109375" style="30" customWidth="1"/>
    <col min="116" max="116" width="15.7109375" style="190" customWidth="1"/>
    <col min="117" max="117" width="4.42578125" style="34" customWidth="1"/>
    <col min="118" max="118" width="4.140625" style="30" customWidth="1"/>
    <col min="119" max="119" width="5.7109375" style="30" customWidth="1"/>
    <col min="120" max="121" width="8.7109375" style="30" customWidth="1"/>
    <col min="122" max="123" width="10.7109375" style="30" customWidth="1"/>
    <col min="124" max="124" width="78.7109375" style="30" customWidth="1"/>
    <col min="125" max="125" width="15.7109375" style="30" customWidth="1"/>
    <col min="126" max="126" width="15.7109375" style="190" customWidth="1"/>
    <col min="127" max="127" width="15.7109375" style="30" customWidth="1"/>
    <col min="128" max="128" width="15.7109375" style="190" customWidth="1"/>
    <col min="129" max="129" width="15.7109375" style="30" customWidth="1"/>
    <col min="130" max="130" width="15.7109375" style="190" customWidth="1"/>
    <col min="131" max="131" width="15.7109375" style="30" customWidth="1"/>
    <col min="132" max="132" width="15.7109375" style="190" customWidth="1"/>
    <col min="133" max="133" width="4.42578125" style="34" customWidth="1"/>
    <col min="134" max="134" width="4.140625" style="190" customWidth="1"/>
    <col min="135" max="135" width="5.7109375" style="190" customWidth="1"/>
    <col min="136" max="137" width="8.7109375" style="190" customWidth="1"/>
    <col min="138" max="139" width="10.7109375" style="190" customWidth="1"/>
    <col min="140" max="140" width="78.7109375" style="190" customWidth="1"/>
    <col min="141" max="141" width="15.7109375" style="30" customWidth="1"/>
    <col min="142" max="142" width="15.7109375" style="190" customWidth="1"/>
    <col min="143" max="143" width="15.7109375" style="30" customWidth="1"/>
    <col min="144" max="144" width="15.7109375" style="190" customWidth="1"/>
    <col min="145" max="145" width="15.7109375" style="30" customWidth="1"/>
    <col min="146" max="148" width="15.7109375" style="190" customWidth="1"/>
    <col min="149" max="149" width="4.42578125" style="34" customWidth="1"/>
    <col min="150" max="150" width="4.140625" style="30" customWidth="1"/>
    <col min="151" max="151" width="5.7109375" style="30" customWidth="1"/>
    <col min="152" max="153" width="8.7109375" style="30" customWidth="1"/>
    <col min="154" max="155" width="10.7109375" style="30" customWidth="1"/>
    <col min="156" max="156" width="78.7109375" style="30" customWidth="1"/>
    <col min="157" max="157" width="15.7109375" style="30" customWidth="1"/>
    <col min="158" max="158" width="15.7109375" style="190" customWidth="1"/>
    <col min="159" max="159" width="15.7109375" style="30" customWidth="1"/>
    <col min="160" max="160" width="15.7109375" style="190" customWidth="1"/>
    <col min="161" max="161" width="15.7109375" style="30" customWidth="1"/>
    <col min="162" max="162" width="15.7109375" style="190" customWidth="1"/>
    <col min="163" max="163" width="15.7109375" style="30" customWidth="1"/>
    <col min="164" max="164" width="15.7109375" style="190" customWidth="1"/>
    <col min="165" max="165" width="4.42578125" style="34" customWidth="1"/>
    <col min="166" max="166" width="4.140625" style="190" customWidth="1"/>
    <col min="167" max="167" width="5.7109375" style="190" customWidth="1"/>
    <col min="168" max="169" width="8.7109375" style="190" customWidth="1"/>
    <col min="170" max="171" width="10.7109375" style="190" customWidth="1"/>
    <col min="172" max="172" width="78.7109375" style="190" customWidth="1"/>
    <col min="173" max="176" width="15.7109375" style="190" customWidth="1"/>
    <col min="177" max="177" width="15.7109375" style="30" customWidth="1"/>
    <col min="178" max="180" width="15.7109375" style="190" customWidth="1"/>
    <col min="181" max="181" width="4.42578125" style="34" customWidth="1"/>
    <col min="182" max="182" width="4.140625" style="190" customWidth="1"/>
    <col min="183" max="183" width="5.7109375" style="190" customWidth="1"/>
    <col min="184" max="185" width="8.7109375" style="190" customWidth="1"/>
    <col min="186" max="187" width="10.7109375" style="190" customWidth="1"/>
    <col min="188" max="188" width="78.7109375" style="190" customWidth="1"/>
    <col min="189" max="190" width="15.7109375" style="190" customWidth="1"/>
    <col min="191" max="192" width="15.7109375" style="34" customWidth="1"/>
    <col min="193" max="193" width="15.7109375" style="30" customWidth="1"/>
    <col min="194" max="194" width="15.7109375" style="190" customWidth="1"/>
    <col min="195" max="196" width="15.7109375" style="34" customWidth="1"/>
    <col min="197" max="197" width="5.5703125" style="34" bestFit="1" customWidth="1"/>
    <col min="198" max="198" width="4.140625" style="190" customWidth="1"/>
    <col min="199" max="199" width="5.7109375" style="190" customWidth="1"/>
    <col min="200" max="201" width="8.7109375" style="190" customWidth="1"/>
    <col min="202" max="203" width="10.7109375" style="190" customWidth="1"/>
    <col min="204" max="204" width="78.7109375" style="190" customWidth="1"/>
    <col min="205" max="210" width="15.7109375" style="34" customWidth="1"/>
    <col min="211" max="212" width="14.42578125" style="190" customWidth="1"/>
    <col min="213" max="213" width="5.5703125" style="34" bestFit="1" customWidth="1"/>
    <col min="214" max="214" width="4.140625" style="190" customWidth="1"/>
    <col min="215" max="215" width="5.7109375" style="190" customWidth="1"/>
    <col min="216" max="217" width="8.7109375" style="190" customWidth="1"/>
    <col min="218" max="219" width="10.7109375" style="190" customWidth="1"/>
    <col min="220" max="220" width="78.7109375" style="190" customWidth="1"/>
    <col min="221" max="222" width="15.7109375" style="34" customWidth="1"/>
    <col min="223" max="228" width="14.42578125" style="190" customWidth="1"/>
    <col min="229" max="229" width="5.5703125" style="30" bestFit="1" customWidth="1"/>
    <col min="230" max="230" width="5.7109375" style="30" customWidth="1"/>
    <col min="231" max="232" width="8.7109375" style="30" customWidth="1"/>
    <col min="233" max="234" width="10.7109375" style="30" customWidth="1"/>
    <col min="235" max="235" width="78.7109375" style="30" customWidth="1"/>
    <col min="236" max="236" width="14.42578125" style="30" customWidth="1"/>
    <col min="237" max="237" width="14.42578125" style="190" customWidth="1"/>
    <col min="238" max="238" width="14.42578125" style="30" customWidth="1"/>
    <col min="239" max="239" width="14.42578125" style="190" customWidth="1"/>
    <col min="240" max="240" width="14.42578125" style="30" customWidth="1"/>
    <col min="241" max="241" width="14.42578125" style="190" customWidth="1"/>
    <col min="242" max="242" width="14.42578125" style="30" customWidth="1"/>
    <col min="243" max="243" width="14.42578125" style="190" customWidth="1"/>
    <col min="244" max="244" width="5.5703125" style="190" bestFit="1" customWidth="1"/>
    <col min="245" max="245" width="5.7109375" style="190" customWidth="1"/>
    <col min="246" max="247" width="8.7109375" style="190" customWidth="1"/>
    <col min="248" max="249" width="10.7109375" style="190" customWidth="1"/>
    <col min="250" max="250" width="78.7109375" style="190" customWidth="1"/>
    <col min="251" max="251" width="13.7109375" style="30" customWidth="1"/>
    <col min="252" max="252" width="13.7109375" style="190" customWidth="1"/>
    <col min="253" max="253" width="13.7109375" style="30" customWidth="1"/>
    <col min="254" max="254" width="13.7109375" style="190" customWidth="1"/>
    <col min="255" max="255" width="25.7109375" style="30" customWidth="1"/>
    <col min="256" max="256" width="25.7109375" style="190" customWidth="1"/>
    <col min="257" max="16384" width="9.140625" style="30"/>
  </cols>
  <sheetData>
    <row r="1" spans="1:260" ht="15" customHeight="1" x14ac:dyDescent="0.2">
      <c r="R1" s="29" t="s">
        <v>2127</v>
      </c>
      <c r="AE1" s="29"/>
      <c r="AH1" s="29" t="s">
        <v>2127</v>
      </c>
      <c r="AX1" s="29" t="s">
        <v>2127</v>
      </c>
      <c r="BI1" s="29"/>
      <c r="BJ1" s="29"/>
      <c r="BN1" s="29" t="s">
        <v>2127</v>
      </c>
      <c r="CF1" s="29" t="s">
        <v>2127</v>
      </c>
      <c r="CO1" s="29"/>
      <c r="CP1" s="29"/>
      <c r="CV1" s="29" t="s">
        <v>2127</v>
      </c>
      <c r="DK1" s="29"/>
      <c r="DL1" s="29" t="s">
        <v>2127</v>
      </c>
      <c r="EB1" s="29" t="s">
        <v>2127</v>
      </c>
      <c r="EO1" s="29"/>
      <c r="EP1" s="29"/>
      <c r="ER1" s="29" t="s">
        <v>2127</v>
      </c>
      <c r="FH1" s="29" t="s">
        <v>2127</v>
      </c>
      <c r="FX1" s="29" t="s">
        <v>2127</v>
      </c>
      <c r="GI1" s="29"/>
      <c r="GJ1" s="29"/>
      <c r="GM1" s="29"/>
      <c r="GN1" s="29" t="s">
        <v>2127</v>
      </c>
      <c r="GW1" s="29"/>
      <c r="GX1" s="29"/>
      <c r="GY1" s="29"/>
      <c r="GZ1" s="29"/>
      <c r="HA1" s="29"/>
      <c r="HB1" s="29"/>
      <c r="HD1" s="29" t="s">
        <v>2127</v>
      </c>
      <c r="HM1" s="29"/>
      <c r="HN1" s="29"/>
      <c r="HP1" s="29"/>
      <c r="HT1" s="29" t="s">
        <v>2127</v>
      </c>
      <c r="II1" s="29" t="s">
        <v>2127</v>
      </c>
      <c r="IQ1" s="29"/>
      <c r="IR1" s="29"/>
      <c r="IS1" s="29"/>
      <c r="IT1" s="29"/>
      <c r="IU1" s="29"/>
      <c r="IV1" s="29" t="s">
        <v>2127</v>
      </c>
    </row>
    <row r="2" spans="1:260" ht="15" customHeight="1" x14ac:dyDescent="0.2">
      <c r="GI2" s="190"/>
      <c r="GJ2" s="190"/>
      <c r="GM2" s="190"/>
      <c r="GN2" s="190"/>
      <c r="GW2" s="190"/>
      <c r="GX2" s="190"/>
      <c r="GY2" s="190"/>
      <c r="GZ2" s="190"/>
      <c r="HA2" s="190"/>
      <c r="HB2" s="190"/>
      <c r="HM2" s="30"/>
      <c r="HN2" s="190"/>
      <c r="IU2" s="190"/>
    </row>
    <row r="3" spans="1:260" ht="15" customHeight="1" thickBot="1" x14ac:dyDescent="0.25">
      <c r="R3" s="29" t="s">
        <v>7</v>
      </c>
      <c r="AE3" s="29"/>
      <c r="AH3" s="29" t="s">
        <v>7</v>
      </c>
      <c r="AX3" s="29" t="s">
        <v>7</v>
      </c>
      <c r="BI3" s="29"/>
      <c r="BJ3" s="29"/>
      <c r="BN3" s="29" t="s">
        <v>7</v>
      </c>
      <c r="CF3" s="29" t="s">
        <v>7</v>
      </c>
      <c r="CO3" s="29"/>
      <c r="CP3" s="29"/>
      <c r="CV3" s="29" t="s">
        <v>7</v>
      </c>
      <c r="DK3" s="29"/>
      <c r="DL3" s="29" t="s">
        <v>7</v>
      </c>
      <c r="EB3" s="29" t="s">
        <v>7</v>
      </c>
      <c r="EO3" s="29"/>
      <c r="EP3" s="29"/>
      <c r="ER3" s="29" t="s">
        <v>7</v>
      </c>
      <c r="FH3" s="29" t="s">
        <v>7</v>
      </c>
      <c r="FX3" s="29" t="s">
        <v>7</v>
      </c>
      <c r="GI3" s="29"/>
      <c r="GJ3" s="29"/>
      <c r="GM3" s="29"/>
      <c r="GN3" s="29" t="s">
        <v>7</v>
      </c>
      <c r="GW3" s="29"/>
      <c r="GX3" s="29"/>
      <c r="GY3" s="29"/>
      <c r="GZ3" s="29"/>
      <c r="HA3" s="29"/>
      <c r="HB3" s="29"/>
      <c r="HD3" s="29" t="s">
        <v>7</v>
      </c>
      <c r="HM3" s="29"/>
      <c r="HN3" s="29"/>
      <c r="HT3" s="29" t="s">
        <v>7</v>
      </c>
      <c r="II3" s="29" t="s">
        <v>7</v>
      </c>
      <c r="IQ3" s="29"/>
      <c r="IR3" s="29"/>
      <c r="IS3" s="29"/>
      <c r="IT3" s="29"/>
      <c r="IU3" s="29"/>
      <c r="IV3" s="29" t="s">
        <v>7</v>
      </c>
    </row>
    <row r="4" spans="1:260" s="32" customFormat="1" ht="15" customHeight="1" thickBot="1" x14ac:dyDescent="0.25">
      <c r="A4" s="192"/>
      <c r="B4" s="33" t="s">
        <v>8</v>
      </c>
      <c r="C4" s="33" t="s">
        <v>9</v>
      </c>
      <c r="D4" s="33" t="s">
        <v>10</v>
      </c>
      <c r="E4" s="532" t="s">
        <v>11</v>
      </c>
      <c r="F4" s="533"/>
      <c r="G4" s="533"/>
      <c r="H4" s="534"/>
      <c r="I4" s="33" t="s">
        <v>12</v>
      </c>
      <c r="J4" s="33" t="s">
        <v>110</v>
      </c>
      <c r="K4" s="33" t="s">
        <v>111</v>
      </c>
      <c r="L4" s="33" t="s">
        <v>112</v>
      </c>
      <c r="M4" s="33" t="s">
        <v>111</v>
      </c>
      <c r="N4" s="33" t="s">
        <v>112</v>
      </c>
      <c r="O4" s="33" t="s">
        <v>113</v>
      </c>
      <c r="P4" s="33" t="s">
        <v>114</v>
      </c>
      <c r="Q4" s="33" t="s">
        <v>115</v>
      </c>
      <c r="R4" s="33" t="s">
        <v>117</v>
      </c>
      <c r="S4" s="192"/>
      <c r="T4" s="33" t="s">
        <v>118</v>
      </c>
      <c r="U4" s="33" t="s">
        <v>119</v>
      </c>
      <c r="V4" s="33" t="s">
        <v>120</v>
      </c>
      <c r="W4" s="532" t="s">
        <v>121</v>
      </c>
      <c r="X4" s="533"/>
      <c r="Y4" s="533"/>
      <c r="Z4" s="534"/>
      <c r="AA4" s="33" t="s">
        <v>122</v>
      </c>
      <c r="AB4" s="33" t="s">
        <v>123</v>
      </c>
      <c r="AC4" s="33" t="s">
        <v>124</v>
      </c>
      <c r="AD4" s="33" t="s">
        <v>125</v>
      </c>
      <c r="AE4" s="33" t="s">
        <v>126</v>
      </c>
      <c r="AF4" s="33" t="s">
        <v>127</v>
      </c>
      <c r="AG4" s="33" t="s">
        <v>128</v>
      </c>
      <c r="AH4" s="33" t="s">
        <v>129</v>
      </c>
      <c r="AI4" s="192"/>
      <c r="AJ4" s="33" t="s">
        <v>130</v>
      </c>
      <c r="AK4" s="33" t="s">
        <v>131</v>
      </c>
      <c r="AL4" s="33" t="s">
        <v>132</v>
      </c>
      <c r="AM4" s="532" t="s">
        <v>133</v>
      </c>
      <c r="AN4" s="533"/>
      <c r="AO4" s="533"/>
      <c r="AP4" s="534"/>
      <c r="AQ4" s="33" t="s">
        <v>134</v>
      </c>
      <c r="AR4" s="33" t="s">
        <v>135</v>
      </c>
      <c r="AS4" s="33" t="s">
        <v>136</v>
      </c>
      <c r="AT4" s="33" t="s">
        <v>137</v>
      </c>
      <c r="AU4" s="33" t="s">
        <v>138</v>
      </c>
      <c r="AV4" s="33" t="s">
        <v>139</v>
      </c>
      <c r="AW4" s="33" t="s">
        <v>140</v>
      </c>
      <c r="AX4" s="33" t="s">
        <v>141</v>
      </c>
      <c r="AY4" s="192"/>
      <c r="AZ4" s="33" t="s">
        <v>142</v>
      </c>
      <c r="BA4" s="33" t="s">
        <v>143</v>
      </c>
      <c r="BB4" s="33" t="s">
        <v>144</v>
      </c>
      <c r="BC4" s="532" t="s">
        <v>145</v>
      </c>
      <c r="BD4" s="533"/>
      <c r="BE4" s="533"/>
      <c r="BF4" s="534"/>
      <c r="BG4" s="33" t="s">
        <v>146</v>
      </c>
      <c r="BH4" s="33" t="s">
        <v>147</v>
      </c>
      <c r="BI4" s="33" t="s">
        <v>148</v>
      </c>
      <c r="BJ4" s="33" t="s">
        <v>206</v>
      </c>
      <c r="BK4" s="33" t="s">
        <v>207</v>
      </c>
      <c r="BL4" s="33" t="s">
        <v>208</v>
      </c>
      <c r="BM4" s="33" t="s">
        <v>211</v>
      </c>
      <c r="BN4" s="33" t="s">
        <v>209</v>
      </c>
      <c r="BO4" s="192"/>
      <c r="BP4" s="33" t="s">
        <v>210</v>
      </c>
      <c r="BQ4" s="33" t="s">
        <v>213</v>
      </c>
      <c r="BR4" s="33" t="s">
        <v>212</v>
      </c>
      <c r="BS4" s="532" t="s">
        <v>212</v>
      </c>
      <c r="BT4" s="533"/>
      <c r="BU4" s="533"/>
      <c r="BV4" s="534"/>
      <c r="BW4" s="33" t="s">
        <v>216</v>
      </c>
      <c r="BX4" s="33" t="s">
        <v>217</v>
      </c>
      <c r="BY4" s="33" t="s">
        <v>218</v>
      </c>
      <c r="BZ4" s="33" t="s">
        <v>219</v>
      </c>
      <c r="CA4" s="33"/>
      <c r="CB4" s="33"/>
      <c r="CC4" s="33" t="s">
        <v>220</v>
      </c>
      <c r="CD4" s="33" t="s">
        <v>221</v>
      </c>
      <c r="CE4" s="33" t="s">
        <v>787</v>
      </c>
      <c r="CF4" s="33" t="s">
        <v>788</v>
      </c>
      <c r="CG4" s="192"/>
      <c r="CH4" s="33" t="s">
        <v>789</v>
      </c>
      <c r="CI4" s="33" t="s">
        <v>790</v>
      </c>
      <c r="CJ4" s="33" t="s">
        <v>791</v>
      </c>
      <c r="CK4" s="532" t="s">
        <v>792</v>
      </c>
      <c r="CL4" s="533"/>
      <c r="CM4" s="533"/>
      <c r="CN4" s="534"/>
      <c r="CO4" s="33" t="s">
        <v>793</v>
      </c>
      <c r="CP4" s="33" t="s">
        <v>794</v>
      </c>
      <c r="CQ4" s="33" t="s">
        <v>795</v>
      </c>
      <c r="CR4" s="33" t="s">
        <v>796</v>
      </c>
      <c r="CS4" s="33" t="s">
        <v>797</v>
      </c>
      <c r="CT4" s="33" t="s">
        <v>798</v>
      </c>
      <c r="CU4" s="33" t="s">
        <v>799</v>
      </c>
      <c r="CV4" s="33" t="s">
        <v>800</v>
      </c>
      <c r="CW4" s="192"/>
      <c r="CX4" s="33" t="s">
        <v>801</v>
      </c>
      <c r="CY4" s="33" t="s">
        <v>802</v>
      </c>
      <c r="CZ4" s="33" t="s">
        <v>803</v>
      </c>
      <c r="DA4" s="532" t="s">
        <v>804</v>
      </c>
      <c r="DB4" s="533"/>
      <c r="DC4" s="533"/>
      <c r="DD4" s="534"/>
      <c r="DE4" s="33" t="s">
        <v>851</v>
      </c>
      <c r="DF4" s="33" t="s">
        <v>805</v>
      </c>
      <c r="DG4" s="33" t="s">
        <v>806</v>
      </c>
      <c r="DH4" s="33" t="s">
        <v>935</v>
      </c>
      <c r="DI4" s="33" t="s">
        <v>1440</v>
      </c>
      <c r="DJ4" s="33" t="s">
        <v>1441</v>
      </c>
      <c r="DK4" s="33" t="s">
        <v>1442</v>
      </c>
      <c r="DL4" s="33" t="s">
        <v>1443</v>
      </c>
      <c r="DM4" s="192"/>
      <c r="DN4" s="33" t="s">
        <v>1444</v>
      </c>
      <c r="DO4" s="33" t="s">
        <v>1445</v>
      </c>
      <c r="DP4" s="33" t="s">
        <v>1446</v>
      </c>
      <c r="DQ4" s="532" t="s">
        <v>1447</v>
      </c>
      <c r="DR4" s="533"/>
      <c r="DS4" s="533"/>
      <c r="DT4" s="534"/>
      <c r="DU4" s="33" t="s">
        <v>1448</v>
      </c>
      <c r="DV4" s="33" t="s">
        <v>1449</v>
      </c>
      <c r="DW4" s="33" t="s">
        <v>1450</v>
      </c>
      <c r="DX4" s="33" t="s">
        <v>1451</v>
      </c>
      <c r="DY4" s="33" t="s">
        <v>1452</v>
      </c>
      <c r="DZ4" s="33" t="s">
        <v>1453</v>
      </c>
      <c r="EA4" s="33" t="s">
        <v>1454</v>
      </c>
      <c r="EB4" s="33" t="s">
        <v>1455</v>
      </c>
      <c r="EC4" s="192"/>
      <c r="ED4" s="33" t="s">
        <v>1456</v>
      </c>
      <c r="EE4" s="33" t="s">
        <v>1457</v>
      </c>
      <c r="EF4" s="33" t="s">
        <v>1458</v>
      </c>
      <c r="EG4" s="532" t="s">
        <v>1459</v>
      </c>
      <c r="EH4" s="533"/>
      <c r="EI4" s="533"/>
      <c r="EJ4" s="534"/>
      <c r="EK4" s="33" t="s">
        <v>1460</v>
      </c>
      <c r="EL4" s="33" t="s">
        <v>1461</v>
      </c>
      <c r="EM4" s="33" t="s">
        <v>1462</v>
      </c>
      <c r="EN4" s="33" t="s">
        <v>1463</v>
      </c>
      <c r="EO4" s="33" t="s">
        <v>1464</v>
      </c>
      <c r="EP4" s="33" t="s">
        <v>1465</v>
      </c>
      <c r="EQ4" s="33" t="s">
        <v>1466</v>
      </c>
      <c r="ER4" s="33" t="s">
        <v>1467</v>
      </c>
      <c r="ES4" s="192"/>
      <c r="ET4" s="33" t="s">
        <v>1468</v>
      </c>
      <c r="EU4" s="33" t="s">
        <v>1469</v>
      </c>
      <c r="EV4" s="33" t="s">
        <v>1470</v>
      </c>
      <c r="EW4" s="532" t="s">
        <v>1471</v>
      </c>
      <c r="EX4" s="533"/>
      <c r="EY4" s="533"/>
      <c r="EZ4" s="534"/>
      <c r="FA4" s="33" t="s">
        <v>1472</v>
      </c>
      <c r="FB4" s="33" t="s">
        <v>1473</v>
      </c>
      <c r="FC4" s="33" t="s">
        <v>1474</v>
      </c>
      <c r="FD4" s="33" t="s">
        <v>1475</v>
      </c>
      <c r="FE4" s="33" t="s">
        <v>1476</v>
      </c>
      <c r="FF4" s="33" t="s">
        <v>1477</v>
      </c>
      <c r="FG4" s="33" t="s">
        <v>1478</v>
      </c>
      <c r="FH4" s="33" t="s">
        <v>1479</v>
      </c>
      <c r="FI4" s="192"/>
      <c r="FJ4" s="33" t="s">
        <v>1480</v>
      </c>
      <c r="FK4" s="33" t="s">
        <v>1481</v>
      </c>
      <c r="FL4" s="33" t="s">
        <v>1482</v>
      </c>
      <c r="FM4" s="532" t="s">
        <v>1483</v>
      </c>
      <c r="FN4" s="533"/>
      <c r="FO4" s="533"/>
      <c r="FP4" s="534"/>
      <c r="FQ4" s="33" t="s">
        <v>1484</v>
      </c>
      <c r="FR4" s="33" t="s">
        <v>1485</v>
      </c>
      <c r="FS4" s="33" t="s">
        <v>1484</v>
      </c>
      <c r="FT4" s="33" t="s">
        <v>1485</v>
      </c>
      <c r="FU4" s="33" t="s">
        <v>1484</v>
      </c>
      <c r="FV4" s="33" t="s">
        <v>1485</v>
      </c>
      <c r="FW4" s="33" t="s">
        <v>1486</v>
      </c>
      <c r="FX4" s="33" t="s">
        <v>1487</v>
      </c>
      <c r="FY4" s="192"/>
      <c r="FZ4" s="33" t="s">
        <v>1480</v>
      </c>
      <c r="GA4" s="33" t="s">
        <v>1481</v>
      </c>
      <c r="GB4" s="33" t="s">
        <v>1482</v>
      </c>
      <c r="GC4" s="532" t="s">
        <v>1483</v>
      </c>
      <c r="GD4" s="533"/>
      <c r="GE4" s="533"/>
      <c r="GF4" s="534"/>
      <c r="GG4" s="33" t="s">
        <v>1486</v>
      </c>
      <c r="GH4" s="33" t="s">
        <v>1487</v>
      </c>
      <c r="GI4" s="33" t="s">
        <v>1488</v>
      </c>
      <c r="GJ4" s="33" t="s">
        <v>1489</v>
      </c>
      <c r="GK4" s="33" t="s">
        <v>1486</v>
      </c>
      <c r="GL4" s="33" t="s">
        <v>1487</v>
      </c>
      <c r="GM4" s="33" t="s">
        <v>1488</v>
      </c>
      <c r="GN4" s="33" t="s">
        <v>1489</v>
      </c>
      <c r="GO4" s="192"/>
      <c r="GP4" s="33" t="s">
        <v>1480</v>
      </c>
      <c r="GQ4" s="33" t="s">
        <v>1481</v>
      </c>
      <c r="GR4" s="33" t="s">
        <v>1482</v>
      </c>
      <c r="GS4" s="532" t="s">
        <v>1483</v>
      </c>
      <c r="GT4" s="533"/>
      <c r="GU4" s="533"/>
      <c r="GV4" s="534"/>
      <c r="GW4" s="33" t="s">
        <v>1488</v>
      </c>
      <c r="GX4" s="33" t="s">
        <v>1489</v>
      </c>
      <c r="GY4" s="33" t="s">
        <v>1488</v>
      </c>
      <c r="GZ4" s="33" t="s">
        <v>1489</v>
      </c>
      <c r="HA4" s="33" t="s">
        <v>1488</v>
      </c>
      <c r="HB4" s="33" t="s">
        <v>1489</v>
      </c>
      <c r="HC4" s="33" t="s">
        <v>1490</v>
      </c>
      <c r="HD4" s="33" t="s">
        <v>1491</v>
      </c>
      <c r="HE4" s="192"/>
      <c r="HF4" s="33" t="s">
        <v>1480</v>
      </c>
      <c r="HG4" s="33" t="s">
        <v>1481</v>
      </c>
      <c r="HH4" s="33" t="s">
        <v>1482</v>
      </c>
      <c r="HI4" s="532" t="s">
        <v>1483</v>
      </c>
      <c r="HJ4" s="533"/>
      <c r="HK4" s="533"/>
      <c r="HL4" s="534"/>
      <c r="HM4" s="33" t="s">
        <v>1488</v>
      </c>
      <c r="HN4" s="33" t="s">
        <v>1489</v>
      </c>
      <c r="HO4" s="33" t="s">
        <v>1490</v>
      </c>
      <c r="HP4" s="33" t="s">
        <v>1491</v>
      </c>
      <c r="HQ4" s="33" t="s">
        <v>1496</v>
      </c>
      <c r="HR4" s="33" t="s">
        <v>1497</v>
      </c>
      <c r="HS4" s="33" t="s">
        <v>1498</v>
      </c>
      <c r="HT4" s="33" t="s">
        <v>1499</v>
      </c>
      <c r="HU4" s="192"/>
      <c r="HV4" s="33" t="s">
        <v>1492</v>
      </c>
      <c r="HW4" s="33" t="s">
        <v>1493</v>
      </c>
      <c r="HX4" s="33" t="s">
        <v>1494</v>
      </c>
      <c r="HY4" s="532" t="s">
        <v>1495</v>
      </c>
      <c r="HZ4" s="533"/>
      <c r="IA4" s="533"/>
      <c r="IB4" s="33" t="s">
        <v>1496</v>
      </c>
      <c r="IC4" s="33" t="s">
        <v>1497</v>
      </c>
      <c r="ID4" s="33" t="s">
        <v>1498</v>
      </c>
      <c r="IE4" s="33" t="s">
        <v>1499</v>
      </c>
      <c r="IF4" s="33" t="s">
        <v>1500</v>
      </c>
      <c r="IG4" s="33" t="s">
        <v>1501</v>
      </c>
      <c r="IH4" s="33" t="s">
        <v>1502</v>
      </c>
      <c r="II4" s="33" t="s">
        <v>1503</v>
      </c>
      <c r="IJ4" s="192"/>
      <c r="IK4" s="33" t="s">
        <v>1504</v>
      </c>
      <c r="IL4" s="33" t="s">
        <v>1505</v>
      </c>
      <c r="IM4" s="33" t="s">
        <v>1506</v>
      </c>
      <c r="IN4" s="532" t="s">
        <v>1507</v>
      </c>
      <c r="IO4" s="533"/>
      <c r="IP4" s="533"/>
      <c r="IQ4" s="33" t="s">
        <v>1508</v>
      </c>
      <c r="IR4" s="33" t="s">
        <v>1509</v>
      </c>
      <c r="IS4" s="33" t="s">
        <v>1510</v>
      </c>
      <c r="IT4" s="33" t="s">
        <v>1511</v>
      </c>
      <c r="IU4" s="33" t="s">
        <v>1512</v>
      </c>
      <c r="IV4" s="33" t="s">
        <v>1513</v>
      </c>
    </row>
    <row r="5" spans="1:260" s="190" customFormat="1" ht="42" customHeight="1" thickBot="1" x14ac:dyDescent="0.25">
      <c r="A5" s="192" t="s">
        <v>19</v>
      </c>
      <c r="B5" s="535" t="s">
        <v>1950</v>
      </c>
      <c r="C5" s="536"/>
      <c r="D5" s="536"/>
      <c r="E5" s="536"/>
      <c r="F5" s="536"/>
      <c r="G5" s="536"/>
      <c r="H5" s="536"/>
      <c r="I5" s="536"/>
      <c r="J5" s="536"/>
      <c r="K5" s="536"/>
      <c r="L5" s="536"/>
      <c r="M5" s="536"/>
      <c r="N5" s="536"/>
      <c r="O5" s="536"/>
      <c r="P5" s="536"/>
      <c r="Q5" s="536"/>
      <c r="R5" s="537"/>
      <c r="S5" s="192" t="s">
        <v>171</v>
      </c>
      <c r="T5" s="535" t="s">
        <v>1950</v>
      </c>
      <c r="U5" s="536"/>
      <c r="V5" s="536"/>
      <c r="W5" s="536"/>
      <c r="X5" s="536"/>
      <c r="Y5" s="536"/>
      <c r="Z5" s="536"/>
      <c r="AA5" s="536"/>
      <c r="AB5" s="536"/>
      <c r="AC5" s="536"/>
      <c r="AD5" s="536"/>
      <c r="AE5" s="536"/>
      <c r="AF5" s="536"/>
      <c r="AG5" s="536"/>
      <c r="AH5" s="537"/>
      <c r="AI5" s="192" t="s">
        <v>271</v>
      </c>
      <c r="AJ5" s="535" t="s">
        <v>1950</v>
      </c>
      <c r="AK5" s="536"/>
      <c r="AL5" s="536"/>
      <c r="AM5" s="536"/>
      <c r="AN5" s="536"/>
      <c r="AO5" s="536"/>
      <c r="AP5" s="536"/>
      <c r="AQ5" s="536"/>
      <c r="AR5" s="536"/>
      <c r="AS5" s="536"/>
      <c r="AT5" s="536"/>
      <c r="AU5" s="536"/>
      <c r="AV5" s="536"/>
      <c r="AW5" s="536"/>
      <c r="AX5" s="536"/>
      <c r="AY5" s="192" t="s">
        <v>351</v>
      </c>
      <c r="AZ5" s="535" t="s">
        <v>1950</v>
      </c>
      <c r="BA5" s="536"/>
      <c r="BB5" s="536"/>
      <c r="BC5" s="536"/>
      <c r="BD5" s="536"/>
      <c r="BE5" s="536"/>
      <c r="BF5" s="536"/>
      <c r="BG5" s="536"/>
      <c r="BH5" s="536"/>
      <c r="BI5" s="536"/>
      <c r="BJ5" s="536"/>
      <c r="BK5" s="536"/>
      <c r="BL5" s="536"/>
      <c r="BM5" s="536"/>
      <c r="BN5" s="536"/>
      <c r="BO5" s="192" t="s">
        <v>430</v>
      </c>
      <c r="BP5" s="535" t="s">
        <v>1950</v>
      </c>
      <c r="BQ5" s="536"/>
      <c r="BR5" s="536"/>
      <c r="BS5" s="536"/>
      <c r="BT5" s="536"/>
      <c r="BU5" s="536"/>
      <c r="BV5" s="536"/>
      <c r="BW5" s="536"/>
      <c r="BX5" s="536"/>
      <c r="BY5" s="536"/>
      <c r="BZ5" s="536"/>
      <c r="CA5" s="536"/>
      <c r="CB5" s="536"/>
      <c r="CC5" s="536"/>
      <c r="CD5" s="536"/>
      <c r="CE5" s="536"/>
      <c r="CF5" s="537"/>
      <c r="CG5" s="192" t="s">
        <v>508</v>
      </c>
      <c r="CH5" s="535" t="s">
        <v>1950</v>
      </c>
      <c r="CI5" s="536"/>
      <c r="CJ5" s="536"/>
      <c r="CK5" s="536"/>
      <c r="CL5" s="536"/>
      <c r="CM5" s="536"/>
      <c r="CN5" s="536"/>
      <c r="CO5" s="536"/>
      <c r="CP5" s="536"/>
      <c r="CQ5" s="536"/>
      <c r="CR5" s="536"/>
      <c r="CS5" s="536"/>
      <c r="CT5" s="536"/>
      <c r="CU5" s="536"/>
      <c r="CV5" s="537"/>
      <c r="CW5" s="192" t="s">
        <v>736</v>
      </c>
      <c r="CX5" s="535" t="s">
        <v>1950</v>
      </c>
      <c r="CY5" s="536"/>
      <c r="CZ5" s="536"/>
      <c r="DA5" s="536"/>
      <c r="DB5" s="536"/>
      <c r="DC5" s="536"/>
      <c r="DD5" s="536"/>
      <c r="DE5" s="536"/>
      <c r="DF5" s="536"/>
      <c r="DG5" s="536"/>
      <c r="DH5" s="536"/>
      <c r="DI5" s="536"/>
      <c r="DJ5" s="536"/>
      <c r="DK5" s="536"/>
      <c r="DL5" s="537"/>
      <c r="DM5" s="192" t="s">
        <v>978</v>
      </c>
      <c r="DN5" s="535" t="s">
        <v>1950</v>
      </c>
      <c r="DO5" s="536"/>
      <c r="DP5" s="536"/>
      <c r="DQ5" s="536"/>
      <c r="DR5" s="536"/>
      <c r="DS5" s="536"/>
      <c r="DT5" s="536"/>
      <c r="DU5" s="536"/>
      <c r="DV5" s="536"/>
      <c r="DW5" s="536"/>
      <c r="DX5" s="536"/>
      <c r="DY5" s="536"/>
      <c r="DZ5" s="536"/>
      <c r="EA5" s="536"/>
      <c r="EB5" s="537"/>
      <c r="EC5" s="192" t="s">
        <v>1057</v>
      </c>
      <c r="ED5" s="535" t="s">
        <v>1950</v>
      </c>
      <c r="EE5" s="536"/>
      <c r="EF5" s="536"/>
      <c r="EG5" s="536"/>
      <c r="EH5" s="536"/>
      <c r="EI5" s="536"/>
      <c r="EJ5" s="536"/>
      <c r="EK5" s="536"/>
      <c r="EL5" s="536"/>
      <c r="EM5" s="536"/>
      <c r="EN5" s="536"/>
      <c r="EO5" s="536"/>
      <c r="EP5" s="536"/>
      <c r="EQ5" s="536"/>
      <c r="ER5" s="537"/>
      <c r="ES5" s="192" t="s">
        <v>1136</v>
      </c>
      <c r="ET5" s="535" t="s">
        <v>1950</v>
      </c>
      <c r="EU5" s="536"/>
      <c r="EV5" s="536"/>
      <c r="EW5" s="536"/>
      <c r="EX5" s="536"/>
      <c r="EY5" s="536"/>
      <c r="EZ5" s="536"/>
      <c r="FA5" s="536"/>
      <c r="FB5" s="536"/>
      <c r="FC5" s="536"/>
      <c r="FD5" s="536"/>
      <c r="FE5" s="536"/>
      <c r="FF5" s="536"/>
      <c r="FG5" s="536"/>
      <c r="FH5" s="537"/>
      <c r="FI5" s="192" t="s">
        <v>1215</v>
      </c>
      <c r="FJ5" s="535" t="s">
        <v>1950</v>
      </c>
      <c r="FK5" s="536"/>
      <c r="FL5" s="536"/>
      <c r="FM5" s="536"/>
      <c r="FN5" s="536"/>
      <c r="FO5" s="536"/>
      <c r="FP5" s="536"/>
      <c r="FQ5" s="536"/>
      <c r="FR5" s="536"/>
      <c r="FS5" s="536"/>
      <c r="FT5" s="536"/>
      <c r="FU5" s="536"/>
      <c r="FV5" s="536"/>
      <c r="FW5" s="536"/>
      <c r="FX5" s="536"/>
      <c r="FY5" s="192" t="s">
        <v>1294</v>
      </c>
      <c r="FZ5" s="536" t="s">
        <v>1950</v>
      </c>
      <c r="GA5" s="536"/>
      <c r="GB5" s="536"/>
      <c r="GC5" s="536"/>
      <c r="GD5" s="536"/>
      <c r="GE5" s="536"/>
      <c r="GF5" s="536"/>
      <c r="GG5" s="536"/>
      <c r="GH5" s="536"/>
      <c r="GI5" s="536"/>
      <c r="GJ5" s="536"/>
      <c r="GK5" s="536"/>
      <c r="GL5" s="536"/>
      <c r="GM5" s="536"/>
      <c r="GN5" s="536"/>
      <c r="GO5" s="192" t="s">
        <v>1373</v>
      </c>
      <c r="GP5" s="535" t="s">
        <v>1950</v>
      </c>
      <c r="GQ5" s="536"/>
      <c r="GR5" s="536"/>
      <c r="GS5" s="536"/>
      <c r="GT5" s="536"/>
      <c r="GU5" s="536"/>
      <c r="GV5" s="536"/>
      <c r="GW5" s="536"/>
      <c r="GX5" s="536"/>
      <c r="GY5" s="536"/>
      <c r="GZ5" s="536"/>
      <c r="HA5" s="536"/>
      <c r="HB5" s="536"/>
      <c r="HC5" s="536"/>
      <c r="HD5" s="536"/>
      <c r="HE5" s="192" t="s">
        <v>2160</v>
      </c>
      <c r="HF5" s="535" t="s">
        <v>1950</v>
      </c>
      <c r="HG5" s="536"/>
      <c r="HH5" s="536"/>
      <c r="HI5" s="536"/>
      <c r="HJ5" s="536"/>
      <c r="HK5" s="536"/>
      <c r="HL5" s="536"/>
      <c r="HM5" s="536"/>
      <c r="HN5" s="536"/>
      <c r="HO5" s="536"/>
      <c r="HP5" s="536"/>
      <c r="HQ5" s="536"/>
      <c r="HR5" s="536"/>
      <c r="HS5" s="536"/>
      <c r="HT5" s="536"/>
      <c r="HU5" s="192" t="s">
        <v>2239</v>
      </c>
      <c r="HV5" s="535" t="s">
        <v>1951</v>
      </c>
      <c r="HW5" s="536"/>
      <c r="HX5" s="536"/>
      <c r="HY5" s="536"/>
      <c r="HZ5" s="536"/>
      <c r="IA5" s="536"/>
      <c r="IB5" s="536"/>
      <c r="IC5" s="536"/>
      <c r="ID5" s="536"/>
      <c r="IE5" s="536"/>
      <c r="IF5" s="536"/>
      <c r="IG5" s="536"/>
      <c r="IH5" s="536"/>
      <c r="II5" s="536"/>
      <c r="IJ5" s="192" t="s">
        <v>2318</v>
      </c>
      <c r="IK5" s="535" t="s">
        <v>1951</v>
      </c>
      <c r="IL5" s="536"/>
      <c r="IM5" s="536"/>
      <c r="IN5" s="536"/>
      <c r="IO5" s="536"/>
      <c r="IP5" s="536"/>
      <c r="IQ5" s="536"/>
      <c r="IR5" s="536"/>
      <c r="IS5" s="536"/>
      <c r="IT5" s="536"/>
      <c r="IU5" s="536"/>
      <c r="IV5" s="537"/>
      <c r="IW5" s="240"/>
      <c r="IX5" s="173"/>
      <c r="IY5" s="173"/>
      <c r="IZ5" s="173"/>
    </row>
    <row r="6" spans="1:260" s="190" customFormat="1" ht="153.75" thickBot="1" x14ac:dyDescent="0.25">
      <c r="A6" s="192" t="s">
        <v>20</v>
      </c>
      <c r="B6" s="530" t="s">
        <v>109</v>
      </c>
      <c r="C6" s="530"/>
      <c r="D6" s="530"/>
      <c r="E6" s="530"/>
      <c r="F6" s="530"/>
      <c r="G6" s="530"/>
      <c r="H6" s="530"/>
      <c r="I6" s="26" t="s">
        <v>774</v>
      </c>
      <c r="J6" s="26" t="s">
        <v>774</v>
      </c>
      <c r="K6" s="26" t="s">
        <v>1514</v>
      </c>
      <c r="L6" s="26" t="s">
        <v>1514</v>
      </c>
      <c r="M6" s="26" t="s">
        <v>555</v>
      </c>
      <c r="N6" s="26" t="s">
        <v>555</v>
      </c>
      <c r="O6" s="26" t="s">
        <v>556</v>
      </c>
      <c r="P6" s="26" t="s">
        <v>556</v>
      </c>
      <c r="Q6" s="26" t="s">
        <v>557</v>
      </c>
      <c r="R6" s="26" t="s">
        <v>557</v>
      </c>
      <c r="S6" s="192" t="s">
        <v>172</v>
      </c>
      <c r="T6" s="530" t="s">
        <v>109</v>
      </c>
      <c r="U6" s="530"/>
      <c r="V6" s="530"/>
      <c r="W6" s="530"/>
      <c r="X6" s="530"/>
      <c r="Y6" s="530"/>
      <c r="Z6" s="530"/>
      <c r="AA6" s="26" t="s">
        <v>558</v>
      </c>
      <c r="AB6" s="26" t="s">
        <v>558</v>
      </c>
      <c r="AC6" s="26" t="s">
        <v>559</v>
      </c>
      <c r="AD6" s="26" t="s">
        <v>559</v>
      </c>
      <c r="AE6" s="172" t="s">
        <v>775</v>
      </c>
      <c r="AF6" s="172" t="s">
        <v>775</v>
      </c>
      <c r="AG6" s="26" t="s">
        <v>560</v>
      </c>
      <c r="AH6" s="26" t="s">
        <v>560</v>
      </c>
      <c r="AI6" s="192" t="s">
        <v>272</v>
      </c>
      <c r="AJ6" s="530" t="s">
        <v>109</v>
      </c>
      <c r="AK6" s="530"/>
      <c r="AL6" s="530"/>
      <c r="AM6" s="530"/>
      <c r="AN6" s="530"/>
      <c r="AO6" s="530"/>
      <c r="AP6" s="530"/>
      <c r="AQ6" s="26" t="s">
        <v>561</v>
      </c>
      <c r="AR6" s="26" t="s">
        <v>561</v>
      </c>
      <c r="AS6" s="26" t="s">
        <v>562</v>
      </c>
      <c r="AT6" s="26" t="s">
        <v>562</v>
      </c>
      <c r="AU6" s="26" t="s">
        <v>776</v>
      </c>
      <c r="AV6" s="26" t="s">
        <v>776</v>
      </c>
      <c r="AW6" s="26" t="s">
        <v>777</v>
      </c>
      <c r="AX6" s="26" t="s">
        <v>777</v>
      </c>
      <c r="AY6" s="192" t="s">
        <v>352</v>
      </c>
      <c r="AZ6" s="530" t="s">
        <v>109</v>
      </c>
      <c r="BA6" s="530"/>
      <c r="BB6" s="530"/>
      <c r="BC6" s="530"/>
      <c r="BD6" s="530"/>
      <c r="BE6" s="530"/>
      <c r="BF6" s="530"/>
      <c r="BG6" s="172" t="s">
        <v>563</v>
      </c>
      <c r="BH6" s="172" t="s">
        <v>563</v>
      </c>
      <c r="BI6" s="26" t="s">
        <v>564</v>
      </c>
      <c r="BJ6" s="26" t="s">
        <v>564</v>
      </c>
      <c r="BK6" s="26" t="s">
        <v>565</v>
      </c>
      <c r="BL6" s="26" t="s">
        <v>565</v>
      </c>
      <c r="BM6" s="26" t="s">
        <v>566</v>
      </c>
      <c r="BN6" s="26" t="s">
        <v>566</v>
      </c>
      <c r="BO6" s="192" t="s">
        <v>330</v>
      </c>
      <c r="BP6" s="530" t="s">
        <v>109</v>
      </c>
      <c r="BQ6" s="530"/>
      <c r="BR6" s="530"/>
      <c r="BS6" s="530"/>
      <c r="BT6" s="530"/>
      <c r="BU6" s="530"/>
      <c r="BV6" s="530"/>
      <c r="BW6" s="26" t="s">
        <v>567</v>
      </c>
      <c r="BX6" s="26" t="s">
        <v>567</v>
      </c>
      <c r="BY6" s="26" t="s">
        <v>568</v>
      </c>
      <c r="BZ6" s="26" t="s">
        <v>568</v>
      </c>
      <c r="CA6" s="26" t="s">
        <v>1956</v>
      </c>
      <c r="CB6" s="26" t="s">
        <v>1956</v>
      </c>
      <c r="CC6" s="26" t="s">
        <v>569</v>
      </c>
      <c r="CD6" s="26" t="s">
        <v>569</v>
      </c>
      <c r="CE6" s="172" t="s">
        <v>570</v>
      </c>
      <c r="CF6" s="172" t="s">
        <v>570</v>
      </c>
      <c r="CG6" s="192" t="s">
        <v>658</v>
      </c>
      <c r="CH6" s="530" t="s">
        <v>109</v>
      </c>
      <c r="CI6" s="530"/>
      <c r="CJ6" s="530"/>
      <c r="CK6" s="530"/>
      <c r="CL6" s="530"/>
      <c r="CM6" s="530"/>
      <c r="CN6" s="530"/>
      <c r="CO6" s="26" t="s">
        <v>571</v>
      </c>
      <c r="CP6" s="26" t="s">
        <v>571</v>
      </c>
      <c r="CQ6" s="26" t="s">
        <v>778</v>
      </c>
      <c r="CR6" s="26" t="s">
        <v>778</v>
      </c>
      <c r="CS6" s="26" t="s">
        <v>779</v>
      </c>
      <c r="CT6" s="26" t="s">
        <v>779</v>
      </c>
      <c r="CU6" s="26" t="s">
        <v>573</v>
      </c>
      <c r="CV6" s="26" t="s">
        <v>573</v>
      </c>
      <c r="CW6" s="192" t="s">
        <v>737</v>
      </c>
      <c r="CX6" s="530" t="s">
        <v>109</v>
      </c>
      <c r="CY6" s="530"/>
      <c r="CZ6" s="530"/>
      <c r="DA6" s="530"/>
      <c r="DB6" s="530"/>
      <c r="DC6" s="530"/>
      <c r="DD6" s="530"/>
      <c r="DE6" s="26" t="s">
        <v>574</v>
      </c>
      <c r="DF6" s="26" t="s">
        <v>574</v>
      </c>
      <c r="DG6" s="26" t="s">
        <v>575</v>
      </c>
      <c r="DH6" s="26" t="s">
        <v>575</v>
      </c>
      <c r="DI6" s="172" t="s">
        <v>781</v>
      </c>
      <c r="DJ6" s="172" t="s">
        <v>781</v>
      </c>
      <c r="DK6" s="26" t="s">
        <v>576</v>
      </c>
      <c r="DL6" s="26" t="s">
        <v>576</v>
      </c>
      <c r="DM6" s="192" t="s">
        <v>979</v>
      </c>
      <c r="DN6" s="530" t="s">
        <v>109</v>
      </c>
      <c r="DO6" s="530"/>
      <c r="DP6" s="530"/>
      <c r="DQ6" s="530"/>
      <c r="DR6" s="530"/>
      <c r="DS6" s="530"/>
      <c r="DT6" s="530"/>
      <c r="DU6" s="26" t="s">
        <v>577</v>
      </c>
      <c r="DV6" s="26" t="s">
        <v>577</v>
      </c>
      <c r="DW6" s="26" t="s">
        <v>578</v>
      </c>
      <c r="DX6" s="26" t="s">
        <v>578</v>
      </c>
      <c r="DY6" s="26" t="s">
        <v>579</v>
      </c>
      <c r="DZ6" s="26" t="s">
        <v>579</v>
      </c>
      <c r="EA6" s="26" t="s">
        <v>780</v>
      </c>
      <c r="EB6" s="26" t="s">
        <v>780</v>
      </c>
      <c r="EC6" s="192" t="s">
        <v>1058</v>
      </c>
      <c r="ED6" s="530" t="s">
        <v>109</v>
      </c>
      <c r="EE6" s="530"/>
      <c r="EF6" s="530"/>
      <c r="EG6" s="530"/>
      <c r="EH6" s="530"/>
      <c r="EI6" s="530"/>
      <c r="EJ6" s="530"/>
      <c r="EK6" s="26" t="s">
        <v>580</v>
      </c>
      <c r="EL6" s="26" t="s">
        <v>580</v>
      </c>
      <c r="EM6" s="172" t="s">
        <v>581</v>
      </c>
      <c r="EN6" s="172" t="s">
        <v>581</v>
      </c>
      <c r="EO6" s="26" t="s">
        <v>782</v>
      </c>
      <c r="EP6" s="26" t="s">
        <v>782</v>
      </c>
      <c r="EQ6" s="26" t="s">
        <v>582</v>
      </c>
      <c r="ER6" s="26" t="s">
        <v>582</v>
      </c>
      <c r="ES6" s="192" t="s">
        <v>1137</v>
      </c>
      <c r="ET6" s="530" t="s">
        <v>109</v>
      </c>
      <c r="EU6" s="530"/>
      <c r="EV6" s="530"/>
      <c r="EW6" s="530"/>
      <c r="EX6" s="530"/>
      <c r="EY6" s="530"/>
      <c r="EZ6" s="530"/>
      <c r="FA6" s="26" t="s">
        <v>583</v>
      </c>
      <c r="FB6" s="26" t="s">
        <v>583</v>
      </c>
      <c r="FC6" s="26" t="s">
        <v>783</v>
      </c>
      <c r="FD6" s="26" t="s">
        <v>783</v>
      </c>
      <c r="FE6" s="26" t="s">
        <v>784</v>
      </c>
      <c r="FF6" s="26" t="s">
        <v>784</v>
      </c>
      <c r="FG6" s="26" t="s">
        <v>584</v>
      </c>
      <c r="FH6" s="26" t="s">
        <v>584</v>
      </c>
      <c r="FI6" s="192" t="s">
        <v>1216</v>
      </c>
      <c r="FJ6" s="530" t="s">
        <v>109</v>
      </c>
      <c r="FK6" s="530"/>
      <c r="FL6" s="530"/>
      <c r="FM6" s="530"/>
      <c r="FN6" s="530"/>
      <c r="FO6" s="530"/>
      <c r="FP6" s="530"/>
      <c r="FQ6" s="26" t="s">
        <v>894</v>
      </c>
      <c r="FR6" s="26" t="s">
        <v>894</v>
      </c>
      <c r="FS6" s="26" t="s">
        <v>881</v>
      </c>
      <c r="FT6" s="26" t="s">
        <v>881</v>
      </c>
      <c r="FU6" s="26" t="s">
        <v>1957</v>
      </c>
      <c r="FV6" s="26" t="s">
        <v>1957</v>
      </c>
      <c r="FW6" s="26" t="s">
        <v>883</v>
      </c>
      <c r="FX6" s="26" t="s">
        <v>883</v>
      </c>
      <c r="FY6" s="192" t="s">
        <v>1295</v>
      </c>
      <c r="FZ6" s="530" t="s">
        <v>109</v>
      </c>
      <c r="GA6" s="530"/>
      <c r="GB6" s="530"/>
      <c r="GC6" s="530"/>
      <c r="GD6" s="530"/>
      <c r="GE6" s="530"/>
      <c r="GF6" s="530"/>
      <c r="GG6" s="26" t="s">
        <v>1958</v>
      </c>
      <c r="GH6" s="26" t="s">
        <v>1958</v>
      </c>
      <c r="GI6" s="26" t="s">
        <v>884</v>
      </c>
      <c r="GJ6" s="26" t="s">
        <v>884</v>
      </c>
      <c r="GK6" s="26" t="s">
        <v>585</v>
      </c>
      <c r="GL6" s="26" t="s">
        <v>585</v>
      </c>
      <c r="GM6" s="26" t="s">
        <v>1959</v>
      </c>
      <c r="GN6" s="26" t="s">
        <v>1959</v>
      </c>
      <c r="GO6" s="192" t="s">
        <v>1374</v>
      </c>
      <c r="GP6" s="530" t="s">
        <v>109</v>
      </c>
      <c r="GQ6" s="530"/>
      <c r="GR6" s="530"/>
      <c r="GS6" s="530"/>
      <c r="GT6" s="530"/>
      <c r="GU6" s="530"/>
      <c r="GV6" s="530"/>
      <c r="GW6" s="26" t="s">
        <v>1942</v>
      </c>
      <c r="GX6" s="26" t="s">
        <v>1942</v>
      </c>
      <c r="GY6" s="26" t="s">
        <v>1960</v>
      </c>
      <c r="GZ6" s="26" t="s">
        <v>1960</v>
      </c>
      <c r="HA6" s="26" t="s">
        <v>1961</v>
      </c>
      <c r="HB6" s="26" t="s">
        <v>1961</v>
      </c>
      <c r="HC6" s="26" t="s">
        <v>1962</v>
      </c>
      <c r="HD6" s="26" t="s">
        <v>1962</v>
      </c>
      <c r="HE6" s="192" t="s">
        <v>2161</v>
      </c>
      <c r="HF6" s="530" t="s">
        <v>109</v>
      </c>
      <c r="HG6" s="530"/>
      <c r="HH6" s="530"/>
      <c r="HI6" s="530"/>
      <c r="HJ6" s="530"/>
      <c r="HK6" s="530"/>
      <c r="HL6" s="530"/>
      <c r="HM6" s="26" t="s">
        <v>785</v>
      </c>
      <c r="HN6" s="26" t="s">
        <v>785</v>
      </c>
      <c r="HO6" s="26" t="s">
        <v>786</v>
      </c>
      <c r="HP6" s="26" t="s">
        <v>786</v>
      </c>
      <c r="HQ6" s="26" t="s">
        <v>586</v>
      </c>
      <c r="HR6" s="26" t="s">
        <v>586</v>
      </c>
      <c r="HS6" s="26" t="s">
        <v>587</v>
      </c>
      <c r="HT6" s="26" t="s">
        <v>587</v>
      </c>
      <c r="HU6" s="192" t="s">
        <v>2240</v>
      </c>
      <c r="HV6" s="530" t="s">
        <v>109</v>
      </c>
      <c r="HW6" s="530"/>
      <c r="HX6" s="530"/>
      <c r="HY6" s="530"/>
      <c r="HZ6" s="530"/>
      <c r="IA6" s="531"/>
      <c r="IB6" s="26" t="s">
        <v>812</v>
      </c>
      <c r="IC6" s="26" t="s">
        <v>812</v>
      </c>
      <c r="ID6" s="26" t="s">
        <v>1963</v>
      </c>
      <c r="IE6" s="26" t="s">
        <v>1963</v>
      </c>
      <c r="IF6" s="26" t="s">
        <v>1945</v>
      </c>
      <c r="IG6" s="26" t="s">
        <v>1945</v>
      </c>
      <c r="IH6" s="26" t="s">
        <v>1964</v>
      </c>
      <c r="II6" s="26" t="s">
        <v>1964</v>
      </c>
      <c r="IJ6" s="192" t="s">
        <v>2319</v>
      </c>
      <c r="IK6" s="530" t="s">
        <v>109</v>
      </c>
      <c r="IL6" s="530"/>
      <c r="IM6" s="530"/>
      <c r="IN6" s="530"/>
      <c r="IO6" s="530"/>
      <c r="IP6" s="531"/>
      <c r="IQ6" s="26" t="s">
        <v>588</v>
      </c>
      <c r="IR6" s="26" t="s">
        <v>588</v>
      </c>
      <c r="IS6" s="26" t="s">
        <v>848</v>
      </c>
      <c r="IT6" s="26" t="s">
        <v>848</v>
      </c>
      <c r="IU6" s="57" t="s">
        <v>108</v>
      </c>
      <c r="IV6" s="57" t="s">
        <v>108</v>
      </c>
    </row>
    <row r="7" spans="1:260" s="86" customFormat="1" ht="15" customHeight="1" thickBot="1" x14ac:dyDescent="0.25">
      <c r="A7" s="192" t="s">
        <v>21</v>
      </c>
      <c r="B7" s="82" t="s">
        <v>88</v>
      </c>
      <c r="C7" s="83" t="s">
        <v>89</v>
      </c>
      <c r="D7" s="84"/>
      <c r="E7" s="84"/>
      <c r="F7" s="84"/>
      <c r="G7" s="84"/>
      <c r="H7" s="84"/>
      <c r="I7" s="85">
        <f t="shared" ref="I7:R7" si="0">SUM(I8,I12,I19,I30)</f>
        <v>27941</v>
      </c>
      <c r="J7" s="85">
        <f t="shared" si="0"/>
        <v>16277</v>
      </c>
      <c r="K7" s="85">
        <f>SUM(K8,K12,K19,K30)</f>
        <v>2277970</v>
      </c>
      <c r="L7" s="85">
        <f>SUM(L8,L12,L19,L30)</f>
        <v>2267597</v>
      </c>
      <c r="M7" s="85">
        <f t="shared" si="0"/>
        <v>0</v>
      </c>
      <c r="N7" s="85">
        <f t="shared" si="0"/>
        <v>0</v>
      </c>
      <c r="O7" s="85">
        <f t="shared" si="0"/>
        <v>85221</v>
      </c>
      <c r="P7" s="85">
        <f t="shared" si="0"/>
        <v>86528</v>
      </c>
      <c r="Q7" s="85">
        <f t="shared" si="0"/>
        <v>34409</v>
      </c>
      <c r="R7" s="85">
        <f t="shared" si="0"/>
        <v>27277</v>
      </c>
      <c r="S7" s="192" t="s">
        <v>173</v>
      </c>
      <c r="T7" s="82" t="s">
        <v>88</v>
      </c>
      <c r="U7" s="83" t="s">
        <v>89</v>
      </c>
      <c r="V7" s="84"/>
      <c r="W7" s="84"/>
      <c r="X7" s="84"/>
      <c r="Y7" s="84"/>
      <c r="Z7" s="84"/>
      <c r="AA7" s="85">
        <f t="shared" ref="AA7:AH7" si="1">SUM(AA8,AA12,AA19,AA30)</f>
        <v>0</v>
      </c>
      <c r="AB7" s="85">
        <f t="shared" si="1"/>
        <v>0</v>
      </c>
      <c r="AC7" s="85">
        <f t="shared" si="1"/>
        <v>31850</v>
      </c>
      <c r="AD7" s="85">
        <f t="shared" si="1"/>
        <v>25311</v>
      </c>
      <c r="AE7" s="85">
        <f t="shared" si="1"/>
        <v>718887</v>
      </c>
      <c r="AF7" s="85">
        <f t="shared" si="1"/>
        <v>720149</v>
      </c>
      <c r="AG7" s="148">
        <f t="shared" si="1"/>
        <v>0</v>
      </c>
      <c r="AH7" s="148">
        <f t="shared" si="1"/>
        <v>0</v>
      </c>
      <c r="AI7" s="192" t="s">
        <v>273</v>
      </c>
      <c r="AJ7" s="82" t="s">
        <v>88</v>
      </c>
      <c r="AK7" s="83" t="s">
        <v>89</v>
      </c>
      <c r="AL7" s="84"/>
      <c r="AM7" s="84"/>
      <c r="AN7" s="84"/>
      <c r="AO7" s="84"/>
      <c r="AP7" s="156"/>
      <c r="AQ7" s="148">
        <f t="shared" ref="AQ7:AW7" si="2">SUM(AQ8,AQ12,AQ19,AQ30)</f>
        <v>78390</v>
      </c>
      <c r="AR7" s="148">
        <f>SUM(AR8,AR12,AR19,AR30)</f>
        <v>78390</v>
      </c>
      <c r="AS7" s="148">
        <f t="shared" si="2"/>
        <v>0</v>
      </c>
      <c r="AT7" s="148">
        <f>SUM(AT8,AT12,AT19,AT30)</f>
        <v>0</v>
      </c>
      <c r="AU7" s="148">
        <f t="shared" si="2"/>
        <v>0</v>
      </c>
      <c r="AV7" s="148">
        <f>SUM(AV8,AV12,AV19,AV30)</f>
        <v>0</v>
      </c>
      <c r="AW7" s="148">
        <f t="shared" si="2"/>
        <v>47879</v>
      </c>
      <c r="AX7" s="148">
        <f>SUM(AX8,AX12,AX19,AX30)</f>
        <v>41572</v>
      </c>
      <c r="AY7" s="192" t="s">
        <v>353</v>
      </c>
      <c r="AZ7" s="82" t="s">
        <v>88</v>
      </c>
      <c r="BA7" s="83" t="s">
        <v>89</v>
      </c>
      <c r="BB7" s="84"/>
      <c r="BC7" s="84"/>
      <c r="BD7" s="84"/>
      <c r="BE7" s="84"/>
      <c r="BF7" s="156"/>
      <c r="BG7" s="148">
        <f t="shared" ref="BG7:BN7" si="3">SUM(BG8,BG12,BG19,BG30)</f>
        <v>30</v>
      </c>
      <c r="BH7" s="148">
        <f t="shared" si="3"/>
        <v>20</v>
      </c>
      <c r="BI7" s="148">
        <f t="shared" si="3"/>
        <v>1262</v>
      </c>
      <c r="BJ7" s="148">
        <f t="shared" si="3"/>
        <v>0</v>
      </c>
      <c r="BK7" s="148">
        <f t="shared" si="3"/>
        <v>200</v>
      </c>
      <c r="BL7" s="148">
        <f t="shared" si="3"/>
        <v>288</v>
      </c>
      <c r="BM7" s="148">
        <f t="shared" si="3"/>
        <v>0</v>
      </c>
      <c r="BN7" s="148">
        <f t="shared" si="3"/>
        <v>0</v>
      </c>
      <c r="BO7" s="192" t="s">
        <v>431</v>
      </c>
      <c r="BP7" s="82" t="s">
        <v>88</v>
      </c>
      <c r="BQ7" s="83" t="s">
        <v>89</v>
      </c>
      <c r="BR7" s="84"/>
      <c r="BS7" s="84"/>
      <c r="BT7" s="84"/>
      <c r="BU7" s="84"/>
      <c r="BV7" s="156"/>
      <c r="BW7" s="148">
        <f t="shared" ref="BW7:CF7" si="4">SUM(BW8,BW12,BW19,BW30)</f>
        <v>10441</v>
      </c>
      <c r="BX7" s="148">
        <f t="shared" si="4"/>
        <v>11168</v>
      </c>
      <c r="BY7" s="148">
        <f t="shared" si="4"/>
        <v>5100</v>
      </c>
      <c r="BZ7" s="148">
        <f t="shared" si="4"/>
        <v>5338</v>
      </c>
      <c r="CA7" s="148"/>
      <c r="CB7" s="148"/>
      <c r="CC7" s="148">
        <f t="shared" si="4"/>
        <v>0</v>
      </c>
      <c r="CD7" s="148">
        <f t="shared" si="4"/>
        <v>0</v>
      </c>
      <c r="CE7" s="148">
        <f t="shared" si="4"/>
        <v>7276</v>
      </c>
      <c r="CF7" s="148">
        <f t="shared" si="4"/>
        <v>10550</v>
      </c>
      <c r="CG7" s="192" t="s">
        <v>659</v>
      </c>
      <c r="CH7" s="82" t="s">
        <v>88</v>
      </c>
      <c r="CI7" s="83" t="s">
        <v>89</v>
      </c>
      <c r="CJ7" s="84"/>
      <c r="CK7" s="84"/>
      <c r="CL7" s="84"/>
      <c r="CM7" s="84"/>
      <c r="CN7" s="156"/>
      <c r="CO7" s="148">
        <f t="shared" ref="CO7:CV7" si="5">SUM(CO8,CO12,CO19,CO30)</f>
        <v>0</v>
      </c>
      <c r="CP7" s="148">
        <f t="shared" si="5"/>
        <v>0</v>
      </c>
      <c r="CQ7" s="148">
        <f t="shared" si="5"/>
        <v>0</v>
      </c>
      <c r="CR7" s="148">
        <f t="shared" si="5"/>
        <v>0</v>
      </c>
      <c r="CS7" s="148">
        <f t="shared" si="5"/>
        <v>0</v>
      </c>
      <c r="CT7" s="148">
        <f t="shared" si="5"/>
        <v>0</v>
      </c>
      <c r="CU7" s="148">
        <f t="shared" si="5"/>
        <v>2063</v>
      </c>
      <c r="CV7" s="148">
        <f t="shared" si="5"/>
        <v>1849</v>
      </c>
      <c r="CW7" s="192" t="s">
        <v>738</v>
      </c>
      <c r="CX7" s="82" t="s">
        <v>88</v>
      </c>
      <c r="CY7" s="83" t="s">
        <v>89</v>
      </c>
      <c r="CZ7" s="84"/>
      <c r="DA7" s="84"/>
      <c r="DB7" s="84"/>
      <c r="DC7" s="84"/>
      <c r="DD7" s="156"/>
      <c r="DE7" s="148">
        <f t="shared" ref="DE7:DL7" si="6">SUM(DE8,DE12,DE19,DE30)</f>
        <v>0</v>
      </c>
      <c r="DF7" s="148">
        <f t="shared" si="6"/>
        <v>0</v>
      </c>
      <c r="DG7" s="148">
        <f t="shared" si="6"/>
        <v>0</v>
      </c>
      <c r="DH7" s="148">
        <f t="shared" si="6"/>
        <v>150</v>
      </c>
      <c r="DI7" s="148">
        <f t="shared" si="6"/>
        <v>0</v>
      </c>
      <c r="DJ7" s="148">
        <f t="shared" si="6"/>
        <v>0</v>
      </c>
      <c r="DK7" s="148">
        <f t="shared" si="6"/>
        <v>11700</v>
      </c>
      <c r="DL7" s="148">
        <f t="shared" si="6"/>
        <v>14602</v>
      </c>
      <c r="DM7" s="192" t="s">
        <v>980</v>
      </c>
      <c r="DN7" s="82" t="s">
        <v>88</v>
      </c>
      <c r="DO7" s="83" t="s">
        <v>89</v>
      </c>
      <c r="DP7" s="84"/>
      <c r="DQ7" s="84"/>
      <c r="DR7" s="84"/>
      <c r="DS7" s="84"/>
      <c r="DT7" s="156"/>
      <c r="DU7" s="148">
        <f t="shared" ref="DU7:EB7" si="7">SUM(DU8,DU12,DU19,DU30)</f>
        <v>0</v>
      </c>
      <c r="DV7" s="148">
        <f t="shared" si="7"/>
        <v>0</v>
      </c>
      <c r="DW7" s="148">
        <f t="shared" si="7"/>
        <v>32404</v>
      </c>
      <c r="DX7" s="148">
        <f t="shared" si="7"/>
        <v>32829</v>
      </c>
      <c r="DY7" s="148">
        <f t="shared" si="7"/>
        <v>12377</v>
      </c>
      <c r="DZ7" s="148">
        <f t="shared" si="7"/>
        <v>12516</v>
      </c>
      <c r="EA7" s="148">
        <f t="shared" si="7"/>
        <v>240</v>
      </c>
      <c r="EB7" s="148">
        <f t="shared" si="7"/>
        <v>100</v>
      </c>
      <c r="EC7" s="192" t="s">
        <v>1059</v>
      </c>
      <c r="ED7" s="82" t="s">
        <v>88</v>
      </c>
      <c r="EE7" s="83" t="s">
        <v>89</v>
      </c>
      <c r="EF7" s="84"/>
      <c r="EG7" s="84"/>
      <c r="EH7" s="84"/>
      <c r="EI7" s="84"/>
      <c r="EJ7" s="156"/>
      <c r="EK7" s="148">
        <f t="shared" ref="EK7:ER7" si="8">SUM(EK8,EK12,EK19,EK30)</f>
        <v>0</v>
      </c>
      <c r="EL7" s="148">
        <f t="shared" si="8"/>
        <v>138</v>
      </c>
      <c r="EM7" s="148">
        <f t="shared" si="8"/>
        <v>0</v>
      </c>
      <c r="EN7" s="148">
        <f t="shared" si="8"/>
        <v>0</v>
      </c>
      <c r="EO7" s="148">
        <f t="shared" si="8"/>
        <v>396</v>
      </c>
      <c r="EP7" s="148">
        <f t="shared" si="8"/>
        <v>297</v>
      </c>
      <c r="EQ7" s="148">
        <f t="shared" si="8"/>
        <v>0</v>
      </c>
      <c r="ER7" s="148">
        <f t="shared" si="8"/>
        <v>0</v>
      </c>
      <c r="ES7" s="192" t="s">
        <v>1138</v>
      </c>
      <c r="ET7" s="82" t="s">
        <v>88</v>
      </c>
      <c r="EU7" s="83" t="s">
        <v>89</v>
      </c>
      <c r="EV7" s="84"/>
      <c r="EW7" s="84"/>
      <c r="EX7" s="84"/>
      <c r="EY7" s="84"/>
      <c r="EZ7" s="156"/>
      <c r="FA7" s="148">
        <f t="shared" ref="FA7:FH7" si="9">SUM(FA8,FA12,FA19,FA30)</f>
        <v>0</v>
      </c>
      <c r="FB7" s="148">
        <f t="shared" si="9"/>
        <v>0</v>
      </c>
      <c r="FC7" s="148">
        <f t="shared" si="9"/>
        <v>0</v>
      </c>
      <c r="FD7" s="148">
        <f t="shared" si="9"/>
        <v>0</v>
      </c>
      <c r="FE7" s="148">
        <f t="shared" si="9"/>
        <v>0</v>
      </c>
      <c r="FF7" s="148">
        <f t="shared" si="9"/>
        <v>0</v>
      </c>
      <c r="FG7" s="148">
        <f t="shared" si="9"/>
        <v>0</v>
      </c>
      <c r="FH7" s="148">
        <f t="shared" si="9"/>
        <v>0</v>
      </c>
      <c r="FI7" s="192" t="s">
        <v>1217</v>
      </c>
      <c r="FJ7" s="82" t="s">
        <v>88</v>
      </c>
      <c r="FK7" s="83" t="s">
        <v>89</v>
      </c>
      <c r="FL7" s="84"/>
      <c r="FM7" s="84"/>
      <c r="FN7" s="84"/>
      <c r="FO7" s="84"/>
      <c r="FP7" s="156"/>
      <c r="FQ7" s="148">
        <f t="shared" ref="FQ7:FR7" si="10">SUM(FQ8,FQ12,FQ19,FQ30)</f>
        <v>0</v>
      </c>
      <c r="FR7" s="148">
        <f t="shared" si="10"/>
        <v>0</v>
      </c>
      <c r="FS7" s="148">
        <f t="shared" ref="FS7:FT7" si="11">SUM(FS8,FS12,FS19,FS30)</f>
        <v>0</v>
      </c>
      <c r="FT7" s="148">
        <f t="shared" si="11"/>
        <v>0</v>
      </c>
      <c r="FU7" s="148">
        <f t="shared" ref="FU7:HT7" si="12">SUM(FU8,FU12,FU19,FU30)</f>
        <v>0</v>
      </c>
      <c r="FV7" s="148">
        <f t="shared" si="12"/>
        <v>0</v>
      </c>
      <c r="FW7" s="148">
        <f t="shared" ref="FW7:GJ7" si="13">SUM(FW8,FW12,FW19,FW30)</f>
        <v>0</v>
      </c>
      <c r="FX7" s="148">
        <f t="shared" si="13"/>
        <v>0</v>
      </c>
      <c r="FY7" s="192" t="s">
        <v>1296</v>
      </c>
      <c r="FZ7" s="82" t="s">
        <v>88</v>
      </c>
      <c r="GA7" s="83" t="s">
        <v>89</v>
      </c>
      <c r="GB7" s="84"/>
      <c r="GC7" s="84"/>
      <c r="GD7" s="84"/>
      <c r="GE7" s="84"/>
      <c r="GF7" s="156"/>
      <c r="GG7" s="148">
        <f t="shared" si="13"/>
        <v>0</v>
      </c>
      <c r="GH7" s="148">
        <f t="shared" si="13"/>
        <v>0</v>
      </c>
      <c r="GI7" s="148">
        <f t="shared" si="13"/>
        <v>0</v>
      </c>
      <c r="GJ7" s="148">
        <f t="shared" si="13"/>
        <v>0</v>
      </c>
      <c r="GK7" s="148">
        <f t="shared" si="12"/>
        <v>0</v>
      </c>
      <c r="GL7" s="148">
        <f t="shared" si="12"/>
        <v>0</v>
      </c>
      <c r="GM7" s="148">
        <f t="shared" ref="GM7:HD7" si="14">SUM(GM8,GM12,GM19,GM30)</f>
        <v>0</v>
      </c>
      <c r="GN7" s="148">
        <f t="shared" si="14"/>
        <v>0</v>
      </c>
      <c r="GO7" s="192" t="s">
        <v>1375</v>
      </c>
      <c r="GP7" s="82" t="s">
        <v>88</v>
      </c>
      <c r="GQ7" s="83" t="s">
        <v>89</v>
      </c>
      <c r="GR7" s="84"/>
      <c r="GS7" s="84"/>
      <c r="GT7" s="84"/>
      <c r="GU7" s="84"/>
      <c r="GV7" s="156"/>
      <c r="GW7" s="148">
        <f t="shared" ref="GW7:GX7" si="15">SUM(GW8,GW12,GW19,GW30)</f>
        <v>0</v>
      </c>
      <c r="GX7" s="148">
        <f t="shared" si="15"/>
        <v>0</v>
      </c>
      <c r="GY7" s="148">
        <f t="shared" si="14"/>
        <v>0</v>
      </c>
      <c r="GZ7" s="148">
        <f t="shared" si="14"/>
        <v>0</v>
      </c>
      <c r="HA7" s="148">
        <f t="shared" si="14"/>
        <v>0</v>
      </c>
      <c r="HB7" s="148">
        <f t="shared" si="14"/>
        <v>0</v>
      </c>
      <c r="HC7" s="148">
        <f t="shared" si="14"/>
        <v>0</v>
      </c>
      <c r="HD7" s="148">
        <f t="shared" si="14"/>
        <v>0</v>
      </c>
      <c r="HE7" s="192" t="s">
        <v>2162</v>
      </c>
      <c r="HF7" s="82" t="s">
        <v>88</v>
      </c>
      <c r="HG7" s="83" t="s">
        <v>89</v>
      </c>
      <c r="HH7" s="84"/>
      <c r="HI7" s="84"/>
      <c r="HJ7" s="84"/>
      <c r="HK7" s="84"/>
      <c r="HL7" s="156"/>
      <c r="HM7" s="148">
        <f t="shared" si="12"/>
        <v>0</v>
      </c>
      <c r="HN7" s="148">
        <f t="shared" si="12"/>
        <v>0</v>
      </c>
      <c r="HO7" s="148">
        <f t="shared" si="12"/>
        <v>0</v>
      </c>
      <c r="HP7" s="148">
        <f t="shared" si="12"/>
        <v>0</v>
      </c>
      <c r="HQ7" s="85">
        <f t="shared" si="12"/>
        <v>0</v>
      </c>
      <c r="HR7" s="148">
        <f t="shared" si="12"/>
        <v>0</v>
      </c>
      <c r="HS7" s="148">
        <f t="shared" si="12"/>
        <v>402</v>
      </c>
      <c r="HT7" s="148">
        <f t="shared" si="12"/>
        <v>0</v>
      </c>
      <c r="HU7" s="192" t="s">
        <v>2241</v>
      </c>
      <c r="HV7" s="82" t="s">
        <v>88</v>
      </c>
      <c r="HW7" s="83" t="s">
        <v>89</v>
      </c>
      <c r="HX7" s="84"/>
      <c r="HY7" s="84"/>
      <c r="HZ7" s="84"/>
      <c r="IA7" s="84"/>
      <c r="IB7" s="85">
        <f t="shared" ref="IB7:II7" si="16">SUM(IB8,IB12,IB19,IB30)</f>
        <v>0</v>
      </c>
      <c r="IC7" s="148">
        <f t="shared" si="16"/>
        <v>0</v>
      </c>
      <c r="ID7" s="148">
        <f t="shared" si="16"/>
        <v>0</v>
      </c>
      <c r="IE7" s="148">
        <f t="shared" si="16"/>
        <v>0</v>
      </c>
      <c r="IF7" s="148">
        <f t="shared" si="16"/>
        <v>0</v>
      </c>
      <c r="IG7" s="148">
        <f t="shared" si="16"/>
        <v>0</v>
      </c>
      <c r="IH7" s="148">
        <f t="shared" si="16"/>
        <v>0</v>
      </c>
      <c r="II7" s="148">
        <f t="shared" si="16"/>
        <v>0</v>
      </c>
      <c r="IJ7" s="192" t="s">
        <v>2320</v>
      </c>
      <c r="IK7" s="82" t="s">
        <v>88</v>
      </c>
      <c r="IL7" s="83" t="s">
        <v>89</v>
      </c>
      <c r="IM7" s="84"/>
      <c r="IN7" s="84"/>
      <c r="IO7" s="84"/>
      <c r="IP7" s="84"/>
      <c r="IQ7" s="85">
        <f t="shared" ref="IQ7:IR7" si="17">SUM(IQ8,IQ12,IQ19,IQ30)</f>
        <v>200</v>
      </c>
      <c r="IR7" s="148">
        <f t="shared" si="17"/>
        <v>215</v>
      </c>
      <c r="IS7" s="148">
        <f>SUM(IS8,IS12,IS19,IS30)</f>
        <v>0</v>
      </c>
      <c r="IT7" s="148">
        <f>SUM(IT8,IT12,IT19,IT30)</f>
        <v>0</v>
      </c>
      <c r="IU7" s="85">
        <f>I7+M7+O7+Q7+AA7+AC7+AE7+AG7+AQ7+AS7+AU7+AW7+BG7+BI7+BK7+BM7+BW7+BY7+CC7+CE7+CO7+CQ7+CS7+CU7+DE7+DG7+DI7+DK7+DU7+DW7+DY7+EA7+EK7+EM7+EO7+EQ7+FA7+FC7+FE7+FG7+FU7+GK7+HM7+HO7+IB7+ID7+IF7+IH7+IQ7+IS7+K7+HS7+HQ7+HC7+HA7+GY7+GW7+GM7+GI7+GG7+FW7+FS7+CA7+FQ7</f>
        <v>3386638</v>
      </c>
      <c r="IV7" s="85">
        <f>J7+N7+P7+R7+AB7+AD7+AF7+AH7+AR7+AT7+AV7+AX7+BH7+BJ7+BL7+BN7+BX7+BZ7+CD7+CF7+CP7+CR7+CT7+CV7+DF7+DH7+DJ7+DL7+DV7+DX7+DZ7+EB7+EL7+EN7+EP7+ER7+FB7+FD7+FF7+FH7+FV7+GL7+HN7+HP7+IC7+IE7+IG7+II7+IR7+IT7+L7+HT7+HR7+HD7+HB7+GZ7+GX7+GN7+GJ7+GH7+FX7+FT7+CB7+FR7</f>
        <v>3353161</v>
      </c>
    </row>
    <row r="8" spans="1:260" s="86" customFormat="1" ht="15" customHeight="1" thickBot="1" x14ac:dyDescent="0.25">
      <c r="A8" s="192" t="s">
        <v>22</v>
      </c>
      <c r="B8" s="87"/>
      <c r="C8" s="88" t="s">
        <v>90</v>
      </c>
      <c r="D8" s="92" t="s">
        <v>519</v>
      </c>
      <c r="E8" s="93"/>
      <c r="F8" s="93"/>
      <c r="G8" s="93"/>
      <c r="H8" s="93"/>
      <c r="I8" s="94">
        <f t="shared" ref="I8:R8" si="18">SUM(I9:I11)</f>
        <v>6772</v>
      </c>
      <c r="J8" s="94">
        <f t="shared" si="18"/>
        <v>5045</v>
      </c>
      <c r="K8" s="94">
        <f>SUM(K9:K11)</f>
        <v>0</v>
      </c>
      <c r="L8" s="94">
        <f>SUM(L9:L11)</f>
        <v>0</v>
      </c>
      <c r="M8" s="94">
        <f t="shared" si="18"/>
        <v>0</v>
      </c>
      <c r="N8" s="94">
        <f t="shared" si="18"/>
        <v>0</v>
      </c>
      <c r="O8" s="94">
        <f t="shared" si="18"/>
        <v>0</v>
      </c>
      <c r="P8" s="94">
        <f t="shared" si="18"/>
        <v>0</v>
      </c>
      <c r="Q8" s="94">
        <f t="shared" si="18"/>
        <v>34409</v>
      </c>
      <c r="R8" s="94">
        <f t="shared" si="18"/>
        <v>27277</v>
      </c>
      <c r="S8" s="192" t="s">
        <v>174</v>
      </c>
      <c r="T8" s="87"/>
      <c r="U8" s="88" t="s">
        <v>90</v>
      </c>
      <c r="V8" s="92" t="s">
        <v>519</v>
      </c>
      <c r="W8" s="93"/>
      <c r="X8" s="93"/>
      <c r="Y8" s="93"/>
      <c r="Z8" s="93"/>
      <c r="AA8" s="94">
        <f t="shared" ref="AA8:AH8" si="19">SUM(AA9:AA11)</f>
        <v>0</v>
      </c>
      <c r="AB8" s="94">
        <f t="shared" si="19"/>
        <v>0</v>
      </c>
      <c r="AC8" s="94">
        <f t="shared" si="19"/>
        <v>10350</v>
      </c>
      <c r="AD8" s="94">
        <f t="shared" si="19"/>
        <v>9148</v>
      </c>
      <c r="AE8" s="94">
        <f t="shared" si="19"/>
        <v>718887</v>
      </c>
      <c r="AF8" s="94">
        <f t="shared" si="19"/>
        <v>720149</v>
      </c>
      <c r="AG8" s="149">
        <f t="shared" si="19"/>
        <v>0</v>
      </c>
      <c r="AH8" s="149">
        <f t="shared" si="19"/>
        <v>0</v>
      </c>
      <c r="AI8" s="192" t="s">
        <v>274</v>
      </c>
      <c r="AJ8" s="87"/>
      <c r="AK8" s="88" t="s">
        <v>90</v>
      </c>
      <c r="AL8" s="92" t="s">
        <v>519</v>
      </c>
      <c r="AM8" s="93"/>
      <c r="AN8" s="93"/>
      <c r="AO8" s="93"/>
      <c r="AP8" s="157"/>
      <c r="AQ8" s="149">
        <f t="shared" ref="AQ8:AW8" si="20">SUM(AQ9:AQ11)</f>
        <v>78390</v>
      </c>
      <c r="AR8" s="149">
        <f>SUM(AR9:AR11)</f>
        <v>78390</v>
      </c>
      <c r="AS8" s="149">
        <f t="shared" si="20"/>
        <v>0</v>
      </c>
      <c r="AT8" s="149">
        <f>SUM(AT9:AT11)</f>
        <v>0</v>
      </c>
      <c r="AU8" s="149">
        <f t="shared" si="20"/>
        <v>0</v>
      </c>
      <c r="AV8" s="149">
        <f>SUM(AV9:AV11)</f>
        <v>0</v>
      </c>
      <c r="AW8" s="149">
        <f t="shared" si="20"/>
        <v>47879</v>
      </c>
      <c r="AX8" s="149">
        <f>SUM(AX9:AX11)</f>
        <v>41572</v>
      </c>
      <c r="AY8" s="192" t="s">
        <v>354</v>
      </c>
      <c r="AZ8" s="87"/>
      <c r="BA8" s="88" t="s">
        <v>90</v>
      </c>
      <c r="BB8" s="92" t="s">
        <v>519</v>
      </c>
      <c r="BC8" s="93"/>
      <c r="BD8" s="93"/>
      <c r="BE8" s="93"/>
      <c r="BF8" s="157"/>
      <c r="BG8" s="149">
        <f t="shared" ref="BG8:BN8" si="21">SUM(BG9:BG11)</f>
        <v>0</v>
      </c>
      <c r="BH8" s="149">
        <f t="shared" si="21"/>
        <v>0</v>
      </c>
      <c r="BI8" s="149">
        <f t="shared" si="21"/>
        <v>1262</v>
      </c>
      <c r="BJ8" s="149">
        <f t="shared" si="21"/>
        <v>0</v>
      </c>
      <c r="BK8" s="149">
        <f t="shared" si="21"/>
        <v>0</v>
      </c>
      <c r="BL8" s="149">
        <f t="shared" si="21"/>
        <v>0</v>
      </c>
      <c r="BM8" s="149">
        <f t="shared" si="21"/>
        <v>0</v>
      </c>
      <c r="BN8" s="149">
        <f t="shared" si="21"/>
        <v>0</v>
      </c>
      <c r="BO8" s="192" t="s">
        <v>432</v>
      </c>
      <c r="BP8" s="87"/>
      <c r="BQ8" s="88" t="s">
        <v>90</v>
      </c>
      <c r="BR8" s="92" t="s">
        <v>519</v>
      </c>
      <c r="BS8" s="93"/>
      <c r="BT8" s="93"/>
      <c r="BU8" s="93"/>
      <c r="BV8" s="157"/>
      <c r="BW8" s="149">
        <f t="shared" ref="BW8:CF8" si="22">SUM(BW9:BW11)</f>
        <v>0</v>
      </c>
      <c r="BX8" s="149">
        <f t="shared" si="22"/>
        <v>0</v>
      </c>
      <c r="BY8" s="149">
        <f t="shared" si="22"/>
        <v>0</v>
      </c>
      <c r="BZ8" s="149">
        <f t="shared" si="22"/>
        <v>0</v>
      </c>
      <c r="CA8" s="149"/>
      <c r="CB8" s="149"/>
      <c r="CC8" s="149">
        <f t="shared" si="22"/>
        <v>0</v>
      </c>
      <c r="CD8" s="149">
        <f t="shared" si="22"/>
        <v>0</v>
      </c>
      <c r="CE8" s="149">
        <f t="shared" si="22"/>
        <v>0</v>
      </c>
      <c r="CF8" s="149">
        <f t="shared" si="22"/>
        <v>0</v>
      </c>
      <c r="CG8" s="192" t="s">
        <v>660</v>
      </c>
      <c r="CH8" s="87"/>
      <c r="CI8" s="88" t="s">
        <v>90</v>
      </c>
      <c r="CJ8" s="92" t="s">
        <v>519</v>
      </c>
      <c r="CK8" s="93"/>
      <c r="CL8" s="93"/>
      <c r="CM8" s="93"/>
      <c r="CN8" s="157"/>
      <c r="CO8" s="149">
        <f t="shared" ref="CO8:CV8" si="23">SUM(CO9:CO11)</f>
        <v>0</v>
      </c>
      <c r="CP8" s="149">
        <f t="shared" si="23"/>
        <v>0</v>
      </c>
      <c r="CQ8" s="149">
        <f t="shared" si="23"/>
        <v>0</v>
      </c>
      <c r="CR8" s="149">
        <f t="shared" si="23"/>
        <v>0</v>
      </c>
      <c r="CS8" s="149">
        <f t="shared" si="23"/>
        <v>0</v>
      </c>
      <c r="CT8" s="149">
        <f t="shared" si="23"/>
        <v>0</v>
      </c>
      <c r="CU8" s="149">
        <f t="shared" si="23"/>
        <v>0</v>
      </c>
      <c r="CV8" s="149">
        <f t="shared" si="23"/>
        <v>0</v>
      </c>
      <c r="CW8" s="192" t="s">
        <v>739</v>
      </c>
      <c r="CX8" s="87"/>
      <c r="CY8" s="88" t="s">
        <v>90</v>
      </c>
      <c r="CZ8" s="92" t="s">
        <v>519</v>
      </c>
      <c r="DA8" s="93"/>
      <c r="DB8" s="93"/>
      <c r="DC8" s="93"/>
      <c r="DD8" s="157"/>
      <c r="DE8" s="149">
        <f t="shared" ref="DE8:DL8" si="24">SUM(DE9:DE11)</f>
        <v>0</v>
      </c>
      <c r="DF8" s="149">
        <f t="shared" si="24"/>
        <v>0</v>
      </c>
      <c r="DG8" s="149">
        <f t="shared" si="24"/>
        <v>0</v>
      </c>
      <c r="DH8" s="149">
        <f t="shared" si="24"/>
        <v>0</v>
      </c>
      <c r="DI8" s="149">
        <f t="shared" si="24"/>
        <v>0</v>
      </c>
      <c r="DJ8" s="149">
        <f t="shared" si="24"/>
        <v>0</v>
      </c>
      <c r="DK8" s="149">
        <f t="shared" si="24"/>
        <v>11700</v>
      </c>
      <c r="DL8" s="149">
        <f t="shared" si="24"/>
        <v>14602</v>
      </c>
      <c r="DM8" s="192" t="s">
        <v>981</v>
      </c>
      <c r="DN8" s="87"/>
      <c r="DO8" s="88" t="s">
        <v>90</v>
      </c>
      <c r="DP8" s="92" t="s">
        <v>519</v>
      </c>
      <c r="DQ8" s="93"/>
      <c r="DR8" s="93"/>
      <c r="DS8" s="93"/>
      <c r="DT8" s="157"/>
      <c r="DU8" s="149">
        <f t="shared" ref="DU8:EB8" si="25">SUM(DU9:DU11)</f>
        <v>0</v>
      </c>
      <c r="DV8" s="149">
        <f t="shared" si="25"/>
        <v>0</v>
      </c>
      <c r="DW8" s="149">
        <f t="shared" si="25"/>
        <v>32404</v>
      </c>
      <c r="DX8" s="149">
        <f t="shared" si="25"/>
        <v>32829</v>
      </c>
      <c r="DY8" s="149">
        <f t="shared" si="25"/>
        <v>12377</v>
      </c>
      <c r="DZ8" s="149">
        <f t="shared" si="25"/>
        <v>12516</v>
      </c>
      <c r="EA8" s="149">
        <f t="shared" si="25"/>
        <v>0</v>
      </c>
      <c r="EB8" s="149">
        <f t="shared" si="25"/>
        <v>0</v>
      </c>
      <c r="EC8" s="192" t="s">
        <v>1060</v>
      </c>
      <c r="ED8" s="87"/>
      <c r="EE8" s="88" t="s">
        <v>90</v>
      </c>
      <c r="EF8" s="92" t="s">
        <v>519</v>
      </c>
      <c r="EG8" s="93"/>
      <c r="EH8" s="93"/>
      <c r="EI8" s="93"/>
      <c r="EJ8" s="157"/>
      <c r="EK8" s="149">
        <f t="shared" ref="EK8:ER8" si="26">SUM(EK9:EK11)</f>
        <v>0</v>
      </c>
      <c r="EL8" s="149">
        <f t="shared" si="26"/>
        <v>0</v>
      </c>
      <c r="EM8" s="149">
        <f t="shared" si="26"/>
        <v>0</v>
      </c>
      <c r="EN8" s="149">
        <f t="shared" si="26"/>
        <v>0</v>
      </c>
      <c r="EO8" s="149">
        <f t="shared" si="26"/>
        <v>0</v>
      </c>
      <c r="EP8" s="149">
        <f t="shared" si="26"/>
        <v>0</v>
      </c>
      <c r="EQ8" s="149">
        <f t="shared" si="26"/>
        <v>0</v>
      </c>
      <c r="ER8" s="149">
        <f t="shared" si="26"/>
        <v>0</v>
      </c>
      <c r="ES8" s="192" t="s">
        <v>1139</v>
      </c>
      <c r="ET8" s="87"/>
      <c r="EU8" s="88" t="s">
        <v>90</v>
      </c>
      <c r="EV8" s="92" t="s">
        <v>519</v>
      </c>
      <c r="EW8" s="93"/>
      <c r="EX8" s="93"/>
      <c r="EY8" s="93"/>
      <c r="EZ8" s="157"/>
      <c r="FA8" s="149">
        <f t="shared" ref="FA8:FH8" si="27">SUM(FA9:FA11)</f>
        <v>0</v>
      </c>
      <c r="FB8" s="149">
        <f t="shared" si="27"/>
        <v>0</v>
      </c>
      <c r="FC8" s="149">
        <f t="shared" si="27"/>
        <v>0</v>
      </c>
      <c r="FD8" s="149">
        <f t="shared" si="27"/>
        <v>0</v>
      </c>
      <c r="FE8" s="149">
        <f t="shared" si="27"/>
        <v>0</v>
      </c>
      <c r="FF8" s="149">
        <f t="shared" si="27"/>
        <v>0</v>
      </c>
      <c r="FG8" s="149">
        <f t="shared" si="27"/>
        <v>0</v>
      </c>
      <c r="FH8" s="149">
        <f t="shared" si="27"/>
        <v>0</v>
      </c>
      <c r="FI8" s="192" t="s">
        <v>1218</v>
      </c>
      <c r="FJ8" s="87"/>
      <c r="FK8" s="88" t="s">
        <v>90</v>
      </c>
      <c r="FL8" s="92" t="s">
        <v>519</v>
      </c>
      <c r="FM8" s="93"/>
      <c r="FN8" s="93"/>
      <c r="FO8" s="93"/>
      <c r="FP8" s="157"/>
      <c r="FQ8" s="149">
        <f t="shared" ref="FQ8:FR8" si="28">SUM(FQ9:FQ11)</f>
        <v>0</v>
      </c>
      <c r="FR8" s="149">
        <f t="shared" si="28"/>
        <v>0</v>
      </c>
      <c r="FS8" s="149">
        <f t="shared" ref="FS8:FT8" si="29">SUM(FS9:FS11)</f>
        <v>0</v>
      </c>
      <c r="FT8" s="149">
        <f t="shared" si="29"/>
        <v>0</v>
      </c>
      <c r="FU8" s="149">
        <f t="shared" ref="FU8:HT8" si="30">SUM(FU9:FU11)</f>
        <v>0</v>
      </c>
      <c r="FV8" s="149">
        <f t="shared" si="30"/>
        <v>0</v>
      </c>
      <c r="FW8" s="149">
        <f t="shared" ref="FW8:GJ8" si="31">SUM(FW9:FW11)</f>
        <v>0</v>
      </c>
      <c r="FX8" s="149">
        <f t="shared" si="31"/>
        <v>0</v>
      </c>
      <c r="FY8" s="192" t="s">
        <v>1297</v>
      </c>
      <c r="FZ8" s="87"/>
      <c r="GA8" s="88" t="s">
        <v>90</v>
      </c>
      <c r="GB8" s="92" t="s">
        <v>519</v>
      </c>
      <c r="GC8" s="93"/>
      <c r="GD8" s="93"/>
      <c r="GE8" s="93"/>
      <c r="GF8" s="157"/>
      <c r="GG8" s="149">
        <f t="shared" si="31"/>
        <v>0</v>
      </c>
      <c r="GH8" s="149">
        <f t="shared" si="31"/>
        <v>0</v>
      </c>
      <c r="GI8" s="149">
        <f t="shared" si="31"/>
        <v>0</v>
      </c>
      <c r="GJ8" s="149">
        <f t="shared" si="31"/>
        <v>0</v>
      </c>
      <c r="GK8" s="149">
        <f t="shared" si="30"/>
        <v>0</v>
      </c>
      <c r="GL8" s="149">
        <f t="shared" si="30"/>
        <v>0</v>
      </c>
      <c r="GM8" s="149">
        <f t="shared" ref="GM8:HD8" si="32">SUM(GM9:GM11)</f>
        <v>0</v>
      </c>
      <c r="GN8" s="149">
        <f t="shared" si="32"/>
        <v>0</v>
      </c>
      <c r="GO8" s="192" t="s">
        <v>1376</v>
      </c>
      <c r="GP8" s="87"/>
      <c r="GQ8" s="88" t="s">
        <v>90</v>
      </c>
      <c r="GR8" s="92" t="s">
        <v>519</v>
      </c>
      <c r="GS8" s="93"/>
      <c r="GT8" s="93"/>
      <c r="GU8" s="93"/>
      <c r="GV8" s="157"/>
      <c r="GW8" s="149">
        <f t="shared" ref="GW8:GX8" si="33">SUM(GW9:GW11)</f>
        <v>0</v>
      </c>
      <c r="GX8" s="149">
        <f t="shared" si="33"/>
        <v>0</v>
      </c>
      <c r="GY8" s="149">
        <f t="shared" si="32"/>
        <v>0</v>
      </c>
      <c r="GZ8" s="149">
        <f t="shared" si="32"/>
        <v>0</v>
      </c>
      <c r="HA8" s="149">
        <f t="shared" si="32"/>
        <v>0</v>
      </c>
      <c r="HB8" s="149">
        <f t="shared" si="32"/>
        <v>0</v>
      </c>
      <c r="HC8" s="149">
        <f t="shared" si="32"/>
        <v>0</v>
      </c>
      <c r="HD8" s="149">
        <f t="shared" si="32"/>
        <v>0</v>
      </c>
      <c r="HE8" s="192" t="s">
        <v>2163</v>
      </c>
      <c r="HF8" s="87"/>
      <c r="HG8" s="88" t="s">
        <v>90</v>
      </c>
      <c r="HH8" s="92" t="s">
        <v>519</v>
      </c>
      <c r="HI8" s="93"/>
      <c r="HJ8" s="93"/>
      <c r="HK8" s="93"/>
      <c r="HL8" s="157"/>
      <c r="HM8" s="149">
        <f t="shared" si="30"/>
        <v>0</v>
      </c>
      <c r="HN8" s="149">
        <f t="shared" si="30"/>
        <v>0</v>
      </c>
      <c r="HO8" s="149">
        <f t="shared" si="30"/>
        <v>0</v>
      </c>
      <c r="HP8" s="149">
        <f t="shared" si="30"/>
        <v>0</v>
      </c>
      <c r="HQ8" s="94">
        <f t="shared" si="30"/>
        <v>0</v>
      </c>
      <c r="HR8" s="149">
        <f t="shared" si="30"/>
        <v>0</v>
      </c>
      <c r="HS8" s="149">
        <f t="shared" si="30"/>
        <v>0</v>
      </c>
      <c r="HT8" s="149">
        <f t="shared" si="30"/>
        <v>0</v>
      </c>
      <c r="HU8" s="192" t="s">
        <v>2242</v>
      </c>
      <c r="HV8" s="87"/>
      <c r="HW8" s="88" t="s">
        <v>90</v>
      </c>
      <c r="HX8" s="92" t="s">
        <v>519</v>
      </c>
      <c r="HY8" s="93"/>
      <c r="HZ8" s="93"/>
      <c r="IA8" s="93"/>
      <c r="IB8" s="94">
        <f t="shared" ref="IB8:II8" si="34">SUM(IB9:IB11)</f>
        <v>0</v>
      </c>
      <c r="IC8" s="149">
        <f t="shared" si="34"/>
        <v>0</v>
      </c>
      <c r="ID8" s="149">
        <f t="shared" si="34"/>
        <v>0</v>
      </c>
      <c r="IE8" s="149">
        <f t="shared" si="34"/>
        <v>0</v>
      </c>
      <c r="IF8" s="149">
        <f t="shared" si="34"/>
        <v>0</v>
      </c>
      <c r="IG8" s="149">
        <f t="shared" si="34"/>
        <v>0</v>
      </c>
      <c r="IH8" s="149">
        <f t="shared" si="34"/>
        <v>0</v>
      </c>
      <c r="II8" s="149">
        <f t="shared" si="34"/>
        <v>0</v>
      </c>
      <c r="IJ8" s="192" t="s">
        <v>2321</v>
      </c>
      <c r="IK8" s="87"/>
      <c r="IL8" s="88" t="s">
        <v>90</v>
      </c>
      <c r="IM8" s="92" t="s">
        <v>519</v>
      </c>
      <c r="IN8" s="93"/>
      <c r="IO8" s="93"/>
      <c r="IP8" s="93"/>
      <c r="IQ8" s="94">
        <f t="shared" ref="IQ8:IR8" si="35">SUM(IQ9:IQ11)</f>
        <v>0</v>
      </c>
      <c r="IR8" s="149">
        <f t="shared" si="35"/>
        <v>0</v>
      </c>
      <c r="IS8" s="149">
        <f>SUM(IS9:IS11)</f>
        <v>0</v>
      </c>
      <c r="IT8" s="149">
        <f>SUM(IT9:IT11)</f>
        <v>0</v>
      </c>
      <c r="IU8" s="94">
        <f t="shared" ref="IU8:IV53" si="36">I8+M8+O8+Q8+AA8+AC8+AE8+AG8+AQ8+AS8+AU8+AW8+BG8+BI8+BK8+BM8+BW8+BY8+CC8+CE8+CO8+CQ8+CS8+CU8+DE8+DG8+DI8+DK8+DU8+DW8+DY8+EA8+EK8+EM8+EO8+EQ8+FA8+FC8+FE8+FG8+FU8+GK8+HM8+HO8+IB8+ID8+IF8+IH8+IQ8+IS8+K8+HS8+HQ8+HC8+HA8+GY8+GW8+GM8+GI8+GG8+FW8+FS8+CA8+FQ8</f>
        <v>954430</v>
      </c>
      <c r="IV8" s="94">
        <f t="shared" si="36"/>
        <v>941528</v>
      </c>
    </row>
    <row r="9" spans="1:260" s="62" customFormat="1" ht="15" customHeight="1" thickBot="1" x14ac:dyDescent="0.25">
      <c r="A9" s="192" t="s">
        <v>23</v>
      </c>
      <c r="B9" s="61"/>
      <c r="C9" s="64"/>
      <c r="D9" s="48" t="s">
        <v>592</v>
      </c>
      <c r="E9" s="538" t="s">
        <v>591</v>
      </c>
      <c r="F9" s="538"/>
      <c r="G9" s="538"/>
      <c r="H9" s="548"/>
      <c r="I9" s="60"/>
      <c r="J9" s="60"/>
      <c r="K9" s="60"/>
      <c r="L9" s="60"/>
      <c r="M9" s="60"/>
      <c r="N9" s="60"/>
      <c r="O9" s="60"/>
      <c r="P9" s="60"/>
      <c r="Q9" s="60"/>
      <c r="R9" s="60"/>
      <c r="S9" s="192" t="s">
        <v>175</v>
      </c>
      <c r="T9" s="61"/>
      <c r="U9" s="64"/>
      <c r="V9" s="48" t="s">
        <v>592</v>
      </c>
      <c r="W9" s="538" t="s">
        <v>591</v>
      </c>
      <c r="X9" s="538"/>
      <c r="Y9" s="538"/>
      <c r="Z9" s="548"/>
      <c r="AA9" s="60"/>
      <c r="AB9" s="60"/>
      <c r="AC9" s="60"/>
      <c r="AD9" s="60"/>
      <c r="AE9" s="60">
        <v>718887</v>
      </c>
      <c r="AF9" s="60">
        <v>720149</v>
      </c>
      <c r="AG9" s="150"/>
      <c r="AH9" s="150"/>
      <c r="AI9" s="192" t="s">
        <v>275</v>
      </c>
      <c r="AJ9" s="61"/>
      <c r="AK9" s="64"/>
      <c r="AL9" s="48" t="s">
        <v>592</v>
      </c>
      <c r="AM9" s="538" t="s">
        <v>591</v>
      </c>
      <c r="AN9" s="538"/>
      <c r="AO9" s="538"/>
      <c r="AP9" s="548"/>
      <c r="AQ9" s="150"/>
      <c r="AR9" s="150"/>
      <c r="AS9" s="150"/>
      <c r="AT9" s="150"/>
      <c r="AU9" s="150"/>
      <c r="AV9" s="150"/>
      <c r="AW9" s="150"/>
      <c r="AX9" s="150"/>
      <c r="AY9" s="192" t="s">
        <v>355</v>
      </c>
      <c r="AZ9" s="61"/>
      <c r="BA9" s="64"/>
      <c r="BB9" s="48" t="s">
        <v>592</v>
      </c>
      <c r="BC9" s="538" t="s">
        <v>591</v>
      </c>
      <c r="BD9" s="538"/>
      <c r="BE9" s="538"/>
      <c r="BF9" s="548"/>
      <c r="BG9" s="150"/>
      <c r="BH9" s="150"/>
      <c r="BI9" s="150">
        <v>1262</v>
      </c>
      <c r="BJ9" s="150"/>
      <c r="BK9" s="150"/>
      <c r="BL9" s="150"/>
      <c r="BM9" s="150"/>
      <c r="BN9" s="150"/>
      <c r="BO9" s="192" t="s">
        <v>433</v>
      </c>
      <c r="BP9" s="61"/>
      <c r="BQ9" s="64"/>
      <c r="BR9" s="48" t="s">
        <v>592</v>
      </c>
      <c r="BS9" s="538" t="s">
        <v>591</v>
      </c>
      <c r="BT9" s="538"/>
      <c r="BU9" s="538"/>
      <c r="BV9" s="548"/>
      <c r="BW9" s="150"/>
      <c r="BX9" s="150"/>
      <c r="BY9" s="150"/>
      <c r="BZ9" s="150"/>
      <c r="CA9" s="150"/>
      <c r="CB9" s="150"/>
      <c r="CC9" s="150"/>
      <c r="CD9" s="150"/>
      <c r="CE9" s="150"/>
      <c r="CF9" s="150"/>
      <c r="CG9" s="192" t="s">
        <v>661</v>
      </c>
      <c r="CH9" s="61"/>
      <c r="CI9" s="64"/>
      <c r="CJ9" s="48" t="s">
        <v>592</v>
      </c>
      <c r="CK9" s="538" t="s">
        <v>591</v>
      </c>
      <c r="CL9" s="538"/>
      <c r="CM9" s="538"/>
      <c r="CN9" s="548"/>
      <c r="CO9" s="150"/>
      <c r="CP9" s="150"/>
      <c r="CQ9" s="150"/>
      <c r="CR9" s="150"/>
      <c r="CS9" s="150"/>
      <c r="CT9" s="150"/>
      <c r="CU9" s="150"/>
      <c r="CV9" s="150"/>
      <c r="CW9" s="192" t="s">
        <v>740</v>
      </c>
      <c r="CX9" s="61"/>
      <c r="CY9" s="64"/>
      <c r="CZ9" s="48" t="s">
        <v>592</v>
      </c>
      <c r="DA9" s="538" t="s">
        <v>591</v>
      </c>
      <c r="DB9" s="538"/>
      <c r="DC9" s="538"/>
      <c r="DD9" s="548"/>
      <c r="DE9" s="150"/>
      <c r="DF9" s="150"/>
      <c r="DG9" s="150"/>
      <c r="DH9" s="150"/>
      <c r="DI9" s="150"/>
      <c r="DJ9" s="150"/>
      <c r="DK9" s="150"/>
      <c r="DL9" s="150"/>
      <c r="DM9" s="192" t="s">
        <v>982</v>
      </c>
      <c r="DN9" s="61"/>
      <c r="DO9" s="64"/>
      <c r="DP9" s="48" t="s">
        <v>592</v>
      </c>
      <c r="DQ9" s="538" t="s">
        <v>591</v>
      </c>
      <c r="DR9" s="538"/>
      <c r="DS9" s="538"/>
      <c r="DT9" s="548"/>
      <c r="DU9" s="150"/>
      <c r="DV9" s="150"/>
      <c r="DW9" s="150"/>
      <c r="DX9" s="150"/>
      <c r="DY9" s="150"/>
      <c r="DZ9" s="150"/>
      <c r="EA9" s="150"/>
      <c r="EB9" s="150"/>
      <c r="EC9" s="192" t="s">
        <v>1061</v>
      </c>
      <c r="ED9" s="61"/>
      <c r="EE9" s="64"/>
      <c r="EF9" s="48" t="s">
        <v>592</v>
      </c>
      <c r="EG9" s="538" t="s">
        <v>591</v>
      </c>
      <c r="EH9" s="538"/>
      <c r="EI9" s="538"/>
      <c r="EJ9" s="548"/>
      <c r="EK9" s="150"/>
      <c r="EL9" s="150"/>
      <c r="EM9" s="150"/>
      <c r="EN9" s="150"/>
      <c r="EO9" s="150"/>
      <c r="EP9" s="150"/>
      <c r="EQ9" s="150"/>
      <c r="ER9" s="150"/>
      <c r="ES9" s="192" t="s">
        <v>1140</v>
      </c>
      <c r="ET9" s="61"/>
      <c r="EU9" s="64"/>
      <c r="EV9" s="48" t="s">
        <v>592</v>
      </c>
      <c r="EW9" s="538" t="s">
        <v>591</v>
      </c>
      <c r="EX9" s="538"/>
      <c r="EY9" s="538"/>
      <c r="EZ9" s="548"/>
      <c r="FA9" s="150"/>
      <c r="FB9" s="150"/>
      <c r="FC9" s="150"/>
      <c r="FD9" s="150"/>
      <c r="FE9" s="150"/>
      <c r="FF9" s="150"/>
      <c r="FG9" s="150"/>
      <c r="FH9" s="150"/>
      <c r="FI9" s="192" t="s">
        <v>1219</v>
      </c>
      <c r="FJ9" s="61"/>
      <c r="FK9" s="64"/>
      <c r="FL9" s="48" t="s">
        <v>592</v>
      </c>
      <c r="FM9" s="538" t="s">
        <v>591</v>
      </c>
      <c r="FN9" s="538"/>
      <c r="FO9" s="538"/>
      <c r="FP9" s="548"/>
      <c r="FQ9" s="150"/>
      <c r="FR9" s="150"/>
      <c r="FS9" s="150"/>
      <c r="FT9" s="150"/>
      <c r="FU9" s="150"/>
      <c r="FV9" s="150"/>
      <c r="FW9" s="150"/>
      <c r="FX9" s="150"/>
      <c r="FY9" s="192" t="s">
        <v>1298</v>
      </c>
      <c r="FZ9" s="61"/>
      <c r="GA9" s="64"/>
      <c r="GB9" s="48" t="s">
        <v>592</v>
      </c>
      <c r="GC9" s="538" t="s">
        <v>591</v>
      </c>
      <c r="GD9" s="538"/>
      <c r="GE9" s="538"/>
      <c r="GF9" s="548"/>
      <c r="GG9" s="150"/>
      <c r="GH9" s="150"/>
      <c r="GI9" s="150"/>
      <c r="GJ9" s="150"/>
      <c r="GK9" s="150"/>
      <c r="GL9" s="150"/>
      <c r="GM9" s="150"/>
      <c r="GN9" s="150"/>
      <c r="GO9" s="192" t="s">
        <v>1377</v>
      </c>
      <c r="GP9" s="61"/>
      <c r="GQ9" s="64"/>
      <c r="GR9" s="48" t="s">
        <v>592</v>
      </c>
      <c r="GS9" s="538" t="s">
        <v>591</v>
      </c>
      <c r="GT9" s="538"/>
      <c r="GU9" s="538"/>
      <c r="GV9" s="548"/>
      <c r="GW9" s="150"/>
      <c r="GX9" s="150"/>
      <c r="GY9" s="150"/>
      <c r="GZ9" s="150"/>
      <c r="HA9" s="150"/>
      <c r="HB9" s="150"/>
      <c r="HC9" s="150"/>
      <c r="HD9" s="150"/>
      <c r="HE9" s="192" t="s">
        <v>2164</v>
      </c>
      <c r="HF9" s="61"/>
      <c r="HG9" s="64"/>
      <c r="HH9" s="48" t="s">
        <v>592</v>
      </c>
      <c r="HI9" s="538" t="s">
        <v>591</v>
      </c>
      <c r="HJ9" s="538"/>
      <c r="HK9" s="538"/>
      <c r="HL9" s="548"/>
      <c r="HM9" s="150"/>
      <c r="HN9" s="150"/>
      <c r="HO9" s="150"/>
      <c r="HP9" s="150"/>
      <c r="HQ9" s="60"/>
      <c r="HR9" s="150"/>
      <c r="HS9" s="150"/>
      <c r="HT9" s="150"/>
      <c r="HU9" s="192" t="s">
        <v>2243</v>
      </c>
      <c r="HV9" s="61"/>
      <c r="HW9" s="64"/>
      <c r="HX9" s="48" t="s">
        <v>592</v>
      </c>
      <c r="HY9" s="538" t="s">
        <v>591</v>
      </c>
      <c r="HZ9" s="538"/>
      <c r="IA9" s="538"/>
      <c r="IB9" s="60"/>
      <c r="IC9" s="150"/>
      <c r="ID9" s="150"/>
      <c r="IE9" s="150"/>
      <c r="IF9" s="150"/>
      <c r="IG9" s="150"/>
      <c r="IH9" s="150"/>
      <c r="II9" s="150"/>
      <c r="IJ9" s="192" t="s">
        <v>2322</v>
      </c>
      <c r="IK9" s="61"/>
      <c r="IL9" s="64"/>
      <c r="IM9" s="48" t="s">
        <v>592</v>
      </c>
      <c r="IN9" s="538" t="s">
        <v>591</v>
      </c>
      <c r="IO9" s="538"/>
      <c r="IP9" s="538"/>
      <c r="IQ9" s="60"/>
      <c r="IR9" s="150"/>
      <c r="IS9" s="150"/>
      <c r="IT9" s="150"/>
      <c r="IU9" s="60">
        <f t="shared" si="36"/>
        <v>720149</v>
      </c>
      <c r="IV9" s="60">
        <f t="shared" si="36"/>
        <v>720149</v>
      </c>
    </row>
    <row r="10" spans="1:260" s="62" customFormat="1" ht="15" customHeight="1" thickBot="1" x14ac:dyDescent="0.25">
      <c r="A10" s="192" t="s">
        <v>24</v>
      </c>
      <c r="B10" s="61"/>
      <c r="C10" s="64"/>
      <c r="D10" s="65" t="s">
        <v>856</v>
      </c>
      <c r="E10" s="187" t="s">
        <v>855</v>
      </c>
      <c r="F10" s="186"/>
      <c r="G10" s="186"/>
      <c r="H10" s="186"/>
      <c r="I10" s="60"/>
      <c r="J10" s="60"/>
      <c r="K10" s="60"/>
      <c r="L10" s="60"/>
      <c r="M10" s="60"/>
      <c r="N10" s="60"/>
      <c r="O10" s="60"/>
      <c r="P10" s="60"/>
      <c r="Q10" s="60"/>
      <c r="R10" s="60"/>
      <c r="S10" s="192" t="s">
        <v>176</v>
      </c>
      <c r="T10" s="61"/>
      <c r="U10" s="64"/>
      <c r="V10" s="65" t="s">
        <v>856</v>
      </c>
      <c r="W10" s="187" t="s">
        <v>855</v>
      </c>
      <c r="X10" s="186"/>
      <c r="Y10" s="186"/>
      <c r="Z10" s="186"/>
      <c r="AA10" s="60"/>
      <c r="AB10" s="60"/>
      <c r="AC10" s="60"/>
      <c r="AD10" s="60"/>
      <c r="AE10" s="60"/>
      <c r="AF10" s="60"/>
      <c r="AG10" s="150"/>
      <c r="AH10" s="150"/>
      <c r="AI10" s="192" t="s">
        <v>276</v>
      </c>
      <c r="AJ10" s="61"/>
      <c r="AK10" s="64"/>
      <c r="AL10" s="65" t="s">
        <v>856</v>
      </c>
      <c r="AM10" s="187" t="s">
        <v>855</v>
      </c>
      <c r="AN10" s="186"/>
      <c r="AO10" s="186"/>
      <c r="AP10" s="188"/>
      <c r="AQ10" s="150">
        <v>78390</v>
      </c>
      <c r="AR10" s="150">
        <v>78390</v>
      </c>
      <c r="AS10" s="150"/>
      <c r="AT10" s="150"/>
      <c r="AU10" s="150"/>
      <c r="AV10" s="150"/>
      <c r="AW10" s="150"/>
      <c r="AX10" s="150"/>
      <c r="AY10" s="192" t="s">
        <v>356</v>
      </c>
      <c r="AZ10" s="61"/>
      <c r="BA10" s="64"/>
      <c r="BB10" s="65" t="s">
        <v>856</v>
      </c>
      <c r="BC10" s="187" t="s">
        <v>855</v>
      </c>
      <c r="BD10" s="186"/>
      <c r="BE10" s="186"/>
      <c r="BF10" s="188"/>
      <c r="BG10" s="150"/>
      <c r="BH10" s="150"/>
      <c r="BI10" s="150"/>
      <c r="BJ10" s="150"/>
      <c r="BK10" s="150"/>
      <c r="BL10" s="150"/>
      <c r="BM10" s="150"/>
      <c r="BN10" s="150"/>
      <c r="BO10" s="192" t="s">
        <v>434</v>
      </c>
      <c r="BP10" s="61"/>
      <c r="BQ10" s="64"/>
      <c r="BR10" s="65" t="s">
        <v>856</v>
      </c>
      <c r="BS10" s="187" t="s">
        <v>855</v>
      </c>
      <c r="BT10" s="186"/>
      <c r="BU10" s="186"/>
      <c r="BV10" s="188"/>
      <c r="BW10" s="150"/>
      <c r="BX10" s="150"/>
      <c r="BY10" s="150"/>
      <c r="BZ10" s="150"/>
      <c r="CA10" s="150"/>
      <c r="CB10" s="150"/>
      <c r="CC10" s="150"/>
      <c r="CD10" s="150"/>
      <c r="CE10" s="150"/>
      <c r="CF10" s="150"/>
      <c r="CG10" s="192" t="s">
        <v>662</v>
      </c>
      <c r="CH10" s="61"/>
      <c r="CI10" s="64"/>
      <c r="CJ10" s="65" t="s">
        <v>856</v>
      </c>
      <c r="CK10" s="187" t="s">
        <v>855</v>
      </c>
      <c r="CL10" s="186"/>
      <c r="CM10" s="186"/>
      <c r="CN10" s="188"/>
      <c r="CO10" s="150"/>
      <c r="CP10" s="150"/>
      <c r="CQ10" s="150"/>
      <c r="CR10" s="150"/>
      <c r="CS10" s="150"/>
      <c r="CT10" s="150"/>
      <c r="CU10" s="150"/>
      <c r="CV10" s="150"/>
      <c r="CW10" s="192" t="s">
        <v>741</v>
      </c>
      <c r="CX10" s="61"/>
      <c r="CY10" s="64"/>
      <c r="CZ10" s="65" t="s">
        <v>856</v>
      </c>
      <c r="DA10" s="187" t="s">
        <v>855</v>
      </c>
      <c r="DB10" s="186"/>
      <c r="DC10" s="186"/>
      <c r="DD10" s="188"/>
      <c r="DE10" s="150"/>
      <c r="DF10" s="150"/>
      <c r="DG10" s="150"/>
      <c r="DH10" s="150"/>
      <c r="DI10" s="150"/>
      <c r="DJ10" s="150"/>
      <c r="DK10" s="150"/>
      <c r="DL10" s="150"/>
      <c r="DM10" s="192" t="s">
        <v>983</v>
      </c>
      <c r="DN10" s="61"/>
      <c r="DO10" s="64"/>
      <c r="DP10" s="65" t="s">
        <v>856</v>
      </c>
      <c r="DQ10" s="187" t="s">
        <v>855</v>
      </c>
      <c r="DR10" s="186"/>
      <c r="DS10" s="186"/>
      <c r="DT10" s="188"/>
      <c r="DU10" s="150"/>
      <c r="DV10" s="150"/>
      <c r="DW10" s="150"/>
      <c r="DX10" s="150"/>
      <c r="DY10" s="150"/>
      <c r="DZ10" s="150"/>
      <c r="EA10" s="150"/>
      <c r="EB10" s="150"/>
      <c r="EC10" s="192" t="s">
        <v>1062</v>
      </c>
      <c r="ED10" s="61"/>
      <c r="EE10" s="64"/>
      <c r="EF10" s="65" t="s">
        <v>856</v>
      </c>
      <c r="EG10" s="187" t="s">
        <v>855</v>
      </c>
      <c r="EH10" s="186"/>
      <c r="EI10" s="186"/>
      <c r="EJ10" s="188"/>
      <c r="EK10" s="150"/>
      <c r="EL10" s="150"/>
      <c r="EM10" s="150"/>
      <c r="EN10" s="150"/>
      <c r="EO10" s="150"/>
      <c r="EP10" s="150"/>
      <c r="EQ10" s="150"/>
      <c r="ER10" s="150"/>
      <c r="ES10" s="192" t="s">
        <v>1141</v>
      </c>
      <c r="ET10" s="61"/>
      <c r="EU10" s="64"/>
      <c r="EV10" s="65" t="s">
        <v>856</v>
      </c>
      <c r="EW10" s="187" t="s">
        <v>855</v>
      </c>
      <c r="EX10" s="186"/>
      <c r="EY10" s="186"/>
      <c r="EZ10" s="188"/>
      <c r="FA10" s="150"/>
      <c r="FB10" s="150"/>
      <c r="FC10" s="150"/>
      <c r="FD10" s="150"/>
      <c r="FE10" s="150"/>
      <c r="FF10" s="150"/>
      <c r="FG10" s="150"/>
      <c r="FH10" s="150"/>
      <c r="FI10" s="192" t="s">
        <v>1220</v>
      </c>
      <c r="FJ10" s="61"/>
      <c r="FK10" s="64"/>
      <c r="FL10" s="65" t="s">
        <v>856</v>
      </c>
      <c r="FM10" s="187" t="s">
        <v>855</v>
      </c>
      <c r="FN10" s="186"/>
      <c r="FO10" s="186"/>
      <c r="FP10" s="188"/>
      <c r="FQ10" s="150"/>
      <c r="FR10" s="150"/>
      <c r="FS10" s="150"/>
      <c r="FT10" s="150"/>
      <c r="FU10" s="150"/>
      <c r="FV10" s="150"/>
      <c r="FW10" s="150"/>
      <c r="FX10" s="150"/>
      <c r="FY10" s="192" t="s">
        <v>1299</v>
      </c>
      <c r="FZ10" s="61"/>
      <c r="GA10" s="64"/>
      <c r="GB10" s="65" t="s">
        <v>856</v>
      </c>
      <c r="GC10" s="187" t="s">
        <v>855</v>
      </c>
      <c r="GD10" s="186"/>
      <c r="GE10" s="186"/>
      <c r="GF10" s="188"/>
      <c r="GG10" s="150"/>
      <c r="GH10" s="150"/>
      <c r="GI10" s="150"/>
      <c r="GJ10" s="150"/>
      <c r="GK10" s="150"/>
      <c r="GL10" s="150"/>
      <c r="GM10" s="150"/>
      <c r="GN10" s="150"/>
      <c r="GO10" s="192" t="s">
        <v>1378</v>
      </c>
      <c r="GP10" s="61"/>
      <c r="GQ10" s="64"/>
      <c r="GR10" s="65" t="s">
        <v>856</v>
      </c>
      <c r="GS10" s="187" t="s">
        <v>855</v>
      </c>
      <c r="GT10" s="186"/>
      <c r="GU10" s="186"/>
      <c r="GV10" s="188"/>
      <c r="GW10" s="150"/>
      <c r="GX10" s="150"/>
      <c r="GY10" s="150"/>
      <c r="GZ10" s="150"/>
      <c r="HA10" s="150"/>
      <c r="HB10" s="150"/>
      <c r="HC10" s="150"/>
      <c r="HD10" s="150"/>
      <c r="HE10" s="192" t="s">
        <v>2165</v>
      </c>
      <c r="HF10" s="61"/>
      <c r="HG10" s="64"/>
      <c r="HH10" s="65" t="s">
        <v>856</v>
      </c>
      <c r="HI10" s="187" t="s">
        <v>855</v>
      </c>
      <c r="HJ10" s="186"/>
      <c r="HK10" s="186"/>
      <c r="HL10" s="188"/>
      <c r="HM10" s="150"/>
      <c r="HN10" s="150"/>
      <c r="HO10" s="150"/>
      <c r="HP10" s="150"/>
      <c r="HQ10" s="60"/>
      <c r="HR10" s="150"/>
      <c r="HS10" s="150"/>
      <c r="HT10" s="150"/>
      <c r="HU10" s="192" t="s">
        <v>2244</v>
      </c>
      <c r="HV10" s="61"/>
      <c r="HW10" s="64"/>
      <c r="HX10" s="65" t="s">
        <v>856</v>
      </c>
      <c r="HY10" s="187" t="s">
        <v>855</v>
      </c>
      <c r="HZ10" s="186"/>
      <c r="IA10" s="186"/>
      <c r="IB10" s="60"/>
      <c r="IC10" s="150"/>
      <c r="ID10" s="150"/>
      <c r="IE10" s="150"/>
      <c r="IF10" s="150"/>
      <c r="IG10" s="150"/>
      <c r="IH10" s="150"/>
      <c r="II10" s="150"/>
      <c r="IJ10" s="192" t="s">
        <v>2323</v>
      </c>
      <c r="IK10" s="61"/>
      <c r="IL10" s="64"/>
      <c r="IM10" s="65" t="s">
        <v>856</v>
      </c>
      <c r="IN10" s="187" t="s">
        <v>855</v>
      </c>
      <c r="IO10" s="186"/>
      <c r="IP10" s="186"/>
      <c r="IQ10" s="60"/>
      <c r="IR10" s="150"/>
      <c r="IS10" s="150"/>
      <c r="IT10" s="150"/>
      <c r="IU10" s="60">
        <f t="shared" si="36"/>
        <v>78390</v>
      </c>
      <c r="IV10" s="60">
        <f t="shared" si="36"/>
        <v>78390</v>
      </c>
    </row>
    <row r="11" spans="1:260" s="62" customFormat="1" ht="15" customHeight="1" thickBot="1" x14ac:dyDescent="0.25">
      <c r="A11" s="192" t="s">
        <v>25</v>
      </c>
      <c r="B11" s="61"/>
      <c r="C11" s="64"/>
      <c r="D11" s="48" t="s">
        <v>593</v>
      </c>
      <c r="E11" s="59" t="s">
        <v>594</v>
      </c>
      <c r="F11" s="66"/>
      <c r="G11" s="66"/>
      <c r="H11" s="59"/>
      <c r="I11" s="60">
        <v>6772</v>
      </c>
      <c r="J11" s="60">
        <v>5045</v>
      </c>
      <c r="K11" s="60"/>
      <c r="L11" s="60"/>
      <c r="M11" s="60"/>
      <c r="N11" s="60"/>
      <c r="O11" s="60"/>
      <c r="P11" s="60"/>
      <c r="Q11" s="60">
        <v>34409</v>
      </c>
      <c r="R11" s="60">
        <v>27277</v>
      </c>
      <c r="S11" s="192" t="s">
        <v>177</v>
      </c>
      <c r="T11" s="61"/>
      <c r="U11" s="64"/>
      <c r="V11" s="48" t="s">
        <v>593</v>
      </c>
      <c r="W11" s="59" t="s">
        <v>594</v>
      </c>
      <c r="X11" s="66"/>
      <c r="Y11" s="66"/>
      <c r="Z11" s="59"/>
      <c r="AA11" s="60"/>
      <c r="AB11" s="60"/>
      <c r="AC11" s="60">
        <v>10350</v>
      </c>
      <c r="AD11" s="60">
        <v>9148</v>
      </c>
      <c r="AE11" s="60"/>
      <c r="AF11" s="60"/>
      <c r="AG11" s="150"/>
      <c r="AH11" s="150"/>
      <c r="AI11" s="192" t="s">
        <v>277</v>
      </c>
      <c r="AJ11" s="61"/>
      <c r="AK11" s="64"/>
      <c r="AL11" s="48" t="s">
        <v>593</v>
      </c>
      <c r="AM11" s="59" t="s">
        <v>594</v>
      </c>
      <c r="AN11" s="66"/>
      <c r="AO11" s="66"/>
      <c r="AP11" s="158"/>
      <c r="AQ11" s="150"/>
      <c r="AR11" s="150"/>
      <c r="AS11" s="150"/>
      <c r="AT11" s="150"/>
      <c r="AU11" s="150"/>
      <c r="AV11" s="150"/>
      <c r="AW11" s="150">
        <v>47879</v>
      </c>
      <c r="AX11" s="150">
        <v>41572</v>
      </c>
      <c r="AY11" s="192" t="s">
        <v>357</v>
      </c>
      <c r="AZ11" s="61"/>
      <c r="BA11" s="64"/>
      <c r="BB11" s="48" t="s">
        <v>593</v>
      </c>
      <c r="BC11" s="59" t="s">
        <v>594</v>
      </c>
      <c r="BD11" s="66"/>
      <c r="BE11" s="66"/>
      <c r="BF11" s="158"/>
      <c r="BG11" s="150"/>
      <c r="BH11" s="150"/>
      <c r="BI11" s="150"/>
      <c r="BJ11" s="150"/>
      <c r="BK11" s="150"/>
      <c r="BL11" s="150"/>
      <c r="BM11" s="150"/>
      <c r="BN11" s="150"/>
      <c r="BO11" s="192" t="s">
        <v>435</v>
      </c>
      <c r="BP11" s="61"/>
      <c r="BQ11" s="64"/>
      <c r="BR11" s="48" t="s">
        <v>593</v>
      </c>
      <c r="BS11" s="59" t="s">
        <v>594</v>
      </c>
      <c r="BT11" s="66"/>
      <c r="BU11" s="66"/>
      <c r="BV11" s="158"/>
      <c r="BW11" s="150"/>
      <c r="BX11" s="150"/>
      <c r="BY11" s="150"/>
      <c r="BZ11" s="150"/>
      <c r="CA11" s="150"/>
      <c r="CB11" s="150"/>
      <c r="CC11" s="150"/>
      <c r="CD11" s="150"/>
      <c r="CE11" s="150"/>
      <c r="CF11" s="150"/>
      <c r="CG11" s="192" t="s">
        <v>663</v>
      </c>
      <c r="CH11" s="61"/>
      <c r="CI11" s="64"/>
      <c r="CJ11" s="48" t="s">
        <v>593</v>
      </c>
      <c r="CK11" s="59" t="s">
        <v>594</v>
      </c>
      <c r="CL11" s="66"/>
      <c r="CM11" s="66"/>
      <c r="CN11" s="158"/>
      <c r="CO11" s="150"/>
      <c r="CP11" s="150"/>
      <c r="CQ11" s="150"/>
      <c r="CR11" s="150"/>
      <c r="CS11" s="150"/>
      <c r="CT11" s="150"/>
      <c r="CU11" s="150"/>
      <c r="CV11" s="150"/>
      <c r="CW11" s="192" t="s">
        <v>742</v>
      </c>
      <c r="CX11" s="61"/>
      <c r="CY11" s="64"/>
      <c r="CZ11" s="48" t="s">
        <v>593</v>
      </c>
      <c r="DA11" s="59" t="s">
        <v>594</v>
      </c>
      <c r="DB11" s="66"/>
      <c r="DC11" s="66"/>
      <c r="DD11" s="158"/>
      <c r="DE11" s="150"/>
      <c r="DF11" s="150"/>
      <c r="DG11" s="150"/>
      <c r="DH11" s="150"/>
      <c r="DI11" s="150"/>
      <c r="DJ11" s="150"/>
      <c r="DK11" s="150">
        <v>11700</v>
      </c>
      <c r="DL11" s="150">
        <v>14602</v>
      </c>
      <c r="DM11" s="192" t="s">
        <v>984</v>
      </c>
      <c r="DN11" s="61"/>
      <c r="DO11" s="64"/>
      <c r="DP11" s="48" t="s">
        <v>593</v>
      </c>
      <c r="DQ11" s="59" t="s">
        <v>594</v>
      </c>
      <c r="DR11" s="66"/>
      <c r="DS11" s="66"/>
      <c r="DT11" s="158"/>
      <c r="DU11" s="150"/>
      <c r="DV11" s="150"/>
      <c r="DW11" s="150">
        <v>32404</v>
      </c>
      <c r="DX11" s="150">
        <v>32829</v>
      </c>
      <c r="DY11" s="150">
        <v>12377</v>
      </c>
      <c r="DZ11" s="150">
        <v>12516</v>
      </c>
      <c r="EA11" s="150"/>
      <c r="EB11" s="150"/>
      <c r="EC11" s="192" t="s">
        <v>1063</v>
      </c>
      <c r="ED11" s="61"/>
      <c r="EE11" s="64"/>
      <c r="EF11" s="48" t="s">
        <v>593</v>
      </c>
      <c r="EG11" s="59" t="s">
        <v>594</v>
      </c>
      <c r="EH11" s="66"/>
      <c r="EI11" s="66"/>
      <c r="EJ11" s="158"/>
      <c r="EK11" s="150"/>
      <c r="EL11" s="150"/>
      <c r="EM11" s="150"/>
      <c r="EN11" s="150"/>
      <c r="EO11" s="150"/>
      <c r="EP11" s="150"/>
      <c r="EQ11" s="150"/>
      <c r="ER11" s="150"/>
      <c r="ES11" s="192" t="s">
        <v>1142</v>
      </c>
      <c r="ET11" s="61"/>
      <c r="EU11" s="64"/>
      <c r="EV11" s="48" t="s">
        <v>593</v>
      </c>
      <c r="EW11" s="59" t="s">
        <v>594</v>
      </c>
      <c r="EX11" s="66"/>
      <c r="EY11" s="66"/>
      <c r="EZ11" s="158"/>
      <c r="FA11" s="150"/>
      <c r="FB11" s="150"/>
      <c r="FC11" s="150"/>
      <c r="FD11" s="150"/>
      <c r="FE11" s="150"/>
      <c r="FF11" s="150"/>
      <c r="FG11" s="150"/>
      <c r="FH11" s="150"/>
      <c r="FI11" s="192" t="s">
        <v>1221</v>
      </c>
      <c r="FJ11" s="61"/>
      <c r="FK11" s="64"/>
      <c r="FL11" s="48" t="s">
        <v>593</v>
      </c>
      <c r="FM11" s="59" t="s">
        <v>594</v>
      </c>
      <c r="FN11" s="66"/>
      <c r="FO11" s="66"/>
      <c r="FP11" s="158"/>
      <c r="FQ11" s="150"/>
      <c r="FR11" s="150"/>
      <c r="FS11" s="150"/>
      <c r="FT11" s="150"/>
      <c r="FU11" s="150"/>
      <c r="FV11" s="150"/>
      <c r="FW11" s="150"/>
      <c r="FX11" s="150"/>
      <c r="FY11" s="192" t="s">
        <v>1300</v>
      </c>
      <c r="FZ11" s="61"/>
      <c r="GA11" s="64"/>
      <c r="GB11" s="48" t="s">
        <v>593</v>
      </c>
      <c r="GC11" s="59" t="s">
        <v>594</v>
      </c>
      <c r="GD11" s="66"/>
      <c r="GE11" s="66"/>
      <c r="GF11" s="158"/>
      <c r="GG11" s="150"/>
      <c r="GH11" s="150"/>
      <c r="GI11" s="150"/>
      <c r="GJ11" s="150"/>
      <c r="GK11" s="150"/>
      <c r="GL11" s="150"/>
      <c r="GM11" s="150"/>
      <c r="GN11" s="150"/>
      <c r="GO11" s="192" t="s">
        <v>1379</v>
      </c>
      <c r="GP11" s="61"/>
      <c r="GQ11" s="64"/>
      <c r="GR11" s="48" t="s">
        <v>593</v>
      </c>
      <c r="GS11" s="59" t="s">
        <v>594</v>
      </c>
      <c r="GT11" s="66"/>
      <c r="GU11" s="66"/>
      <c r="GV11" s="158"/>
      <c r="GW11" s="150"/>
      <c r="GX11" s="150"/>
      <c r="GY11" s="150"/>
      <c r="GZ11" s="150"/>
      <c r="HA11" s="150"/>
      <c r="HB11" s="150"/>
      <c r="HC11" s="150"/>
      <c r="HD11" s="150"/>
      <c r="HE11" s="192" t="s">
        <v>2166</v>
      </c>
      <c r="HF11" s="61"/>
      <c r="HG11" s="64"/>
      <c r="HH11" s="48" t="s">
        <v>593</v>
      </c>
      <c r="HI11" s="59" t="s">
        <v>594</v>
      </c>
      <c r="HJ11" s="66"/>
      <c r="HK11" s="66"/>
      <c r="HL11" s="158"/>
      <c r="HM11" s="150"/>
      <c r="HN11" s="150"/>
      <c r="HO11" s="150"/>
      <c r="HP11" s="150"/>
      <c r="HQ11" s="60"/>
      <c r="HR11" s="150"/>
      <c r="HS11" s="150"/>
      <c r="HT11" s="150"/>
      <c r="HU11" s="192" t="s">
        <v>2245</v>
      </c>
      <c r="HV11" s="61"/>
      <c r="HW11" s="64"/>
      <c r="HX11" s="48" t="s">
        <v>593</v>
      </c>
      <c r="HY11" s="59" t="s">
        <v>594</v>
      </c>
      <c r="HZ11" s="66"/>
      <c r="IA11" s="66"/>
      <c r="IB11" s="60"/>
      <c r="IC11" s="150"/>
      <c r="ID11" s="150"/>
      <c r="IE11" s="150"/>
      <c r="IF11" s="150"/>
      <c r="IG11" s="150"/>
      <c r="IH11" s="150"/>
      <c r="II11" s="150"/>
      <c r="IJ11" s="192" t="s">
        <v>2324</v>
      </c>
      <c r="IK11" s="61"/>
      <c r="IL11" s="64"/>
      <c r="IM11" s="48" t="s">
        <v>593</v>
      </c>
      <c r="IN11" s="59" t="s">
        <v>594</v>
      </c>
      <c r="IO11" s="66"/>
      <c r="IP11" s="66"/>
      <c r="IQ11" s="60"/>
      <c r="IR11" s="150"/>
      <c r="IS11" s="150"/>
      <c r="IT11" s="150"/>
      <c r="IU11" s="60">
        <f t="shared" si="36"/>
        <v>155891</v>
      </c>
      <c r="IV11" s="60">
        <f t="shared" si="36"/>
        <v>142989</v>
      </c>
    </row>
    <row r="12" spans="1:260" s="86" customFormat="1" ht="15" customHeight="1" thickBot="1" x14ac:dyDescent="0.25">
      <c r="A12" s="192" t="s">
        <v>26</v>
      </c>
      <c r="B12" s="87"/>
      <c r="C12" s="88" t="s">
        <v>92</v>
      </c>
      <c r="D12" s="89" t="s">
        <v>91</v>
      </c>
      <c r="E12" s="90"/>
      <c r="F12" s="90"/>
      <c r="G12" s="90"/>
      <c r="H12" s="90"/>
      <c r="I12" s="91">
        <f t="shared" ref="I12:R12" si="37">SUM(I13:I18)</f>
        <v>200</v>
      </c>
      <c r="J12" s="91">
        <f t="shared" si="37"/>
        <v>296</v>
      </c>
      <c r="K12" s="91">
        <f>SUM(K13:K18)</f>
        <v>2277970</v>
      </c>
      <c r="L12" s="91">
        <f>SUM(L13:L18)</f>
        <v>2267597</v>
      </c>
      <c r="M12" s="91">
        <f t="shared" si="37"/>
        <v>0</v>
      </c>
      <c r="N12" s="91">
        <f t="shared" si="37"/>
        <v>0</v>
      </c>
      <c r="O12" s="91">
        <f t="shared" si="37"/>
        <v>0</v>
      </c>
      <c r="P12" s="91">
        <f t="shared" si="37"/>
        <v>0</v>
      </c>
      <c r="Q12" s="91">
        <f t="shared" si="37"/>
        <v>0</v>
      </c>
      <c r="R12" s="91">
        <f t="shared" si="37"/>
        <v>0</v>
      </c>
      <c r="S12" s="192" t="s">
        <v>178</v>
      </c>
      <c r="T12" s="87"/>
      <c r="U12" s="88" t="s">
        <v>92</v>
      </c>
      <c r="V12" s="89" t="s">
        <v>91</v>
      </c>
      <c r="W12" s="90"/>
      <c r="X12" s="90"/>
      <c r="Y12" s="90"/>
      <c r="Z12" s="90"/>
      <c r="AA12" s="91">
        <f t="shared" ref="AA12:AH12" si="38">SUM(AA13:AA18)</f>
        <v>0</v>
      </c>
      <c r="AB12" s="91">
        <f t="shared" si="38"/>
        <v>0</v>
      </c>
      <c r="AC12" s="91">
        <f t="shared" si="38"/>
        <v>0</v>
      </c>
      <c r="AD12" s="91">
        <f t="shared" si="38"/>
        <v>0</v>
      </c>
      <c r="AE12" s="91">
        <f t="shared" si="38"/>
        <v>0</v>
      </c>
      <c r="AF12" s="91">
        <f t="shared" si="38"/>
        <v>0</v>
      </c>
      <c r="AG12" s="151">
        <f t="shared" si="38"/>
        <v>0</v>
      </c>
      <c r="AH12" s="151">
        <f t="shared" si="38"/>
        <v>0</v>
      </c>
      <c r="AI12" s="192" t="s">
        <v>278</v>
      </c>
      <c r="AJ12" s="87"/>
      <c r="AK12" s="88" t="s">
        <v>92</v>
      </c>
      <c r="AL12" s="89" t="s">
        <v>91</v>
      </c>
      <c r="AM12" s="90"/>
      <c r="AN12" s="90"/>
      <c r="AO12" s="90"/>
      <c r="AP12" s="159"/>
      <c r="AQ12" s="151">
        <f t="shared" ref="AQ12:AW12" si="39">SUM(AQ13:AQ18)</f>
        <v>0</v>
      </c>
      <c r="AR12" s="151">
        <f>SUM(AR13:AR18)</f>
        <v>0</v>
      </c>
      <c r="AS12" s="151">
        <f t="shared" si="39"/>
        <v>0</v>
      </c>
      <c r="AT12" s="151">
        <f>SUM(AT13:AT18)</f>
        <v>0</v>
      </c>
      <c r="AU12" s="151">
        <f t="shared" si="39"/>
        <v>0</v>
      </c>
      <c r="AV12" s="151">
        <f>SUM(AV13:AV18)</f>
        <v>0</v>
      </c>
      <c r="AW12" s="151">
        <f t="shared" si="39"/>
        <v>0</v>
      </c>
      <c r="AX12" s="151">
        <f>SUM(AX13:AX18)</f>
        <v>0</v>
      </c>
      <c r="AY12" s="192" t="s">
        <v>358</v>
      </c>
      <c r="AZ12" s="87"/>
      <c r="BA12" s="88" t="s">
        <v>92</v>
      </c>
      <c r="BB12" s="89" t="s">
        <v>91</v>
      </c>
      <c r="BC12" s="90"/>
      <c r="BD12" s="90"/>
      <c r="BE12" s="90"/>
      <c r="BF12" s="159"/>
      <c r="BG12" s="151">
        <f t="shared" ref="BG12:BN12" si="40">SUM(BG13:BG18)</f>
        <v>0</v>
      </c>
      <c r="BH12" s="151">
        <f t="shared" si="40"/>
        <v>0</v>
      </c>
      <c r="BI12" s="151">
        <f t="shared" si="40"/>
        <v>0</v>
      </c>
      <c r="BJ12" s="151">
        <f t="shared" si="40"/>
        <v>0</v>
      </c>
      <c r="BK12" s="151">
        <f t="shared" si="40"/>
        <v>0</v>
      </c>
      <c r="BL12" s="151">
        <f t="shared" si="40"/>
        <v>0</v>
      </c>
      <c r="BM12" s="151">
        <f t="shared" si="40"/>
        <v>0</v>
      </c>
      <c r="BN12" s="151">
        <f t="shared" si="40"/>
        <v>0</v>
      </c>
      <c r="BO12" s="192" t="s">
        <v>436</v>
      </c>
      <c r="BP12" s="87"/>
      <c r="BQ12" s="88" t="s">
        <v>92</v>
      </c>
      <c r="BR12" s="89" t="s">
        <v>91</v>
      </c>
      <c r="BS12" s="90"/>
      <c r="BT12" s="90"/>
      <c r="BU12" s="90"/>
      <c r="BV12" s="159"/>
      <c r="BW12" s="151">
        <f t="shared" ref="BW12:CF12" si="41">SUM(BW13:BW18)</f>
        <v>0</v>
      </c>
      <c r="BX12" s="151">
        <f t="shared" si="41"/>
        <v>0</v>
      </c>
      <c r="BY12" s="151">
        <f t="shared" si="41"/>
        <v>0</v>
      </c>
      <c r="BZ12" s="151">
        <f t="shared" si="41"/>
        <v>0</v>
      </c>
      <c r="CA12" s="151"/>
      <c r="CB12" s="151"/>
      <c r="CC12" s="151">
        <f t="shared" si="41"/>
        <v>0</v>
      </c>
      <c r="CD12" s="151">
        <f t="shared" si="41"/>
        <v>0</v>
      </c>
      <c r="CE12" s="151">
        <f t="shared" si="41"/>
        <v>0</v>
      </c>
      <c r="CF12" s="151">
        <f t="shared" si="41"/>
        <v>0</v>
      </c>
      <c r="CG12" s="192" t="s">
        <v>664</v>
      </c>
      <c r="CH12" s="87"/>
      <c r="CI12" s="88" t="s">
        <v>92</v>
      </c>
      <c r="CJ12" s="89" t="s">
        <v>91</v>
      </c>
      <c r="CK12" s="90"/>
      <c r="CL12" s="90"/>
      <c r="CM12" s="90"/>
      <c r="CN12" s="159"/>
      <c r="CO12" s="151">
        <f t="shared" ref="CO12:CV12" si="42">SUM(CO13:CO18)</f>
        <v>0</v>
      </c>
      <c r="CP12" s="151">
        <f t="shared" si="42"/>
        <v>0</v>
      </c>
      <c r="CQ12" s="151">
        <f t="shared" si="42"/>
        <v>0</v>
      </c>
      <c r="CR12" s="151">
        <f t="shared" si="42"/>
        <v>0</v>
      </c>
      <c r="CS12" s="151">
        <f t="shared" si="42"/>
        <v>0</v>
      </c>
      <c r="CT12" s="151">
        <f t="shared" si="42"/>
        <v>0</v>
      </c>
      <c r="CU12" s="151">
        <f t="shared" si="42"/>
        <v>0</v>
      </c>
      <c r="CV12" s="151">
        <f t="shared" si="42"/>
        <v>0</v>
      </c>
      <c r="CW12" s="192" t="s">
        <v>743</v>
      </c>
      <c r="CX12" s="87"/>
      <c r="CY12" s="88" t="s">
        <v>92</v>
      </c>
      <c r="CZ12" s="89" t="s">
        <v>91</v>
      </c>
      <c r="DA12" s="90"/>
      <c r="DB12" s="90"/>
      <c r="DC12" s="90"/>
      <c r="DD12" s="159"/>
      <c r="DE12" s="151">
        <f t="shared" ref="DE12:DL12" si="43">SUM(DE13:DE18)</f>
        <v>0</v>
      </c>
      <c r="DF12" s="151">
        <f t="shared" si="43"/>
        <v>0</v>
      </c>
      <c r="DG12" s="151">
        <f t="shared" si="43"/>
        <v>0</v>
      </c>
      <c r="DH12" s="151">
        <f t="shared" si="43"/>
        <v>0</v>
      </c>
      <c r="DI12" s="151">
        <f t="shared" si="43"/>
        <v>0</v>
      </c>
      <c r="DJ12" s="151">
        <f t="shared" si="43"/>
        <v>0</v>
      </c>
      <c r="DK12" s="151">
        <f t="shared" si="43"/>
        <v>0</v>
      </c>
      <c r="DL12" s="151">
        <f t="shared" si="43"/>
        <v>0</v>
      </c>
      <c r="DM12" s="192" t="s">
        <v>985</v>
      </c>
      <c r="DN12" s="87"/>
      <c r="DO12" s="88" t="s">
        <v>92</v>
      </c>
      <c r="DP12" s="89" t="s">
        <v>91</v>
      </c>
      <c r="DQ12" s="90"/>
      <c r="DR12" s="90"/>
      <c r="DS12" s="90"/>
      <c r="DT12" s="159"/>
      <c r="DU12" s="151">
        <f t="shared" ref="DU12:EB12" si="44">SUM(DU13:DU18)</f>
        <v>0</v>
      </c>
      <c r="DV12" s="151">
        <f t="shared" si="44"/>
        <v>0</v>
      </c>
      <c r="DW12" s="151">
        <f t="shared" si="44"/>
        <v>0</v>
      </c>
      <c r="DX12" s="151">
        <f t="shared" si="44"/>
        <v>0</v>
      </c>
      <c r="DY12" s="151">
        <f t="shared" si="44"/>
        <v>0</v>
      </c>
      <c r="DZ12" s="151">
        <f t="shared" si="44"/>
        <v>0</v>
      </c>
      <c r="EA12" s="151">
        <f t="shared" si="44"/>
        <v>0</v>
      </c>
      <c r="EB12" s="151">
        <f t="shared" si="44"/>
        <v>0</v>
      </c>
      <c r="EC12" s="192" t="s">
        <v>1064</v>
      </c>
      <c r="ED12" s="87"/>
      <c r="EE12" s="88" t="s">
        <v>92</v>
      </c>
      <c r="EF12" s="89" t="s">
        <v>91</v>
      </c>
      <c r="EG12" s="90"/>
      <c r="EH12" s="90"/>
      <c r="EI12" s="90"/>
      <c r="EJ12" s="159"/>
      <c r="EK12" s="151">
        <f t="shared" ref="EK12:ER12" si="45">SUM(EK13:EK18)</f>
        <v>0</v>
      </c>
      <c r="EL12" s="151">
        <f t="shared" si="45"/>
        <v>0</v>
      </c>
      <c r="EM12" s="151">
        <f t="shared" si="45"/>
        <v>0</v>
      </c>
      <c r="EN12" s="151">
        <f t="shared" si="45"/>
        <v>0</v>
      </c>
      <c r="EO12" s="151">
        <f t="shared" si="45"/>
        <v>0</v>
      </c>
      <c r="EP12" s="151">
        <f t="shared" si="45"/>
        <v>0</v>
      </c>
      <c r="EQ12" s="151">
        <f t="shared" si="45"/>
        <v>0</v>
      </c>
      <c r="ER12" s="151">
        <f t="shared" si="45"/>
        <v>0</v>
      </c>
      <c r="ES12" s="192" t="s">
        <v>1143</v>
      </c>
      <c r="ET12" s="87"/>
      <c r="EU12" s="88" t="s">
        <v>92</v>
      </c>
      <c r="EV12" s="89" t="s">
        <v>91</v>
      </c>
      <c r="EW12" s="90"/>
      <c r="EX12" s="90"/>
      <c r="EY12" s="90"/>
      <c r="EZ12" s="159"/>
      <c r="FA12" s="151">
        <f t="shared" ref="FA12:FH12" si="46">SUM(FA13:FA18)</f>
        <v>0</v>
      </c>
      <c r="FB12" s="151">
        <f t="shared" si="46"/>
        <v>0</v>
      </c>
      <c r="FC12" s="151">
        <f t="shared" si="46"/>
        <v>0</v>
      </c>
      <c r="FD12" s="151">
        <f t="shared" si="46"/>
        <v>0</v>
      </c>
      <c r="FE12" s="151">
        <f t="shared" si="46"/>
        <v>0</v>
      </c>
      <c r="FF12" s="151">
        <f t="shared" si="46"/>
        <v>0</v>
      </c>
      <c r="FG12" s="151">
        <f t="shared" si="46"/>
        <v>0</v>
      </c>
      <c r="FH12" s="151">
        <f t="shared" si="46"/>
        <v>0</v>
      </c>
      <c r="FI12" s="192" t="s">
        <v>1222</v>
      </c>
      <c r="FJ12" s="87"/>
      <c r="FK12" s="88" t="s">
        <v>92</v>
      </c>
      <c r="FL12" s="89" t="s">
        <v>91</v>
      </c>
      <c r="FM12" s="90"/>
      <c r="FN12" s="90"/>
      <c r="FO12" s="90"/>
      <c r="FP12" s="159"/>
      <c r="FQ12" s="151">
        <f t="shared" ref="FQ12:FR12" si="47">SUM(FQ13:FQ18)</f>
        <v>0</v>
      </c>
      <c r="FR12" s="151">
        <f t="shared" si="47"/>
        <v>0</v>
      </c>
      <c r="FS12" s="151">
        <f t="shared" ref="FS12:FT12" si="48">SUM(FS13:FS18)</f>
        <v>0</v>
      </c>
      <c r="FT12" s="151">
        <f t="shared" si="48"/>
        <v>0</v>
      </c>
      <c r="FU12" s="151">
        <f t="shared" ref="FU12:HT12" si="49">SUM(FU13:FU18)</f>
        <v>0</v>
      </c>
      <c r="FV12" s="151">
        <f t="shared" si="49"/>
        <v>0</v>
      </c>
      <c r="FW12" s="151">
        <f t="shared" ref="FW12:GJ12" si="50">SUM(FW13:FW18)</f>
        <v>0</v>
      </c>
      <c r="FX12" s="151">
        <f t="shared" si="50"/>
        <v>0</v>
      </c>
      <c r="FY12" s="192" t="s">
        <v>1301</v>
      </c>
      <c r="FZ12" s="87"/>
      <c r="GA12" s="88" t="s">
        <v>92</v>
      </c>
      <c r="GB12" s="89" t="s">
        <v>91</v>
      </c>
      <c r="GC12" s="90"/>
      <c r="GD12" s="90"/>
      <c r="GE12" s="90"/>
      <c r="GF12" s="159"/>
      <c r="GG12" s="151">
        <f t="shared" si="50"/>
        <v>0</v>
      </c>
      <c r="GH12" s="151">
        <f t="shared" si="50"/>
        <v>0</v>
      </c>
      <c r="GI12" s="151">
        <f t="shared" si="50"/>
        <v>0</v>
      </c>
      <c r="GJ12" s="151">
        <f t="shared" si="50"/>
        <v>0</v>
      </c>
      <c r="GK12" s="151">
        <f t="shared" si="49"/>
        <v>0</v>
      </c>
      <c r="GL12" s="151">
        <f t="shared" si="49"/>
        <v>0</v>
      </c>
      <c r="GM12" s="151">
        <f t="shared" ref="GM12:HD12" si="51">SUM(GM13:GM18)</f>
        <v>0</v>
      </c>
      <c r="GN12" s="151">
        <f t="shared" si="51"/>
        <v>0</v>
      </c>
      <c r="GO12" s="192" t="s">
        <v>1380</v>
      </c>
      <c r="GP12" s="87"/>
      <c r="GQ12" s="88" t="s">
        <v>92</v>
      </c>
      <c r="GR12" s="89" t="s">
        <v>91</v>
      </c>
      <c r="GS12" s="90"/>
      <c r="GT12" s="90"/>
      <c r="GU12" s="90"/>
      <c r="GV12" s="159"/>
      <c r="GW12" s="151">
        <f t="shared" ref="GW12:GX12" si="52">SUM(GW13:GW18)</f>
        <v>0</v>
      </c>
      <c r="GX12" s="151">
        <f t="shared" si="52"/>
        <v>0</v>
      </c>
      <c r="GY12" s="151">
        <f t="shared" si="51"/>
        <v>0</v>
      </c>
      <c r="GZ12" s="151">
        <f t="shared" si="51"/>
        <v>0</v>
      </c>
      <c r="HA12" s="151">
        <f t="shared" si="51"/>
        <v>0</v>
      </c>
      <c r="HB12" s="151">
        <f t="shared" si="51"/>
        <v>0</v>
      </c>
      <c r="HC12" s="151">
        <f t="shared" si="51"/>
        <v>0</v>
      </c>
      <c r="HD12" s="151">
        <f t="shared" si="51"/>
        <v>0</v>
      </c>
      <c r="HE12" s="192" t="s">
        <v>2167</v>
      </c>
      <c r="HF12" s="87"/>
      <c r="HG12" s="88" t="s">
        <v>92</v>
      </c>
      <c r="HH12" s="89" t="s">
        <v>91</v>
      </c>
      <c r="HI12" s="90"/>
      <c r="HJ12" s="90"/>
      <c r="HK12" s="90"/>
      <c r="HL12" s="159"/>
      <c r="HM12" s="151">
        <f t="shared" si="49"/>
        <v>0</v>
      </c>
      <c r="HN12" s="151">
        <f t="shared" si="49"/>
        <v>0</v>
      </c>
      <c r="HO12" s="151">
        <f t="shared" si="49"/>
        <v>0</v>
      </c>
      <c r="HP12" s="151">
        <f t="shared" si="49"/>
        <v>0</v>
      </c>
      <c r="HQ12" s="91">
        <f t="shared" si="49"/>
        <v>0</v>
      </c>
      <c r="HR12" s="151">
        <f t="shared" si="49"/>
        <v>0</v>
      </c>
      <c r="HS12" s="151">
        <f t="shared" si="49"/>
        <v>0</v>
      </c>
      <c r="HT12" s="151">
        <f t="shared" si="49"/>
        <v>0</v>
      </c>
      <c r="HU12" s="192" t="s">
        <v>2246</v>
      </c>
      <c r="HV12" s="87"/>
      <c r="HW12" s="88" t="s">
        <v>92</v>
      </c>
      <c r="HX12" s="89" t="s">
        <v>91</v>
      </c>
      <c r="HY12" s="90"/>
      <c r="HZ12" s="90"/>
      <c r="IA12" s="90"/>
      <c r="IB12" s="91">
        <f t="shared" ref="IB12:II12" si="53">SUM(IB13:IB18)</f>
        <v>0</v>
      </c>
      <c r="IC12" s="151">
        <f t="shared" si="53"/>
        <v>0</v>
      </c>
      <c r="ID12" s="151">
        <f t="shared" si="53"/>
        <v>0</v>
      </c>
      <c r="IE12" s="151">
        <f t="shared" si="53"/>
        <v>0</v>
      </c>
      <c r="IF12" s="151">
        <f t="shared" si="53"/>
        <v>0</v>
      </c>
      <c r="IG12" s="151">
        <f t="shared" si="53"/>
        <v>0</v>
      </c>
      <c r="IH12" s="151">
        <f t="shared" si="53"/>
        <v>0</v>
      </c>
      <c r="II12" s="151">
        <f t="shared" si="53"/>
        <v>0</v>
      </c>
      <c r="IJ12" s="192" t="s">
        <v>2325</v>
      </c>
      <c r="IK12" s="87"/>
      <c r="IL12" s="88" t="s">
        <v>92</v>
      </c>
      <c r="IM12" s="89" t="s">
        <v>91</v>
      </c>
      <c r="IN12" s="90"/>
      <c r="IO12" s="90"/>
      <c r="IP12" s="90"/>
      <c r="IQ12" s="91">
        <f t="shared" ref="IQ12:IR12" si="54">SUM(IQ13:IQ18)</f>
        <v>0</v>
      </c>
      <c r="IR12" s="151">
        <f t="shared" si="54"/>
        <v>0</v>
      </c>
      <c r="IS12" s="151">
        <f>SUM(IS13:IS18)</f>
        <v>0</v>
      </c>
      <c r="IT12" s="151">
        <f>SUM(IT13:IT18)</f>
        <v>0</v>
      </c>
      <c r="IU12" s="91">
        <f t="shared" si="36"/>
        <v>2278170</v>
      </c>
      <c r="IV12" s="91">
        <f t="shared" si="36"/>
        <v>2267893</v>
      </c>
    </row>
    <row r="13" spans="1:260" s="25" customFormat="1" ht="15" customHeight="1" thickBot="1" x14ac:dyDescent="0.25">
      <c r="A13" s="192" t="s">
        <v>27</v>
      </c>
      <c r="B13" s="22"/>
      <c r="C13" s="23"/>
      <c r="D13" s="58" t="s">
        <v>599</v>
      </c>
      <c r="E13" s="59" t="s">
        <v>600</v>
      </c>
      <c r="F13" s="24"/>
      <c r="G13" s="24"/>
      <c r="H13" s="24"/>
      <c r="I13" s="60"/>
      <c r="J13" s="60"/>
      <c r="K13" s="60">
        <v>2000</v>
      </c>
      <c r="L13" s="60">
        <v>1999</v>
      </c>
      <c r="M13" s="60"/>
      <c r="N13" s="60"/>
      <c r="O13" s="60"/>
      <c r="P13" s="60"/>
      <c r="Q13" s="60"/>
      <c r="R13" s="60"/>
      <c r="S13" s="192" t="s">
        <v>179</v>
      </c>
      <c r="T13" s="22"/>
      <c r="U13" s="23"/>
      <c r="V13" s="58" t="s">
        <v>599</v>
      </c>
      <c r="W13" s="59" t="s">
        <v>600</v>
      </c>
      <c r="X13" s="24"/>
      <c r="Y13" s="24"/>
      <c r="Z13" s="24"/>
      <c r="AA13" s="60"/>
      <c r="AB13" s="60"/>
      <c r="AC13" s="60"/>
      <c r="AD13" s="60"/>
      <c r="AE13" s="60"/>
      <c r="AF13" s="60"/>
      <c r="AG13" s="150"/>
      <c r="AH13" s="150"/>
      <c r="AI13" s="192" t="s">
        <v>279</v>
      </c>
      <c r="AJ13" s="22"/>
      <c r="AK13" s="23"/>
      <c r="AL13" s="58" t="s">
        <v>599</v>
      </c>
      <c r="AM13" s="59" t="s">
        <v>600</v>
      </c>
      <c r="AN13" s="24"/>
      <c r="AO13" s="24"/>
      <c r="AP13" s="160"/>
      <c r="AQ13" s="150"/>
      <c r="AR13" s="150"/>
      <c r="AS13" s="150"/>
      <c r="AT13" s="150"/>
      <c r="AU13" s="150"/>
      <c r="AV13" s="150"/>
      <c r="AW13" s="150"/>
      <c r="AX13" s="150"/>
      <c r="AY13" s="192" t="s">
        <v>359</v>
      </c>
      <c r="AZ13" s="22"/>
      <c r="BA13" s="23"/>
      <c r="BB13" s="58" t="s">
        <v>599</v>
      </c>
      <c r="BC13" s="59" t="s">
        <v>600</v>
      </c>
      <c r="BD13" s="24"/>
      <c r="BE13" s="24"/>
      <c r="BF13" s="160"/>
      <c r="BG13" s="150"/>
      <c r="BH13" s="150"/>
      <c r="BI13" s="150"/>
      <c r="BJ13" s="150"/>
      <c r="BK13" s="150"/>
      <c r="BL13" s="150"/>
      <c r="BM13" s="150"/>
      <c r="BN13" s="150"/>
      <c r="BO13" s="192" t="s">
        <v>437</v>
      </c>
      <c r="BP13" s="22"/>
      <c r="BQ13" s="23"/>
      <c r="BR13" s="58" t="s">
        <v>599</v>
      </c>
      <c r="BS13" s="59" t="s">
        <v>600</v>
      </c>
      <c r="BT13" s="24"/>
      <c r="BU13" s="24"/>
      <c r="BV13" s="160"/>
      <c r="BW13" s="150"/>
      <c r="BX13" s="150"/>
      <c r="BY13" s="150"/>
      <c r="BZ13" s="150"/>
      <c r="CA13" s="150"/>
      <c r="CB13" s="150"/>
      <c r="CC13" s="150"/>
      <c r="CD13" s="150"/>
      <c r="CE13" s="150"/>
      <c r="CF13" s="150"/>
      <c r="CG13" s="192" t="s">
        <v>665</v>
      </c>
      <c r="CH13" s="22"/>
      <c r="CI13" s="23"/>
      <c r="CJ13" s="58" t="s">
        <v>599</v>
      </c>
      <c r="CK13" s="59" t="s">
        <v>600</v>
      </c>
      <c r="CL13" s="24"/>
      <c r="CM13" s="24"/>
      <c r="CN13" s="160"/>
      <c r="CO13" s="150"/>
      <c r="CP13" s="150"/>
      <c r="CQ13" s="150"/>
      <c r="CR13" s="150"/>
      <c r="CS13" s="150"/>
      <c r="CT13" s="150"/>
      <c r="CU13" s="150"/>
      <c r="CV13" s="150"/>
      <c r="CW13" s="192" t="s">
        <v>744</v>
      </c>
      <c r="CX13" s="22"/>
      <c r="CY13" s="23"/>
      <c r="CZ13" s="58" t="s">
        <v>599</v>
      </c>
      <c r="DA13" s="59" t="s">
        <v>600</v>
      </c>
      <c r="DB13" s="24"/>
      <c r="DC13" s="24"/>
      <c r="DD13" s="160"/>
      <c r="DE13" s="150"/>
      <c r="DF13" s="150"/>
      <c r="DG13" s="150"/>
      <c r="DH13" s="150"/>
      <c r="DI13" s="150"/>
      <c r="DJ13" s="150"/>
      <c r="DK13" s="150"/>
      <c r="DL13" s="150"/>
      <c r="DM13" s="192" t="s">
        <v>986</v>
      </c>
      <c r="DN13" s="22"/>
      <c r="DO13" s="23"/>
      <c r="DP13" s="58" t="s">
        <v>599</v>
      </c>
      <c r="DQ13" s="59" t="s">
        <v>600</v>
      </c>
      <c r="DR13" s="24"/>
      <c r="DS13" s="24"/>
      <c r="DT13" s="160"/>
      <c r="DU13" s="150"/>
      <c r="DV13" s="150"/>
      <c r="DW13" s="150"/>
      <c r="DX13" s="150"/>
      <c r="DY13" s="150"/>
      <c r="DZ13" s="150"/>
      <c r="EA13" s="150"/>
      <c r="EB13" s="150"/>
      <c r="EC13" s="192" t="s">
        <v>1065</v>
      </c>
      <c r="ED13" s="22"/>
      <c r="EE13" s="23"/>
      <c r="EF13" s="58" t="s">
        <v>599</v>
      </c>
      <c r="EG13" s="59" t="s">
        <v>600</v>
      </c>
      <c r="EH13" s="24"/>
      <c r="EI13" s="24"/>
      <c r="EJ13" s="160"/>
      <c r="EK13" s="150"/>
      <c r="EL13" s="150"/>
      <c r="EM13" s="150"/>
      <c r="EN13" s="150"/>
      <c r="EO13" s="150"/>
      <c r="EP13" s="150"/>
      <c r="EQ13" s="150"/>
      <c r="ER13" s="150"/>
      <c r="ES13" s="192" t="s">
        <v>1144</v>
      </c>
      <c r="ET13" s="22"/>
      <c r="EU13" s="23"/>
      <c r="EV13" s="58" t="s">
        <v>599</v>
      </c>
      <c r="EW13" s="59" t="s">
        <v>600</v>
      </c>
      <c r="EX13" s="24"/>
      <c r="EY13" s="24"/>
      <c r="EZ13" s="160"/>
      <c r="FA13" s="150"/>
      <c r="FB13" s="150"/>
      <c r="FC13" s="150"/>
      <c r="FD13" s="150"/>
      <c r="FE13" s="150"/>
      <c r="FF13" s="150"/>
      <c r="FG13" s="150"/>
      <c r="FH13" s="150"/>
      <c r="FI13" s="192" t="s">
        <v>1223</v>
      </c>
      <c r="FJ13" s="22"/>
      <c r="FK13" s="23"/>
      <c r="FL13" s="58" t="s">
        <v>599</v>
      </c>
      <c r="FM13" s="59" t="s">
        <v>600</v>
      </c>
      <c r="FN13" s="24"/>
      <c r="FO13" s="24"/>
      <c r="FP13" s="160"/>
      <c r="FQ13" s="150"/>
      <c r="FR13" s="150"/>
      <c r="FS13" s="150"/>
      <c r="FT13" s="150"/>
      <c r="FU13" s="150"/>
      <c r="FV13" s="150"/>
      <c r="FW13" s="150"/>
      <c r="FX13" s="150"/>
      <c r="FY13" s="192" t="s">
        <v>1302</v>
      </c>
      <c r="FZ13" s="22"/>
      <c r="GA13" s="23"/>
      <c r="GB13" s="58" t="s">
        <v>599</v>
      </c>
      <c r="GC13" s="59" t="s">
        <v>600</v>
      </c>
      <c r="GD13" s="24"/>
      <c r="GE13" s="24"/>
      <c r="GF13" s="160"/>
      <c r="GG13" s="150"/>
      <c r="GH13" s="150"/>
      <c r="GI13" s="150"/>
      <c r="GJ13" s="150"/>
      <c r="GK13" s="150"/>
      <c r="GL13" s="150"/>
      <c r="GM13" s="150"/>
      <c r="GN13" s="150"/>
      <c r="GO13" s="192" t="s">
        <v>1381</v>
      </c>
      <c r="GP13" s="22"/>
      <c r="GQ13" s="23"/>
      <c r="GR13" s="58" t="s">
        <v>599</v>
      </c>
      <c r="GS13" s="59" t="s">
        <v>600</v>
      </c>
      <c r="GT13" s="24"/>
      <c r="GU13" s="24"/>
      <c r="GV13" s="160"/>
      <c r="GW13" s="150"/>
      <c r="GX13" s="150"/>
      <c r="GY13" s="150"/>
      <c r="GZ13" s="150"/>
      <c r="HA13" s="150"/>
      <c r="HB13" s="150"/>
      <c r="HC13" s="150"/>
      <c r="HD13" s="150"/>
      <c r="HE13" s="192" t="s">
        <v>2168</v>
      </c>
      <c r="HF13" s="22"/>
      <c r="HG13" s="23"/>
      <c r="HH13" s="58" t="s">
        <v>599</v>
      </c>
      <c r="HI13" s="59" t="s">
        <v>600</v>
      </c>
      <c r="HJ13" s="24"/>
      <c r="HK13" s="24"/>
      <c r="HL13" s="160"/>
      <c r="HM13" s="150"/>
      <c r="HN13" s="150"/>
      <c r="HO13" s="150"/>
      <c r="HP13" s="150"/>
      <c r="HQ13" s="60"/>
      <c r="HR13" s="150"/>
      <c r="HS13" s="150"/>
      <c r="HT13" s="150"/>
      <c r="HU13" s="192" t="s">
        <v>2247</v>
      </c>
      <c r="HV13" s="22"/>
      <c r="HW13" s="23"/>
      <c r="HX13" s="58" t="s">
        <v>599</v>
      </c>
      <c r="HY13" s="59" t="s">
        <v>600</v>
      </c>
      <c r="HZ13" s="24"/>
      <c r="IA13" s="24"/>
      <c r="IB13" s="60"/>
      <c r="IC13" s="150"/>
      <c r="ID13" s="150"/>
      <c r="IE13" s="150"/>
      <c r="IF13" s="150"/>
      <c r="IG13" s="150"/>
      <c r="IH13" s="150"/>
      <c r="II13" s="150"/>
      <c r="IJ13" s="192" t="s">
        <v>2326</v>
      </c>
      <c r="IK13" s="22"/>
      <c r="IL13" s="23"/>
      <c r="IM13" s="58" t="s">
        <v>599</v>
      </c>
      <c r="IN13" s="59" t="s">
        <v>600</v>
      </c>
      <c r="IO13" s="24"/>
      <c r="IP13" s="24"/>
      <c r="IQ13" s="60"/>
      <c r="IR13" s="150"/>
      <c r="IS13" s="150"/>
      <c r="IT13" s="150"/>
      <c r="IU13" s="60">
        <f t="shared" si="36"/>
        <v>2000</v>
      </c>
      <c r="IV13" s="60">
        <f t="shared" si="36"/>
        <v>1999</v>
      </c>
    </row>
    <row r="14" spans="1:260" s="25" customFormat="1" ht="15" customHeight="1" thickBot="1" x14ac:dyDescent="0.25">
      <c r="A14" s="192" t="s">
        <v>28</v>
      </c>
      <c r="B14" s="22"/>
      <c r="C14" s="23"/>
      <c r="D14" s="48" t="s">
        <v>601</v>
      </c>
      <c r="E14" s="59" t="s">
        <v>602</v>
      </c>
      <c r="F14" s="24"/>
      <c r="G14" s="24"/>
      <c r="H14" s="24"/>
      <c r="I14" s="60"/>
      <c r="J14" s="60"/>
      <c r="K14" s="60">
        <v>26500</v>
      </c>
      <c r="L14" s="60">
        <v>18585</v>
      </c>
      <c r="M14" s="60"/>
      <c r="N14" s="60"/>
      <c r="O14" s="60"/>
      <c r="P14" s="60"/>
      <c r="Q14" s="60"/>
      <c r="R14" s="60"/>
      <c r="S14" s="192" t="s">
        <v>180</v>
      </c>
      <c r="T14" s="22"/>
      <c r="U14" s="23"/>
      <c r="V14" s="48" t="s">
        <v>601</v>
      </c>
      <c r="W14" s="59" t="s">
        <v>602</v>
      </c>
      <c r="X14" s="24"/>
      <c r="Y14" s="24"/>
      <c r="Z14" s="24"/>
      <c r="AA14" s="60"/>
      <c r="AB14" s="60"/>
      <c r="AC14" s="60"/>
      <c r="AD14" s="60"/>
      <c r="AE14" s="60"/>
      <c r="AF14" s="60"/>
      <c r="AG14" s="150"/>
      <c r="AH14" s="150"/>
      <c r="AI14" s="192" t="s">
        <v>280</v>
      </c>
      <c r="AJ14" s="22"/>
      <c r="AK14" s="23"/>
      <c r="AL14" s="48" t="s">
        <v>601</v>
      </c>
      <c r="AM14" s="59" t="s">
        <v>602</v>
      </c>
      <c r="AN14" s="24"/>
      <c r="AO14" s="24"/>
      <c r="AP14" s="160"/>
      <c r="AQ14" s="150"/>
      <c r="AR14" s="150"/>
      <c r="AS14" s="150"/>
      <c r="AT14" s="150"/>
      <c r="AU14" s="150"/>
      <c r="AV14" s="150"/>
      <c r="AW14" s="150"/>
      <c r="AX14" s="150"/>
      <c r="AY14" s="192" t="s">
        <v>360</v>
      </c>
      <c r="AZ14" s="22"/>
      <c r="BA14" s="23"/>
      <c r="BB14" s="48" t="s">
        <v>601</v>
      </c>
      <c r="BC14" s="59" t="s">
        <v>602</v>
      </c>
      <c r="BD14" s="24"/>
      <c r="BE14" s="24"/>
      <c r="BF14" s="160"/>
      <c r="BG14" s="150"/>
      <c r="BH14" s="150"/>
      <c r="BI14" s="150"/>
      <c r="BJ14" s="150"/>
      <c r="BK14" s="150"/>
      <c r="BL14" s="150"/>
      <c r="BM14" s="150"/>
      <c r="BN14" s="150"/>
      <c r="BO14" s="192" t="s">
        <v>438</v>
      </c>
      <c r="BP14" s="22"/>
      <c r="BQ14" s="23"/>
      <c r="BR14" s="48" t="s">
        <v>601</v>
      </c>
      <c r="BS14" s="59" t="s">
        <v>602</v>
      </c>
      <c r="BT14" s="24"/>
      <c r="BU14" s="24"/>
      <c r="BV14" s="160"/>
      <c r="BW14" s="150"/>
      <c r="BX14" s="150"/>
      <c r="BY14" s="150"/>
      <c r="BZ14" s="150"/>
      <c r="CA14" s="150"/>
      <c r="CB14" s="150"/>
      <c r="CC14" s="150"/>
      <c r="CD14" s="150"/>
      <c r="CE14" s="150"/>
      <c r="CF14" s="150"/>
      <c r="CG14" s="192" t="s">
        <v>666</v>
      </c>
      <c r="CH14" s="22"/>
      <c r="CI14" s="23"/>
      <c r="CJ14" s="48" t="s">
        <v>601</v>
      </c>
      <c r="CK14" s="59" t="s">
        <v>602</v>
      </c>
      <c r="CL14" s="24"/>
      <c r="CM14" s="24"/>
      <c r="CN14" s="160"/>
      <c r="CO14" s="150"/>
      <c r="CP14" s="150"/>
      <c r="CQ14" s="150"/>
      <c r="CR14" s="150"/>
      <c r="CS14" s="150"/>
      <c r="CT14" s="150"/>
      <c r="CU14" s="150"/>
      <c r="CV14" s="150"/>
      <c r="CW14" s="192" t="s">
        <v>745</v>
      </c>
      <c r="CX14" s="22"/>
      <c r="CY14" s="23"/>
      <c r="CZ14" s="48" t="s">
        <v>601</v>
      </c>
      <c r="DA14" s="59" t="s">
        <v>602</v>
      </c>
      <c r="DB14" s="24"/>
      <c r="DC14" s="24"/>
      <c r="DD14" s="160"/>
      <c r="DE14" s="150"/>
      <c r="DF14" s="150"/>
      <c r="DG14" s="150"/>
      <c r="DH14" s="150"/>
      <c r="DI14" s="150"/>
      <c r="DJ14" s="150"/>
      <c r="DK14" s="150"/>
      <c r="DL14" s="150"/>
      <c r="DM14" s="192" t="s">
        <v>987</v>
      </c>
      <c r="DN14" s="22"/>
      <c r="DO14" s="23"/>
      <c r="DP14" s="48" t="s">
        <v>601</v>
      </c>
      <c r="DQ14" s="59" t="s">
        <v>602</v>
      </c>
      <c r="DR14" s="24"/>
      <c r="DS14" s="24"/>
      <c r="DT14" s="160"/>
      <c r="DU14" s="150"/>
      <c r="DV14" s="150"/>
      <c r="DW14" s="150"/>
      <c r="DX14" s="150"/>
      <c r="DY14" s="150"/>
      <c r="DZ14" s="150"/>
      <c r="EA14" s="150"/>
      <c r="EB14" s="150"/>
      <c r="EC14" s="192" t="s">
        <v>1066</v>
      </c>
      <c r="ED14" s="22"/>
      <c r="EE14" s="23"/>
      <c r="EF14" s="48" t="s">
        <v>601</v>
      </c>
      <c r="EG14" s="59" t="s">
        <v>602</v>
      </c>
      <c r="EH14" s="24"/>
      <c r="EI14" s="24"/>
      <c r="EJ14" s="160"/>
      <c r="EK14" s="150"/>
      <c r="EL14" s="150"/>
      <c r="EM14" s="150"/>
      <c r="EN14" s="150"/>
      <c r="EO14" s="150"/>
      <c r="EP14" s="150"/>
      <c r="EQ14" s="150"/>
      <c r="ER14" s="150"/>
      <c r="ES14" s="192" t="s">
        <v>1145</v>
      </c>
      <c r="ET14" s="22"/>
      <c r="EU14" s="23"/>
      <c r="EV14" s="48" t="s">
        <v>601</v>
      </c>
      <c r="EW14" s="59" t="s">
        <v>602</v>
      </c>
      <c r="EX14" s="24"/>
      <c r="EY14" s="24"/>
      <c r="EZ14" s="160"/>
      <c r="FA14" s="150"/>
      <c r="FB14" s="150"/>
      <c r="FC14" s="150"/>
      <c r="FD14" s="150"/>
      <c r="FE14" s="150"/>
      <c r="FF14" s="150"/>
      <c r="FG14" s="150"/>
      <c r="FH14" s="150"/>
      <c r="FI14" s="192" t="s">
        <v>1224</v>
      </c>
      <c r="FJ14" s="22"/>
      <c r="FK14" s="23"/>
      <c r="FL14" s="48" t="s">
        <v>601</v>
      </c>
      <c r="FM14" s="59" t="s">
        <v>602</v>
      </c>
      <c r="FN14" s="24"/>
      <c r="FO14" s="24"/>
      <c r="FP14" s="160"/>
      <c r="FQ14" s="150"/>
      <c r="FR14" s="150"/>
      <c r="FS14" s="150"/>
      <c r="FT14" s="150"/>
      <c r="FU14" s="150"/>
      <c r="FV14" s="150"/>
      <c r="FW14" s="150"/>
      <c r="FX14" s="150"/>
      <c r="FY14" s="192" t="s">
        <v>1303</v>
      </c>
      <c r="FZ14" s="22"/>
      <c r="GA14" s="23"/>
      <c r="GB14" s="48" t="s">
        <v>601</v>
      </c>
      <c r="GC14" s="59" t="s">
        <v>602</v>
      </c>
      <c r="GD14" s="24"/>
      <c r="GE14" s="24"/>
      <c r="GF14" s="160"/>
      <c r="GG14" s="150"/>
      <c r="GH14" s="150"/>
      <c r="GI14" s="150"/>
      <c r="GJ14" s="150"/>
      <c r="GK14" s="150"/>
      <c r="GL14" s="150"/>
      <c r="GM14" s="150"/>
      <c r="GN14" s="150"/>
      <c r="GO14" s="192" t="s">
        <v>1382</v>
      </c>
      <c r="GP14" s="22"/>
      <c r="GQ14" s="23"/>
      <c r="GR14" s="48" t="s">
        <v>601</v>
      </c>
      <c r="GS14" s="59" t="s">
        <v>602</v>
      </c>
      <c r="GT14" s="24"/>
      <c r="GU14" s="24"/>
      <c r="GV14" s="160"/>
      <c r="GW14" s="150"/>
      <c r="GX14" s="150"/>
      <c r="GY14" s="150"/>
      <c r="GZ14" s="150"/>
      <c r="HA14" s="150"/>
      <c r="HB14" s="150"/>
      <c r="HC14" s="150"/>
      <c r="HD14" s="150"/>
      <c r="HE14" s="192" t="s">
        <v>2169</v>
      </c>
      <c r="HF14" s="22"/>
      <c r="HG14" s="23"/>
      <c r="HH14" s="48" t="s">
        <v>601</v>
      </c>
      <c r="HI14" s="59" t="s">
        <v>602</v>
      </c>
      <c r="HJ14" s="24"/>
      <c r="HK14" s="24"/>
      <c r="HL14" s="160"/>
      <c r="HM14" s="150"/>
      <c r="HN14" s="150"/>
      <c r="HO14" s="150"/>
      <c r="HP14" s="150"/>
      <c r="HQ14" s="60"/>
      <c r="HR14" s="150"/>
      <c r="HS14" s="150"/>
      <c r="HT14" s="150"/>
      <c r="HU14" s="192" t="s">
        <v>2248</v>
      </c>
      <c r="HV14" s="22"/>
      <c r="HW14" s="23"/>
      <c r="HX14" s="48" t="s">
        <v>601</v>
      </c>
      <c r="HY14" s="59" t="s">
        <v>602</v>
      </c>
      <c r="HZ14" s="24"/>
      <c r="IA14" s="24"/>
      <c r="IB14" s="60"/>
      <c r="IC14" s="150"/>
      <c r="ID14" s="150"/>
      <c r="IE14" s="150"/>
      <c r="IF14" s="150"/>
      <c r="IG14" s="150"/>
      <c r="IH14" s="150"/>
      <c r="II14" s="150"/>
      <c r="IJ14" s="192" t="s">
        <v>2327</v>
      </c>
      <c r="IK14" s="22"/>
      <c r="IL14" s="23"/>
      <c r="IM14" s="48" t="s">
        <v>601</v>
      </c>
      <c r="IN14" s="59" t="s">
        <v>602</v>
      </c>
      <c r="IO14" s="24"/>
      <c r="IP14" s="24"/>
      <c r="IQ14" s="60"/>
      <c r="IR14" s="150"/>
      <c r="IS14" s="150"/>
      <c r="IT14" s="150"/>
      <c r="IU14" s="60">
        <f t="shared" si="36"/>
        <v>26500</v>
      </c>
      <c r="IV14" s="60">
        <f t="shared" si="36"/>
        <v>18585</v>
      </c>
    </row>
    <row r="15" spans="1:260" s="25" customFormat="1" ht="15" customHeight="1" thickBot="1" x14ac:dyDescent="0.25">
      <c r="A15" s="192" t="s">
        <v>29</v>
      </c>
      <c r="B15" s="22"/>
      <c r="C15" s="23"/>
      <c r="D15" s="48" t="s">
        <v>603</v>
      </c>
      <c r="E15" s="59" t="s">
        <v>604</v>
      </c>
      <c r="F15" s="24"/>
      <c r="G15" s="24"/>
      <c r="H15" s="24"/>
      <c r="I15" s="60"/>
      <c r="J15" s="60"/>
      <c r="K15" s="60">
        <v>2200000</v>
      </c>
      <c r="L15" s="60">
        <v>2189921</v>
      </c>
      <c r="M15" s="60"/>
      <c r="N15" s="60"/>
      <c r="O15" s="60"/>
      <c r="P15" s="60"/>
      <c r="Q15" s="60"/>
      <c r="R15" s="60"/>
      <c r="S15" s="192" t="s">
        <v>181</v>
      </c>
      <c r="T15" s="22"/>
      <c r="U15" s="23"/>
      <c r="V15" s="48" t="s">
        <v>603</v>
      </c>
      <c r="W15" s="59" t="s">
        <v>604</v>
      </c>
      <c r="X15" s="24"/>
      <c r="Y15" s="24"/>
      <c r="Z15" s="24"/>
      <c r="AA15" s="60"/>
      <c r="AB15" s="60"/>
      <c r="AC15" s="60"/>
      <c r="AD15" s="60"/>
      <c r="AE15" s="60"/>
      <c r="AF15" s="60"/>
      <c r="AG15" s="150"/>
      <c r="AH15" s="150"/>
      <c r="AI15" s="192" t="s">
        <v>281</v>
      </c>
      <c r="AJ15" s="22"/>
      <c r="AK15" s="23"/>
      <c r="AL15" s="48" t="s">
        <v>603</v>
      </c>
      <c r="AM15" s="59" t="s">
        <v>604</v>
      </c>
      <c r="AN15" s="24"/>
      <c r="AO15" s="24"/>
      <c r="AP15" s="160"/>
      <c r="AQ15" s="150"/>
      <c r="AR15" s="150"/>
      <c r="AS15" s="150"/>
      <c r="AT15" s="150"/>
      <c r="AU15" s="150"/>
      <c r="AV15" s="150"/>
      <c r="AW15" s="150"/>
      <c r="AX15" s="150"/>
      <c r="AY15" s="192" t="s">
        <v>361</v>
      </c>
      <c r="AZ15" s="22"/>
      <c r="BA15" s="23"/>
      <c r="BB15" s="48" t="s">
        <v>603</v>
      </c>
      <c r="BC15" s="59" t="s">
        <v>604</v>
      </c>
      <c r="BD15" s="24"/>
      <c r="BE15" s="24"/>
      <c r="BF15" s="160"/>
      <c r="BG15" s="150"/>
      <c r="BH15" s="150"/>
      <c r="BI15" s="150"/>
      <c r="BJ15" s="150"/>
      <c r="BK15" s="150"/>
      <c r="BL15" s="150"/>
      <c r="BM15" s="150"/>
      <c r="BN15" s="150"/>
      <c r="BO15" s="192" t="s">
        <v>439</v>
      </c>
      <c r="BP15" s="22"/>
      <c r="BQ15" s="23"/>
      <c r="BR15" s="48" t="s">
        <v>603</v>
      </c>
      <c r="BS15" s="59" t="s">
        <v>604</v>
      </c>
      <c r="BT15" s="24"/>
      <c r="BU15" s="24"/>
      <c r="BV15" s="160"/>
      <c r="BW15" s="150"/>
      <c r="BX15" s="150"/>
      <c r="BY15" s="150"/>
      <c r="BZ15" s="150"/>
      <c r="CA15" s="150"/>
      <c r="CB15" s="150"/>
      <c r="CC15" s="150"/>
      <c r="CD15" s="150"/>
      <c r="CE15" s="150"/>
      <c r="CF15" s="150"/>
      <c r="CG15" s="192" t="s">
        <v>667</v>
      </c>
      <c r="CH15" s="22"/>
      <c r="CI15" s="23"/>
      <c r="CJ15" s="48" t="s">
        <v>603</v>
      </c>
      <c r="CK15" s="59" t="s">
        <v>604</v>
      </c>
      <c r="CL15" s="24"/>
      <c r="CM15" s="24"/>
      <c r="CN15" s="160"/>
      <c r="CO15" s="150"/>
      <c r="CP15" s="150"/>
      <c r="CQ15" s="150"/>
      <c r="CR15" s="150"/>
      <c r="CS15" s="150"/>
      <c r="CT15" s="150"/>
      <c r="CU15" s="150"/>
      <c r="CV15" s="150"/>
      <c r="CW15" s="192" t="s">
        <v>746</v>
      </c>
      <c r="CX15" s="22"/>
      <c r="CY15" s="23"/>
      <c r="CZ15" s="48" t="s">
        <v>603</v>
      </c>
      <c r="DA15" s="59" t="s">
        <v>604</v>
      </c>
      <c r="DB15" s="24"/>
      <c r="DC15" s="24"/>
      <c r="DD15" s="160"/>
      <c r="DE15" s="150"/>
      <c r="DF15" s="150"/>
      <c r="DG15" s="150"/>
      <c r="DH15" s="150"/>
      <c r="DI15" s="150"/>
      <c r="DJ15" s="150"/>
      <c r="DK15" s="150"/>
      <c r="DL15" s="150"/>
      <c r="DM15" s="192" t="s">
        <v>988</v>
      </c>
      <c r="DN15" s="22"/>
      <c r="DO15" s="23"/>
      <c r="DP15" s="48" t="s">
        <v>603</v>
      </c>
      <c r="DQ15" s="59" t="s">
        <v>604</v>
      </c>
      <c r="DR15" s="24"/>
      <c r="DS15" s="24"/>
      <c r="DT15" s="160"/>
      <c r="DU15" s="150"/>
      <c r="DV15" s="150"/>
      <c r="DW15" s="150"/>
      <c r="DX15" s="150"/>
      <c r="DY15" s="150"/>
      <c r="DZ15" s="150"/>
      <c r="EA15" s="150"/>
      <c r="EB15" s="150"/>
      <c r="EC15" s="192" t="s">
        <v>1067</v>
      </c>
      <c r="ED15" s="22"/>
      <c r="EE15" s="23"/>
      <c r="EF15" s="48" t="s">
        <v>603</v>
      </c>
      <c r="EG15" s="59" t="s">
        <v>604</v>
      </c>
      <c r="EH15" s="24"/>
      <c r="EI15" s="24"/>
      <c r="EJ15" s="160"/>
      <c r="EK15" s="150"/>
      <c r="EL15" s="150"/>
      <c r="EM15" s="150"/>
      <c r="EN15" s="150"/>
      <c r="EO15" s="150"/>
      <c r="EP15" s="150"/>
      <c r="EQ15" s="150"/>
      <c r="ER15" s="150"/>
      <c r="ES15" s="192" t="s">
        <v>1146</v>
      </c>
      <c r="ET15" s="22"/>
      <c r="EU15" s="23"/>
      <c r="EV15" s="48" t="s">
        <v>603</v>
      </c>
      <c r="EW15" s="59" t="s">
        <v>604</v>
      </c>
      <c r="EX15" s="24"/>
      <c r="EY15" s="24"/>
      <c r="EZ15" s="160"/>
      <c r="FA15" s="150"/>
      <c r="FB15" s="150"/>
      <c r="FC15" s="150"/>
      <c r="FD15" s="150"/>
      <c r="FE15" s="150"/>
      <c r="FF15" s="150"/>
      <c r="FG15" s="150"/>
      <c r="FH15" s="150"/>
      <c r="FI15" s="192" t="s">
        <v>1225</v>
      </c>
      <c r="FJ15" s="22"/>
      <c r="FK15" s="23"/>
      <c r="FL15" s="48" t="s">
        <v>603</v>
      </c>
      <c r="FM15" s="59" t="s">
        <v>604</v>
      </c>
      <c r="FN15" s="24"/>
      <c r="FO15" s="24"/>
      <c r="FP15" s="160"/>
      <c r="FQ15" s="150"/>
      <c r="FR15" s="150"/>
      <c r="FS15" s="150"/>
      <c r="FT15" s="150"/>
      <c r="FU15" s="150"/>
      <c r="FV15" s="150"/>
      <c r="FW15" s="150"/>
      <c r="FX15" s="150"/>
      <c r="FY15" s="192" t="s">
        <v>1304</v>
      </c>
      <c r="FZ15" s="22"/>
      <c r="GA15" s="23"/>
      <c r="GB15" s="48" t="s">
        <v>603</v>
      </c>
      <c r="GC15" s="59" t="s">
        <v>604</v>
      </c>
      <c r="GD15" s="24"/>
      <c r="GE15" s="24"/>
      <c r="GF15" s="160"/>
      <c r="GG15" s="150"/>
      <c r="GH15" s="150"/>
      <c r="GI15" s="150"/>
      <c r="GJ15" s="150"/>
      <c r="GK15" s="150"/>
      <c r="GL15" s="150"/>
      <c r="GM15" s="150"/>
      <c r="GN15" s="150"/>
      <c r="GO15" s="192" t="s">
        <v>1383</v>
      </c>
      <c r="GP15" s="22"/>
      <c r="GQ15" s="23"/>
      <c r="GR15" s="48" t="s">
        <v>603</v>
      </c>
      <c r="GS15" s="59" t="s">
        <v>604</v>
      </c>
      <c r="GT15" s="24"/>
      <c r="GU15" s="24"/>
      <c r="GV15" s="160"/>
      <c r="GW15" s="150"/>
      <c r="GX15" s="150"/>
      <c r="GY15" s="150"/>
      <c r="GZ15" s="150"/>
      <c r="HA15" s="150"/>
      <c r="HB15" s="150"/>
      <c r="HC15" s="150"/>
      <c r="HD15" s="150"/>
      <c r="HE15" s="192" t="s">
        <v>2170</v>
      </c>
      <c r="HF15" s="22"/>
      <c r="HG15" s="23"/>
      <c r="HH15" s="48" t="s">
        <v>603</v>
      </c>
      <c r="HI15" s="59" t="s">
        <v>604</v>
      </c>
      <c r="HJ15" s="24"/>
      <c r="HK15" s="24"/>
      <c r="HL15" s="160"/>
      <c r="HM15" s="150"/>
      <c r="HN15" s="150"/>
      <c r="HO15" s="150"/>
      <c r="HP15" s="150"/>
      <c r="HQ15" s="60"/>
      <c r="HR15" s="150"/>
      <c r="HS15" s="150"/>
      <c r="HT15" s="150"/>
      <c r="HU15" s="192" t="s">
        <v>2249</v>
      </c>
      <c r="HV15" s="22"/>
      <c r="HW15" s="23"/>
      <c r="HX15" s="48" t="s">
        <v>603</v>
      </c>
      <c r="HY15" s="59" t="s">
        <v>604</v>
      </c>
      <c r="HZ15" s="24"/>
      <c r="IA15" s="24"/>
      <c r="IB15" s="60"/>
      <c r="IC15" s="150"/>
      <c r="ID15" s="150"/>
      <c r="IE15" s="150"/>
      <c r="IF15" s="150"/>
      <c r="IG15" s="150"/>
      <c r="IH15" s="150"/>
      <c r="II15" s="150"/>
      <c r="IJ15" s="192" t="s">
        <v>2328</v>
      </c>
      <c r="IK15" s="22"/>
      <c r="IL15" s="23"/>
      <c r="IM15" s="48" t="s">
        <v>603</v>
      </c>
      <c r="IN15" s="59" t="s">
        <v>604</v>
      </c>
      <c r="IO15" s="24"/>
      <c r="IP15" s="24"/>
      <c r="IQ15" s="60"/>
      <c r="IR15" s="150"/>
      <c r="IS15" s="150"/>
      <c r="IT15" s="150"/>
      <c r="IU15" s="60">
        <f t="shared" si="36"/>
        <v>2200000</v>
      </c>
      <c r="IV15" s="60">
        <f t="shared" si="36"/>
        <v>2189921</v>
      </c>
    </row>
    <row r="16" spans="1:260" s="25" customFormat="1" ht="15" customHeight="1" thickBot="1" x14ac:dyDescent="0.25">
      <c r="A16" s="192" t="s">
        <v>30</v>
      </c>
      <c r="B16" s="22"/>
      <c r="C16" s="23"/>
      <c r="D16" s="48" t="s">
        <v>605</v>
      </c>
      <c r="E16" s="59" t="s">
        <v>606</v>
      </c>
      <c r="F16" s="24"/>
      <c r="G16" s="24"/>
      <c r="H16" s="24"/>
      <c r="I16" s="60"/>
      <c r="J16" s="60"/>
      <c r="K16" s="60">
        <v>47000</v>
      </c>
      <c r="L16" s="60">
        <v>48867</v>
      </c>
      <c r="M16" s="60"/>
      <c r="N16" s="60"/>
      <c r="O16" s="60"/>
      <c r="P16" s="60"/>
      <c r="Q16" s="60"/>
      <c r="R16" s="60"/>
      <c r="S16" s="192" t="s">
        <v>182</v>
      </c>
      <c r="T16" s="22"/>
      <c r="U16" s="23"/>
      <c r="V16" s="48" t="s">
        <v>605</v>
      </c>
      <c r="W16" s="59" t="s">
        <v>606</v>
      </c>
      <c r="X16" s="24"/>
      <c r="Y16" s="24"/>
      <c r="Z16" s="24"/>
      <c r="AA16" s="60"/>
      <c r="AB16" s="60"/>
      <c r="AC16" s="60"/>
      <c r="AD16" s="60"/>
      <c r="AE16" s="60"/>
      <c r="AF16" s="60"/>
      <c r="AG16" s="150"/>
      <c r="AH16" s="150"/>
      <c r="AI16" s="192" t="s">
        <v>282</v>
      </c>
      <c r="AJ16" s="22"/>
      <c r="AK16" s="23"/>
      <c r="AL16" s="48" t="s">
        <v>605</v>
      </c>
      <c r="AM16" s="59" t="s">
        <v>606</v>
      </c>
      <c r="AN16" s="24"/>
      <c r="AO16" s="24"/>
      <c r="AP16" s="160"/>
      <c r="AQ16" s="150"/>
      <c r="AR16" s="150"/>
      <c r="AS16" s="150"/>
      <c r="AT16" s="150"/>
      <c r="AU16" s="150"/>
      <c r="AV16" s="150"/>
      <c r="AW16" s="150"/>
      <c r="AX16" s="150"/>
      <c r="AY16" s="192" t="s">
        <v>362</v>
      </c>
      <c r="AZ16" s="22"/>
      <c r="BA16" s="23"/>
      <c r="BB16" s="48" t="s">
        <v>605</v>
      </c>
      <c r="BC16" s="59" t="s">
        <v>606</v>
      </c>
      <c r="BD16" s="24"/>
      <c r="BE16" s="24"/>
      <c r="BF16" s="160"/>
      <c r="BG16" s="150"/>
      <c r="BH16" s="150"/>
      <c r="BI16" s="150"/>
      <c r="BJ16" s="150"/>
      <c r="BK16" s="150"/>
      <c r="BL16" s="150"/>
      <c r="BM16" s="150"/>
      <c r="BN16" s="150"/>
      <c r="BO16" s="192" t="s">
        <v>440</v>
      </c>
      <c r="BP16" s="22"/>
      <c r="BQ16" s="23"/>
      <c r="BR16" s="48" t="s">
        <v>605</v>
      </c>
      <c r="BS16" s="59" t="s">
        <v>606</v>
      </c>
      <c r="BT16" s="24"/>
      <c r="BU16" s="24"/>
      <c r="BV16" s="160"/>
      <c r="BW16" s="150"/>
      <c r="BX16" s="150"/>
      <c r="BY16" s="150"/>
      <c r="BZ16" s="150"/>
      <c r="CA16" s="150"/>
      <c r="CB16" s="150"/>
      <c r="CC16" s="150"/>
      <c r="CD16" s="150"/>
      <c r="CE16" s="150"/>
      <c r="CF16" s="150"/>
      <c r="CG16" s="192" t="s">
        <v>668</v>
      </c>
      <c r="CH16" s="22"/>
      <c r="CI16" s="23"/>
      <c r="CJ16" s="48" t="s">
        <v>605</v>
      </c>
      <c r="CK16" s="59" t="s">
        <v>606</v>
      </c>
      <c r="CL16" s="24"/>
      <c r="CM16" s="24"/>
      <c r="CN16" s="160"/>
      <c r="CO16" s="150"/>
      <c r="CP16" s="150"/>
      <c r="CQ16" s="150"/>
      <c r="CR16" s="150"/>
      <c r="CS16" s="150"/>
      <c r="CT16" s="150"/>
      <c r="CU16" s="150"/>
      <c r="CV16" s="150"/>
      <c r="CW16" s="192" t="s">
        <v>747</v>
      </c>
      <c r="CX16" s="22"/>
      <c r="CY16" s="23"/>
      <c r="CZ16" s="48" t="s">
        <v>605</v>
      </c>
      <c r="DA16" s="59" t="s">
        <v>606</v>
      </c>
      <c r="DB16" s="24"/>
      <c r="DC16" s="24"/>
      <c r="DD16" s="160"/>
      <c r="DE16" s="150"/>
      <c r="DF16" s="150"/>
      <c r="DG16" s="150"/>
      <c r="DH16" s="150"/>
      <c r="DI16" s="150"/>
      <c r="DJ16" s="150"/>
      <c r="DK16" s="150"/>
      <c r="DL16" s="150"/>
      <c r="DM16" s="192" t="s">
        <v>989</v>
      </c>
      <c r="DN16" s="22"/>
      <c r="DO16" s="23"/>
      <c r="DP16" s="48" t="s">
        <v>605</v>
      </c>
      <c r="DQ16" s="59" t="s">
        <v>606</v>
      </c>
      <c r="DR16" s="24"/>
      <c r="DS16" s="24"/>
      <c r="DT16" s="160"/>
      <c r="DU16" s="150"/>
      <c r="DV16" s="150"/>
      <c r="DW16" s="150"/>
      <c r="DX16" s="150"/>
      <c r="DY16" s="150"/>
      <c r="DZ16" s="150"/>
      <c r="EA16" s="150"/>
      <c r="EB16" s="150"/>
      <c r="EC16" s="192" t="s">
        <v>1068</v>
      </c>
      <c r="ED16" s="22"/>
      <c r="EE16" s="23"/>
      <c r="EF16" s="48" t="s">
        <v>605</v>
      </c>
      <c r="EG16" s="59" t="s">
        <v>606</v>
      </c>
      <c r="EH16" s="24"/>
      <c r="EI16" s="24"/>
      <c r="EJ16" s="160"/>
      <c r="EK16" s="150"/>
      <c r="EL16" s="150"/>
      <c r="EM16" s="150"/>
      <c r="EN16" s="150"/>
      <c r="EO16" s="150"/>
      <c r="EP16" s="150"/>
      <c r="EQ16" s="150"/>
      <c r="ER16" s="150"/>
      <c r="ES16" s="192" t="s">
        <v>1147</v>
      </c>
      <c r="ET16" s="22"/>
      <c r="EU16" s="23"/>
      <c r="EV16" s="48" t="s">
        <v>605</v>
      </c>
      <c r="EW16" s="59" t="s">
        <v>606</v>
      </c>
      <c r="EX16" s="24"/>
      <c r="EY16" s="24"/>
      <c r="EZ16" s="160"/>
      <c r="FA16" s="150"/>
      <c r="FB16" s="150"/>
      <c r="FC16" s="150"/>
      <c r="FD16" s="150"/>
      <c r="FE16" s="150"/>
      <c r="FF16" s="150"/>
      <c r="FG16" s="150"/>
      <c r="FH16" s="150"/>
      <c r="FI16" s="192" t="s">
        <v>1226</v>
      </c>
      <c r="FJ16" s="22"/>
      <c r="FK16" s="23"/>
      <c r="FL16" s="48" t="s">
        <v>605</v>
      </c>
      <c r="FM16" s="59" t="s">
        <v>606</v>
      </c>
      <c r="FN16" s="24"/>
      <c r="FO16" s="24"/>
      <c r="FP16" s="160"/>
      <c r="FQ16" s="150"/>
      <c r="FR16" s="150"/>
      <c r="FS16" s="150"/>
      <c r="FT16" s="150"/>
      <c r="FU16" s="150"/>
      <c r="FV16" s="150"/>
      <c r="FW16" s="150"/>
      <c r="FX16" s="150"/>
      <c r="FY16" s="192" t="s">
        <v>1305</v>
      </c>
      <c r="FZ16" s="22"/>
      <c r="GA16" s="23"/>
      <c r="GB16" s="48" t="s">
        <v>605</v>
      </c>
      <c r="GC16" s="59" t="s">
        <v>606</v>
      </c>
      <c r="GD16" s="24"/>
      <c r="GE16" s="24"/>
      <c r="GF16" s="160"/>
      <c r="GG16" s="150"/>
      <c r="GH16" s="150"/>
      <c r="GI16" s="150"/>
      <c r="GJ16" s="150"/>
      <c r="GK16" s="150"/>
      <c r="GL16" s="150"/>
      <c r="GM16" s="150"/>
      <c r="GN16" s="150"/>
      <c r="GO16" s="192" t="s">
        <v>1384</v>
      </c>
      <c r="GP16" s="22"/>
      <c r="GQ16" s="23"/>
      <c r="GR16" s="48" t="s">
        <v>605</v>
      </c>
      <c r="GS16" s="59" t="s">
        <v>606</v>
      </c>
      <c r="GT16" s="24"/>
      <c r="GU16" s="24"/>
      <c r="GV16" s="160"/>
      <c r="GW16" s="150"/>
      <c r="GX16" s="150"/>
      <c r="GY16" s="150"/>
      <c r="GZ16" s="150"/>
      <c r="HA16" s="150"/>
      <c r="HB16" s="150"/>
      <c r="HC16" s="150"/>
      <c r="HD16" s="150"/>
      <c r="HE16" s="192" t="s">
        <v>2171</v>
      </c>
      <c r="HF16" s="22"/>
      <c r="HG16" s="23"/>
      <c r="HH16" s="48" t="s">
        <v>605</v>
      </c>
      <c r="HI16" s="59" t="s">
        <v>606</v>
      </c>
      <c r="HJ16" s="24"/>
      <c r="HK16" s="24"/>
      <c r="HL16" s="160"/>
      <c r="HM16" s="150"/>
      <c r="HN16" s="150"/>
      <c r="HO16" s="150"/>
      <c r="HP16" s="150"/>
      <c r="HQ16" s="60"/>
      <c r="HR16" s="150"/>
      <c r="HS16" s="150"/>
      <c r="HT16" s="150"/>
      <c r="HU16" s="192" t="s">
        <v>2250</v>
      </c>
      <c r="HV16" s="22"/>
      <c r="HW16" s="23"/>
      <c r="HX16" s="48" t="s">
        <v>605</v>
      </c>
      <c r="HY16" s="59" t="s">
        <v>606</v>
      </c>
      <c r="HZ16" s="24"/>
      <c r="IA16" s="24"/>
      <c r="IB16" s="60"/>
      <c r="IC16" s="150"/>
      <c r="ID16" s="150"/>
      <c r="IE16" s="150"/>
      <c r="IF16" s="150"/>
      <c r="IG16" s="150"/>
      <c r="IH16" s="150"/>
      <c r="II16" s="150"/>
      <c r="IJ16" s="192" t="s">
        <v>2329</v>
      </c>
      <c r="IK16" s="22"/>
      <c r="IL16" s="23"/>
      <c r="IM16" s="48" t="s">
        <v>605</v>
      </c>
      <c r="IN16" s="59" t="s">
        <v>606</v>
      </c>
      <c r="IO16" s="24"/>
      <c r="IP16" s="24"/>
      <c r="IQ16" s="60"/>
      <c r="IR16" s="150"/>
      <c r="IS16" s="150"/>
      <c r="IT16" s="150"/>
      <c r="IU16" s="60">
        <f t="shared" si="36"/>
        <v>47000</v>
      </c>
      <c r="IV16" s="60">
        <f t="shared" si="36"/>
        <v>48867</v>
      </c>
    </row>
    <row r="17" spans="1:256" s="25" customFormat="1" ht="15" customHeight="1" thickBot="1" x14ac:dyDescent="0.25">
      <c r="A17" s="192" t="s">
        <v>31</v>
      </c>
      <c r="B17" s="22"/>
      <c r="C17" s="23"/>
      <c r="D17" s="48" t="s">
        <v>607</v>
      </c>
      <c r="E17" s="59" t="s">
        <v>608</v>
      </c>
      <c r="F17" s="24"/>
      <c r="G17" s="24"/>
      <c r="H17" s="24"/>
      <c r="I17" s="60"/>
      <c r="J17" s="60"/>
      <c r="K17" s="60">
        <v>200</v>
      </c>
      <c r="L17" s="60">
        <v>7273</v>
      </c>
      <c r="M17" s="60"/>
      <c r="N17" s="60"/>
      <c r="O17" s="60"/>
      <c r="P17" s="60"/>
      <c r="Q17" s="60"/>
      <c r="R17" s="60"/>
      <c r="S17" s="192" t="s">
        <v>183</v>
      </c>
      <c r="T17" s="22"/>
      <c r="U17" s="23"/>
      <c r="V17" s="48" t="s">
        <v>607</v>
      </c>
      <c r="W17" s="59" t="s">
        <v>608</v>
      </c>
      <c r="X17" s="24"/>
      <c r="Y17" s="24"/>
      <c r="Z17" s="24"/>
      <c r="AA17" s="60"/>
      <c r="AB17" s="60"/>
      <c r="AC17" s="60"/>
      <c r="AD17" s="60"/>
      <c r="AE17" s="60"/>
      <c r="AF17" s="60"/>
      <c r="AG17" s="150"/>
      <c r="AH17" s="150"/>
      <c r="AI17" s="192" t="s">
        <v>283</v>
      </c>
      <c r="AJ17" s="22"/>
      <c r="AK17" s="23"/>
      <c r="AL17" s="48" t="s">
        <v>607</v>
      </c>
      <c r="AM17" s="59" t="s">
        <v>608</v>
      </c>
      <c r="AN17" s="24"/>
      <c r="AO17" s="24"/>
      <c r="AP17" s="160"/>
      <c r="AQ17" s="150"/>
      <c r="AR17" s="150"/>
      <c r="AS17" s="150"/>
      <c r="AT17" s="150"/>
      <c r="AU17" s="150"/>
      <c r="AV17" s="150"/>
      <c r="AW17" s="150"/>
      <c r="AX17" s="150"/>
      <c r="AY17" s="192" t="s">
        <v>363</v>
      </c>
      <c r="AZ17" s="22"/>
      <c r="BA17" s="23"/>
      <c r="BB17" s="48" t="s">
        <v>607</v>
      </c>
      <c r="BC17" s="59" t="s">
        <v>608</v>
      </c>
      <c r="BD17" s="24"/>
      <c r="BE17" s="24"/>
      <c r="BF17" s="160"/>
      <c r="BG17" s="150"/>
      <c r="BH17" s="150"/>
      <c r="BI17" s="150"/>
      <c r="BJ17" s="150"/>
      <c r="BK17" s="150"/>
      <c r="BL17" s="150"/>
      <c r="BM17" s="150"/>
      <c r="BN17" s="150"/>
      <c r="BO17" s="192" t="s">
        <v>441</v>
      </c>
      <c r="BP17" s="22"/>
      <c r="BQ17" s="23"/>
      <c r="BR17" s="48" t="s">
        <v>607</v>
      </c>
      <c r="BS17" s="59" t="s">
        <v>608</v>
      </c>
      <c r="BT17" s="24"/>
      <c r="BU17" s="24"/>
      <c r="BV17" s="160"/>
      <c r="BW17" s="150"/>
      <c r="BX17" s="150"/>
      <c r="BY17" s="150"/>
      <c r="BZ17" s="150"/>
      <c r="CA17" s="150"/>
      <c r="CB17" s="150"/>
      <c r="CC17" s="150"/>
      <c r="CD17" s="150"/>
      <c r="CE17" s="150"/>
      <c r="CF17" s="150"/>
      <c r="CG17" s="192" t="s">
        <v>669</v>
      </c>
      <c r="CH17" s="22"/>
      <c r="CI17" s="23"/>
      <c r="CJ17" s="48" t="s">
        <v>607</v>
      </c>
      <c r="CK17" s="59" t="s">
        <v>608</v>
      </c>
      <c r="CL17" s="24"/>
      <c r="CM17" s="24"/>
      <c r="CN17" s="160"/>
      <c r="CO17" s="150"/>
      <c r="CP17" s="150"/>
      <c r="CQ17" s="150"/>
      <c r="CR17" s="150"/>
      <c r="CS17" s="150"/>
      <c r="CT17" s="150"/>
      <c r="CU17" s="150"/>
      <c r="CV17" s="150"/>
      <c r="CW17" s="192" t="s">
        <v>748</v>
      </c>
      <c r="CX17" s="22"/>
      <c r="CY17" s="23"/>
      <c r="CZ17" s="48" t="s">
        <v>607</v>
      </c>
      <c r="DA17" s="59" t="s">
        <v>608</v>
      </c>
      <c r="DB17" s="24"/>
      <c r="DC17" s="24"/>
      <c r="DD17" s="160"/>
      <c r="DE17" s="150"/>
      <c r="DF17" s="150"/>
      <c r="DG17" s="150"/>
      <c r="DH17" s="150"/>
      <c r="DI17" s="150"/>
      <c r="DJ17" s="150"/>
      <c r="DK17" s="150"/>
      <c r="DL17" s="150"/>
      <c r="DM17" s="192" t="s">
        <v>990</v>
      </c>
      <c r="DN17" s="22"/>
      <c r="DO17" s="23"/>
      <c r="DP17" s="48" t="s">
        <v>607</v>
      </c>
      <c r="DQ17" s="59" t="s">
        <v>608</v>
      </c>
      <c r="DR17" s="24"/>
      <c r="DS17" s="24"/>
      <c r="DT17" s="160"/>
      <c r="DU17" s="150"/>
      <c r="DV17" s="150"/>
      <c r="DW17" s="150"/>
      <c r="DX17" s="150"/>
      <c r="DY17" s="150"/>
      <c r="DZ17" s="150"/>
      <c r="EA17" s="150"/>
      <c r="EB17" s="150"/>
      <c r="EC17" s="192" t="s">
        <v>1069</v>
      </c>
      <c r="ED17" s="22"/>
      <c r="EE17" s="23"/>
      <c r="EF17" s="48" t="s">
        <v>607</v>
      </c>
      <c r="EG17" s="59" t="s">
        <v>608</v>
      </c>
      <c r="EH17" s="24"/>
      <c r="EI17" s="24"/>
      <c r="EJ17" s="160"/>
      <c r="EK17" s="150"/>
      <c r="EL17" s="150"/>
      <c r="EM17" s="150"/>
      <c r="EN17" s="150"/>
      <c r="EO17" s="150"/>
      <c r="EP17" s="150"/>
      <c r="EQ17" s="150"/>
      <c r="ER17" s="150"/>
      <c r="ES17" s="192" t="s">
        <v>1148</v>
      </c>
      <c r="ET17" s="22"/>
      <c r="EU17" s="23"/>
      <c r="EV17" s="48" t="s">
        <v>607</v>
      </c>
      <c r="EW17" s="59" t="s">
        <v>608</v>
      </c>
      <c r="EX17" s="24"/>
      <c r="EY17" s="24"/>
      <c r="EZ17" s="160"/>
      <c r="FA17" s="150"/>
      <c r="FB17" s="150"/>
      <c r="FC17" s="150"/>
      <c r="FD17" s="150"/>
      <c r="FE17" s="150"/>
      <c r="FF17" s="150"/>
      <c r="FG17" s="150"/>
      <c r="FH17" s="150"/>
      <c r="FI17" s="192" t="s">
        <v>1227</v>
      </c>
      <c r="FJ17" s="22"/>
      <c r="FK17" s="23"/>
      <c r="FL17" s="48" t="s">
        <v>607</v>
      </c>
      <c r="FM17" s="59" t="s">
        <v>608</v>
      </c>
      <c r="FN17" s="24"/>
      <c r="FO17" s="24"/>
      <c r="FP17" s="160"/>
      <c r="FQ17" s="150"/>
      <c r="FR17" s="150"/>
      <c r="FS17" s="150"/>
      <c r="FT17" s="150"/>
      <c r="FU17" s="150"/>
      <c r="FV17" s="150"/>
      <c r="FW17" s="150"/>
      <c r="FX17" s="150"/>
      <c r="FY17" s="192" t="s">
        <v>1306</v>
      </c>
      <c r="FZ17" s="22"/>
      <c r="GA17" s="23"/>
      <c r="GB17" s="48" t="s">
        <v>607</v>
      </c>
      <c r="GC17" s="59" t="s">
        <v>608</v>
      </c>
      <c r="GD17" s="24"/>
      <c r="GE17" s="24"/>
      <c r="GF17" s="160"/>
      <c r="GG17" s="150"/>
      <c r="GH17" s="150"/>
      <c r="GI17" s="150"/>
      <c r="GJ17" s="150"/>
      <c r="GK17" s="150"/>
      <c r="GL17" s="150"/>
      <c r="GM17" s="150"/>
      <c r="GN17" s="150"/>
      <c r="GO17" s="192" t="s">
        <v>1385</v>
      </c>
      <c r="GP17" s="22"/>
      <c r="GQ17" s="23"/>
      <c r="GR17" s="48" t="s">
        <v>607</v>
      </c>
      <c r="GS17" s="59" t="s">
        <v>608</v>
      </c>
      <c r="GT17" s="24"/>
      <c r="GU17" s="24"/>
      <c r="GV17" s="160"/>
      <c r="GW17" s="150"/>
      <c r="GX17" s="150"/>
      <c r="GY17" s="150"/>
      <c r="GZ17" s="150"/>
      <c r="HA17" s="150"/>
      <c r="HB17" s="150"/>
      <c r="HC17" s="150"/>
      <c r="HD17" s="150"/>
      <c r="HE17" s="192" t="s">
        <v>2172</v>
      </c>
      <c r="HF17" s="22"/>
      <c r="HG17" s="23"/>
      <c r="HH17" s="48" t="s">
        <v>607</v>
      </c>
      <c r="HI17" s="59" t="s">
        <v>608</v>
      </c>
      <c r="HJ17" s="24"/>
      <c r="HK17" s="24"/>
      <c r="HL17" s="160"/>
      <c r="HM17" s="150"/>
      <c r="HN17" s="150"/>
      <c r="HO17" s="150"/>
      <c r="HP17" s="150"/>
      <c r="HQ17" s="60"/>
      <c r="HR17" s="150"/>
      <c r="HS17" s="150"/>
      <c r="HT17" s="150"/>
      <c r="HU17" s="192" t="s">
        <v>2251</v>
      </c>
      <c r="HV17" s="22"/>
      <c r="HW17" s="23"/>
      <c r="HX17" s="48" t="s">
        <v>607</v>
      </c>
      <c r="HY17" s="59" t="s">
        <v>608</v>
      </c>
      <c r="HZ17" s="24"/>
      <c r="IA17" s="24"/>
      <c r="IB17" s="60"/>
      <c r="IC17" s="150"/>
      <c r="ID17" s="150"/>
      <c r="IE17" s="150"/>
      <c r="IF17" s="150"/>
      <c r="IG17" s="150"/>
      <c r="IH17" s="150"/>
      <c r="II17" s="150"/>
      <c r="IJ17" s="192" t="s">
        <v>2330</v>
      </c>
      <c r="IK17" s="22"/>
      <c r="IL17" s="23"/>
      <c r="IM17" s="48" t="s">
        <v>607</v>
      </c>
      <c r="IN17" s="59" t="s">
        <v>608</v>
      </c>
      <c r="IO17" s="24"/>
      <c r="IP17" s="24"/>
      <c r="IQ17" s="60"/>
      <c r="IR17" s="150"/>
      <c r="IS17" s="150"/>
      <c r="IT17" s="150"/>
      <c r="IU17" s="60">
        <f t="shared" si="36"/>
        <v>200</v>
      </c>
      <c r="IV17" s="60">
        <f t="shared" si="36"/>
        <v>7273</v>
      </c>
    </row>
    <row r="18" spans="1:256" s="25" customFormat="1" ht="15" customHeight="1" thickBot="1" x14ac:dyDescent="0.25">
      <c r="A18" s="192" t="s">
        <v>32</v>
      </c>
      <c r="B18" s="22"/>
      <c r="C18" s="23"/>
      <c r="D18" s="63" t="s">
        <v>609</v>
      </c>
      <c r="E18" s="59" t="s">
        <v>518</v>
      </c>
      <c r="F18" s="24"/>
      <c r="G18" s="24"/>
      <c r="H18" s="24"/>
      <c r="I18" s="60">
        <v>200</v>
      </c>
      <c r="J18" s="60">
        <v>296</v>
      </c>
      <c r="K18" s="60">
        <v>2270</v>
      </c>
      <c r="L18" s="60">
        <v>952</v>
      </c>
      <c r="M18" s="60"/>
      <c r="N18" s="60"/>
      <c r="O18" s="60"/>
      <c r="P18" s="60"/>
      <c r="Q18" s="60"/>
      <c r="R18" s="60"/>
      <c r="S18" s="192" t="s">
        <v>184</v>
      </c>
      <c r="T18" s="22"/>
      <c r="U18" s="23"/>
      <c r="V18" s="63" t="s">
        <v>609</v>
      </c>
      <c r="W18" s="59" t="s">
        <v>518</v>
      </c>
      <c r="X18" s="24"/>
      <c r="Y18" s="24"/>
      <c r="Z18" s="24"/>
      <c r="AA18" s="60"/>
      <c r="AB18" s="60"/>
      <c r="AC18" s="60"/>
      <c r="AD18" s="60"/>
      <c r="AE18" s="60"/>
      <c r="AF18" s="60"/>
      <c r="AG18" s="150"/>
      <c r="AH18" s="150"/>
      <c r="AI18" s="192" t="s">
        <v>284</v>
      </c>
      <c r="AJ18" s="22"/>
      <c r="AK18" s="23"/>
      <c r="AL18" s="63" t="s">
        <v>609</v>
      </c>
      <c r="AM18" s="59" t="s">
        <v>518</v>
      </c>
      <c r="AN18" s="24"/>
      <c r="AO18" s="24"/>
      <c r="AP18" s="160"/>
      <c r="AQ18" s="150"/>
      <c r="AR18" s="150"/>
      <c r="AS18" s="150"/>
      <c r="AT18" s="150"/>
      <c r="AU18" s="150"/>
      <c r="AV18" s="150"/>
      <c r="AW18" s="150"/>
      <c r="AX18" s="150"/>
      <c r="AY18" s="192" t="s">
        <v>364</v>
      </c>
      <c r="AZ18" s="22"/>
      <c r="BA18" s="23"/>
      <c r="BB18" s="63" t="s">
        <v>609</v>
      </c>
      <c r="BC18" s="59" t="s">
        <v>518</v>
      </c>
      <c r="BD18" s="24"/>
      <c r="BE18" s="24"/>
      <c r="BF18" s="160"/>
      <c r="BG18" s="150"/>
      <c r="BH18" s="150"/>
      <c r="BI18" s="150"/>
      <c r="BJ18" s="150"/>
      <c r="BK18" s="150"/>
      <c r="BL18" s="150"/>
      <c r="BM18" s="150"/>
      <c r="BN18" s="150"/>
      <c r="BO18" s="192" t="s">
        <v>442</v>
      </c>
      <c r="BP18" s="22"/>
      <c r="BQ18" s="23"/>
      <c r="BR18" s="63" t="s">
        <v>609</v>
      </c>
      <c r="BS18" s="59" t="s">
        <v>518</v>
      </c>
      <c r="BT18" s="24"/>
      <c r="BU18" s="24"/>
      <c r="BV18" s="160"/>
      <c r="BW18" s="150"/>
      <c r="BX18" s="150"/>
      <c r="BY18" s="150"/>
      <c r="BZ18" s="150"/>
      <c r="CA18" s="150"/>
      <c r="CB18" s="150"/>
      <c r="CC18" s="150"/>
      <c r="CD18" s="150"/>
      <c r="CE18" s="150"/>
      <c r="CF18" s="150"/>
      <c r="CG18" s="192" t="s">
        <v>670</v>
      </c>
      <c r="CH18" s="22"/>
      <c r="CI18" s="23"/>
      <c r="CJ18" s="63" t="s">
        <v>609</v>
      </c>
      <c r="CK18" s="59" t="s">
        <v>518</v>
      </c>
      <c r="CL18" s="24"/>
      <c r="CM18" s="24"/>
      <c r="CN18" s="160"/>
      <c r="CO18" s="150"/>
      <c r="CP18" s="150"/>
      <c r="CQ18" s="150"/>
      <c r="CR18" s="150"/>
      <c r="CS18" s="150"/>
      <c r="CT18" s="150"/>
      <c r="CU18" s="150"/>
      <c r="CV18" s="150"/>
      <c r="CW18" s="192" t="s">
        <v>749</v>
      </c>
      <c r="CX18" s="22"/>
      <c r="CY18" s="23"/>
      <c r="CZ18" s="63" t="s">
        <v>609</v>
      </c>
      <c r="DA18" s="59" t="s">
        <v>518</v>
      </c>
      <c r="DB18" s="24"/>
      <c r="DC18" s="24"/>
      <c r="DD18" s="160"/>
      <c r="DE18" s="150"/>
      <c r="DF18" s="150"/>
      <c r="DG18" s="150"/>
      <c r="DH18" s="150"/>
      <c r="DI18" s="150"/>
      <c r="DJ18" s="150"/>
      <c r="DK18" s="150"/>
      <c r="DL18" s="150"/>
      <c r="DM18" s="192" t="s">
        <v>991</v>
      </c>
      <c r="DN18" s="22"/>
      <c r="DO18" s="23"/>
      <c r="DP18" s="63" t="s">
        <v>609</v>
      </c>
      <c r="DQ18" s="59" t="s">
        <v>518</v>
      </c>
      <c r="DR18" s="24"/>
      <c r="DS18" s="24"/>
      <c r="DT18" s="160"/>
      <c r="DU18" s="150"/>
      <c r="DV18" s="150"/>
      <c r="DW18" s="150"/>
      <c r="DX18" s="150"/>
      <c r="DY18" s="150"/>
      <c r="DZ18" s="150"/>
      <c r="EA18" s="150"/>
      <c r="EB18" s="150"/>
      <c r="EC18" s="192" t="s">
        <v>1070</v>
      </c>
      <c r="ED18" s="22"/>
      <c r="EE18" s="23"/>
      <c r="EF18" s="63" t="s">
        <v>609</v>
      </c>
      <c r="EG18" s="59" t="s">
        <v>518</v>
      </c>
      <c r="EH18" s="24"/>
      <c r="EI18" s="24"/>
      <c r="EJ18" s="160"/>
      <c r="EK18" s="150"/>
      <c r="EL18" s="150"/>
      <c r="EM18" s="150"/>
      <c r="EN18" s="150"/>
      <c r="EO18" s="150"/>
      <c r="EP18" s="150"/>
      <c r="EQ18" s="150"/>
      <c r="ER18" s="150"/>
      <c r="ES18" s="192" t="s">
        <v>1149</v>
      </c>
      <c r="ET18" s="22"/>
      <c r="EU18" s="23"/>
      <c r="EV18" s="63" t="s">
        <v>609</v>
      </c>
      <c r="EW18" s="59" t="s">
        <v>518</v>
      </c>
      <c r="EX18" s="24"/>
      <c r="EY18" s="24"/>
      <c r="EZ18" s="160"/>
      <c r="FA18" s="150"/>
      <c r="FB18" s="150"/>
      <c r="FC18" s="150"/>
      <c r="FD18" s="150"/>
      <c r="FE18" s="150"/>
      <c r="FF18" s="150"/>
      <c r="FG18" s="150"/>
      <c r="FH18" s="150"/>
      <c r="FI18" s="192" t="s">
        <v>1228</v>
      </c>
      <c r="FJ18" s="22"/>
      <c r="FK18" s="23"/>
      <c r="FL18" s="63" t="s">
        <v>609</v>
      </c>
      <c r="FM18" s="59" t="s">
        <v>518</v>
      </c>
      <c r="FN18" s="24"/>
      <c r="FO18" s="24"/>
      <c r="FP18" s="160"/>
      <c r="FQ18" s="150"/>
      <c r="FR18" s="150"/>
      <c r="FS18" s="150"/>
      <c r="FT18" s="150"/>
      <c r="FU18" s="150"/>
      <c r="FV18" s="150"/>
      <c r="FW18" s="150"/>
      <c r="FX18" s="150"/>
      <c r="FY18" s="192" t="s">
        <v>1307</v>
      </c>
      <c r="FZ18" s="22"/>
      <c r="GA18" s="23"/>
      <c r="GB18" s="63" t="s">
        <v>609</v>
      </c>
      <c r="GC18" s="59" t="s">
        <v>518</v>
      </c>
      <c r="GD18" s="24"/>
      <c r="GE18" s="24"/>
      <c r="GF18" s="160"/>
      <c r="GG18" s="150"/>
      <c r="GH18" s="150"/>
      <c r="GI18" s="150"/>
      <c r="GJ18" s="150"/>
      <c r="GK18" s="150"/>
      <c r="GL18" s="150"/>
      <c r="GM18" s="150"/>
      <c r="GN18" s="150"/>
      <c r="GO18" s="192" t="s">
        <v>1386</v>
      </c>
      <c r="GP18" s="22"/>
      <c r="GQ18" s="23"/>
      <c r="GR18" s="63" t="s">
        <v>609</v>
      </c>
      <c r="GS18" s="59" t="s">
        <v>518</v>
      </c>
      <c r="GT18" s="24"/>
      <c r="GU18" s="24"/>
      <c r="GV18" s="160"/>
      <c r="GW18" s="150"/>
      <c r="GX18" s="150"/>
      <c r="GY18" s="150"/>
      <c r="GZ18" s="150"/>
      <c r="HA18" s="150"/>
      <c r="HB18" s="150"/>
      <c r="HC18" s="150"/>
      <c r="HD18" s="150"/>
      <c r="HE18" s="192" t="s">
        <v>2173</v>
      </c>
      <c r="HF18" s="22"/>
      <c r="HG18" s="23"/>
      <c r="HH18" s="63" t="s">
        <v>609</v>
      </c>
      <c r="HI18" s="59" t="s">
        <v>518</v>
      </c>
      <c r="HJ18" s="24"/>
      <c r="HK18" s="24"/>
      <c r="HL18" s="160"/>
      <c r="HM18" s="150"/>
      <c r="HN18" s="150"/>
      <c r="HO18" s="150"/>
      <c r="HP18" s="150"/>
      <c r="HQ18" s="60"/>
      <c r="HR18" s="150"/>
      <c r="HS18" s="150"/>
      <c r="HT18" s="150"/>
      <c r="HU18" s="192" t="s">
        <v>2252</v>
      </c>
      <c r="HV18" s="22"/>
      <c r="HW18" s="23"/>
      <c r="HX18" s="63" t="s">
        <v>609</v>
      </c>
      <c r="HY18" s="59" t="s">
        <v>518</v>
      </c>
      <c r="HZ18" s="24"/>
      <c r="IA18" s="24"/>
      <c r="IB18" s="60"/>
      <c r="IC18" s="150"/>
      <c r="ID18" s="150"/>
      <c r="IE18" s="150"/>
      <c r="IF18" s="150"/>
      <c r="IG18" s="150"/>
      <c r="IH18" s="150"/>
      <c r="II18" s="150"/>
      <c r="IJ18" s="192" t="s">
        <v>2331</v>
      </c>
      <c r="IK18" s="22"/>
      <c r="IL18" s="23"/>
      <c r="IM18" s="63" t="s">
        <v>609</v>
      </c>
      <c r="IN18" s="59" t="s">
        <v>518</v>
      </c>
      <c r="IO18" s="24"/>
      <c r="IP18" s="24"/>
      <c r="IQ18" s="60"/>
      <c r="IR18" s="150"/>
      <c r="IS18" s="150"/>
      <c r="IT18" s="150"/>
      <c r="IU18" s="60">
        <f t="shared" si="36"/>
        <v>2470</v>
      </c>
      <c r="IV18" s="60">
        <f t="shared" si="36"/>
        <v>1248</v>
      </c>
    </row>
    <row r="19" spans="1:256" s="86" customFormat="1" ht="15" customHeight="1" thickBot="1" x14ac:dyDescent="0.25">
      <c r="A19" s="192" t="s">
        <v>33</v>
      </c>
      <c r="B19" s="87"/>
      <c r="C19" s="88" t="s">
        <v>93</v>
      </c>
      <c r="D19" s="89" t="s">
        <v>89</v>
      </c>
      <c r="E19" s="90"/>
      <c r="F19" s="90"/>
      <c r="G19" s="90"/>
      <c r="H19" s="90"/>
      <c r="I19" s="91">
        <f t="shared" ref="I19:R19" si="55">SUM(I20:I29)</f>
        <v>15969</v>
      </c>
      <c r="J19" s="91">
        <f t="shared" si="55"/>
        <v>10936</v>
      </c>
      <c r="K19" s="91">
        <f>SUM(K20:K29)</f>
        <v>0</v>
      </c>
      <c r="L19" s="91">
        <f>SUM(L20:L29)</f>
        <v>0</v>
      </c>
      <c r="M19" s="91">
        <f t="shared" si="55"/>
        <v>0</v>
      </c>
      <c r="N19" s="91">
        <f t="shared" si="55"/>
        <v>0</v>
      </c>
      <c r="O19" s="91">
        <f t="shared" si="55"/>
        <v>85221</v>
      </c>
      <c r="P19" s="91">
        <f t="shared" si="55"/>
        <v>86528</v>
      </c>
      <c r="Q19" s="91">
        <f t="shared" si="55"/>
        <v>0</v>
      </c>
      <c r="R19" s="91">
        <f t="shared" si="55"/>
        <v>0</v>
      </c>
      <c r="S19" s="192" t="s">
        <v>185</v>
      </c>
      <c r="T19" s="87"/>
      <c r="U19" s="88" t="s">
        <v>93</v>
      </c>
      <c r="V19" s="89" t="s">
        <v>89</v>
      </c>
      <c r="W19" s="90"/>
      <c r="X19" s="90"/>
      <c r="Y19" s="90"/>
      <c r="Z19" s="90"/>
      <c r="AA19" s="91">
        <f t="shared" ref="AA19:AH19" si="56">SUM(AA20:AA29)</f>
        <v>0</v>
      </c>
      <c r="AB19" s="91">
        <f t="shared" si="56"/>
        <v>0</v>
      </c>
      <c r="AC19" s="91">
        <f t="shared" si="56"/>
        <v>19500</v>
      </c>
      <c r="AD19" s="91">
        <f t="shared" si="56"/>
        <v>15163</v>
      </c>
      <c r="AE19" s="91">
        <f t="shared" si="56"/>
        <v>0</v>
      </c>
      <c r="AF19" s="91">
        <f t="shared" si="56"/>
        <v>0</v>
      </c>
      <c r="AG19" s="151">
        <f t="shared" si="56"/>
        <v>0</v>
      </c>
      <c r="AH19" s="151">
        <f t="shared" si="56"/>
        <v>0</v>
      </c>
      <c r="AI19" s="192" t="s">
        <v>285</v>
      </c>
      <c r="AJ19" s="87"/>
      <c r="AK19" s="88" t="s">
        <v>93</v>
      </c>
      <c r="AL19" s="89" t="s">
        <v>89</v>
      </c>
      <c r="AM19" s="90"/>
      <c r="AN19" s="90"/>
      <c r="AO19" s="90"/>
      <c r="AP19" s="159"/>
      <c r="AQ19" s="151">
        <f t="shared" ref="AQ19:AW19" si="57">SUM(AQ20:AQ29)</f>
        <v>0</v>
      </c>
      <c r="AR19" s="151">
        <f>SUM(AR20:AR29)</f>
        <v>0</v>
      </c>
      <c r="AS19" s="151">
        <f t="shared" si="57"/>
        <v>0</v>
      </c>
      <c r="AT19" s="151">
        <f>SUM(AT20:AT29)</f>
        <v>0</v>
      </c>
      <c r="AU19" s="151">
        <f t="shared" si="57"/>
        <v>0</v>
      </c>
      <c r="AV19" s="151">
        <f>SUM(AV20:AV29)</f>
        <v>0</v>
      </c>
      <c r="AW19" s="151">
        <f t="shared" si="57"/>
        <v>0</v>
      </c>
      <c r="AX19" s="151">
        <f>SUM(AX20:AX29)</f>
        <v>0</v>
      </c>
      <c r="AY19" s="192" t="s">
        <v>365</v>
      </c>
      <c r="AZ19" s="87"/>
      <c r="BA19" s="88" t="s">
        <v>93</v>
      </c>
      <c r="BB19" s="89" t="s">
        <v>89</v>
      </c>
      <c r="BC19" s="90"/>
      <c r="BD19" s="90"/>
      <c r="BE19" s="90"/>
      <c r="BF19" s="159"/>
      <c r="BG19" s="151">
        <f t="shared" ref="BG19:BN19" si="58">SUM(BG20:BG29)</f>
        <v>30</v>
      </c>
      <c r="BH19" s="151">
        <f t="shared" si="58"/>
        <v>20</v>
      </c>
      <c r="BI19" s="151">
        <f t="shared" si="58"/>
        <v>0</v>
      </c>
      <c r="BJ19" s="151">
        <f t="shared" si="58"/>
        <v>0</v>
      </c>
      <c r="BK19" s="151">
        <f t="shared" si="58"/>
        <v>200</v>
      </c>
      <c r="BL19" s="151">
        <f t="shared" si="58"/>
        <v>288</v>
      </c>
      <c r="BM19" s="151">
        <f t="shared" si="58"/>
        <v>0</v>
      </c>
      <c r="BN19" s="151">
        <f t="shared" si="58"/>
        <v>0</v>
      </c>
      <c r="BO19" s="192" t="s">
        <v>443</v>
      </c>
      <c r="BP19" s="87"/>
      <c r="BQ19" s="88" t="s">
        <v>93</v>
      </c>
      <c r="BR19" s="89" t="s">
        <v>89</v>
      </c>
      <c r="BS19" s="90"/>
      <c r="BT19" s="90"/>
      <c r="BU19" s="90"/>
      <c r="BV19" s="159"/>
      <c r="BW19" s="151">
        <f t="shared" ref="BW19:CF19" si="59">SUM(BW20:BW29)</f>
        <v>10441</v>
      </c>
      <c r="BX19" s="151">
        <f t="shared" si="59"/>
        <v>11168</v>
      </c>
      <c r="BY19" s="151">
        <f t="shared" si="59"/>
        <v>5100</v>
      </c>
      <c r="BZ19" s="151">
        <f t="shared" si="59"/>
        <v>5338</v>
      </c>
      <c r="CA19" s="151"/>
      <c r="CB19" s="151"/>
      <c r="CC19" s="151">
        <f t="shared" si="59"/>
        <v>0</v>
      </c>
      <c r="CD19" s="151">
        <f t="shared" si="59"/>
        <v>0</v>
      </c>
      <c r="CE19" s="151">
        <f t="shared" si="59"/>
        <v>7276</v>
      </c>
      <c r="CF19" s="151">
        <f t="shared" si="59"/>
        <v>10550</v>
      </c>
      <c r="CG19" s="192" t="s">
        <v>671</v>
      </c>
      <c r="CH19" s="87"/>
      <c r="CI19" s="88" t="s">
        <v>93</v>
      </c>
      <c r="CJ19" s="89" t="s">
        <v>89</v>
      </c>
      <c r="CK19" s="90"/>
      <c r="CL19" s="90"/>
      <c r="CM19" s="90"/>
      <c r="CN19" s="159"/>
      <c r="CO19" s="151">
        <f t="shared" ref="CO19:CV19" si="60">SUM(CO20:CO29)</f>
        <v>0</v>
      </c>
      <c r="CP19" s="151">
        <f t="shared" si="60"/>
        <v>0</v>
      </c>
      <c r="CQ19" s="151">
        <f t="shared" si="60"/>
        <v>0</v>
      </c>
      <c r="CR19" s="151">
        <f t="shared" si="60"/>
        <v>0</v>
      </c>
      <c r="CS19" s="151">
        <f t="shared" si="60"/>
        <v>0</v>
      </c>
      <c r="CT19" s="151">
        <f t="shared" si="60"/>
        <v>0</v>
      </c>
      <c r="CU19" s="151">
        <f t="shared" si="60"/>
        <v>2063</v>
      </c>
      <c r="CV19" s="151">
        <f t="shared" si="60"/>
        <v>1849</v>
      </c>
      <c r="CW19" s="192" t="s">
        <v>750</v>
      </c>
      <c r="CX19" s="87"/>
      <c r="CY19" s="88" t="s">
        <v>93</v>
      </c>
      <c r="CZ19" s="89" t="s">
        <v>89</v>
      </c>
      <c r="DA19" s="90"/>
      <c r="DB19" s="90"/>
      <c r="DC19" s="90"/>
      <c r="DD19" s="159"/>
      <c r="DE19" s="151">
        <f t="shared" ref="DE19:DL19" si="61">SUM(DE20:DE29)</f>
        <v>0</v>
      </c>
      <c r="DF19" s="151">
        <f t="shared" si="61"/>
        <v>0</v>
      </c>
      <c r="DG19" s="151">
        <f t="shared" si="61"/>
        <v>0</v>
      </c>
      <c r="DH19" s="151">
        <f t="shared" si="61"/>
        <v>0</v>
      </c>
      <c r="DI19" s="151">
        <f t="shared" si="61"/>
        <v>0</v>
      </c>
      <c r="DJ19" s="151">
        <f t="shared" si="61"/>
        <v>0</v>
      </c>
      <c r="DK19" s="151">
        <f t="shared" si="61"/>
        <v>0</v>
      </c>
      <c r="DL19" s="151">
        <f t="shared" si="61"/>
        <v>0</v>
      </c>
      <c r="DM19" s="192" t="s">
        <v>992</v>
      </c>
      <c r="DN19" s="87"/>
      <c r="DO19" s="88" t="s">
        <v>93</v>
      </c>
      <c r="DP19" s="89" t="s">
        <v>89</v>
      </c>
      <c r="DQ19" s="90"/>
      <c r="DR19" s="90"/>
      <c r="DS19" s="90"/>
      <c r="DT19" s="159"/>
      <c r="DU19" s="151">
        <f t="shared" ref="DU19:EB19" si="62">SUM(DU20:DU29)</f>
        <v>0</v>
      </c>
      <c r="DV19" s="151">
        <f t="shared" si="62"/>
        <v>0</v>
      </c>
      <c r="DW19" s="151">
        <f t="shared" si="62"/>
        <v>0</v>
      </c>
      <c r="DX19" s="151">
        <f t="shared" si="62"/>
        <v>0</v>
      </c>
      <c r="DY19" s="151">
        <f t="shared" si="62"/>
        <v>0</v>
      </c>
      <c r="DZ19" s="151">
        <f t="shared" si="62"/>
        <v>0</v>
      </c>
      <c r="EA19" s="151">
        <f t="shared" si="62"/>
        <v>240</v>
      </c>
      <c r="EB19" s="151">
        <f t="shared" si="62"/>
        <v>100</v>
      </c>
      <c r="EC19" s="192" t="s">
        <v>1071</v>
      </c>
      <c r="ED19" s="87"/>
      <c r="EE19" s="88" t="s">
        <v>93</v>
      </c>
      <c r="EF19" s="89" t="s">
        <v>89</v>
      </c>
      <c r="EG19" s="90"/>
      <c r="EH19" s="90"/>
      <c r="EI19" s="90"/>
      <c r="EJ19" s="159"/>
      <c r="EK19" s="151">
        <f t="shared" ref="EK19:ER19" si="63">SUM(EK20:EK29)</f>
        <v>0</v>
      </c>
      <c r="EL19" s="151">
        <f t="shared" si="63"/>
        <v>0</v>
      </c>
      <c r="EM19" s="151">
        <f t="shared" si="63"/>
        <v>0</v>
      </c>
      <c r="EN19" s="151">
        <f t="shared" si="63"/>
        <v>0</v>
      </c>
      <c r="EO19" s="151">
        <f t="shared" si="63"/>
        <v>396</v>
      </c>
      <c r="EP19" s="151">
        <f t="shared" si="63"/>
        <v>297</v>
      </c>
      <c r="EQ19" s="151">
        <f t="shared" si="63"/>
        <v>0</v>
      </c>
      <c r="ER19" s="151">
        <f t="shared" si="63"/>
        <v>0</v>
      </c>
      <c r="ES19" s="192" t="s">
        <v>1150</v>
      </c>
      <c r="ET19" s="87"/>
      <c r="EU19" s="88" t="s">
        <v>93</v>
      </c>
      <c r="EV19" s="89" t="s">
        <v>89</v>
      </c>
      <c r="EW19" s="90"/>
      <c r="EX19" s="90"/>
      <c r="EY19" s="90"/>
      <c r="EZ19" s="159"/>
      <c r="FA19" s="151">
        <f t="shared" ref="FA19:FH19" si="64">SUM(FA20:FA29)</f>
        <v>0</v>
      </c>
      <c r="FB19" s="151">
        <f t="shared" si="64"/>
        <v>0</v>
      </c>
      <c r="FC19" s="151">
        <f t="shared" si="64"/>
        <v>0</v>
      </c>
      <c r="FD19" s="151">
        <f t="shared" si="64"/>
        <v>0</v>
      </c>
      <c r="FE19" s="151">
        <f t="shared" si="64"/>
        <v>0</v>
      </c>
      <c r="FF19" s="151">
        <f t="shared" si="64"/>
        <v>0</v>
      </c>
      <c r="FG19" s="151">
        <f t="shared" si="64"/>
        <v>0</v>
      </c>
      <c r="FH19" s="151">
        <f t="shared" si="64"/>
        <v>0</v>
      </c>
      <c r="FI19" s="192" t="s">
        <v>1229</v>
      </c>
      <c r="FJ19" s="87"/>
      <c r="FK19" s="88" t="s">
        <v>93</v>
      </c>
      <c r="FL19" s="89" t="s">
        <v>89</v>
      </c>
      <c r="FM19" s="90"/>
      <c r="FN19" s="90"/>
      <c r="FO19" s="90"/>
      <c r="FP19" s="159"/>
      <c r="FQ19" s="151">
        <f t="shared" ref="FQ19:FR19" si="65">SUM(FQ20:FQ29)</f>
        <v>0</v>
      </c>
      <c r="FR19" s="151">
        <f t="shared" si="65"/>
        <v>0</v>
      </c>
      <c r="FS19" s="151">
        <f t="shared" ref="FS19:FT19" si="66">SUM(FS20:FS29)</f>
        <v>0</v>
      </c>
      <c r="FT19" s="151">
        <f t="shared" si="66"/>
        <v>0</v>
      </c>
      <c r="FU19" s="151">
        <f t="shared" ref="FU19:HT19" si="67">SUM(FU20:FU29)</f>
        <v>0</v>
      </c>
      <c r="FV19" s="151">
        <f t="shared" si="67"/>
        <v>0</v>
      </c>
      <c r="FW19" s="151">
        <f t="shared" ref="FW19:GJ19" si="68">SUM(FW20:FW29)</f>
        <v>0</v>
      </c>
      <c r="FX19" s="151">
        <f t="shared" si="68"/>
        <v>0</v>
      </c>
      <c r="FY19" s="192" t="s">
        <v>1308</v>
      </c>
      <c r="FZ19" s="87"/>
      <c r="GA19" s="88" t="s">
        <v>93</v>
      </c>
      <c r="GB19" s="89" t="s">
        <v>89</v>
      </c>
      <c r="GC19" s="90"/>
      <c r="GD19" s="90"/>
      <c r="GE19" s="90"/>
      <c r="GF19" s="159"/>
      <c r="GG19" s="151">
        <f t="shared" si="68"/>
        <v>0</v>
      </c>
      <c r="GH19" s="151">
        <f t="shared" si="68"/>
        <v>0</v>
      </c>
      <c r="GI19" s="151">
        <f t="shared" si="68"/>
        <v>0</v>
      </c>
      <c r="GJ19" s="151">
        <f t="shared" si="68"/>
        <v>0</v>
      </c>
      <c r="GK19" s="151">
        <f t="shared" si="67"/>
        <v>0</v>
      </c>
      <c r="GL19" s="151">
        <f t="shared" si="67"/>
        <v>0</v>
      </c>
      <c r="GM19" s="151">
        <f t="shared" ref="GM19:HD19" si="69">SUM(GM20:GM29)</f>
        <v>0</v>
      </c>
      <c r="GN19" s="151">
        <f t="shared" si="69"/>
        <v>0</v>
      </c>
      <c r="GO19" s="192" t="s">
        <v>1387</v>
      </c>
      <c r="GP19" s="87"/>
      <c r="GQ19" s="88" t="s">
        <v>93</v>
      </c>
      <c r="GR19" s="89" t="s">
        <v>89</v>
      </c>
      <c r="GS19" s="90"/>
      <c r="GT19" s="90"/>
      <c r="GU19" s="90"/>
      <c r="GV19" s="159"/>
      <c r="GW19" s="151">
        <f t="shared" ref="GW19:GX19" si="70">SUM(GW20:GW29)</f>
        <v>0</v>
      </c>
      <c r="GX19" s="151">
        <f t="shared" si="70"/>
        <v>0</v>
      </c>
      <c r="GY19" s="151">
        <f t="shared" si="69"/>
        <v>0</v>
      </c>
      <c r="GZ19" s="151">
        <f t="shared" si="69"/>
        <v>0</v>
      </c>
      <c r="HA19" s="151">
        <f t="shared" si="69"/>
        <v>0</v>
      </c>
      <c r="HB19" s="151">
        <f t="shared" si="69"/>
        <v>0</v>
      </c>
      <c r="HC19" s="151">
        <f t="shared" si="69"/>
        <v>0</v>
      </c>
      <c r="HD19" s="151">
        <f t="shared" si="69"/>
        <v>0</v>
      </c>
      <c r="HE19" s="192" t="s">
        <v>2174</v>
      </c>
      <c r="HF19" s="87"/>
      <c r="HG19" s="88" t="s">
        <v>93</v>
      </c>
      <c r="HH19" s="89" t="s">
        <v>89</v>
      </c>
      <c r="HI19" s="90"/>
      <c r="HJ19" s="90"/>
      <c r="HK19" s="90"/>
      <c r="HL19" s="159"/>
      <c r="HM19" s="151">
        <f t="shared" si="67"/>
        <v>0</v>
      </c>
      <c r="HN19" s="151">
        <f t="shared" si="67"/>
        <v>0</v>
      </c>
      <c r="HO19" s="151">
        <f t="shared" si="67"/>
        <v>0</v>
      </c>
      <c r="HP19" s="151">
        <f t="shared" si="67"/>
        <v>0</v>
      </c>
      <c r="HQ19" s="91">
        <f t="shared" si="67"/>
        <v>0</v>
      </c>
      <c r="HR19" s="151">
        <f t="shared" si="67"/>
        <v>0</v>
      </c>
      <c r="HS19" s="151">
        <f t="shared" si="67"/>
        <v>402</v>
      </c>
      <c r="HT19" s="151">
        <f t="shared" si="67"/>
        <v>0</v>
      </c>
      <c r="HU19" s="192" t="s">
        <v>2253</v>
      </c>
      <c r="HV19" s="87"/>
      <c r="HW19" s="88" t="s">
        <v>93</v>
      </c>
      <c r="HX19" s="89" t="s">
        <v>89</v>
      </c>
      <c r="HY19" s="90"/>
      <c r="HZ19" s="90"/>
      <c r="IA19" s="90"/>
      <c r="IB19" s="91">
        <f t="shared" ref="IB19:II19" si="71">SUM(IB20:IB29)</f>
        <v>0</v>
      </c>
      <c r="IC19" s="151">
        <f t="shared" si="71"/>
        <v>0</v>
      </c>
      <c r="ID19" s="151">
        <f t="shared" si="71"/>
        <v>0</v>
      </c>
      <c r="IE19" s="151">
        <f t="shared" si="71"/>
        <v>0</v>
      </c>
      <c r="IF19" s="151">
        <f t="shared" si="71"/>
        <v>0</v>
      </c>
      <c r="IG19" s="151">
        <f t="shared" si="71"/>
        <v>0</v>
      </c>
      <c r="IH19" s="151">
        <f t="shared" si="71"/>
        <v>0</v>
      </c>
      <c r="II19" s="151">
        <f t="shared" si="71"/>
        <v>0</v>
      </c>
      <c r="IJ19" s="192" t="s">
        <v>2332</v>
      </c>
      <c r="IK19" s="87"/>
      <c r="IL19" s="88" t="s">
        <v>93</v>
      </c>
      <c r="IM19" s="89" t="s">
        <v>89</v>
      </c>
      <c r="IN19" s="90"/>
      <c r="IO19" s="90"/>
      <c r="IP19" s="90"/>
      <c r="IQ19" s="91">
        <f t="shared" ref="IQ19:IR19" si="72">SUM(IQ20:IQ29)</f>
        <v>200</v>
      </c>
      <c r="IR19" s="151">
        <f t="shared" si="72"/>
        <v>215</v>
      </c>
      <c r="IS19" s="151">
        <f>SUM(IS20:IS29)</f>
        <v>0</v>
      </c>
      <c r="IT19" s="151">
        <f>SUM(IT20:IT29)</f>
        <v>0</v>
      </c>
      <c r="IU19" s="91">
        <f t="shared" si="36"/>
        <v>147038</v>
      </c>
      <c r="IV19" s="91">
        <f t="shared" si="36"/>
        <v>142452</v>
      </c>
    </row>
    <row r="20" spans="1:256" s="62" customFormat="1" ht="15" customHeight="1" thickBot="1" x14ac:dyDescent="0.25">
      <c r="A20" s="192" t="s">
        <v>34</v>
      </c>
      <c r="B20" s="61"/>
      <c r="C20" s="64"/>
      <c r="D20" s="65" t="s">
        <v>610</v>
      </c>
      <c r="E20" s="59" t="s">
        <v>619</v>
      </c>
      <c r="F20" s="59"/>
      <c r="G20" s="59"/>
      <c r="H20" s="50"/>
      <c r="I20" s="60"/>
      <c r="J20" s="60"/>
      <c r="K20" s="60"/>
      <c r="L20" s="60"/>
      <c r="M20" s="60"/>
      <c r="N20" s="60"/>
      <c r="O20" s="60"/>
      <c r="P20" s="60"/>
      <c r="Q20" s="60"/>
      <c r="R20" s="60"/>
      <c r="S20" s="192" t="s">
        <v>186</v>
      </c>
      <c r="T20" s="61"/>
      <c r="U20" s="64"/>
      <c r="V20" s="65" t="s">
        <v>610</v>
      </c>
      <c r="W20" s="59" t="s">
        <v>619</v>
      </c>
      <c r="X20" s="59"/>
      <c r="Y20" s="59"/>
      <c r="Z20" s="50"/>
      <c r="AA20" s="60"/>
      <c r="AB20" s="60"/>
      <c r="AC20" s="60"/>
      <c r="AD20" s="60"/>
      <c r="AE20" s="60"/>
      <c r="AF20" s="60"/>
      <c r="AG20" s="150"/>
      <c r="AH20" s="150"/>
      <c r="AI20" s="192" t="s">
        <v>286</v>
      </c>
      <c r="AJ20" s="61"/>
      <c r="AK20" s="64"/>
      <c r="AL20" s="65" t="s">
        <v>610</v>
      </c>
      <c r="AM20" s="59" t="s">
        <v>619</v>
      </c>
      <c r="AN20" s="59"/>
      <c r="AO20" s="59"/>
      <c r="AP20" s="69"/>
      <c r="AQ20" s="150"/>
      <c r="AR20" s="150"/>
      <c r="AS20" s="150"/>
      <c r="AT20" s="150"/>
      <c r="AU20" s="150"/>
      <c r="AV20" s="150"/>
      <c r="AW20" s="150"/>
      <c r="AX20" s="150"/>
      <c r="AY20" s="192" t="s">
        <v>366</v>
      </c>
      <c r="AZ20" s="61"/>
      <c r="BA20" s="64"/>
      <c r="BB20" s="65" t="s">
        <v>610</v>
      </c>
      <c r="BC20" s="59" t="s">
        <v>619</v>
      </c>
      <c r="BD20" s="59"/>
      <c r="BE20" s="59"/>
      <c r="BF20" s="69"/>
      <c r="BG20" s="150"/>
      <c r="BH20" s="150"/>
      <c r="BI20" s="150"/>
      <c r="BJ20" s="150"/>
      <c r="BK20" s="150">
        <v>157</v>
      </c>
      <c r="BL20" s="150">
        <v>227</v>
      </c>
      <c r="BM20" s="150"/>
      <c r="BN20" s="150"/>
      <c r="BO20" s="192" t="s">
        <v>444</v>
      </c>
      <c r="BP20" s="61"/>
      <c r="BQ20" s="64"/>
      <c r="BR20" s="65" t="s">
        <v>610</v>
      </c>
      <c r="BS20" s="59" t="s">
        <v>619</v>
      </c>
      <c r="BT20" s="59"/>
      <c r="BU20" s="59"/>
      <c r="BV20" s="69"/>
      <c r="BW20" s="150"/>
      <c r="BX20" s="150"/>
      <c r="BY20" s="150"/>
      <c r="BZ20" s="150"/>
      <c r="CA20" s="150"/>
      <c r="CB20" s="150"/>
      <c r="CC20" s="150"/>
      <c r="CD20" s="150"/>
      <c r="CE20" s="150"/>
      <c r="CF20" s="150"/>
      <c r="CG20" s="192" t="s">
        <v>672</v>
      </c>
      <c r="CH20" s="61"/>
      <c r="CI20" s="64"/>
      <c r="CJ20" s="65" t="s">
        <v>610</v>
      </c>
      <c r="CK20" s="59" t="s">
        <v>619</v>
      </c>
      <c r="CL20" s="59"/>
      <c r="CM20" s="59"/>
      <c r="CN20" s="69"/>
      <c r="CO20" s="150"/>
      <c r="CP20" s="150"/>
      <c r="CQ20" s="150"/>
      <c r="CR20" s="150"/>
      <c r="CS20" s="150"/>
      <c r="CT20" s="150"/>
      <c r="CU20" s="150"/>
      <c r="CV20" s="150"/>
      <c r="CW20" s="192" t="s">
        <v>751</v>
      </c>
      <c r="CX20" s="61"/>
      <c r="CY20" s="64"/>
      <c r="CZ20" s="65" t="s">
        <v>610</v>
      </c>
      <c r="DA20" s="59" t="s">
        <v>619</v>
      </c>
      <c r="DB20" s="59"/>
      <c r="DC20" s="59"/>
      <c r="DD20" s="69"/>
      <c r="DE20" s="150"/>
      <c r="DF20" s="150"/>
      <c r="DG20" s="150"/>
      <c r="DH20" s="150"/>
      <c r="DI20" s="150"/>
      <c r="DJ20" s="150"/>
      <c r="DK20" s="150"/>
      <c r="DL20" s="150"/>
      <c r="DM20" s="192" t="s">
        <v>993</v>
      </c>
      <c r="DN20" s="61"/>
      <c r="DO20" s="64"/>
      <c r="DP20" s="65" t="s">
        <v>610</v>
      </c>
      <c r="DQ20" s="59" t="s">
        <v>619</v>
      </c>
      <c r="DR20" s="59"/>
      <c r="DS20" s="59"/>
      <c r="DT20" s="69"/>
      <c r="DU20" s="150"/>
      <c r="DV20" s="150"/>
      <c r="DW20" s="150"/>
      <c r="DX20" s="150"/>
      <c r="DY20" s="150"/>
      <c r="DZ20" s="150"/>
      <c r="EA20" s="150"/>
      <c r="EB20" s="150"/>
      <c r="EC20" s="192" t="s">
        <v>1072</v>
      </c>
      <c r="ED20" s="61"/>
      <c r="EE20" s="64"/>
      <c r="EF20" s="65" t="s">
        <v>610</v>
      </c>
      <c r="EG20" s="59" t="s">
        <v>619</v>
      </c>
      <c r="EH20" s="59"/>
      <c r="EI20" s="59"/>
      <c r="EJ20" s="69"/>
      <c r="EK20" s="150"/>
      <c r="EL20" s="150"/>
      <c r="EM20" s="150"/>
      <c r="EN20" s="150"/>
      <c r="EO20" s="150"/>
      <c r="EP20" s="150"/>
      <c r="EQ20" s="150"/>
      <c r="ER20" s="150"/>
      <c r="ES20" s="192" t="s">
        <v>1151</v>
      </c>
      <c r="ET20" s="61"/>
      <c r="EU20" s="64"/>
      <c r="EV20" s="65" t="s">
        <v>610</v>
      </c>
      <c r="EW20" s="59" t="s">
        <v>619</v>
      </c>
      <c r="EX20" s="59"/>
      <c r="EY20" s="59"/>
      <c r="EZ20" s="69"/>
      <c r="FA20" s="150"/>
      <c r="FB20" s="150"/>
      <c r="FC20" s="150"/>
      <c r="FD20" s="150"/>
      <c r="FE20" s="150"/>
      <c r="FF20" s="150"/>
      <c r="FG20" s="150"/>
      <c r="FH20" s="150"/>
      <c r="FI20" s="192" t="s">
        <v>1230</v>
      </c>
      <c r="FJ20" s="61"/>
      <c r="FK20" s="64"/>
      <c r="FL20" s="65" t="s">
        <v>610</v>
      </c>
      <c r="FM20" s="59" t="s">
        <v>619</v>
      </c>
      <c r="FN20" s="59"/>
      <c r="FO20" s="59"/>
      <c r="FP20" s="69"/>
      <c r="FQ20" s="150"/>
      <c r="FR20" s="150"/>
      <c r="FS20" s="150"/>
      <c r="FT20" s="150"/>
      <c r="FU20" s="150"/>
      <c r="FV20" s="150"/>
      <c r="FW20" s="150"/>
      <c r="FX20" s="150"/>
      <c r="FY20" s="192" t="s">
        <v>1309</v>
      </c>
      <c r="FZ20" s="61"/>
      <c r="GA20" s="64"/>
      <c r="GB20" s="65" t="s">
        <v>610</v>
      </c>
      <c r="GC20" s="59" t="s">
        <v>619</v>
      </c>
      <c r="GD20" s="59"/>
      <c r="GE20" s="59"/>
      <c r="GF20" s="69"/>
      <c r="GG20" s="150"/>
      <c r="GH20" s="150"/>
      <c r="GI20" s="150"/>
      <c r="GJ20" s="150"/>
      <c r="GK20" s="150"/>
      <c r="GL20" s="150"/>
      <c r="GM20" s="150"/>
      <c r="GN20" s="150"/>
      <c r="GO20" s="192" t="s">
        <v>1388</v>
      </c>
      <c r="GP20" s="61"/>
      <c r="GQ20" s="64"/>
      <c r="GR20" s="65" t="s">
        <v>610</v>
      </c>
      <c r="GS20" s="59" t="s">
        <v>619</v>
      </c>
      <c r="GT20" s="59"/>
      <c r="GU20" s="59"/>
      <c r="GV20" s="69"/>
      <c r="GW20" s="150"/>
      <c r="GX20" s="150"/>
      <c r="GY20" s="150"/>
      <c r="GZ20" s="150"/>
      <c r="HA20" s="150"/>
      <c r="HB20" s="150"/>
      <c r="HC20" s="150"/>
      <c r="HD20" s="150"/>
      <c r="HE20" s="192" t="s">
        <v>2175</v>
      </c>
      <c r="HF20" s="61"/>
      <c r="HG20" s="64"/>
      <c r="HH20" s="65" t="s">
        <v>610</v>
      </c>
      <c r="HI20" s="59" t="s">
        <v>619</v>
      </c>
      <c r="HJ20" s="59"/>
      <c r="HK20" s="59"/>
      <c r="HL20" s="69"/>
      <c r="HM20" s="150"/>
      <c r="HN20" s="150"/>
      <c r="HO20" s="150"/>
      <c r="HP20" s="150"/>
      <c r="HQ20" s="60"/>
      <c r="HR20" s="150"/>
      <c r="HS20" s="150"/>
      <c r="HT20" s="150"/>
      <c r="HU20" s="192" t="s">
        <v>2254</v>
      </c>
      <c r="HV20" s="61"/>
      <c r="HW20" s="64"/>
      <c r="HX20" s="65" t="s">
        <v>610</v>
      </c>
      <c r="HY20" s="59" t="s">
        <v>619</v>
      </c>
      <c r="HZ20" s="59"/>
      <c r="IA20" s="59"/>
      <c r="IB20" s="60"/>
      <c r="IC20" s="150"/>
      <c r="ID20" s="150"/>
      <c r="IE20" s="150"/>
      <c r="IF20" s="150"/>
      <c r="IG20" s="150"/>
      <c r="IH20" s="150"/>
      <c r="II20" s="150"/>
      <c r="IJ20" s="192" t="s">
        <v>2333</v>
      </c>
      <c r="IK20" s="61"/>
      <c r="IL20" s="64"/>
      <c r="IM20" s="65" t="s">
        <v>610</v>
      </c>
      <c r="IN20" s="59" t="s">
        <v>619</v>
      </c>
      <c r="IO20" s="59"/>
      <c r="IP20" s="59"/>
      <c r="IQ20" s="60"/>
      <c r="IR20" s="60"/>
      <c r="IS20" s="150"/>
      <c r="IT20" s="150"/>
      <c r="IU20" s="60">
        <f t="shared" si="36"/>
        <v>157</v>
      </c>
      <c r="IV20" s="60">
        <f t="shared" si="36"/>
        <v>227</v>
      </c>
    </row>
    <row r="21" spans="1:256" s="62" customFormat="1" ht="15" customHeight="1" thickBot="1" x14ac:dyDescent="0.25">
      <c r="A21" s="192" t="s">
        <v>35</v>
      </c>
      <c r="B21" s="61"/>
      <c r="C21" s="64"/>
      <c r="D21" s="65" t="s">
        <v>611</v>
      </c>
      <c r="E21" s="59" t="s">
        <v>620</v>
      </c>
      <c r="F21" s="59"/>
      <c r="G21" s="59"/>
      <c r="H21" s="50"/>
      <c r="I21" s="60">
        <v>39</v>
      </c>
      <c r="J21" s="60">
        <v>31</v>
      </c>
      <c r="K21" s="60"/>
      <c r="L21" s="60"/>
      <c r="M21" s="60"/>
      <c r="N21" s="60"/>
      <c r="O21" s="60"/>
      <c r="P21" s="60"/>
      <c r="Q21" s="60"/>
      <c r="R21" s="60"/>
      <c r="S21" s="192" t="s">
        <v>187</v>
      </c>
      <c r="T21" s="61"/>
      <c r="U21" s="64"/>
      <c r="V21" s="65" t="s">
        <v>611</v>
      </c>
      <c r="W21" s="59" t="s">
        <v>620</v>
      </c>
      <c r="X21" s="59"/>
      <c r="Y21" s="59"/>
      <c r="Z21" s="50"/>
      <c r="AA21" s="60"/>
      <c r="AB21" s="60"/>
      <c r="AC21" s="60">
        <v>12992</v>
      </c>
      <c r="AD21" s="60">
        <v>11677</v>
      </c>
      <c r="AE21" s="60"/>
      <c r="AF21" s="60"/>
      <c r="AG21" s="150"/>
      <c r="AH21" s="150"/>
      <c r="AI21" s="192" t="s">
        <v>287</v>
      </c>
      <c r="AJ21" s="61"/>
      <c r="AK21" s="64"/>
      <c r="AL21" s="65" t="s">
        <v>611</v>
      </c>
      <c r="AM21" s="59" t="s">
        <v>620</v>
      </c>
      <c r="AN21" s="59"/>
      <c r="AO21" s="59"/>
      <c r="AP21" s="69"/>
      <c r="AQ21" s="150"/>
      <c r="AR21" s="150"/>
      <c r="AS21" s="150"/>
      <c r="AT21" s="150"/>
      <c r="AU21" s="150"/>
      <c r="AV21" s="150"/>
      <c r="AW21" s="150"/>
      <c r="AX21" s="150"/>
      <c r="AY21" s="192" t="s">
        <v>367</v>
      </c>
      <c r="AZ21" s="61"/>
      <c r="BA21" s="64"/>
      <c r="BB21" s="65" t="s">
        <v>611</v>
      </c>
      <c r="BC21" s="59" t="s">
        <v>620</v>
      </c>
      <c r="BD21" s="59"/>
      <c r="BE21" s="59"/>
      <c r="BF21" s="69"/>
      <c r="BG21" s="150"/>
      <c r="BH21" s="150"/>
      <c r="BI21" s="150"/>
      <c r="BJ21" s="150"/>
      <c r="BK21" s="150"/>
      <c r="BL21" s="150"/>
      <c r="BM21" s="150"/>
      <c r="BN21" s="150"/>
      <c r="BO21" s="192" t="s">
        <v>445</v>
      </c>
      <c r="BP21" s="61"/>
      <c r="BQ21" s="64"/>
      <c r="BR21" s="65" t="s">
        <v>611</v>
      </c>
      <c r="BS21" s="59" t="s">
        <v>620</v>
      </c>
      <c r="BT21" s="59"/>
      <c r="BU21" s="59"/>
      <c r="BV21" s="69"/>
      <c r="BW21" s="150"/>
      <c r="BX21" s="150">
        <v>255</v>
      </c>
      <c r="BY21" s="150">
        <v>4016</v>
      </c>
      <c r="BZ21" s="150">
        <v>4203</v>
      </c>
      <c r="CA21" s="150"/>
      <c r="CB21" s="150"/>
      <c r="CC21" s="150"/>
      <c r="CD21" s="150"/>
      <c r="CE21" s="150">
        <v>4724</v>
      </c>
      <c r="CF21" s="150">
        <v>8236</v>
      </c>
      <c r="CG21" s="192" t="s">
        <v>673</v>
      </c>
      <c r="CH21" s="61"/>
      <c r="CI21" s="64"/>
      <c r="CJ21" s="65" t="s">
        <v>611</v>
      </c>
      <c r="CK21" s="59" t="s">
        <v>620</v>
      </c>
      <c r="CL21" s="59"/>
      <c r="CM21" s="59"/>
      <c r="CN21" s="69"/>
      <c r="CO21" s="150"/>
      <c r="CP21" s="150"/>
      <c r="CQ21" s="150"/>
      <c r="CR21" s="150"/>
      <c r="CS21" s="150"/>
      <c r="CT21" s="150"/>
      <c r="CU21" s="150"/>
      <c r="CV21" s="150"/>
      <c r="CW21" s="192" t="s">
        <v>752</v>
      </c>
      <c r="CX21" s="61"/>
      <c r="CY21" s="64"/>
      <c r="CZ21" s="65" t="s">
        <v>611</v>
      </c>
      <c r="DA21" s="59" t="s">
        <v>620</v>
      </c>
      <c r="DB21" s="59"/>
      <c r="DC21" s="59"/>
      <c r="DD21" s="69"/>
      <c r="DE21" s="150"/>
      <c r="DF21" s="150"/>
      <c r="DG21" s="150"/>
      <c r="DH21" s="150"/>
      <c r="DI21" s="150"/>
      <c r="DJ21" s="150"/>
      <c r="DK21" s="150"/>
      <c r="DL21" s="150"/>
      <c r="DM21" s="192" t="s">
        <v>994</v>
      </c>
      <c r="DN21" s="61"/>
      <c r="DO21" s="64"/>
      <c r="DP21" s="65" t="s">
        <v>611</v>
      </c>
      <c r="DQ21" s="59" t="s">
        <v>620</v>
      </c>
      <c r="DR21" s="59"/>
      <c r="DS21" s="59"/>
      <c r="DT21" s="69"/>
      <c r="DU21" s="150"/>
      <c r="DV21" s="150"/>
      <c r="DW21" s="150"/>
      <c r="DX21" s="150"/>
      <c r="DY21" s="150"/>
      <c r="DZ21" s="150"/>
      <c r="EA21" s="150">
        <v>189</v>
      </c>
      <c r="EB21" s="150">
        <v>79</v>
      </c>
      <c r="EC21" s="192" t="s">
        <v>1073</v>
      </c>
      <c r="ED21" s="61"/>
      <c r="EE21" s="64"/>
      <c r="EF21" s="65" t="s">
        <v>611</v>
      </c>
      <c r="EG21" s="59" t="s">
        <v>620</v>
      </c>
      <c r="EH21" s="59"/>
      <c r="EI21" s="59"/>
      <c r="EJ21" s="69"/>
      <c r="EK21" s="150"/>
      <c r="EL21" s="150"/>
      <c r="EM21" s="150"/>
      <c r="EN21" s="150"/>
      <c r="EO21" s="150">
        <v>312</v>
      </c>
      <c r="EP21" s="150">
        <v>234</v>
      </c>
      <c r="EQ21" s="150"/>
      <c r="ER21" s="150"/>
      <c r="ES21" s="192" t="s">
        <v>1152</v>
      </c>
      <c r="ET21" s="61"/>
      <c r="EU21" s="64"/>
      <c r="EV21" s="65" t="s">
        <v>611</v>
      </c>
      <c r="EW21" s="59" t="s">
        <v>620</v>
      </c>
      <c r="EX21" s="59"/>
      <c r="EY21" s="59"/>
      <c r="EZ21" s="69"/>
      <c r="FA21" s="150"/>
      <c r="FB21" s="150"/>
      <c r="FC21" s="150"/>
      <c r="FD21" s="150"/>
      <c r="FE21" s="150"/>
      <c r="FF21" s="150"/>
      <c r="FG21" s="150"/>
      <c r="FH21" s="150"/>
      <c r="FI21" s="192" t="s">
        <v>1231</v>
      </c>
      <c r="FJ21" s="61"/>
      <c r="FK21" s="64"/>
      <c r="FL21" s="65" t="s">
        <v>611</v>
      </c>
      <c r="FM21" s="59" t="s">
        <v>620</v>
      </c>
      <c r="FN21" s="59"/>
      <c r="FO21" s="59"/>
      <c r="FP21" s="69"/>
      <c r="FQ21" s="150"/>
      <c r="FR21" s="150"/>
      <c r="FS21" s="150"/>
      <c r="FT21" s="150"/>
      <c r="FU21" s="150"/>
      <c r="FV21" s="150"/>
      <c r="FW21" s="150"/>
      <c r="FX21" s="150"/>
      <c r="FY21" s="192" t="s">
        <v>1310</v>
      </c>
      <c r="FZ21" s="61"/>
      <c r="GA21" s="64"/>
      <c r="GB21" s="65" t="s">
        <v>611</v>
      </c>
      <c r="GC21" s="59" t="s">
        <v>620</v>
      </c>
      <c r="GD21" s="59"/>
      <c r="GE21" s="59"/>
      <c r="GF21" s="69"/>
      <c r="GG21" s="150"/>
      <c r="GH21" s="150"/>
      <c r="GI21" s="150"/>
      <c r="GJ21" s="150"/>
      <c r="GK21" s="150"/>
      <c r="GL21" s="150"/>
      <c r="GM21" s="150"/>
      <c r="GN21" s="150"/>
      <c r="GO21" s="192" t="s">
        <v>1389</v>
      </c>
      <c r="GP21" s="61"/>
      <c r="GQ21" s="64"/>
      <c r="GR21" s="65" t="s">
        <v>611</v>
      </c>
      <c r="GS21" s="59" t="s">
        <v>620</v>
      </c>
      <c r="GT21" s="59"/>
      <c r="GU21" s="59"/>
      <c r="GV21" s="69"/>
      <c r="GW21" s="150"/>
      <c r="GX21" s="150"/>
      <c r="GY21" s="150"/>
      <c r="GZ21" s="150"/>
      <c r="HA21" s="150"/>
      <c r="HB21" s="150"/>
      <c r="HC21" s="150"/>
      <c r="HD21" s="150"/>
      <c r="HE21" s="192" t="s">
        <v>2176</v>
      </c>
      <c r="HF21" s="61"/>
      <c r="HG21" s="64"/>
      <c r="HH21" s="65" t="s">
        <v>611</v>
      </c>
      <c r="HI21" s="59" t="s">
        <v>620</v>
      </c>
      <c r="HJ21" s="59"/>
      <c r="HK21" s="59"/>
      <c r="HL21" s="69"/>
      <c r="HM21" s="150"/>
      <c r="HN21" s="150"/>
      <c r="HO21" s="150"/>
      <c r="HP21" s="150"/>
      <c r="HQ21" s="60"/>
      <c r="HR21" s="150"/>
      <c r="HS21" s="150"/>
      <c r="HT21" s="150"/>
      <c r="HU21" s="192" t="s">
        <v>2255</v>
      </c>
      <c r="HV21" s="61"/>
      <c r="HW21" s="64"/>
      <c r="HX21" s="65" t="s">
        <v>611</v>
      </c>
      <c r="HY21" s="59" t="s">
        <v>620</v>
      </c>
      <c r="HZ21" s="59"/>
      <c r="IA21" s="59"/>
      <c r="IB21" s="60"/>
      <c r="IC21" s="150"/>
      <c r="ID21" s="150"/>
      <c r="IE21" s="150"/>
      <c r="IF21" s="150"/>
      <c r="IG21" s="150"/>
      <c r="IH21" s="150"/>
      <c r="II21" s="150"/>
      <c r="IJ21" s="192" t="s">
        <v>2334</v>
      </c>
      <c r="IK21" s="61"/>
      <c r="IL21" s="64"/>
      <c r="IM21" s="65" t="s">
        <v>611</v>
      </c>
      <c r="IN21" s="59" t="s">
        <v>620</v>
      </c>
      <c r="IO21" s="59"/>
      <c r="IP21" s="59"/>
      <c r="IQ21" s="60"/>
      <c r="IR21" s="60"/>
      <c r="IS21" s="150"/>
      <c r="IT21" s="150"/>
      <c r="IU21" s="60">
        <f t="shared" si="36"/>
        <v>22272</v>
      </c>
      <c r="IV21" s="60">
        <f t="shared" si="36"/>
        <v>24715</v>
      </c>
    </row>
    <row r="22" spans="1:256" s="62" customFormat="1" ht="15" customHeight="1" thickBot="1" x14ac:dyDescent="0.25">
      <c r="A22" s="192" t="s">
        <v>36</v>
      </c>
      <c r="B22" s="61"/>
      <c r="C22" s="64"/>
      <c r="D22" s="65" t="s">
        <v>612</v>
      </c>
      <c r="E22" s="50" t="s">
        <v>621</v>
      </c>
      <c r="F22" s="50"/>
      <c r="G22" s="50"/>
      <c r="H22" s="50"/>
      <c r="I22" s="60">
        <v>551</v>
      </c>
      <c r="J22" s="60">
        <v>375</v>
      </c>
      <c r="K22" s="60"/>
      <c r="L22" s="60"/>
      <c r="M22" s="60"/>
      <c r="N22" s="60"/>
      <c r="O22" s="60">
        <v>2584</v>
      </c>
      <c r="P22" s="60">
        <v>2144</v>
      </c>
      <c r="Q22" s="60"/>
      <c r="R22" s="60"/>
      <c r="S22" s="192" t="s">
        <v>188</v>
      </c>
      <c r="T22" s="61"/>
      <c r="U22" s="64"/>
      <c r="V22" s="65" t="s">
        <v>612</v>
      </c>
      <c r="W22" s="50" t="s">
        <v>621</v>
      </c>
      <c r="X22" s="50"/>
      <c r="Y22" s="50"/>
      <c r="Z22" s="50"/>
      <c r="AA22" s="60"/>
      <c r="AB22" s="60"/>
      <c r="AC22" s="60">
        <v>2362</v>
      </c>
      <c r="AD22" s="60">
        <v>266</v>
      </c>
      <c r="AE22" s="60"/>
      <c r="AF22" s="60"/>
      <c r="AG22" s="150"/>
      <c r="AH22" s="150"/>
      <c r="AI22" s="192" t="s">
        <v>288</v>
      </c>
      <c r="AJ22" s="61"/>
      <c r="AK22" s="64"/>
      <c r="AL22" s="65" t="s">
        <v>612</v>
      </c>
      <c r="AM22" s="50" t="s">
        <v>621</v>
      </c>
      <c r="AN22" s="50"/>
      <c r="AO22" s="50"/>
      <c r="AP22" s="69"/>
      <c r="AQ22" s="150"/>
      <c r="AR22" s="150"/>
      <c r="AS22" s="150"/>
      <c r="AT22" s="150"/>
      <c r="AU22" s="150"/>
      <c r="AV22" s="150"/>
      <c r="AW22" s="150"/>
      <c r="AX22" s="150"/>
      <c r="AY22" s="192" t="s">
        <v>368</v>
      </c>
      <c r="AZ22" s="61"/>
      <c r="BA22" s="64"/>
      <c r="BB22" s="65" t="s">
        <v>612</v>
      </c>
      <c r="BC22" s="50" t="s">
        <v>621</v>
      </c>
      <c r="BD22" s="50"/>
      <c r="BE22" s="50"/>
      <c r="BF22" s="69"/>
      <c r="BG22" s="150"/>
      <c r="BH22" s="150"/>
      <c r="BI22" s="150"/>
      <c r="BJ22" s="150"/>
      <c r="BK22" s="150"/>
      <c r="BL22" s="150"/>
      <c r="BM22" s="150"/>
      <c r="BN22" s="150"/>
      <c r="BO22" s="192" t="s">
        <v>446</v>
      </c>
      <c r="BP22" s="61"/>
      <c r="BQ22" s="64"/>
      <c r="BR22" s="65" t="s">
        <v>612</v>
      </c>
      <c r="BS22" s="50" t="s">
        <v>621</v>
      </c>
      <c r="BT22" s="50"/>
      <c r="BU22" s="50"/>
      <c r="BV22" s="69"/>
      <c r="BW22" s="150"/>
      <c r="BX22" s="150"/>
      <c r="BY22" s="150"/>
      <c r="BZ22" s="150"/>
      <c r="CA22" s="150"/>
      <c r="CB22" s="150"/>
      <c r="CC22" s="150"/>
      <c r="CD22" s="150"/>
      <c r="CE22" s="150"/>
      <c r="CF22" s="150"/>
      <c r="CG22" s="192" t="s">
        <v>674</v>
      </c>
      <c r="CH22" s="61"/>
      <c r="CI22" s="64"/>
      <c r="CJ22" s="65" t="s">
        <v>612</v>
      </c>
      <c r="CK22" s="50" t="s">
        <v>621</v>
      </c>
      <c r="CL22" s="50"/>
      <c r="CM22" s="50"/>
      <c r="CN22" s="69"/>
      <c r="CO22" s="150"/>
      <c r="CP22" s="150"/>
      <c r="CQ22" s="150"/>
      <c r="CR22" s="150"/>
      <c r="CS22" s="150"/>
      <c r="CT22" s="150"/>
      <c r="CU22" s="150"/>
      <c r="CV22" s="150"/>
      <c r="CW22" s="192" t="s">
        <v>753</v>
      </c>
      <c r="CX22" s="61"/>
      <c r="CY22" s="64"/>
      <c r="CZ22" s="65" t="s">
        <v>612</v>
      </c>
      <c r="DA22" s="50" t="s">
        <v>621</v>
      </c>
      <c r="DB22" s="50"/>
      <c r="DC22" s="50"/>
      <c r="DD22" s="69"/>
      <c r="DE22" s="150"/>
      <c r="DF22" s="150"/>
      <c r="DG22" s="150"/>
      <c r="DH22" s="150"/>
      <c r="DI22" s="150"/>
      <c r="DJ22" s="150"/>
      <c r="DK22" s="150"/>
      <c r="DL22" s="150"/>
      <c r="DM22" s="192" t="s">
        <v>995</v>
      </c>
      <c r="DN22" s="61"/>
      <c r="DO22" s="64"/>
      <c r="DP22" s="65" t="s">
        <v>612</v>
      </c>
      <c r="DQ22" s="50" t="s">
        <v>621</v>
      </c>
      <c r="DR22" s="50"/>
      <c r="DS22" s="50"/>
      <c r="DT22" s="69"/>
      <c r="DU22" s="150"/>
      <c r="DV22" s="150"/>
      <c r="DW22" s="150"/>
      <c r="DX22" s="150"/>
      <c r="DY22" s="150"/>
      <c r="DZ22" s="150"/>
      <c r="EA22" s="150"/>
      <c r="EB22" s="150"/>
      <c r="EC22" s="192" t="s">
        <v>1074</v>
      </c>
      <c r="ED22" s="61"/>
      <c r="EE22" s="64"/>
      <c r="EF22" s="65" t="s">
        <v>612</v>
      </c>
      <c r="EG22" s="50" t="s">
        <v>621</v>
      </c>
      <c r="EH22" s="50"/>
      <c r="EI22" s="50"/>
      <c r="EJ22" s="69"/>
      <c r="EK22" s="150"/>
      <c r="EL22" s="150"/>
      <c r="EM22" s="150"/>
      <c r="EN22" s="150"/>
      <c r="EO22" s="150"/>
      <c r="EP22" s="150"/>
      <c r="EQ22" s="150"/>
      <c r="ER22" s="150"/>
      <c r="ES22" s="192" t="s">
        <v>1153</v>
      </c>
      <c r="ET22" s="61"/>
      <c r="EU22" s="64"/>
      <c r="EV22" s="65" t="s">
        <v>612</v>
      </c>
      <c r="EW22" s="50" t="s">
        <v>621</v>
      </c>
      <c r="EX22" s="50"/>
      <c r="EY22" s="50"/>
      <c r="EZ22" s="69"/>
      <c r="FA22" s="150"/>
      <c r="FB22" s="150"/>
      <c r="FC22" s="150"/>
      <c r="FD22" s="150"/>
      <c r="FE22" s="150"/>
      <c r="FF22" s="150"/>
      <c r="FG22" s="150"/>
      <c r="FH22" s="150"/>
      <c r="FI22" s="192" t="s">
        <v>1232</v>
      </c>
      <c r="FJ22" s="61"/>
      <c r="FK22" s="64"/>
      <c r="FL22" s="65" t="s">
        <v>612</v>
      </c>
      <c r="FM22" s="50" t="s">
        <v>621</v>
      </c>
      <c r="FN22" s="50"/>
      <c r="FO22" s="50"/>
      <c r="FP22" s="69"/>
      <c r="FQ22" s="150"/>
      <c r="FR22" s="150"/>
      <c r="FS22" s="150"/>
      <c r="FT22" s="150"/>
      <c r="FU22" s="150"/>
      <c r="FV22" s="150"/>
      <c r="FW22" s="150"/>
      <c r="FX22" s="150"/>
      <c r="FY22" s="192" t="s">
        <v>1311</v>
      </c>
      <c r="FZ22" s="61"/>
      <c r="GA22" s="64"/>
      <c r="GB22" s="65" t="s">
        <v>612</v>
      </c>
      <c r="GC22" s="50" t="s">
        <v>621</v>
      </c>
      <c r="GD22" s="50"/>
      <c r="GE22" s="50"/>
      <c r="GF22" s="69"/>
      <c r="GG22" s="150"/>
      <c r="GH22" s="150"/>
      <c r="GI22" s="150"/>
      <c r="GJ22" s="150"/>
      <c r="GK22" s="150"/>
      <c r="GL22" s="150"/>
      <c r="GM22" s="150"/>
      <c r="GN22" s="150"/>
      <c r="GO22" s="192" t="s">
        <v>1390</v>
      </c>
      <c r="GP22" s="61"/>
      <c r="GQ22" s="64"/>
      <c r="GR22" s="65" t="s">
        <v>612</v>
      </c>
      <c r="GS22" s="50" t="s">
        <v>621</v>
      </c>
      <c r="GT22" s="50"/>
      <c r="GU22" s="50"/>
      <c r="GV22" s="69"/>
      <c r="GW22" s="150"/>
      <c r="GX22" s="150"/>
      <c r="GY22" s="150"/>
      <c r="GZ22" s="150"/>
      <c r="HA22" s="150"/>
      <c r="HB22" s="150"/>
      <c r="HC22" s="150"/>
      <c r="HD22" s="150"/>
      <c r="HE22" s="192" t="s">
        <v>2177</v>
      </c>
      <c r="HF22" s="61"/>
      <c r="HG22" s="64"/>
      <c r="HH22" s="65" t="s">
        <v>612</v>
      </c>
      <c r="HI22" s="50" t="s">
        <v>621</v>
      </c>
      <c r="HJ22" s="50"/>
      <c r="HK22" s="50"/>
      <c r="HL22" s="69"/>
      <c r="HM22" s="150"/>
      <c r="HN22" s="150"/>
      <c r="HO22" s="150"/>
      <c r="HP22" s="150"/>
      <c r="HQ22" s="60"/>
      <c r="HR22" s="150"/>
      <c r="HS22" s="150"/>
      <c r="HT22" s="150"/>
      <c r="HU22" s="192" t="s">
        <v>2256</v>
      </c>
      <c r="HV22" s="61"/>
      <c r="HW22" s="64"/>
      <c r="HX22" s="65" t="s">
        <v>612</v>
      </c>
      <c r="HY22" s="50" t="s">
        <v>621</v>
      </c>
      <c r="HZ22" s="50"/>
      <c r="IA22" s="50"/>
      <c r="IB22" s="60"/>
      <c r="IC22" s="150"/>
      <c r="ID22" s="150"/>
      <c r="IE22" s="150"/>
      <c r="IF22" s="150"/>
      <c r="IG22" s="150"/>
      <c r="IH22" s="150"/>
      <c r="II22" s="150"/>
      <c r="IJ22" s="192" t="s">
        <v>2335</v>
      </c>
      <c r="IK22" s="61"/>
      <c r="IL22" s="64"/>
      <c r="IM22" s="65" t="s">
        <v>612</v>
      </c>
      <c r="IN22" s="50" t="s">
        <v>621</v>
      </c>
      <c r="IO22" s="50"/>
      <c r="IP22" s="50"/>
      <c r="IQ22" s="60"/>
      <c r="IR22" s="60"/>
      <c r="IS22" s="150"/>
      <c r="IT22" s="150"/>
      <c r="IU22" s="60">
        <f t="shared" si="36"/>
        <v>5497</v>
      </c>
      <c r="IV22" s="60">
        <f t="shared" si="36"/>
        <v>2785</v>
      </c>
    </row>
    <row r="23" spans="1:256" s="62" customFormat="1" ht="15" customHeight="1" thickBot="1" x14ac:dyDescent="0.25">
      <c r="A23" s="192" t="s">
        <v>37</v>
      </c>
      <c r="B23" s="61"/>
      <c r="C23" s="64"/>
      <c r="D23" s="65" t="s">
        <v>613</v>
      </c>
      <c r="E23" s="50" t="s">
        <v>622</v>
      </c>
      <c r="F23" s="59"/>
      <c r="G23" s="59"/>
      <c r="H23" s="59"/>
      <c r="I23" s="60"/>
      <c r="J23" s="60"/>
      <c r="K23" s="60"/>
      <c r="L23" s="60"/>
      <c r="M23" s="60"/>
      <c r="N23" s="60"/>
      <c r="O23" s="60">
        <v>60023</v>
      </c>
      <c r="P23" s="60">
        <v>61950</v>
      </c>
      <c r="Q23" s="60"/>
      <c r="R23" s="60"/>
      <c r="S23" s="192" t="s">
        <v>189</v>
      </c>
      <c r="T23" s="61"/>
      <c r="U23" s="64"/>
      <c r="V23" s="65" t="s">
        <v>613</v>
      </c>
      <c r="W23" s="50" t="s">
        <v>622</v>
      </c>
      <c r="X23" s="59"/>
      <c r="Y23" s="59"/>
      <c r="Z23" s="59"/>
      <c r="AA23" s="60"/>
      <c r="AB23" s="60"/>
      <c r="AC23" s="60"/>
      <c r="AD23" s="60"/>
      <c r="AE23" s="60"/>
      <c r="AF23" s="60"/>
      <c r="AG23" s="150"/>
      <c r="AH23" s="150"/>
      <c r="AI23" s="192" t="s">
        <v>289</v>
      </c>
      <c r="AJ23" s="61"/>
      <c r="AK23" s="64"/>
      <c r="AL23" s="65" t="s">
        <v>613</v>
      </c>
      <c r="AM23" s="50" t="s">
        <v>622</v>
      </c>
      <c r="AN23" s="59"/>
      <c r="AO23" s="59"/>
      <c r="AP23" s="158"/>
      <c r="AQ23" s="150"/>
      <c r="AR23" s="150"/>
      <c r="AS23" s="150"/>
      <c r="AT23" s="150"/>
      <c r="AU23" s="150"/>
      <c r="AV23" s="150"/>
      <c r="AW23" s="150"/>
      <c r="AX23" s="150"/>
      <c r="AY23" s="192" t="s">
        <v>369</v>
      </c>
      <c r="AZ23" s="61"/>
      <c r="BA23" s="64"/>
      <c r="BB23" s="65" t="s">
        <v>613</v>
      </c>
      <c r="BC23" s="50" t="s">
        <v>622</v>
      </c>
      <c r="BD23" s="59"/>
      <c r="BE23" s="59"/>
      <c r="BF23" s="158"/>
      <c r="BG23" s="150"/>
      <c r="BH23" s="150"/>
      <c r="BI23" s="150"/>
      <c r="BJ23" s="150"/>
      <c r="BK23" s="150"/>
      <c r="BL23" s="150"/>
      <c r="BM23" s="150"/>
      <c r="BN23" s="150"/>
      <c r="BO23" s="192" t="s">
        <v>447</v>
      </c>
      <c r="BP23" s="61"/>
      <c r="BQ23" s="64"/>
      <c r="BR23" s="65" t="s">
        <v>613</v>
      </c>
      <c r="BS23" s="50" t="s">
        <v>622</v>
      </c>
      <c r="BT23" s="59"/>
      <c r="BU23" s="59"/>
      <c r="BV23" s="158"/>
      <c r="BW23" s="150">
        <v>8221</v>
      </c>
      <c r="BX23" s="150">
        <v>8539</v>
      </c>
      <c r="BY23" s="150"/>
      <c r="BZ23" s="150"/>
      <c r="CA23" s="150"/>
      <c r="CB23" s="150"/>
      <c r="CC23" s="150"/>
      <c r="CD23" s="150"/>
      <c r="CE23" s="150"/>
      <c r="CF23" s="150"/>
      <c r="CG23" s="192" t="s">
        <v>675</v>
      </c>
      <c r="CH23" s="61"/>
      <c r="CI23" s="64"/>
      <c r="CJ23" s="65" t="s">
        <v>613</v>
      </c>
      <c r="CK23" s="50" t="s">
        <v>622</v>
      </c>
      <c r="CL23" s="59"/>
      <c r="CM23" s="59"/>
      <c r="CN23" s="158"/>
      <c r="CO23" s="150"/>
      <c r="CP23" s="150"/>
      <c r="CQ23" s="150"/>
      <c r="CR23" s="150"/>
      <c r="CS23" s="150"/>
      <c r="CT23" s="150"/>
      <c r="CU23" s="150">
        <v>787</v>
      </c>
      <c r="CV23" s="150">
        <v>1425</v>
      </c>
      <c r="CW23" s="192" t="s">
        <v>754</v>
      </c>
      <c r="CX23" s="61"/>
      <c r="CY23" s="64"/>
      <c r="CZ23" s="65" t="s">
        <v>613</v>
      </c>
      <c r="DA23" s="50" t="s">
        <v>622</v>
      </c>
      <c r="DB23" s="59"/>
      <c r="DC23" s="59"/>
      <c r="DD23" s="158"/>
      <c r="DE23" s="150"/>
      <c r="DF23" s="150"/>
      <c r="DG23" s="150"/>
      <c r="DH23" s="150"/>
      <c r="DI23" s="150"/>
      <c r="DJ23" s="150"/>
      <c r="DK23" s="150"/>
      <c r="DL23" s="150"/>
      <c r="DM23" s="192" t="s">
        <v>996</v>
      </c>
      <c r="DN23" s="61"/>
      <c r="DO23" s="64"/>
      <c r="DP23" s="65" t="s">
        <v>613</v>
      </c>
      <c r="DQ23" s="50" t="s">
        <v>622</v>
      </c>
      <c r="DR23" s="59"/>
      <c r="DS23" s="59"/>
      <c r="DT23" s="158"/>
      <c r="DU23" s="150"/>
      <c r="DV23" s="150"/>
      <c r="DW23" s="150"/>
      <c r="DX23" s="150"/>
      <c r="DY23" s="150"/>
      <c r="DZ23" s="150"/>
      <c r="EA23" s="150"/>
      <c r="EB23" s="150"/>
      <c r="EC23" s="192" t="s">
        <v>1075</v>
      </c>
      <c r="ED23" s="61"/>
      <c r="EE23" s="64"/>
      <c r="EF23" s="65" t="s">
        <v>613</v>
      </c>
      <c r="EG23" s="50" t="s">
        <v>622</v>
      </c>
      <c r="EH23" s="59"/>
      <c r="EI23" s="59"/>
      <c r="EJ23" s="158"/>
      <c r="EK23" s="150"/>
      <c r="EL23" s="150"/>
      <c r="EM23" s="150"/>
      <c r="EN23" s="150"/>
      <c r="EO23" s="150"/>
      <c r="EP23" s="150"/>
      <c r="EQ23" s="150"/>
      <c r="ER23" s="150"/>
      <c r="ES23" s="192" t="s">
        <v>1154</v>
      </c>
      <c r="ET23" s="61"/>
      <c r="EU23" s="64"/>
      <c r="EV23" s="65" t="s">
        <v>613</v>
      </c>
      <c r="EW23" s="50" t="s">
        <v>622</v>
      </c>
      <c r="EX23" s="59"/>
      <c r="EY23" s="59"/>
      <c r="EZ23" s="158"/>
      <c r="FA23" s="150"/>
      <c r="FB23" s="150"/>
      <c r="FC23" s="150"/>
      <c r="FD23" s="150"/>
      <c r="FE23" s="150"/>
      <c r="FF23" s="150"/>
      <c r="FG23" s="150"/>
      <c r="FH23" s="150"/>
      <c r="FI23" s="192" t="s">
        <v>1233</v>
      </c>
      <c r="FJ23" s="61"/>
      <c r="FK23" s="64"/>
      <c r="FL23" s="65" t="s">
        <v>613</v>
      </c>
      <c r="FM23" s="50" t="s">
        <v>622</v>
      </c>
      <c r="FN23" s="59"/>
      <c r="FO23" s="59"/>
      <c r="FP23" s="158"/>
      <c r="FQ23" s="150"/>
      <c r="FR23" s="150"/>
      <c r="FS23" s="150"/>
      <c r="FT23" s="150"/>
      <c r="FU23" s="150"/>
      <c r="FV23" s="150"/>
      <c r="FW23" s="150"/>
      <c r="FX23" s="150"/>
      <c r="FY23" s="192" t="s">
        <v>1312</v>
      </c>
      <c r="FZ23" s="61"/>
      <c r="GA23" s="64"/>
      <c r="GB23" s="65" t="s">
        <v>613</v>
      </c>
      <c r="GC23" s="50" t="s">
        <v>622</v>
      </c>
      <c r="GD23" s="59"/>
      <c r="GE23" s="59"/>
      <c r="GF23" s="158"/>
      <c r="GG23" s="150"/>
      <c r="GH23" s="150"/>
      <c r="GI23" s="150"/>
      <c r="GJ23" s="150"/>
      <c r="GK23" s="150"/>
      <c r="GL23" s="150"/>
      <c r="GM23" s="150"/>
      <c r="GN23" s="150"/>
      <c r="GO23" s="192" t="s">
        <v>1391</v>
      </c>
      <c r="GP23" s="61"/>
      <c r="GQ23" s="64"/>
      <c r="GR23" s="65" t="s">
        <v>613</v>
      </c>
      <c r="GS23" s="50" t="s">
        <v>622</v>
      </c>
      <c r="GT23" s="59"/>
      <c r="GU23" s="59"/>
      <c r="GV23" s="158"/>
      <c r="GW23" s="150"/>
      <c r="GX23" s="150"/>
      <c r="GY23" s="150"/>
      <c r="GZ23" s="150"/>
      <c r="HA23" s="150"/>
      <c r="HB23" s="150"/>
      <c r="HC23" s="150"/>
      <c r="HD23" s="150"/>
      <c r="HE23" s="192" t="s">
        <v>2178</v>
      </c>
      <c r="HF23" s="61"/>
      <c r="HG23" s="64"/>
      <c r="HH23" s="65" t="s">
        <v>613</v>
      </c>
      <c r="HI23" s="50" t="s">
        <v>622</v>
      </c>
      <c r="HJ23" s="59"/>
      <c r="HK23" s="59"/>
      <c r="HL23" s="158"/>
      <c r="HM23" s="150"/>
      <c r="HN23" s="150"/>
      <c r="HO23" s="150"/>
      <c r="HP23" s="150"/>
      <c r="HQ23" s="60"/>
      <c r="HR23" s="150"/>
      <c r="HS23" s="150">
        <v>317</v>
      </c>
      <c r="HT23" s="150"/>
      <c r="HU23" s="192" t="s">
        <v>2257</v>
      </c>
      <c r="HV23" s="61"/>
      <c r="HW23" s="64"/>
      <c r="HX23" s="65" t="s">
        <v>613</v>
      </c>
      <c r="HY23" s="50" t="s">
        <v>622</v>
      </c>
      <c r="HZ23" s="59"/>
      <c r="IA23" s="59"/>
      <c r="IB23" s="60"/>
      <c r="IC23" s="150"/>
      <c r="ID23" s="150"/>
      <c r="IE23" s="150"/>
      <c r="IF23" s="150"/>
      <c r="IG23" s="150"/>
      <c r="IH23" s="150"/>
      <c r="II23" s="150"/>
      <c r="IJ23" s="192" t="s">
        <v>2336</v>
      </c>
      <c r="IK23" s="61"/>
      <c r="IL23" s="64"/>
      <c r="IM23" s="65" t="s">
        <v>613</v>
      </c>
      <c r="IN23" s="50" t="s">
        <v>622</v>
      </c>
      <c r="IO23" s="59"/>
      <c r="IP23" s="59"/>
      <c r="IQ23" s="60"/>
      <c r="IR23" s="60"/>
      <c r="IS23" s="150"/>
      <c r="IT23" s="150"/>
      <c r="IU23" s="60">
        <f t="shared" si="36"/>
        <v>69348</v>
      </c>
      <c r="IV23" s="60">
        <f t="shared" si="36"/>
        <v>71914</v>
      </c>
    </row>
    <row r="24" spans="1:256" s="62" customFormat="1" ht="15" customHeight="1" thickBot="1" x14ac:dyDescent="0.25">
      <c r="A24" s="192" t="s">
        <v>38</v>
      </c>
      <c r="B24" s="61"/>
      <c r="C24" s="64"/>
      <c r="D24" s="65" t="s">
        <v>614</v>
      </c>
      <c r="E24" s="50" t="s">
        <v>623</v>
      </c>
      <c r="F24" s="59"/>
      <c r="G24" s="59"/>
      <c r="H24" s="59"/>
      <c r="I24" s="60"/>
      <c r="J24" s="60"/>
      <c r="K24" s="60"/>
      <c r="L24" s="60"/>
      <c r="M24" s="60"/>
      <c r="N24" s="60"/>
      <c r="O24" s="60"/>
      <c r="P24" s="60"/>
      <c r="Q24" s="60"/>
      <c r="R24" s="60"/>
      <c r="S24" s="192" t="s">
        <v>190</v>
      </c>
      <c r="T24" s="61"/>
      <c r="U24" s="64"/>
      <c r="V24" s="65" t="s">
        <v>614</v>
      </c>
      <c r="W24" s="50" t="s">
        <v>623</v>
      </c>
      <c r="X24" s="59"/>
      <c r="Y24" s="59"/>
      <c r="Z24" s="59"/>
      <c r="AA24" s="60"/>
      <c r="AB24" s="60"/>
      <c r="AC24" s="60"/>
      <c r="AD24" s="60"/>
      <c r="AE24" s="60"/>
      <c r="AF24" s="60"/>
      <c r="AG24" s="150"/>
      <c r="AH24" s="150"/>
      <c r="AI24" s="192" t="s">
        <v>290</v>
      </c>
      <c r="AJ24" s="61"/>
      <c r="AK24" s="64"/>
      <c r="AL24" s="65" t="s">
        <v>614</v>
      </c>
      <c r="AM24" s="50" t="s">
        <v>623</v>
      </c>
      <c r="AN24" s="59"/>
      <c r="AO24" s="59"/>
      <c r="AP24" s="158"/>
      <c r="AQ24" s="150"/>
      <c r="AR24" s="150"/>
      <c r="AS24" s="150"/>
      <c r="AT24" s="150"/>
      <c r="AU24" s="150"/>
      <c r="AV24" s="150"/>
      <c r="AW24" s="150"/>
      <c r="AX24" s="150"/>
      <c r="AY24" s="192" t="s">
        <v>370</v>
      </c>
      <c r="AZ24" s="61"/>
      <c r="BA24" s="64"/>
      <c r="BB24" s="65" t="s">
        <v>614</v>
      </c>
      <c r="BC24" s="50" t="s">
        <v>623</v>
      </c>
      <c r="BD24" s="59"/>
      <c r="BE24" s="59"/>
      <c r="BF24" s="158"/>
      <c r="BG24" s="150"/>
      <c r="BH24" s="150"/>
      <c r="BI24" s="150"/>
      <c r="BJ24" s="150"/>
      <c r="BK24" s="150"/>
      <c r="BL24" s="150"/>
      <c r="BM24" s="150"/>
      <c r="BN24" s="150"/>
      <c r="BO24" s="192" t="s">
        <v>448</v>
      </c>
      <c r="BP24" s="61"/>
      <c r="BQ24" s="64"/>
      <c r="BR24" s="65" t="s">
        <v>614</v>
      </c>
      <c r="BS24" s="50" t="s">
        <v>623</v>
      </c>
      <c r="BT24" s="59"/>
      <c r="BU24" s="59"/>
      <c r="BV24" s="158"/>
      <c r="BW24" s="150"/>
      <c r="BX24" s="150"/>
      <c r="BY24" s="150"/>
      <c r="BZ24" s="150"/>
      <c r="CA24" s="150"/>
      <c r="CB24" s="150"/>
      <c r="CC24" s="150"/>
      <c r="CD24" s="150"/>
      <c r="CE24" s="150"/>
      <c r="CF24" s="150"/>
      <c r="CG24" s="192" t="s">
        <v>676</v>
      </c>
      <c r="CH24" s="61"/>
      <c r="CI24" s="64"/>
      <c r="CJ24" s="65" t="s">
        <v>614</v>
      </c>
      <c r="CK24" s="50" t="s">
        <v>623</v>
      </c>
      <c r="CL24" s="59"/>
      <c r="CM24" s="59"/>
      <c r="CN24" s="158"/>
      <c r="CO24" s="150"/>
      <c r="CP24" s="150"/>
      <c r="CQ24" s="150"/>
      <c r="CR24" s="150"/>
      <c r="CS24" s="150"/>
      <c r="CT24" s="150"/>
      <c r="CU24" s="150"/>
      <c r="CV24" s="150"/>
      <c r="CW24" s="192" t="s">
        <v>755</v>
      </c>
      <c r="CX24" s="61"/>
      <c r="CY24" s="64"/>
      <c r="CZ24" s="65" t="s">
        <v>614</v>
      </c>
      <c r="DA24" s="50" t="s">
        <v>623</v>
      </c>
      <c r="DB24" s="59"/>
      <c r="DC24" s="59"/>
      <c r="DD24" s="158"/>
      <c r="DE24" s="150"/>
      <c r="DF24" s="150"/>
      <c r="DG24" s="150"/>
      <c r="DH24" s="150"/>
      <c r="DI24" s="150"/>
      <c r="DJ24" s="150"/>
      <c r="DK24" s="150"/>
      <c r="DL24" s="150"/>
      <c r="DM24" s="192" t="s">
        <v>997</v>
      </c>
      <c r="DN24" s="61"/>
      <c r="DO24" s="64"/>
      <c r="DP24" s="65" t="s">
        <v>614</v>
      </c>
      <c r="DQ24" s="50" t="s">
        <v>623</v>
      </c>
      <c r="DR24" s="59"/>
      <c r="DS24" s="59"/>
      <c r="DT24" s="158"/>
      <c r="DU24" s="150"/>
      <c r="DV24" s="150"/>
      <c r="DW24" s="150"/>
      <c r="DX24" s="150"/>
      <c r="DY24" s="150"/>
      <c r="DZ24" s="150"/>
      <c r="EA24" s="150"/>
      <c r="EB24" s="150"/>
      <c r="EC24" s="192" t="s">
        <v>1076</v>
      </c>
      <c r="ED24" s="61"/>
      <c r="EE24" s="64"/>
      <c r="EF24" s="65" t="s">
        <v>614</v>
      </c>
      <c r="EG24" s="50" t="s">
        <v>623</v>
      </c>
      <c r="EH24" s="59"/>
      <c r="EI24" s="59"/>
      <c r="EJ24" s="158"/>
      <c r="EK24" s="150"/>
      <c r="EL24" s="150"/>
      <c r="EM24" s="150"/>
      <c r="EN24" s="150"/>
      <c r="EO24" s="150"/>
      <c r="EP24" s="150"/>
      <c r="EQ24" s="150"/>
      <c r="ER24" s="150"/>
      <c r="ES24" s="192" t="s">
        <v>1155</v>
      </c>
      <c r="ET24" s="61"/>
      <c r="EU24" s="64"/>
      <c r="EV24" s="65" t="s">
        <v>614</v>
      </c>
      <c r="EW24" s="50" t="s">
        <v>623</v>
      </c>
      <c r="EX24" s="59"/>
      <c r="EY24" s="59"/>
      <c r="EZ24" s="158"/>
      <c r="FA24" s="150"/>
      <c r="FB24" s="150"/>
      <c r="FC24" s="150"/>
      <c r="FD24" s="150"/>
      <c r="FE24" s="150"/>
      <c r="FF24" s="150"/>
      <c r="FG24" s="150"/>
      <c r="FH24" s="150"/>
      <c r="FI24" s="192" t="s">
        <v>1234</v>
      </c>
      <c r="FJ24" s="61"/>
      <c r="FK24" s="64"/>
      <c r="FL24" s="65" t="s">
        <v>614</v>
      </c>
      <c r="FM24" s="50" t="s">
        <v>623</v>
      </c>
      <c r="FN24" s="59"/>
      <c r="FO24" s="59"/>
      <c r="FP24" s="158"/>
      <c r="FQ24" s="150"/>
      <c r="FR24" s="150"/>
      <c r="FS24" s="150"/>
      <c r="FT24" s="150"/>
      <c r="FU24" s="150"/>
      <c r="FV24" s="150"/>
      <c r="FW24" s="150"/>
      <c r="FX24" s="150"/>
      <c r="FY24" s="192" t="s">
        <v>1313</v>
      </c>
      <c r="FZ24" s="61"/>
      <c r="GA24" s="64"/>
      <c r="GB24" s="65" t="s">
        <v>614</v>
      </c>
      <c r="GC24" s="50" t="s">
        <v>623</v>
      </c>
      <c r="GD24" s="59"/>
      <c r="GE24" s="59"/>
      <c r="GF24" s="158"/>
      <c r="GG24" s="150"/>
      <c r="GH24" s="150"/>
      <c r="GI24" s="150"/>
      <c r="GJ24" s="150"/>
      <c r="GK24" s="150"/>
      <c r="GL24" s="150"/>
      <c r="GM24" s="150"/>
      <c r="GN24" s="150"/>
      <c r="GO24" s="192" t="s">
        <v>1392</v>
      </c>
      <c r="GP24" s="61"/>
      <c r="GQ24" s="64"/>
      <c r="GR24" s="65" t="s">
        <v>614</v>
      </c>
      <c r="GS24" s="50" t="s">
        <v>623</v>
      </c>
      <c r="GT24" s="59"/>
      <c r="GU24" s="59"/>
      <c r="GV24" s="158"/>
      <c r="GW24" s="150"/>
      <c r="GX24" s="150"/>
      <c r="GY24" s="150"/>
      <c r="GZ24" s="150"/>
      <c r="HA24" s="150"/>
      <c r="HB24" s="150"/>
      <c r="HC24" s="150"/>
      <c r="HD24" s="150"/>
      <c r="HE24" s="192" t="s">
        <v>2179</v>
      </c>
      <c r="HF24" s="61"/>
      <c r="HG24" s="64"/>
      <c r="HH24" s="65" t="s">
        <v>614</v>
      </c>
      <c r="HI24" s="50" t="s">
        <v>623</v>
      </c>
      <c r="HJ24" s="59"/>
      <c r="HK24" s="59"/>
      <c r="HL24" s="158"/>
      <c r="HM24" s="150"/>
      <c r="HN24" s="150"/>
      <c r="HO24" s="150"/>
      <c r="HP24" s="150"/>
      <c r="HQ24" s="60"/>
      <c r="HR24" s="150"/>
      <c r="HS24" s="150"/>
      <c r="HT24" s="150"/>
      <c r="HU24" s="192" t="s">
        <v>2258</v>
      </c>
      <c r="HV24" s="61"/>
      <c r="HW24" s="64"/>
      <c r="HX24" s="65" t="s">
        <v>614</v>
      </c>
      <c r="HY24" s="50" t="s">
        <v>623</v>
      </c>
      <c r="HZ24" s="59"/>
      <c r="IA24" s="59"/>
      <c r="IB24" s="60"/>
      <c r="IC24" s="150"/>
      <c r="ID24" s="150"/>
      <c r="IE24" s="150"/>
      <c r="IF24" s="150"/>
      <c r="IG24" s="150"/>
      <c r="IH24" s="150"/>
      <c r="II24" s="150"/>
      <c r="IJ24" s="192" t="s">
        <v>2337</v>
      </c>
      <c r="IK24" s="61"/>
      <c r="IL24" s="64"/>
      <c r="IM24" s="65" t="s">
        <v>614</v>
      </c>
      <c r="IN24" s="50" t="s">
        <v>623</v>
      </c>
      <c r="IO24" s="59"/>
      <c r="IP24" s="59"/>
      <c r="IQ24" s="60"/>
      <c r="IR24" s="60"/>
      <c r="IS24" s="150"/>
      <c r="IT24" s="150"/>
      <c r="IU24" s="60">
        <f t="shared" si="36"/>
        <v>0</v>
      </c>
      <c r="IV24" s="60">
        <f t="shared" si="36"/>
        <v>0</v>
      </c>
    </row>
    <row r="25" spans="1:256" s="62" customFormat="1" ht="15" customHeight="1" thickBot="1" x14ac:dyDescent="0.25">
      <c r="A25" s="192" t="s">
        <v>40</v>
      </c>
      <c r="B25" s="61"/>
      <c r="C25" s="64"/>
      <c r="D25" s="65" t="s">
        <v>615</v>
      </c>
      <c r="E25" s="50" t="s">
        <v>624</v>
      </c>
      <c r="F25" s="59"/>
      <c r="G25" s="59"/>
      <c r="H25" s="59"/>
      <c r="I25" s="60">
        <v>160</v>
      </c>
      <c r="J25" s="60">
        <v>101</v>
      </c>
      <c r="K25" s="60"/>
      <c r="L25" s="60"/>
      <c r="M25" s="60"/>
      <c r="N25" s="60"/>
      <c r="O25" s="60">
        <v>18812</v>
      </c>
      <c r="P25" s="60">
        <v>18910</v>
      </c>
      <c r="Q25" s="60"/>
      <c r="R25" s="60"/>
      <c r="S25" s="192" t="s">
        <v>191</v>
      </c>
      <c r="T25" s="61"/>
      <c r="U25" s="64"/>
      <c r="V25" s="65" t="s">
        <v>615</v>
      </c>
      <c r="W25" s="50" t="s">
        <v>624</v>
      </c>
      <c r="X25" s="59"/>
      <c r="Y25" s="59"/>
      <c r="Z25" s="59"/>
      <c r="AA25" s="60"/>
      <c r="AB25" s="60"/>
      <c r="AC25" s="60">
        <v>4146</v>
      </c>
      <c r="AD25" s="60">
        <v>3220</v>
      </c>
      <c r="AE25" s="60"/>
      <c r="AF25" s="60"/>
      <c r="AG25" s="150"/>
      <c r="AH25" s="150"/>
      <c r="AI25" s="192" t="s">
        <v>291</v>
      </c>
      <c r="AJ25" s="61"/>
      <c r="AK25" s="64"/>
      <c r="AL25" s="65" t="s">
        <v>615</v>
      </c>
      <c r="AM25" s="50" t="s">
        <v>624</v>
      </c>
      <c r="AN25" s="59"/>
      <c r="AO25" s="59"/>
      <c r="AP25" s="158"/>
      <c r="AQ25" s="150"/>
      <c r="AR25" s="150"/>
      <c r="AS25" s="150"/>
      <c r="AT25" s="150"/>
      <c r="AU25" s="150"/>
      <c r="AV25" s="150"/>
      <c r="AW25" s="150"/>
      <c r="AX25" s="150"/>
      <c r="AY25" s="192" t="s">
        <v>371</v>
      </c>
      <c r="AZ25" s="61"/>
      <c r="BA25" s="64"/>
      <c r="BB25" s="65" t="s">
        <v>615</v>
      </c>
      <c r="BC25" s="50" t="s">
        <v>624</v>
      </c>
      <c r="BD25" s="59"/>
      <c r="BE25" s="59"/>
      <c r="BF25" s="158"/>
      <c r="BG25" s="150">
        <v>6</v>
      </c>
      <c r="BH25" s="150">
        <v>4</v>
      </c>
      <c r="BI25" s="150"/>
      <c r="BJ25" s="150"/>
      <c r="BK25" s="150">
        <v>43</v>
      </c>
      <c r="BL25" s="150">
        <v>61</v>
      </c>
      <c r="BM25" s="150"/>
      <c r="BN25" s="150"/>
      <c r="BO25" s="192" t="s">
        <v>449</v>
      </c>
      <c r="BP25" s="61"/>
      <c r="BQ25" s="64"/>
      <c r="BR25" s="65" t="s">
        <v>615</v>
      </c>
      <c r="BS25" s="50" t="s">
        <v>624</v>
      </c>
      <c r="BT25" s="59"/>
      <c r="BU25" s="59"/>
      <c r="BV25" s="158"/>
      <c r="BW25" s="150">
        <v>2220</v>
      </c>
      <c r="BX25" s="150">
        <v>2374</v>
      </c>
      <c r="BY25" s="150">
        <v>1084</v>
      </c>
      <c r="BZ25" s="150">
        <v>1135</v>
      </c>
      <c r="CA25" s="150"/>
      <c r="CB25" s="150"/>
      <c r="CC25" s="150"/>
      <c r="CD25" s="150"/>
      <c r="CE25" s="150">
        <v>2552</v>
      </c>
      <c r="CF25" s="150">
        <v>2314</v>
      </c>
      <c r="CG25" s="192" t="s">
        <v>677</v>
      </c>
      <c r="CH25" s="61"/>
      <c r="CI25" s="64"/>
      <c r="CJ25" s="65" t="s">
        <v>615</v>
      </c>
      <c r="CK25" s="50" t="s">
        <v>624</v>
      </c>
      <c r="CL25" s="59"/>
      <c r="CM25" s="59"/>
      <c r="CN25" s="158"/>
      <c r="CO25" s="150"/>
      <c r="CP25" s="150"/>
      <c r="CQ25" s="150"/>
      <c r="CR25" s="150"/>
      <c r="CS25" s="150"/>
      <c r="CT25" s="150"/>
      <c r="CU25" s="150">
        <v>1276</v>
      </c>
      <c r="CV25" s="150">
        <v>424</v>
      </c>
      <c r="CW25" s="192" t="s">
        <v>756</v>
      </c>
      <c r="CX25" s="61"/>
      <c r="CY25" s="64"/>
      <c r="CZ25" s="65" t="s">
        <v>615</v>
      </c>
      <c r="DA25" s="50" t="s">
        <v>624</v>
      </c>
      <c r="DB25" s="59"/>
      <c r="DC25" s="59"/>
      <c r="DD25" s="158"/>
      <c r="DE25" s="150"/>
      <c r="DF25" s="150"/>
      <c r="DG25" s="150"/>
      <c r="DH25" s="150"/>
      <c r="DI25" s="150"/>
      <c r="DJ25" s="150"/>
      <c r="DK25" s="150"/>
      <c r="DL25" s="150"/>
      <c r="DM25" s="192" t="s">
        <v>998</v>
      </c>
      <c r="DN25" s="61"/>
      <c r="DO25" s="64"/>
      <c r="DP25" s="65" t="s">
        <v>615</v>
      </c>
      <c r="DQ25" s="50" t="s">
        <v>624</v>
      </c>
      <c r="DR25" s="59"/>
      <c r="DS25" s="59"/>
      <c r="DT25" s="158"/>
      <c r="DU25" s="150"/>
      <c r="DV25" s="150"/>
      <c r="DW25" s="150"/>
      <c r="DX25" s="150"/>
      <c r="DY25" s="150"/>
      <c r="DZ25" s="150"/>
      <c r="EA25" s="150">
        <v>51</v>
      </c>
      <c r="EB25" s="150">
        <v>21</v>
      </c>
      <c r="EC25" s="192" t="s">
        <v>1077</v>
      </c>
      <c r="ED25" s="61"/>
      <c r="EE25" s="64"/>
      <c r="EF25" s="65" t="s">
        <v>615</v>
      </c>
      <c r="EG25" s="50" t="s">
        <v>624</v>
      </c>
      <c r="EH25" s="59"/>
      <c r="EI25" s="59"/>
      <c r="EJ25" s="158"/>
      <c r="EK25" s="150"/>
      <c r="EL25" s="150"/>
      <c r="EM25" s="150"/>
      <c r="EN25" s="150"/>
      <c r="EO25" s="150">
        <v>84</v>
      </c>
      <c r="EP25" s="150">
        <v>63</v>
      </c>
      <c r="EQ25" s="150"/>
      <c r="ER25" s="150"/>
      <c r="ES25" s="192" t="s">
        <v>1156</v>
      </c>
      <c r="ET25" s="61"/>
      <c r="EU25" s="64"/>
      <c r="EV25" s="65" t="s">
        <v>615</v>
      </c>
      <c r="EW25" s="50" t="s">
        <v>624</v>
      </c>
      <c r="EX25" s="59"/>
      <c r="EY25" s="59"/>
      <c r="EZ25" s="158"/>
      <c r="FA25" s="150"/>
      <c r="FB25" s="150"/>
      <c r="FC25" s="150"/>
      <c r="FD25" s="150"/>
      <c r="FE25" s="150"/>
      <c r="FF25" s="150"/>
      <c r="FG25" s="150"/>
      <c r="FH25" s="150"/>
      <c r="FI25" s="192" t="s">
        <v>1235</v>
      </c>
      <c r="FJ25" s="61"/>
      <c r="FK25" s="64"/>
      <c r="FL25" s="65" t="s">
        <v>615</v>
      </c>
      <c r="FM25" s="50" t="s">
        <v>624</v>
      </c>
      <c r="FN25" s="59"/>
      <c r="FO25" s="59"/>
      <c r="FP25" s="158"/>
      <c r="FQ25" s="150"/>
      <c r="FR25" s="150"/>
      <c r="FS25" s="150"/>
      <c r="FT25" s="150"/>
      <c r="FU25" s="150"/>
      <c r="FV25" s="150"/>
      <c r="FW25" s="150"/>
      <c r="FX25" s="150"/>
      <c r="FY25" s="192" t="s">
        <v>1314</v>
      </c>
      <c r="FZ25" s="61"/>
      <c r="GA25" s="64"/>
      <c r="GB25" s="65" t="s">
        <v>615</v>
      </c>
      <c r="GC25" s="50" t="s">
        <v>624</v>
      </c>
      <c r="GD25" s="59"/>
      <c r="GE25" s="59"/>
      <c r="GF25" s="158"/>
      <c r="GG25" s="150"/>
      <c r="GH25" s="150"/>
      <c r="GI25" s="150"/>
      <c r="GJ25" s="150"/>
      <c r="GK25" s="150"/>
      <c r="GL25" s="150"/>
      <c r="GM25" s="150"/>
      <c r="GN25" s="150"/>
      <c r="GO25" s="192" t="s">
        <v>1393</v>
      </c>
      <c r="GP25" s="61"/>
      <c r="GQ25" s="64"/>
      <c r="GR25" s="65" t="s">
        <v>615</v>
      </c>
      <c r="GS25" s="50" t="s">
        <v>624</v>
      </c>
      <c r="GT25" s="59"/>
      <c r="GU25" s="59"/>
      <c r="GV25" s="158"/>
      <c r="GW25" s="150"/>
      <c r="GX25" s="150"/>
      <c r="GY25" s="150"/>
      <c r="GZ25" s="150"/>
      <c r="HA25" s="150"/>
      <c r="HB25" s="150"/>
      <c r="HC25" s="150"/>
      <c r="HD25" s="150"/>
      <c r="HE25" s="192" t="s">
        <v>2180</v>
      </c>
      <c r="HF25" s="61"/>
      <c r="HG25" s="64"/>
      <c r="HH25" s="65" t="s">
        <v>615</v>
      </c>
      <c r="HI25" s="50" t="s">
        <v>624</v>
      </c>
      <c r="HJ25" s="59"/>
      <c r="HK25" s="59"/>
      <c r="HL25" s="158"/>
      <c r="HM25" s="150"/>
      <c r="HN25" s="150"/>
      <c r="HO25" s="150"/>
      <c r="HP25" s="150"/>
      <c r="HQ25" s="60"/>
      <c r="HR25" s="150"/>
      <c r="HS25" s="150">
        <v>85</v>
      </c>
      <c r="HT25" s="150"/>
      <c r="HU25" s="192" t="s">
        <v>2259</v>
      </c>
      <c r="HV25" s="61"/>
      <c r="HW25" s="64"/>
      <c r="HX25" s="65" t="s">
        <v>615</v>
      </c>
      <c r="HY25" s="50" t="s">
        <v>624</v>
      </c>
      <c r="HZ25" s="59"/>
      <c r="IA25" s="59"/>
      <c r="IB25" s="60"/>
      <c r="IC25" s="150"/>
      <c r="ID25" s="150"/>
      <c r="IE25" s="150"/>
      <c r="IF25" s="150"/>
      <c r="IG25" s="150"/>
      <c r="IH25" s="150"/>
      <c r="II25" s="150"/>
      <c r="IJ25" s="192" t="s">
        <v>2338</v>
      </c>
      <c r="IK25" s="61"/>
      <c r="IL25" s="64"/>
      <c r="IM25" s="65" t="s">
        <v>615</v>
      </c>
      <c r="IN25" s="50" t="s">
        <v>624</v>
      </c>
      <c r="IO25" s="59"/>
      <c r="IP25" s="59"/>
      <c r="IQ25" s="60"/>
      <c r="IR25" s="60"/>
      <c r="IS25" s="150"/>
      <c r="IT25" s="150"/>
      <c r="IU25" s="60">
        <f t="shared" si="36"/>
        <v>30519</v>
      </c>
      <c r="IV25" s="60">
        <f t="shared" si="36"/>
        <v>28627</v>
      </c>
    </row>
    <row r="26" spans="1:256" s="62" customFormat="1" ht="15" customHeight="1" thickBot="1" x14ac:dyDescent="0.25">
      <c r="A26" s="192" t="s">
        <v>41</v>
      </c>
      <c r="B26" s="61"/>
      <c r="C26" s="64"/>
      <c r="D26" s="65" t="s">
        <v>616</v>
      </c>
      <c r="E26" s="50" t="s">
        <v>625</v>
      </c>
      <c r="F26" s="59"/>
      <c r="G26" s="59"/>
      <c r="H26" s="59"/>
      <c r="I26" s="60">
        <v>4050</v>
      </c>
      <c r="J26" s="60"/>
      <c r="K26" s="60"/>
      <c r="L26" s="60"/>
      <c r="M26" s="60"/>
      <c r="N26" s="60"/>
      <c r="O26" s="60"/>
      <c r="P26" s="60"/>
      <c r="Q26" s="60"/>
      <c r="R26" s="60"/>
      <c r="S26" s="192" t="s">
        <v>192</v>
      </c>
      <c r="T26" s="61"/>
      <c r="U26" s="64"/>
      <c r="V26" s="65" t="s">
        <v>616</v>
      </c>
      <c r="W26" s="50" t="s">
        <v>625</v>
      </c>
      <c r="X26" s="59"/>
      <c r="Y26" s="59"/>
      <c r="Z26" s="59"/>
      <c r="AA26" s="60"/>
      <c r="AB26" s="60"/>
      <c r="AC26" s="60"/>
      <c r="AD26" s="60"/>
      <c r="AE26" s="60"/>
      <c r="AF26" s="60"/>
      <c r="AG26" s="150"/>
      <c r="AH26" s="150"/>
      <c r="AI26" s="192" t="s">
        <v>292</v>
      </c>
      <c r="AJ26" s="61"/>
      <c r="AK26" s="64"/>
      <c r="AL26" s="65" t="s">
        <v>616</v>
      </c>
      <c r="AM26" s="50" t="s">
        <v>625</v>
      </c>
      <c r="AN26" s="59"/>
      <c r="AO26" s="59"/>
      <c r="AP26" s="158"/>
      <c r="AQ26" s="150"/>
      <c r="AR26" s="150"/>
      <c r="AS26" s="150"/>
      <c r="AT26" s="150"/>
      <c r="AU26" s="150"/>
      <c r="AV26" s="150"/>
      <c r="AW26" s="150"/>
      <c r="AX26" s="150"/>
      <c r="AY26" s="192" t="s">
        <v>372</v>
      </c>
      <c r="AZ26" s="61"/>
      <c r="BA26" s="64"/>
      <c r="BB26" s="65" t="s">
        <v>616</v>
      </c>
      <c r="BC26" s="50" t="s">
        <v>625</v>
      </c>
      <c r="BD26" s="59"/>
      <c r="BE26" s="59"/>
      <c r="BF26" s="158"/>
      <c r="BG26" s="150"/>
      <c r="BH26" s="150"/>
      <c r="BI26" s="150"/>
      <c r="BJ26" s="150"/>
      <c r="BK26" s="150"/>
      <c r="BL26" s="150"/>
      <c r="BM26" s="150"/>
      <c r="BN26" s="150"/>
      <c r="BO26" s="192" t="s">
        <v>450</v>
      </c>
      <c r="BP26" s="61"/>
      <c r="BQ26" s="64"/>
      <c r="BR26" s="65" t="s">
        <v>616</v>
      </c>
      <c r="BS26" s="50" t="s">
        <v>625</v>
      </c>
      <c r="BT26" s="59"/>
      <c r="BU26" s="59"/>
      <c r="BV26" s="158"/>
      <c r="BW26" s="150"/>
      <c r="BX26" s="150"/>
      <c r="BY26" s="150"/>
      <c r="BZ26" s="150"/>
      <c r="CA26" s="150"/>
      <c r="CB26" s="150"/>
      <c r="CC26" s="150"/>
      <c r="CD26" s="150"/>
      <c r="CE26" s="150"/>
      <c r="CF26" s="150"/>
      <c r="CG26" s="192" t="s">
        <v>678</v>
      </c>
      <c r="CH26" s="61"/>
      <c r="CI26" s="64"/>
      <c r="CJ26" s="65" t="s">
        <v>616</v>
      </c>
      <c r="CK26" s="50" t="s">
        <v>625</v>
      </c>
      <c r="CL26" s="59"/>
      <c r="CM26" s="59"/>
      <c r="CN26" s="158"/>
      <c r="CO26" s="150"/>
      <c r="CP26" s="150"/>
      <c r="CQ26" s="150"/>
      <c r="CR26" s="150"/>
      <c r="CS26" s="150"/>
      <c r="CT26" s="150"/>
      <c r="CU26" s="150"/>
      <c r="CV26" s="150"/>
      <c r="CW26" s="192" t="s">
        <v>757</v>
      </c>
      <c r="CX26" s="61"/>
      <c r="CY26" s="64"/>
      <c r="CZ26" s="65" t="s">
        <v>616</v>
      </c>
      <c r="DA26" s="50" t="s">
        <v>625</v>
      </c>
      <c r="DB26" s="59"/>
      <c r="DC26" s="59"/>
      <c r="DD26" s="158"/>
      <c r="DE26" s="150"/>
      <c r="DF26" s="150"/>
      <c r="DG26" s="150"/>
      <c r="DH26" s="150"/>
      <c r="DI26" s="150"/>
      <c r="DJ26" s="150"/>
      <c r="DK26" s="150"/>
      <c r="DL26" s="150"/>
      <c r="DM26" s="192" t="s">
        <v>999</v>
      </c>
      <c r="DN26" s="61"/>
      <c r="DO26" s="64"/>
      <c r="DP26" s="65" t="s">
        <v>616</v>
      </c>
      <c r="DQ26" s="50" t="s">
        <v>625</v>
      </c>
      <c r="DR26" s="59"/>
      <c r="DS26" s="59"/>
      <c r="DT26" s="158"/>
      <c r="DU26" s="150"/>
      <c r="DV26" s="150"/>
      <c r="DW26" s="150"/>
      <c r="DX26" s="150"/>
      <c r="DY26" s="150"/>
      <c r="DZ26" s="150"/>
      <c r="EA26" s="150"/>
      <c r="EB26" s="150"/>
      <c r="EC26" s="192" t="s">
        <v>1078</v>
      </c>
      <c r="ED26" s="61"/>
      <c r="EE26" s="64"/>
      <c r="EF26" s="65" t="s">
        <v>616</v>
      </c>
      <c r="EG26" s="50" t="s">
        <v>625</v>
      </c>
      <c r="EH26" s="59"/>
      <c r="EI26" s="59"/>
      <c r="EJ26" s="158"/>
      <c r="EK26" s="150"/>
      <c r="EL26" s="150"/>
      <c r="EM26" s="150"/>
      <c r="EN26" s="150"/>
      <c r="EO26" s="150"/>
      <c r="EP26" s="150"/>
      <c r="EQ26" s="150"/>
      <c r="ER26" s="150"/>
      <c r="ES26" s="192" t="s">
        <v>1157</v>
      </c>
      <c r="ET26" s="61"/>
      <c r="EU26" s="64"/>
      <c r="EV26" s="65" t="s">
        <v>616</v>
      </c>
      <c r="EW26" s="50" t="s">
        <v>625</v>
      </c>
      <c r="EX26" s="59"/>
      <c r="EY26" s="59"/>
      <c r="EZ26" s="158"/>
      <c r="FA26" s="150"/>
      <c r="FB26" s="150"/>
      <c r="FC26" s="150"/>
      <c r="FD26" s="150"/>
      <c r="FE26" s="150"/>
      <c r="FF26" s="150"/>
      <c r="FG26" s="150"/>
      <c r="FH26" s="150"/>
      <c r="FI26" s="192" t="s">
        <v>1236</v>
      </c>
      <c r="FJ26" s="61"/>
      <c r="FK26" s="64"/>
      <c r="FL26" s="65" t="s">
        <v>616</v>
      </c>
      <c r="FM26" s="50" t="s">
        <v>625</v>
      </c>
      <c r="FN26" s="59"/>
      <c r="FO26" s="59"/>
      <c r="FP26" s="158"/>
      <c r="FQ26" s="150"/>
      <c r="FR26" s="150"/>
      <c r="FS26" s="150"/>
      <c r="FT26" s="150"/>
      <c r="FU26" s="150"/>
      <c r="FV26" s="150"/>
      <c r="FW26" s="150"/>
      <c r="FX26" s="150"/>
      <c r="FY26" s="192" t="s">
        <v>1315</v>
      </c>
      <c r="FZ26" s="61"/>
      <c r="GA26" s="64"/>
      <c r="GB26" s="65" t="s">
        <v>616</v>
      </c>
      <c r="GC26" s="50" t="s">
        <v>625</v>
      </c>
      <c r="GD26" s="59"/>
      <c r="GE26" s="59"/>
      <c r="GF26" s="158"/>
      <c r="GG26" s="150"/>
      <c r="GH26" s="150"/>
      <c r="GI26" s="150"/>
      <c r="GJ26" s="150"/>
      <c r="GK26" s="150"/>
      <c r="GL26" s="150"/>
      <c r="GM26" s="150"/>
      <c r="GN26" s="150"/>
      <c r="GO26" s="192" t="s">
        <v>1394</v>
      </c>
      <c r="GP26" s="61"/>
      <c r="GQ26" s="64"/>
      <c r="GR26" s="65" t="s">
        <v>616</v>
      </c>
      <c r="GS26" s="50" t="s">
        <v>625</v>
      </c>
      <c r="GT26" s="59"/>
      <c r="GU26" s="59"/>
      <c r="GV26" s="158"/>
      <c r="GW26" s="150"/>
      <c r="GX26" s="150"/>
      <c r="GY26" s="150"/>
      <c r="GZ26" s="150"/>
      <c r="HA26" s="150"/>
      <c r="HB26" s="150"/>
      <c r="HC26" s="150"/>
      <c r="HD26" s="150"/>
      <c r="HE26" s="192" t="s">
        <v>2181</v>
      </c>
      <c r="HF26" s="61"/>
      <c r="HG26" s="64"/>
      <c r="HH26" s="65" t="s">
        <v>616</v>
      </c>
      <c r="HI26" s="50" t="s">
        <v>625</v>
      </c>
      <c r="HJ26" s="59"/>
      <c r="HK26" s="59"/>
      <c r="HL26" s="158"/>
      <c r="HM26" s="150"/>
      <c r="HN26" s="150"/>
      <c r="HO26" s="150"/>
      <c r="HP26" s="150"/>
      <c r="HQ26" s="60"/>
      <c r="HR26" s="150"/>
      <c r="HS26" s="150"/>
      <c r="HT26" s="150"/>
      <c r="HU26" s="192" t="s">
        <v>2260</v>
      </c>
      <c r="HV26" s="61"/>
      <c r="HW26" s="64"/>
      <c r="HX26" s="65" t="s">
        <v>616</v>
      </c>
      <c r="HY26" s="50" t="s">
        <v>625</v>
      </c>
      <c r="HZ26" s="59"/>
      <c r="IA26" s="59"/>
      <c r="IB26" s="60"/>
      <c r="IC26" s="150"/>
      <c r="ID26" s="150"/>
      <c r="IE26" s="150"/>
      <c r="IF26" s="150"/>
      <c r="IG26" s="150"/>
      <c r="IH26" s="150"/>
      <c r="II26" s="150"/>
      <c r="IJ26" s="192" t="s">
        <v>2339</v>
      </c>
      <c r="IK26" s="61"/>
      <c r="IL26" s="64"/>
      <c r="IM26" s="65" t="s">
        <v>616</v>
      </c>
      <c r="IN26" s="50" t="s">
        <v>625</v>
      </c>
      <c r="IO26" s="59"/>
      <c r="IP26" s="59"/>
      <c r="IQ26" s="60"/>
      <c r="IR26" s="60"/>
      <c r="IS26" s="150"/>
      <c r="IT26" s="150"/>
      <c r="IU26" s="60">
        <f t="shared" si="36"/>
        <v>4050</v>
      </c>
      <c r="IV26" s="60">
        <f t="shared" si="36"/>
        <v>0</v>
      </c>
    </row>
    <row r="27" spans="1:256" s="62" customFormat="1" ht="15" customHeight="1" thickBot="1" x14ac:dyDescent="0.25">
      <c r="A27" s="192" t="s">
        <v>43</v>
      </c>
      <c r="B27" s="61"/>
      <c r="C27" s="64"/>
      <c r="D27" s="65" t="s">
        <v>617</v>
      </c>
      <c r="E27" s="50" t="s">
        <v>626</v>
      </c>
      <c r="F27" s="59"/>
      <c r="G27" s="59"/>
      <c r="H27" s="59"/>
      <c r="I27" s="60">
        <v>10969</v>
      </c>
      <c r="J27" s="60">
        <v>9867</v>
      </c>
      <c r="K27" s="60"/>
      <c r="L27" s="60"/>
      <c r="M27" s="60"/>
      <c r="N27" s="60"/>
      <c r="O27" s="60"/>
      <c r="P27" s="60"/>
      <c r="Q27" s="60"/>
      <c r="R27" s="60"/>
      <c r="S27" s="192" t="s">
        <v>193</v>
      </c>
      <c r="T27" s="61"/>
      <c r="U27" s="64"/>
      <c r="V27" s="65" t="s">
        <v>617</v>
      </c>
      <c r="W27" s="50" t="s">
        <v>626</v>
      </c>
      <c r="X27" s="59"/>
      <c r="Y27" s="59"/>
      <c r="Z27" s="59"/>
      <c r="AA27" s="60"/>
      <c r="AB27" s="60"/>
      <c r="AC27" s="60"/>
      <c r="AD27" s="60"/>
      <c r="AE27" s="60"/>
      <c r="AF27" s="60"/>
      <c r="AG27" s="150"/>
      <c r="AH27" s="150"/>
      <c r="AI27" s="192" t="s">
        <v>293</v>
      </c>
      <c r="AJ27" s="61"/>
      <c r="AK27" s="64"/>
      <c r="AL27" s="65" t="s">
        <v>617</v>
      </c>
      <c r="AM27" s="50" t="s">
        <v>626</v>
      </c>
      <c r="AN27" s="59"/>
      <c r="AO27" s="59"/>
      <c r="AP27" s="158"/>
      <c r="AQ27" s="150"/>
      <c r="AR27" s="150"/>
      <c r="AS27" s="150"/>
      <c r="AT27" s="150"/>
      <c r="AU27" s="150"/>
      <c r="AV27" s="150"/>
      <c r="AW27" s="150"/>
      <c r="AX27" s="150"/>
      <c r="AY27" s="192" t="s">
        <v>373</v>
      </c>
      <c r="AZ27" s="61"/>
      <c r="BA27" s="64"/>
      <c r="BB27" s="65" t="s">
        <v>617</v>
      </c>
      <c r="BC27" s="50" t="s">
        <v>626</v>
      </c>
      <c r="BD27" s="59"/>
      <c r="BE27" s="59"/>
      <c r="BF27" s="158"/>
      <c r="BG27" s="150"/>
      <c r="BH27" s="150"/>
      <c r="BI27" s="150"/>
      <c r="BJ27" s="150"/>
      <c r="BK27" s="150"/>
      <c r="BL27" s="150"/>
      <c r="BM27" s="150"/>
      <c r="BN27" s="150"/>
      <c r="BO27" s="192" t="s">
        <v>451</v>
      </c>
      <c r="BP27" s="61"/>
      <c r="BQ27" s="64"/>
      <c r="BR27" s="65" t="s">
        <v>617</v>
      </c>
      <c r="BS27" s="50" t="s">
        <v>626</v>
      </c>
      <c r="BT27" s="59"/>
      <c r="BU27" s="59"/>
      <c r="BV27" s="158"/>
      <c r="BW27" s="150"/>
      <c r="BX27" s="150"/>
      <c r="BY27" s="150"/>
      <c r="BZ27" s="150"/>
      <c r="CA27" s="150"/>
      <c r="CB27" s="150"/>
      <c r="CC27" s="150"/>
      <c r="CD27" s="150"/>
      <c r="CE27" s="150"/>
      <c r="CF27" s="150"/>
      <c r="CG27" s="192" t="s">
        <v>679</v>
      </c>
      <c r="CH27" s="61"/>
      <c r="CI27" s="64"/>
      <c r="CJ27" s="65" t="s">
        <v>617</v>
      </c>
      <c r="CK27" s="50" t="s">
        <v>626</v>
      </c>
      <c r="CL27" s="59"/>
      <c r="CM27" s="59"/>
      <c r="CN27" s="158"/>
      <c r="CO27" s="150"/>
      <c r="CP27" s="150"/>
      <c r="CQ27" s="150"/>
      <c r="CR27" s="150"/>
      <c r="CS27" s="150"/>
      <c r="CT27" s="150"/>
      <c r="CU27" s="150"/>
      <c r="CV27" s="150"/>
      <c r="CW27" s="192" t="s">
        <v>758</v>
      </c>
      <c r="CX27" s="61"/>
      <c r="CY27" s="64"/>
      <c r="CZ27" s="65" t="s">
        <v>617</v>
      </c>
      <c r="DA27" s="50" t="s">
        <v>626</v>
      </c>
      <c r="DB27" s="59"/>
      <c r="DC27" s="59"/>
      <c r="DD27" s="158"/>
      <c r="DE27" s="150"/>
      <c r="DF27" s="150"/>
      <c r="DG27" s="150"/>
      <c r="DH27" s="150"/>
      <c r="DI27" s="150"/>
      <c r="DJ27" s="150"/>
      <c r="DK27" s="150"/>
      <c r="DL27" s="150"/>
      <c r="DM27" s="192" t="s">
        <v>1000</v>
      </c>
      <c r="DN27" s="61"/>
      <c r="DO27" s="64"/>
      <c r="DP27" s="65" t="s">
        <v>617</v>
      </c>
      <c r="DQ27" s="50" t="s">
        <v>626</v>
      </c>
      <c r="DR27" s="59"/>
      <c r="DS27" s="59"/>
      <c r="DT27" s="158"/>
      <c r="DU27" s="150"/>
      <c r="DV27" s="150"/>
      <c r="DW27" s="150"/>
      <c r="DX27" s="150"/>
      <c r="DY27" s="150"/>
      <c r="DZ27" s="150"/>
      <c r="EA27" s="150"/>
      <c r="EB27" s="150"/>
      <c r="EC27" s="192" t="s">
        <v>1079</v>
      </c>
      <c r="ED27" s="61"/>
      <c r="EE27" s="64"/>
      <c r="EF27" s="65" t="s">
        <v>617</v>
      </c>
      <c r="EG27" s="50" t="s">
        <v>626</v>
      </c>
      <c r="EH27" s="59"/>
      <c r="EI27" s="59"/>
      <c r="EJ27" s="158"/>
      <c r="EK27" s="150"/>
      <c r="EL27" s="150"/>
      <c r="EM27" s="150"/>
      <c r="EN27" s="150"/>
      <c r="EO27" s="150"/>
      <c r="EP27" s="150"/>
      <c r="EQ27" s="150"/>
      <c r="ER27" s="150"/>
      <c r="ES27" s="192" t="s">
        <v>1158</v>
      </c>
      <c r="ET27" s="61"/>
      <c r="EU27" s="64"/>
      <c r="EV27" s="65" t="s">
        <v>617</v>
      </c>
      <c r="EW27" s="50" t="s">
        <v>626</v>
      </c>
      <c r="EX27" s="59"/>
      <c r="EY27" s="59"/>
      <c r="EZ27" s="158"/>
      <c r="FA27" s="150"/>
      <c r="FB27" s="150"/>
      <c r="FC27" s="150"/>
      <c r="FD27" s="150"/>
      <c r="FE27" s="150"/>
      <c r="FF27" s="150"/>
      <c r="FG27" s="150"/>
      <c r="FH27" s="150"/>
      <c r="FI27" s="192" t="s">
        <v>1237</v>
      </c>
      <c r="FJ27" s="61"/>
      <c r="FK27" s="64"/>
      <c r="FL27" s="65" t="s">
        <v>617</v>
      </c>
      <c r="FM27" s="50" t="s">
        <v>626</v>
      </c>
      <c r="FN27" s="59"/>
      <c r="FO27" s="59"/>
      <c r="FP27" s="158"/>
      <c r="FQ27" s="150"/>
      <c r="FR27" s="150"/>
      <c r="FS27" s="150"/>
      <c r="FT27" s="150"/>
      <c r="FU27" s="150"/>
      <c r="FV27" s="150"/>
      <c r="FW27" s="150"/>
      <c r="FX27" s="150"/>
      <c r="FY27" s="192" t="s">
        <v>1316</v>
      </c>
      <c r="FZ27" s="61"/>
      <c r="GA27" s="64"/>
      <c r="GB27" s="65" t="s">
        <v>617</v>
      </c>
      <c r="GC27" s="50" t="s">
        <v>626</v>
      </c>
      <c r="GD27" s="59"/>
      <c r="GE27" s="59"/>
      <c r="GF27" s="158"/>
      <c r="GG27" s="150"/>
      <c r="GH27" s="150"/>
      <c r="GI27" s="150"/>
      <c r="GJ27" s="150"/>
      <c r="GK27" s="150"/>
      <c r="GL27" s="150"/>
      <c r="GM27" s="150"/>
      <c r="GN27" s="150"/>
      <c r="GO27" s="192" t="s">
        <v>1395</v>
      </c>
      <c r="GP27" s="61"/>
      <c r="GQ27" s="64"/>
      <c r="GR27" s="65" t="s">
        <v>617</v>
      </c>
      <c r="GS27" s="50" t="s">
        <v>626</v>
      </c>
      <c r="GT27" s="59"/>
      <c r="GU27" s="59"/>
      <c r="GV27" s="158"/>
      <c r="GW27" s="150"/>
      <c r="GX27" s="150"/>
      <c r="GY27" s="150"/>
      <c r="GZ27" s="150"/>
      <c r="HA27" s="150"/>
      <c r="HB27" s="150"/>
      <c r="HC27" s="150"/>
      <c r="HD27" s="150"/>
      <c r="HE27" s="192" t="s">
        <v>2182</v>
      </c>
      <c r="HF27" s="61"/>
      <c r="HG27" s="64"/>
      <c r="HH27" s="65" t="s">
        <v>617</v>
      </c>
      <c r="HI27" s="50" t="s">
        <v>626</v>
      </c>
      <c r="HJ27" s="59"/>
      <c r="HK27" s="59"/>
      <c r="HL27" s="158"/>
      <c r="HM27" s="150"/>
      <c r="HN27" s="150"/>
      <c r="HO27" s="150"/>
      <c r="HP27" s="150"/>
      <c r="HQ27" s="60"/>
      <c r="HR27" s="150"/>
      <c r="HS27" s="150"/>
      <c r="HT27" s="150"/>
      <c r="HU27" s="192" t="s">
        <v>2261</v>
      </c>
      <c r="HV27" s="61"/>
      <c r="HW27" s="64"/>
      <c r="HX27" s="65" t="s">
        <v>617</v>
      </c>
      <c r="HY27" s="50" t="s">
        <v>626</v>
      </c>
      <c r="HZ27" s="59"/>
      <c r="IA27" s="59"/>
      <c r="IB27" s="60"/>
      <c r="IC27" s="150"/>
      <c r="ID27" s="150"/>
      <c r="IE27" s="150"/>
      <c r="IF27" s="150"/>
      <c r="IG27" s="150"/>
      <c r="IH27" s="150"/>
      <c r="II27" s="150"/>
      <c r="IJ27" s="192" t="s">
        <v>2340</v>
      </c>
      <c r="IK27" s="61"/>
      <c r="IL27" s="64"/>
      <c r="IM27" s="65" t="s">
        <v>617</v>
      </c>
      <c r="IN27" s="50" t="s">
        <v>626</v>
      </c>
      <c r="IO27" s="59"/>
      <c r="IP27" s="59"/>
      <c r="IQ27" s="60"/>
      <c r="IR27" s="60"/>
      <c r="IS27" s="150"/>
      <c r="IT27" s="150"/>
      <c r="IU27" s="60">
        <f t="shared" si="36"/>
        <v>10969</v>
      </c>
      <c r="IV27" s="60">
        <f t="shared" si="36"/>
        <v>9867</v>
      </c>
    </row>
    <row r="28" spans="1:256" s="62" customFormat="1" ht="15" customHeight="1" thickBot="1" x14ac:dyDescent="0.25">
      <c r="A28" s="192" t="s">
        <v>44</v>
      </c>
      <c r="B28" s="61"/>
      <c r="C28" s="64"/>
      <c r="D28" s="65" t="s">
        <v>948</v>
      </c>
      <c r="E28" s="50" t="s">
        <v>949</v>
      </c>
      <c r="F28" s="59"/>
      <c r="G28" s="59"/>
      <c r="H28" s="59"/>
      <c r="I28" s="60"/>
      <c r="J28" s="60"/>
      <c r="K28" s="60"/>
      <c r="L28" s="60"/>
      <c r="M28" s="60"/>
      <c r="N28" s="60"/>
      <c r="O28" s="60"/>
      <c r="P28" s="60">
        <v>72</v>
      </c>
      <c r="Q28" s="60"/>
      <c r="R28" s="60"/>
      <c r="S28" s="192" t="s">
        <v>194</v>
      </c>
      <c r="T28" s="61"/>
      <c r="U28" s="64"/>
      <c r="V28" s="65" t="s">
        <v>948</v>
      </c>
      <c r="W28" s="50" t="s">
        <v>949</v>
      </c>
      <c r="X28" s="59"/>
      <c r="Y28" s="59"/>
      <c r="Z28" s="59"/>
      <c r="AA28" s="60"/>
      <c r="AB28" s="60"/>
      <c r="AC28" s="60"/>
      <c r="AD28" s="60"/>
      <c r="AE28" s="60"/>
      <c r="AF28" s="60"/>
      <c r="AG28" s="150"/>
      <c r="AH28" s="150"/>
      <c r="AI28" s="192" t="s">
        <v>294</v>
      </c>
      <c r="AJ28" s="61"/>
      <c r="AK28" s="64"/>
      <c r="AL28" s="65" t="s">
        <v>948</v>
      </c>
      <c r="AM28" s="50" t="s">
        <v>949</v>
      </c>
      <c r="AN28" s="59"/>
      <c r="AO28" s="59"/>
      <c r="AP28" s="158"/>
      <c r="AQ28" s="150"/>
      <c r="AR28" s="150"/>
      <c r="AS28" s="150"/>
      <c r="AT28" s="150"/>
      <c r="AU28" s="150"/>
      <c r="AV28" s="150"/>
      <c r="AW28" s="150"/>
      <c r="AX28" s="150"/>
      <c r="AY28" s="192" t="s">
        <v>374</v>
      </c>
      <c r="AZ28" s="61"/>
      <c r="BA28" s="64"/>
      <c r="BB28" s="65" t="s">
        <v>948</v>
      </c>
      <c r="BC28" s="50" t="s">
        <v>949</v>
      </c>
      <c r="BD28" s="59"/>
      <c r="BE28" s="59"/>
      <c r="BF28" s="158"/>
      <c r="BG28" s="150"/>
      <c r="BH28" s="150"/>
      <c r="BI28" s="150"/>
      <c r="BJ28" s="150"/>
      <c r="BK28" s="150"/>
      <c r="BL28" s="150"/>
      <c r="BM28" s="150"/>
      <c r="BN28" s="150"/>
      <c r="BO28" s="192" t="s">
        <v>452</v>
      </c>
      <c r="BP28" s="61"/>
      <c r="BQ28" s="64"/>
      <c r="BR28" s="65" t="s">
        <v>948</v>
      </c>
      <c r="BS28" s="50" t="s">
        <v>949</v>
      </c>
      <c r="BT28" s="59"/>
      <c r="BU28" s="59"/>
      <c r="BV28" s="158"/>
      <c r="BW28" s="150"/>
      <c r="BX28" s="150"/>
      <c r="BY28" s="150"/>
      <c r="BZ28" s="150"/>
      <c r="CA28" s="150"/>
      <c r="CB28" s="150"/>
      <c r="CC28" s="150"/>
      <c r="CD28" s="150"/>
      <c r="CE28" s="150"/>
      <c r="CF28" s="150"/>
      <c r="CG28" s="192" t="s">
        <v>680</v>
      </c>
      <c r="CH28" s="61"/>
      <c r="CI28" s="64"/>
      <c r="CJ28" s="65" t="s">
        <v>948</v>
      </c>
      <c r="CK28" s="50" t="s">
        <v>949</v>
      </c>
      <c r="CL28" s="59"/>
      <c r="CM28" s="59"/>
      <c r="CN28" s="158"/>
      <c r="CO28" s="150"/>
      <c r="CP28" s="150"/>
      <c r="CQ28" s="150"/>
      <c r="CR28" s="150"/>
      <c r="CS28" s="150"/>
      <c r="CT28" s="150"/>
      <c r="CU28" s="150"/>
      <c r="CV28" s="150"/>
      <c r="CW28" s="192" t="s">
        <v>759</v>
      </c>
      <c r="CX28" s="61"/>
      <c r="CY28" s="64"/>
      <c r="CZ28" s="65" t="s">
        <v>948</v>
      </c>
      <c r="DA28" s="50" t="s">
        <v>949</v>
      </c>
      <c r="DB28" s="59"/>
      <c r="DC28" s="59"/>
      <c r="DD28" s="158"/>
      <c r="DE28" s="150"/>
      <c r="DF28" s="150"/>
      <c r="DG28" s="150"/>
      <c r="DH28" s="150"/>
      <c r="DI28" s="150"/>
      <c r="DJ28" s="150"/>
      <c r="DK28" s="150"/>
      <c r="DL28" s="150"/>
      <c r="DM28" s="192" t="s">
        <v>1001</v>
      </c>
      <c r="DN28" s="61"/>
      <c r="DO28" s="64"/>
      <c r="DP28" s="65" t="s">
        <v>948</v>
      </c>
      <c r="DQ28" s="50" t="s">
        <v>949</v>
      </c>
      <c r="DR28" s="59"/>
      <c r="DS28" s="59"/>
      <c r="DT28" s="158"/>
      <c r="DU28" s="150"/>
      <c r="DV28" s="150"/>
      <c r="DW28" s="150"/>
      <c r="DX28" s="150"/>
      <c r="DY28" s="150"/>
      <c r="DZ28" s="150"/>
      <c r="EA28" s="150"/>
      <c r="EB28" s="150"/>
      <c r="EC28" s="192" t="s">
        <v>1080</v>
      </c>
      <c r="ED28" s="61"/>
      <c r="EE28" s="64"/>
      <c r="EF28" s="65" t="s">
        <v>948</v>
      </c>
      <c r="EG28" s="50" t="s">
        <v>949</v>
      </c>
      <c r="EH28" s="59"/>
      <c r="EI28" s="59"/>
      <c r="EJ28" s="158"/>
      <c r="EK28" s="150"/>
      <c r="EL28" s="150"/>
      <c r="EM28" s="150"/>
      <c r="EN28" s="150"/>
      <c r="EO28" s="150"/>
      <c r="EP28" s="150"/>
      <c r="EQ28" s="150"/>
      <c r="ER28" s="150"/>
      <c r="ES28" s="192" t="s">
        <v>1159</v>
      </c>
      <c r="ET28" s="61"/>
      <c r="EU28" s="64"/>
      <c r="EV28" s="65" t="s">
        <v>948</v>
      </c>
      <c r="EW28" s="50" t="s">
        <v>949</v>
      </c>
      <c r="EX28" s="59"/>
      <c r="EY28" s="59"/>
      <c r="EZ28" s="158"/>
      <c r="FA28" s="150"/>
      <c r="FB28" s="150"/>
      <c r="FC28" s="150"/>
      <c r="FD28" s="150"/>
      <c r="FE28" s="150"/>
      <c r="FF28" s="150"/>
      <c r="FG28" s="150"/>
      <c r="FH28" s="150"/>
      <c r="FI28" s="192" t="s">
        <v>1238</v>
      </c>
      <c r="FJ28" s="61"/>
      <c r="FK28" s="64"/>
      <c r="FL28" s="65" t="s">
        <v>948</v>
      </c>
      <c r="FM28" s="50" t="s">
        <v>949</v>
      </c>
      <c r="FN28" s="59"/>
      <c r="FO28" s="59"/>
      <c r="FP28" s="158"/>
      <c r="FQ28" s="150"/>
      <c r="FR28" s="150"/>
      <c r="FS28" s="150"/>
      <c r="FT28" s="150"/>
      <c r="FU28" s="150"/>
      <c r="FV28" s="150"/>
      <c r="FW28" s="150"/>
      <c r="FX28" s="150"/>
      <c r="FY28" s="192" t="s">
        <v>1317</v>
      </c>
      <c r="FZ28" s="61"/>
      <c r="GA28" s="64"/>
      <c r="GB28" s="65" t="s">
        <v>948</v>
      </c>
      <c r="GC28" s="50" t="s">
        <v>949</v>
      </c>
      <c r="GD28" s="59"/>
      <c r="GE28" s="59"/>
      <c r="GF28" s="158"/>
      <c r="GG28" s="150"/>
      <c r="GH28" s="150"/>
      <c r="GI28" s="150"/>
      <c r="GJ28" s="150"/>
      <c r="GK28" s="150"/>
      <c r="GL28" s="150"/>
      <c r="GM28" s="150"/>
      <c r="GN28" s="150"/>
      <c r="GO28" s="192" t="s">
        <v>1396</v>
      </c>
      <c r="GP28" s="61"/>
      <c r="GQ28" s="64"/>
      <c r="GR28" s="65" t="s">
        <v>948</v>
      </c>
      <c r="GS28" s="50" t="s">
        <v>949</v>
      </c>
      <c r="GT28" s="59"/>
      <c r="GU28" s="59"/>
      <c r="GV28" s="158"/>
      <c r="GW28" s="150"/>
      <c r="GX28" s="150"/>
      <c r="GY28" s="150"/>
      <c r="GZ28" s="150"/>
      <c r="HA28" s="150"/>
      <c r="HB28" s="150"/>
      <c r="HC28" s="150"/>
      <c r="HD28" s="150"/>
      <c r="HE28" s="192" t="s">
        <v>2183</v>
      </c>
      <c r="HF28" s="61"/>
      <c r="HG28" s="64"/>
      <c r="HH28" s="65" t="s">
        <v>948</v>
      </c>
      <c r="HI28" s="50" t="s">
        <v>949</v>
      </c>
      <c r="HJ28" s="59"/>
      <c r="HK28" s="59"/>
      <c r="HL28" s="158"/>
      <c r="HM28" s="150"/>
      <c r="HN28" s="150"/>
      <c r="HO28" s="150"/>
      <c r="HP28" s="150"/>
      <c r="HQ28" s="60"/>
      <c r="HR28" s="150"/>
      <c r="HS28" s="150"/>
      <c r="HT28" s="150"/>
      <c r="HU28" s="192" t="s">
        <v>2262</v>
      </c>
      <c r="HV28" s="61"/>
      <c r="HW28" s="64"/>
      <c r="HX28" s="65" t="s">
        <v>948</v>
      </c>
      <c r="HY28" s="50" t="s">
        <v>949</v>
      </c>
      <c r="HZ28" s="59"/>
      <c r="IA28" s="59"/>
      <c r="IB28" s="60"/>
      <c r="IC28" s="150"/>
      <c r="ID28" s="150"/>
      <c r="IE28" s="150"/>
      <c r="IF28" s="150"/>
      <c r="IG28" s="150"/>
      <c r="IH28" s="150"/>
      <c r="II28" s="150"/>
      <c r="IJ28" s="192" t="s">
        <v>2341</v>
      </c>
      <c r="IK28" s="61"/>
      <c r="IL28" s="64"/>
      <c r="IM28" s="65" t="s">
        <v>948</v>
      </c>
      <c r="IN28" s="50" t="s">
        <v>949</v>
      </c>
      <c r="IO28" s="59"/>
      <c r="IP28" s="59"/>
      <c r="IQ28" s="60"/>
      <c r="IR28" s="60"/>
      <c r="IS28" s="150"/>
      <c r="IT28" s="150"/>
      <c r="IU28" s="60">
        <f t="shared" si="36"/>
        <v>0</v>
      </c>
      <c r="IV28" s="60">
        <f t="shared" si="36"/>
        <v>72</v>
      </c>
    </row>
    <row r="29" spans="1:256" s="62" customFormat="1" ht="15" customHeight="1" thickBot="1" x14ac:dyDescent="0.25">
      <c r="A29" s="192" t="s">
        <v>45</v>
      </c>
      <c r="B29" s="61"/>
      <c r="C29" s="64"/>
      <c r="D29" s="65" t="s">
        <v>618</v>
      </c>
      <c r="E29" s="50" t="s">
        <v>627</v>
      </c>
      <c r="F29" s="59"/>
      <c r="G29" s="59"/>
      <c r="H29" s="59"/>
      <c r="I29" s="60">
        <v>200</v>
      </c>
      <c r="J29" s="60">
        <v>562</v>
      </c>
      <c r="K29" s="60"/>
      <c r="L29" s="60"/>
      <c r="M29" s="60"/>
      <c r="N29" s="60"/>
      <c r="O29" s="60">
        <v>3802</v>
      </c>
      <c r="P29" s="60">
        <v>3452</v>
      </c>
      <c r="Q29" s="60"/>
      <c r="R29" s="60"/>
      <c r="S29" s="192" t="s">
        <v>195</v>
      </c>
      <c r="T29" s="61"/>
      <c r="U29" s="64"/>
      <c r="V29" s="65" t="s">
        <v>618</v>
      </c>
      <c r="W29" s="50" t="s">
        <v>627</v>
      </c>
      <c r="X29" s="59"/>
      <c r="Y29" s="59"/>
      <c r="Z29" s="59"/>
      <c r="AA29" s="60"/>
      <c r="AB29" s="60"/>
      <c r="AC29" s="60"/>
      <c r="AD29" s="60"/>
      <c r="AE29" s="60"/>
      <c r="AF29" s="60"/>
      <c r="AG29" s="150"/>
      <c r="AH29" s="150"/>
      <c r="AI29" s="192" t="s">
        <v>295</v>
      </c>
      <c r="AJ29" s="61"/>
      <c r="AK29" s="64"/>
      <c r="AL29" s="65" t="s">
        <v>618</v>
      </c>
      <c r="AM29" s="50" t="s">
        <v>627</v>
      </c>
      <c r="AN29" s="59"/>
      <c r="AO29" s="59"/>
      <c r="AP29" s="158"/>
      <c r="AQ29" s="150"/>
      <c r="AR29" s="150"/>
      <c r="AS29" s="150"/>
      <c r="AT29" s="150"/>
      <c r="AU29" s="150"/>
      <c r="AV29" s="150"/>
      <c r="AW29" s="150"/>
      <c r="AX29" s="150"/>
      <c r="AY29" s="192" t="s">
        <v>375</v>
      </c>
      <c r="AZ29" s="61"/>
      <c r="BA29" s="64"/>
      <c r="BB29" s="65" t="s">
        <v>618</v>
      </c>
      <c r="BC29" s="50" t="s">
        <v>627</v>
      </c>
      <c r="BD29" s="59"/>
      <c r="BE29" s="59"/>
      <c r="BF29" s="158"/>
      <c r="BG29" s="150">
        <v>24</v>
      </c>
      <c r="BH29" s="150">
        <v>16</v>
      </c>
      <c r="BI29" s="150"/>
      <c r="BJ29" s="150"/>
      <c r="BK29" s="150"/>
      <c r="BL29" s="150"/>
      <c r="BM29" s="150"/>
      <c r="BN29" s="150"/>
      <c r="BO29" s="192" t="s">
        <v>453</v>
      </c>
      <c r="BP29" s="61"/>
      <c r="BQ29" s="64"/>
      <c r="BR29" s="65" t="s">
        <v>618</v>
      </c>
      <c r="BS29" s="50" t="s">
        <v>627</v>
      </c>
      <c r="BT29" s="59"/>
      <c r="BU29" s="59"/>
      <c r="BV29" s="158"/>
      <c r="BW29" s="150"/>
      <c r="BX29" s="150"/>
      <c r="BY29" s="150"/>
      <c r="BZ29" s="150"/>
      <c r="CA29" s="150"/>
      <c r="CB29" s="150"/>
      <c r="CC29" s="150"/>
      <c r="CD29" s="150"/>
      <c r="CE29" s="150"/>
      <c r="CF29" s="150"/>
      <c r="CG29" s="192" t="s">
        <v>681</v>
      </c>
      <c r="CH29" s="61"/>
      <c r="CI29" s="64"/>
      <c r="CJ29" s="65" t="s">
        <v>618</v>
      </c>
      <c r="CK29" s="50" t="s">
        <v>627</v>
      </c>
      <c r="CL29" s="59"/>
      <c r="CM29" s="59"/>
      <c r="CN29" s="158"/>
      <c r="CO29" s="150"/>
      <c r="CP29" s="150"/>
      <c r="CQ29" s="150"/>
      <c r="CR29" s="150"/>
      <c r="CS29" s="150"/>
      <c r="CT29" s="150"/>
      <c r="CU29" s="150"/>
      <c r="CV29" s="150"/>
      <c r="CW29" s="192" t="s">
        <v>760</v>
      </c>
      <c r="CX29" s="61"/>
      <c r="CY29" s="64"/>
      <c r="CZ29" s="65" t="s">
        <v>618</v>
      </c>
      <c r="DA29" s="50" t="s">
        <v>627</v>
      </c>
      <c r="DB29" s="59"/>
      <c r="DC29" s="59"/>
      <c r="DD29" s="158"/>
      <c r="DE29" s="150"/>
      <c r="DF29" s="150"/>
      <c r="DG29" s="150"/>
      <c r="DH29" s="150"/>
      <c r="DI29" s="150"/>
      <c r="DJ29" s="150"/>
      <c r="DK29" s="150"/>
      <c r="DL29" s="150"/>
      <c r="DM29" s="192" t="s">
        <v>1002</v>
      </c>
      <c r="DN29" s="61"/>
      <c r="DO29" s="64"/>
      <c r="DP29" s="65" t="s">
        <v>618</v>
      </c>
      <c r="DQ29" s="50" t="s">
        <v>627</v>
      </c>
      <c r="DR29" s="59"/>
      <c r="DS29" s="59"/>
      <c r="DT29" s="158"/>
      <c r="DU29" s="150"/>
      <c r="DV29" s="150"/>
      <c r="DW29" s="150"/>
      <c r="DX29" s="150"/>
      <c r="DY29" s="150"/>
      <c r="DZ29" s="150"/>
      <c r="EA29" s="150"/>
      <c r="EB29" s="150"/>
      <c r="EC29" s="192" t="s">
        <v>1081</v>
      </c>
      <c r="ED29" s="61"/>
      <c r="EE29" s="64"/>
      <c r="EF29" s="65" t="s">
        <v>618</v>
      </c>
      <c r="EG29" s="50" t="s">
        <v>627</v>
      </c>
      <c r="EH29" s="59"/>
      <c r="EI29" s="59"/>
      <c r="EJ29" s="158"/>
      <c r="EK29" s="150"/>
      <c r="EL29" s="150"/>
      <c r="EM29" s="150"/>
      <c r="EN29" s="150"/>
      <c r="EO29" s="150"/>
      <c r="EP29" s="150"/>
      <c r="EQ29" s="150"/>
      <c r="ER29" s="150"/>
      <c r="ES29" s="192" t="s">
        <v>1160</v>
      </c>
      <c r="ET29" s="61"/>
      <c r="EU29" s="64"/>
      <c r="EV29" s="65" t="s">
        <v>618</v>
      </c>
      <c r="EW29" s="50" t="s">
        <v>627</v>
      </c>
      <c r="EX29" s="59"/>
      <c r="EY29" s="59"/>
      <c r="EZ29" s="158"/>
      <c r="FA29" s="150"/>
      <c r="FB29" s="150"/>
      <c r="FC29" s="150"/>
      <c r="FD29" s="150"/>
      <c r="FE29" s="150"/>
      <c r="FF29" s="150"/>
      <c r="FG29" s="150"/>
      <c r="FH29" s="150"/>
      <c r="FI29" s="192" t="s">
        <v>1239</v>
      </c>
      <c r="FJ29" s="61"/>
      <c r="FK29" s="64"/>
      <c r="FL29" s="65" t="s">
        <v>618</v>
      </c>
      <c r="FM29" s="50" t="s">
        <v>627</v>
      </c>
      <c r="FN29" s="59"/>
      <c r="FO29" s="59"/>
      <c r="FP29" s="158"/>
      <c r="FQ29" s="150"/>
      <c r="FR29" s="150"/>
      <c r="FS29" s="150"/>
      <c r="FT29" s="150"/>
      <c r="FU29" s="150"/>
      <c r="FV29" s="150"/>
      <c r="FW29" s="150"/>
      <c r="FX29" s="150"/>
      <c r="FY29" s="192" t="s">
        <v>1318</v>
      </c>
      <c r="FZ29" s="61"/>
      <c r="GA29" s="64"/>
      <c r="GB29" s="65" t="s">
        <v>618</v>
      </c>
      <c r="GC29" s="50" t="s">
        <v>627</v>
      </c>
      <c r="GD29" s="59"/>
      <c r="GE29" s="59"/>
      <c r="GF29" s="158"/>
      <c r="GG29" s="150"/>
      <c r="GH29" s="150"/>
      <c r="GI29" s="150"/>
      <c r="GJ29" s="150"/>
      <c r="GK29" s="150"/>
      <c r="GL29" s="150"/>
      <c r="GM29" s="150"/>
      <c r="GN29" s="150"/>
      <c r="GO29" s="192" t="s">
        <v>1397</v>
      </c>
      <c r="GP29" s="61"/>
      <c r="GQ29" s="64"/>
      <c r="GR29" s="65" t="s">
        <v>618</v>
      </c>
      <c r="GS29" s="50" t="s">
        <v>627</v>
      </c>
      <c r="GT29" s="59"/>
      <c r="GU29" s="59"/>
      <c r="GV29" s="158"/>
      <c r="GW29" s="150"/>
      <c r="GX29" s="150"/>
      <c r="GY29" s="150"/>
      <c r="GZ29" s="150"/>
      <c r="HA29" s="150"/>
      <c r="HB29" s="150"/>
      <c r="HC29" s="150"/>
      <c r="HD29" s="150"/>
      <c r="HE29" s="192" t="s">
        <v>2184</v>
      </c>
      <c r="HF29" s="61"/>
      <c r="HG29" s="64"/>
      <c r="HH29" s="65" t="s">
        <v>618</v>
      </c>
      <c r="HI29" s="50" t="s">
        <v>627</v>
      </c>
      <c r="HJ29" s="59"/>
      <c r="HK29" s="59"/>
      <c r="HL29" s="158"/>
      <c r="HM29" s="150"/>
      <c r="HN29" s="150"/>
      <c r="HO29" s="150"/>
      <c r="HP29" s="150"/>
      <c r="HQ29" s="60"/>
      <c r="HR29" s="150"/>
      <c r="HS29" s="150"/>
      <c r="HT29" s="150"/>
      <c r="HU29" s="192" t="s">
        <v>2263</v>
      </c>
      <c r="HV29" s="61"/>
      <c r="HW29" s="64"/>
      <c r="HX29" s="65" t="s">
        <v>618</v>
      </c>
      <c r="HY29" s="50" t="s">
        <v>627</v>
      </c>
      <c r="HZ29" s="59"/>
      <c r="IA29" s="59"/>
      <c r="IB29" s="60"/>
      <c r="IC29" s="150"/>
      <c r="ID29" s="150"/>
      <c r="IE29" s="150"/>
      <c r="IF29" s="150"/>
      <c r="IG29" s="150"/>
      <c r="IH29" s="150"/>
      <c r="II29" s="150"/>
      <c r="IJ29" s="192" t="s">
        <v>2342</v>
      </c>
      <c r="IK29" s="61"/>
      <c r="IL29" s="64"/>
      <c r="IM29" s="65" t="s">
        <v>618</v>
      </c>
      <c r="IN29" s="50" t="s">
        <v>627</v>
      </c>
      <c r="IO29" s="59"/>
      <c r="IP29" s="59"/>
      <c r="IQ29" s="60">
        <v>200</v>
      </c>
      <c r="IR29" s="60">
        <v>215</v>
      </c>
      <c r="IS29" s="150"/>
      <c r="IT29" s="150"/>
      <c r="IU29" s="60">
        <f t="shared" si="36"/>
        <v>4226</v>
      </c>
      <c r="IV29" s="60">
        <f t="shared" si="36"/>
        <v>4245</v>
      </c>
    </row>
    <row r="30" spans="1:256" s="86" customFormat="1" ht="15" customHeight="1" thickBot="1" x14ac:dyDescent="0.25">
      <c r="A30" s="192" t="s">
        <v>47</v>
      </c>
      <c r="B30" s="87"/>
      <c r="C30" s="88" t="s">
        <v>94</v>
      </c>
      <c r="D30" s="92" t="s">
        <v>520</v>
      </c>
      <c r="E30" s="93"/>
      <c r="F30" s="90"/>
      <c r="G30" s="90"/>
      <c r="H30" s="90"/>
      <c r="I30" s="91">
        <f t="shared" ref="I30:R30" si="73">SUM(I31:I32)</f>
        <v>5000</v>
      </c>
      <c r="J30" s="91">
        <f t="shared" si="73"/>
        <v>0</v>
      </c>
      <c r="K30" s="91">
        <f>SUM(K31:K32)</f>
        <v>0</v>
      </c>
      <c r="L30" s="91">
        <f>SUM(L31:L32)</f>
        <v>0</v>
      </c>
      <c r="M30" s="91">
        <f t="shared" si="73"/>
        <v>0</v>
      </c>
      <c r="N30" s="91">
        <f t="shared" si="73"/>
        <v>0</v>
      </c>
      <c r="O30" s="91">
        <f t="shared" si="73"/>
        <v>0</v>
      </c>
      <c r="P30" s="91">
        <f t="shared" si="73"/>
        <v>0</v>
      </c>
      <c r="Q30" s="91">
        <f t="shared" si="73"/>
        <v>0</v>
      </c>
      <c r="R30" s="91">
        <f t="shared" si="73"/>
        <v>0</v>
      </c>
      <c r="S30" s="192" t="s">
        <v>196</v>
      </c>
      <c r="T30" s="87"/>
      <c r="U30" s="88" t="s">
        <v>94</v>
      </c>
      <c r="V30" s="92" t="s">
        <v>520</v>
      </c>
      <c r="W30" s="93"/>
      <c r="X30" s="90"/>
      <c r="Y30" s="90"/>
      <c r="Z30" s="90"/>
      <c r="AA30" s="91">
        <f t="shared" ref="AA30:AH30" si="74">SUM(AA31:AA32)</f>
        <v>0</v>
      </c>
      <c r="AB30" s="91">
        <f t="shared" si="74"/>
        <v>0</v>
      </c>
      <c r="AC30" s="91">
        <f t="shared" si="74"/>
        <v>2000</v>
      </c>
      <c r="AD30" s="91">
        <f t="shared" si="74"/>
        <v>1000</v>
      </c>
      <c r="AE30" s="91">
        <f t="shared" si="74"/>
        <v>0</v>
      </c>
      <c r="AF30" s="91">
        <f t="shared" si="74"/>
        <v>0</v>
      </c>
      <c r="AG30" s="151">
        <f t="shared" si="74"/>
        <v>0</v>
      </c>
      <c r="AH30" s="151">
        <f t="shared" si="74"/>
        <v>0</v>
      </c>
      <c r="AI30" s="192" t="s">
        <v>296</v>
      </c>
      <c r="AJ30" s="87"/>
      <c r="AK30" s="88" t="s">
        <v>94</v>
      </c>
      <c r="AL30" s="92" t="s">
        <v>520</v>
      </c>
      <c r="AM30" s="93"/>
      <c r="AN30" s="90"/>
      <c r="AO30" s="90"/>
      <c r="AP30" s="159"/>
      <c r="AQ30" s="151">
        <f t="shared" ref="AQ30:AW30" si="75">SUM(AQ31:AQ32)</f>
        <v>0</v>
      </c>
      <c r="AR30" s="151">
        <f>SUM(AR31:AR32)</f>
        <v>0</v>
      </c>
      <c r="AS30" s="151">
        <f t="shared" si="75"/>
        <v>0</v>
      </c>
      <c r="AT30" s="151">
        <f>SUM(AT31:AT32)</f>
        <v>0</v>
      </c>
      <c r="AU30" s="151">
        <f t="shared" si="75"/>
        <v>0</v>
      </c>
      <c r="AV30" s="151">
        <f>SUM(AV31:AV32)</f>
        <v>0</v>
      </c>
      <c r="AW30" s="151">
        <f t="shared" si="75"/>
        <v>0</v>
      </c>
      <c r="AX30" s="151">
        <f>SUM(AX31:AX32)</f>
        <v>0</v>
      </c>
      <c r="AY30" s="192" t="s">
        <v>376</v>
      </c>
      <c r="AZ30" s="87"/>
      <c r="BA30" s="88" t="s">
        <v>94</v>
      </c>
      <c r="BB30" s="92" t="s">
        <v>520</v>
      </c>
      <c r="BC30" s="93"/>
      <c r="BD30" s="90"/>
      <c r="BE30" s="90"/>
      <c r="BF30" s="159"/>
      <c r="BG30" s="151">
        <f t="shared" ref="BG30:BN30" si="76">SUM(BG31:BG32)</f>
        <v>0</v>
      </c>
      <c r="BH30" s="151">
        <f t="shared" si="76"/>
        <v>0</v>
      </c>
      <c r="BI30" s="151">
        <f t="shared" si="76"/>
        <v>0</v>
      </c>
      <c r="BJ30" s="151">
        <f t="shared" si="76"/>
        <v>0</v>
      </c>
      <c r="BK30" s="151">
        <f t="shared" si="76"/>
        <v>0</v>
      </c>
      <c r="BL30" s="151">
        <f t="shared" si="76"/>
        <v>0</v>
      </c>
      <c r="BM30" s="151">
        <f t="shared" si="76"/>
        <v>0</v>
      </c>
      <c r="BN30" s="151">
        <f t="shared" si="76"/>
        <v>0</v>
      </c>
      <c r="BO30" s="192" t="s">
        <v>454</v>
      </c>
      <c r="BP30" s="87"/>
      <c r="BQ30" s="88" t="s">
        <v>94</v>
      </c>
      <c r="BR30" s="92" t="s">
        <v>520</v>
      </c>
      <c r="BS30" s="93"/>
      <c r="BT30" s="90"/>
      <c r="BU30" s="90"/>
      <c r="BV30" s="159"/>
      <c r="BW30" s="151">
        <f t="shared" ref="BW30:CF30" si="77">SUM(BW31:BW32)</f>
        <v>0</v>
      </c>
      <c r="BX30" s="151">
        <f t="shared" si="77"/>
        <v>0</v>
      </c>
      <c r="BY30" s="151">
        <f t="shared" si="77"/>
        <v>0</v>
      </c>
      <c r="BZ30" s="151">
        <f t="shared" si="77"/>
        <v>0</v>
      </c>
      <c r="CA30" s="151"/>
      <c r="CB30" s="151"/>
      <c r="CC30" s="151">
        <f t="shared" si="77"/>
        <v>0</v>
      </c>
      <c r="CD30" s="151">
        <f t="shared" si="77"/>
        <v>0</v>
      </c>
      <c r="CE30" s="151">
        <f t="shared" si="77"/>
        <v>0</v>
      </c>
      <c r="CF30" s="151">
        <f t="shared" si="77"/>
        <v>0</v>
      </c>
      <c r="CG30" s="192" t="s">
        <v>682</v>
      </c>
      <c r="CH30" s="87"/>
      <c r="CI30" s="88" t="s">
        <v>94</v>
      </c>
      <c r="CJ30" s="92" t="s">
        <v>520</v>
      </c>
      <c r="CK30" s="93"/>
      <c r="CL30" s="90"/>
      <c r="CM30" s="90"/>
      <c r="CN30" s="159"/>
      <c r="CO30" s="151">
        <f t="shared" ref="CO30:CV30" si="78">SUM(CO31:CO32)</f>
        <v>0</v>
      </c>
      <c r="CP30" s="151">
        <f t="shared" si="78"/>
        <v>0</v>
      </c>
      <c r="CQ30" s="151">
        <f t="shared" si="78"/>
        <v>0</v>
      </c>
      <c r="CR30" s="151">
        <f t="shared" si="78"/>
        <v>0</v>
      </c>
      <c r="CS30" s="151">
        <f t="shared" si="78"/>
        <v>0</v>
      </c>
      <c r="CT30" s="151">
        <f t="shared" si="78"/>
        <v>0</v>
      </c>
      <c r="CU30" s="151">
        <f t="shared" si="78"/>
        <v>0</v>
      </c>
      <c r="CV30" s="151">
        <f t="shared" si="78"/>
        <v>0</v>
      </c>
      <c r="CW30" s="192" t="s">
        <v>761</v>
      </c>
      <c r="CX30" s="87"/>
      <c r="CY30" s="88" t="s">
        <v>94</v>
      </c>
      <c r="CZ30" s="92" t="s">
        <v>520</v>
      </c>
      <c r="DA30" s="93"/>
      <c r="DB30" s="90"/>
      <c r="DC30" s="90"/>
      <c r="DD30" s="159"/>
      <c r="DE30" s="151">
        <f t="shared" ref="DE30:DL30" si="79">SUM(DE31:DE32)</f>
        <v>0</v>
      </c>
      <c r="DF30" s="151">
        <f t="shared" si="79"/>
        <v>0</v>
      </c>
      <c r="DG30" s="151">
        <f t="shared" si="79"/>
        <v>0</v>
      </c>
      <c r="DH30" s="151">
        <f t="shared" si="79"/>
        <v>150</v>
      </c>
      <c r="DI30" s="151">
        <f t="shared" si="79"/>
        <v>0</v>
      </c>
      <c r="DJ30" s="151">
        <f t="shared" si="79"/>
        <v>0</v>
      </c>
      <c r="DK30" s="151">
        <f t="shared" si="79"/>
        <v>0</v>
      </c>
      <c r="DL30" s="151">
        <f t="shared" si="79"/>
        <v>0</v>
      </c>
      <c r="DM30" s="192" t="s">
        <v>1003</v>
      </c>
      <c r="DN30" s="87"/>
      <c r="DO30" s="88" t="s">
        <v>94</v>
      </c>
      <c r="DP30" s="92" t="s">
        <v>520</v>
      </c>
      <c r="DQ30" s="93"/>
      <c r="DR30" s="90"/>
      <c r="DS30" s="90"/>
      <c r="DT30" s="159"/>
      <c r="DU30" s="151">
        <f t="shared" ref="DU30:EB30" si="80">SUM(DU31:DU32)</f>
        <v>0</v>
      </c>
      <c r="DV30" s="151">
        <f t="shared" si="80"/>
        <v>0</v>
      </c>
      <c r="DW30" s="151">
        <f t="shared" si="80"/>
        <v>0</v>
      </c>
      <c r="DX30" s="151">
        <f t="shared" si="80"/>
        <v>0</v>
      </c>
      <c r="DY30" s="151">
        <f t="shared" si="80"/>
        <v>0</v>
      </c>
      <c r="DZ30" s="151">
        <f t="shared" si="80"/>
        <v>0</v>
      </c>
      <c r="EA30" s="151">
        <f t="shared" si="80"/>
        <v>0</v>
      </c>
      <c r="EB30" s="151">
        <f t="shared" si="80"/>
        <v>0</v>
      </c>
      <c r="EC30" s="192" t="s">
        <v>1082</v>
      </c>
      <c r="ED30" s="87"/>
      <c r="EE30" s="88" t="s">
        <v>94</v>
      </c>
      <c r="EF30" s="92" t="s">
        <v>520</v>
      </c>
      <c r="EG30" s="93"/>
      <c r="EH30" s="90"/>
      <c r="EI30" s="90"/>
      <c r="EJ30" s="159"/>
      <c r="EK30" s="151">
        <f t="shared" ref="EK30:ER30" si="81">SUM(EK31:EK32)</f>
        <v>0</v>
      </c>
      <c r="EL30" s="151">
        <f t="shared" si="81"/>
        <v>138</v>
      </c>
      <c r="EM30" s="151">
        <f t="shared" si="81"/>
        <v>0</v>
      </c>
      <c r="EN30" s="151">
        <f t="shared" si="81"/>
        <v>0</v>
      </c>
      <c r="EO30" s="151">
        <f t="shared" si="81"/>
        <v>0</v>
      </c>
      <c r="EP30" s="151">
        <f t="shared" si="81"/>
        <v>0</v>
      </c>
      <c r="EQ30" s="151">
        <f t="shared" si="81"/>
        <v>0</v>
      </c>
      <c r="ER30" s="151">
        <f t="shared" si="81"/>
        <v>0</v>
      </c>
      <c r="ES30" s="192" t="s">
        <v>1161</v>
      </c>
      <c r="ET30" s="87"/>
      <c r="EU30" s="88" t="s">
        <v>94</v>
      </c>
      <c r="EV30" s="92" t="s">
        <v>520</v>
      </c>
      <c r="EW30" s="93"/>
      <c r="EX30" s="90"/>
      <c r="EY30" s="90"/>
      <c r="EZ30" s="159"/>
      <c r="FA30" s="151">
        <f t="shared" ref="FA30:FH30" si="82">SUM(FA31:FA32)</f>
        <v>0</v>
      </c>
      <c r="FB30" s="151">
        <f t="shared" si="82"/>
        <v>0</v>
      </c>
      <c r="FC30" s="151">
        <f t="shared" si="82"/>
        <v>0</v>
      </c>
      <c r="FD30" s="151">
        <f t="shared" si="82"/>
        <v>0</v>
      </c>
      <c r="FE30" s="151">
        <f t="shared" si="82"/>
        <v>0</v>
      </c>
      <c r="FF30" s="151">
        <f t="shared" si="82"/>
        <v>0</v>
      </c>
      <c r="FG30" s="151">
        <f t="shared" si="82"/>
        <v>0</v>
      </c>
      <c r="FH30" s="151">
        <f t="shared" si="82"/>
        <v>0</v>
      </c>
      <c r="FI30" s="192" t="s">
        <v>1240</v>
      </c>
      <c r="FJ30" s="87"/>
      <c r="FK30" s="88" t="s">
        <v>94</v>
      </c>
      <c r="FL30" s="92" t="s">
        <v>520</v>
      </c>
      <c r="FM30" s="93"/>
      <c r="FN30" s="90"/>
      <c r="FO30" s="90"/>
      <c r="FP30" s="159"/>
      <c r="FQ30" s="151">
        <f t="shared" ref="FQ30:FR30" si="83">SUM(FQ31:FQ32)</f>
        <v>0</v>
      </c>
      <c r="FR30" s="151">
        <f t="shared" si="83"/>
        <v>0</v>
      </c>
      <c r="FS30" s="151">
        <f t="shared" ref="FS30:FT30" si="84">SUM(FS31:FS32)</f>
        <v>0</v>
      </c>
      <c r="FT30" s="151">
        <f t="shared" si="84"/>
        <v>0</v>
      </c>
      <c r="FU30" s="151">
        <f t="shared" ref="FU30:HT30" si="85">SUM(FU31:FU32)</f>
        <v>0</v>
      </c>
      <c r="FV30" s="151">
        <f t="shared" si="85"/>
        <v>0</v>
      </c>
      <c r="FW30" s="151">
        <f t="shared" ref="FW30:GJ30" si="86">SUM(FW31:FW32)</f>
        <v>0</v>
      </c>
      <c r="FX30" s="151">
        <f t="shared" si="86"/>
        <v>0</v>
      </c>
      <c r="FY30" s="192" t="s">
        <v>1319</v>
      </c>
      <c r="FZ30" s="87"/>
      <c r="GA30" s="88" t="s">
        <v>94</v>
      </c>
      <c r="GB30" s="92" t="s">
        <v>520</v>
      </c>
      <c r="GC30" s="93"/>
      <c r="GD30" s="90"/>
      <c r="GE30" s="90"/>
      <c r="GF30" s="159"/>
      <c r="GG30" s="151">
        <f t="shared" si="86"/>
        <v>0</v>
      </c>
      <c r="GH30" s="151">
        <f t="shared" si="86"/>
        <v>0</v>
      </c>
      <c r="GI30" s="151">
        <f t="shared" si="86"/>
        <v>0</v>
      </c>
      <c r="GJ30" s="151">
        <f t="shared" si="86"/>
        <v>0</v>
      </c>
      <c r="GK30" s="151">
        <f t="shared" si="85"/>
        <v>0</v>
      </c>
      <c r="GL30" s="151">
        <f t="shared" si="85"/>
        <v>0</v>
      </c>
      <c r="GM30" s="151">
        <f t="shared" ref="GM30:HD30" si="87">SUM(GM31:GM32)</f>
        <v>0</v>
      </c>
      <c r="GN30" s="151">
        <f t="shared" si="87"/>
        <v>0</v>
      </c>
      <c r="GO30" s="192" t="s">
        <v>1398</v>
      </c>
      <c r="GP30" s="87"/>
      <c r="GQ30" s="88" t="s">
        <v>94</v>
      </c>
      <c r="GR30" s="92" t="s">
        <v>520</v>
      </c>
      <c r="GS30" s="93"/>
      <c r="GT30" s="90"/>
      <c r="GU30" s="90"/>
      <c r="GV30" s="159"/>
      <c r="GW30" s="151">
        <f t="shared" ref="GW30:GX30" si="88">SUM(GW31:GW32)</f>
        <v>0</v>
      </c>
      <c r="GX30" s="151">
        <f t="shared" si="88"/>
        <v>0</v>
      </c>
      <c r="GY30" s="151">
        <f t="shared" si="87"/>
        <v>0</v>
      </c>
      <c r="GZ30" s="151">
        <f t="shared" si="87"/>
        <v>0</v>
      </c>
      <c r="HA30" s="151">
        <f t="shared" si="87"/>
        <v>0</v>
      </c>
      <c r="HB30" s="151">
        <f t="shared" si="87"/>
        <v>0</v>
      </c>
      <c r="HC30" s="151">
        <f t="shared" si="87"/>
        <v>0</v>
      </c>
      <c r="HD30" s="151">
        <f t="shared" si="87"/>
        <v>0</v>
      </c>
      <c r="HE30" s="192" t="s">
        <v>2185</v>
      </c>
      <c r="HF30" s="87"/>
      <c r="HG30" s="88" t="s">
        <v>94</v>
      </c>
      <c r="HH30" s="92" t="s">
        <v>520</v>
      </c>
      <c r="HI30" s="93"/>
      <c r="HJ30" s="90"/>
      <c r="HK30" s="90"/>
      <c r="HL30" s="159"/>
      <c r="HM30" s="151">
        <f t="shared" si="85"/>
        <v>0</v>
      </c>
      <c r="HN30" s="151">
        <f t="shared" si="85"/>
        <v>0</v>
      </c>
      <c r="HO30" s="151">
        <f t="shared" si="85"/>
        <v>0</v>
      </c>
      <c r="HP30" s="151">
        <f t="shared" si="85"/>
        <v>0</v>
      </c>
      <c r="HQ30" s="91">
        <f t="shared" si="85"/>
        <v>0</v>
      </c>
      <c r="HR30" s="151">
        <f t="shared" si="85"/>
        <v>0</v>
      </c>
      <c r="HS30" s="151">
        <f t="shared" si="85"/>
        <v>0</v>
      </c>
      <c r="HT30" s="151">
        <f t="shared" si="85"/>
        <v>0</v>
      </c>
      <c r="HU30" s="192" t="s">
        <v>2264</v>
      </c>
      <c r="HV30" s="87"/>
      <c r="HW30" s="88" t="s">
        <v>94</v>
      </c>
      <c r="HX30" s="92" t="s">
        <v>520</v>
      </c>
      <c r="HY30" s="93"/>
      <c r="HZ30" s="90"/>
      <c r="IA30" s="90"/>
      <c r="IB30" s="91">
        <f t="shared" ref="IB30:II30" si="89">SUM(IB31:IB32)</f>
        <v>0</v>
      </c>
      <c r="IC30" s="151">
        <f t="shared" si="89"/>
        <v>0</v>
      </c>
      <c r="ID30" s="151">
        <f t="shared" si="89"/>
        <v>0</v>
      </c>
      <c r="IE30" s="151">
        <f t="shared" si="89"/>
        <v>0</v>
      </c>
      <c r="IF30" s="151">
        <f t="shared" si="89"/>
        <v>0</v>
      </c>
      <c r="IG30" s="151">
        <f t="shared" si="89"/>
        <v>0</v>
      </c>
      <c r="IH30" s="151">
        <f t="shared" si="89"/>
        <v>0</v>
      </c>
      <c r="II30" s="151">
        <f t="shared" si="89"/>
        <v>0</v>
      </c>
      <c r="IJ30" s="192" t="s">
        <v>2343</v>
      </c>
      <c r="IK30" s="87"/>
      <c r="IL30" s="88" t="s">
        <v>94</v>
      </c>
      <c r="IM30" s="92" t="s">
        <v>520</v>
      </c>
      <c r="IN30" s="93"/>
      <c r="IO30" s="90"/>
      <c r="IP30" s="90"/>
      <c r="IQ30" s="94">
        <f t="shared" ref="IQ30:IR30" si="90">SUM(IQ31:IQ32)</f>
        <v>0</v>
      </c>
      <c r="IR30" s="151">
        <f t="shared" si="90"/>
        <v>0</v>
      </c>
      <c r="IS30" s="151">
        <f>SUM(IS31:IS32)</f>
        <v>0</v>
      </c>
      <c r="IT30" s="151">
        <f>SUM(IT31:IT32)</f>
        <v>0</v>
      </c>
      <c r="IU30" s="91">
        <f t="shared" si="36"/>
        <v>7000</v>
      </c>
      <c r="IV30" s="91">
        <f t="shared" si="36"/>
        <v>1288</v>
      </c>
    </row>
    <row r="31" spans="1:256" s="49" customFormat="1" ht="15" customHeight="1" thickBot="1" x14ac:dyDescent="0.25">
      <c r="A31" s="192" t="s">
        <v>48</v>
      </c>
      <c r="B31" s="47"/>
      <c r="C31" s="67"/>
      <c r="D31" s="48" t="s">
        <v>632</v>
      </c>
      <c r="E31" s="50" t="s">
        <v>630</v>
      </c>
      <c r="F31" s="68"/>
      <c r="G31" s="51"/>
      <c r="H31" s="51"/>
      <c r="I31" s="60"/>
      <c r="J31" s="60"/>
      <c r="K31" s="60"/>
      <c r="L31" s="60"/>
      <c r="M31" s="60"/>
      <c r="N31" s="60"/>
      <c r="O31" s="60"/>
      <c r="P31" s="60"/>
      <c r="Q31" s="60"/>
      <c r="R31" s="60"/>
      <c r="S31" s="192" t="s">
        <v>197</v>
      </c>
      <c r="T31" s="47"/>
      <c r="U31" s="67"/>
      <c r="V31" s="48" t="s">
        <v>632</v>
      </c>
      <c r="W31" s="50" t="s">
        <v>630</v>
      </c>
      <c r="X31" s="68"/>
      <c r="Y31" s="51"/>
      <c r="Z31" s="51"/>
      <c r="AA31" s="60"/>
      <c r="AB31" s="60"/>
      <c r="AC31" s="60"/>
      <c r="AD31" s="60"/>
      <c r="AE31" s="60"/>
      <c r="AF31" s="60"/>
      <c r="AG31" s="150"/>
      <c r="AH31" s="150"/>
      <c r="AI31" s="192" t="s">
        <v>297</v>
      </c>
      <c r="AJ31" s="47"/>
      <c r="AK31" s="67"/>
      <c r="AL31" s="48" t="s">
        <v>632</v>
      </c>
      <c r="AM31" s="50" t="s">
        <v>630</v>
      </c>
      <c r="AN31" s="68"/>
      <c r="AO31" s="51"/>
      <c r="AP31" s="161"/>
      <c r="AQ31" s="150"/>
      <c r="AR31" s="150"/>
      <c r="AS31" s="150"/>
      <c r="AT31" s="150"/>
      <c r="AU31" s="150"/>
      <c r="AV31" s="150"/>
      <c r="AW31" s="150"/>
      <c r="AX31" s="150"/>
      <c r="AY31" s="192" t="s">
        <v>377</v>
      </c>
      <c r="AZ31" s="47"/>
      <c r="BA31" s="67"/>
      <c r="BB31" s="48" t="s">
        <v>632</v>
      </c>
      <c r="BC31" s="50" t="s">
        <v>630</v>
      </c>
      <c r="BD31" s="68"/>
      <c r="BE31" s="51"/>
      <c r="BF31" s="161"/>
      <c r="BG31" s="150"/>
      <c r="BH31" s="150"/>
      <c r="BI31" s="150"/>
      <c r="BJ31" s="150"/>
      <c r="BK31" s="150"/>
      <c r="BL31" s="150"/>
      <c r="BM31" s="150"/>
      <c r="BN31" s="150"/>
      <c r="BO31" s="192" t="s">
        <v>455</v>
      </c>
      <c r="BP31" s="47"/>
      <c r="BQ31" s="67"/>
      <c r="BR31" s="48" t="s">
        <v>632</v>
      </c>
      <c r="BS31" s="50" t="s">
        <v>630</v>
      </c>
      <c r="BT31" s="68"/>
      <c r="BU31" s="51"/>
      <c r="BV31" s="161"/>
      <c r="BW31" s="150"/>
      <c r="BX31" s="150"/>
      <c r="BY31" s="150"/>
      <c r="BZ31" s="150"/>
      <c r="CA31" s="150"/>
      <c r="CB31" s="150"/>
      <c r="CC31" s="150"/>
      <c r="CD31" s="150"/>
      <c r="CE31" s="150"/>
      <c r="CF31" s="150"/>
      <c r="CG31" s="192" t="s">
        <v>683</v>
      </c>
      <c r="CH31" s="47"/>
      <c r="CI31" s="67"/>
      <c r="CJ31" s="48" t="s">
        <v>632</v>
      </c>
      <c r="CK31" s="50" t="s">
        <v>630</v>
      </c>
      <c r="CL31" s="68"/>
      <c r="CM31" s="51"/>
      <c r="CN31" s="161"/>
      <c r="CO31" s="150"/>
      <c r="CP31" s="150"/>
      <c r="CQ31" s="150"/>
      <c r="CR31" s="150"/>
      <c r="CS31" s="150"/>
      <c r="CT31" s="150"/>
      <c r="CU31" s="150"/>
      <c r="CV31" s="150"/>
      <c r="CW31" s="192" t="s">
        <v>762</v>
      </c>
      <c r="CX31" s="47"/>
      <c r="CY31" s="67"/>
      <c r="CZ31" s="48" t="s">
        <v>632</v>
      </c>
      <c r="DA31" s="50" t="s">
        <v>630</v>
      </c>
      <c r="DB31" s="68"/>
      <c r="DC31" s="51"/>
      <c r="DD31" s="161"/>
      <c r="DE31" s="150"/>
      <c r="DF31" s="150"/>
      <c r="DG31" s="150"/>
      <c r="DH31" s="150"/>
      <c r="DI31" s="150"/>
      <c r="DJ31" s="150"/>
      <c r="DK31" s="150"/>
      <c r="DL31" s="150"/>
      <c r="DM31" s="192" t="s">
        <v>1004</v>
      </c>
      <c r="DN31" s="47"/>
      <c r="DO31" s="67"/>
      <c r="DP31" s="48" t="s">
        <v>632</v>
      </c>
      <c r="DQ31" s="50" t="s">
        <v>630</v>
      </c>
      <c r="DR31" s="68"/>
      <c r="DS31" s="51"/>
      <c r="DT31" s="161"/>
      <c r="DU31" s="150"/>
      <c r="DV31" s="150"/>
      <c r="DW31" s="150"/>
      <c r="DX31" s="150"/>
      <c r="DY31" s="150"/>
      <c r="DZ31" s="150"/>
      <c r="EA31" s="150"/>
      <c r="EB31" s="150"/>
      <c r="EC31" s="192" t="s">
        <v>1083</v>
      </c>
      <c r="ED31" s="47"/>
      <c r="EE31" s="67"/>
      <c r="EF31" s="48" t="s">
        <v>632</v>
      </c>
      <c r="EG31" s="50" t="s">
        <v>630</v>
      </c>
      <c r="EH31" s="68"/>
      <c r="EI31" s="51"/>
      <c r="EJ31" s="161"/>
      <c r="EK31" s="150"/>
      <c r="EL31" s="150"/>
      <c r="EM31" s="150"/>
      <c r="EN31" s="150"/>
      <c r="EO31" s="150"/>
      <c r="EP31" s="150"/>
      <c r="EQ31" s="150"/>
      <c r="ER31" s="150"/>
      <c r="ES31" s="192" t="s">
        <v>1162</v>
      </c>
      <c r="ET31" s="47"/>
      <c r="EU31" s="67"/>
      <c r="EV31" s="48" t="s">
        <v>632</v>
      </c>
      <c r="EW31" s="50" t="s">
        <v>630</v>
      </c>
      <c r="EX31" s="68"/>
      <c r="EY31" s="51"/>
      <c r="EZ31" s="161"/>
      <c r="FA31" s="150"/>
      <c r="FB31" s="150"/>
      <c r="FC31" s="150"/>
      <c r="FD31" s="150"/>
      <c r="FE31" s="150"/>
      <c r="FF31" s="150"/>
      <c r="FG31" s="150"/>
      <c r="FH31" s="150"/>
      <c r="FI31" s="192" t="s">
        <v>1241</v>
      </c>
      <c r="FJ31" s="47"/>
      <c r="FK31" s="67"/>
      <c r="FL31" s="48" t="s">
        <v>632</v>
      </c>
      <c r="FM31" s="50" t="s">
        <v>630</v>
      </c>
      <c r="FN31" s="68"/>
      <c r="FO31" s="51"/>
      <c r="FP31" s="161"/>
      <c r="FQ31" s="150"/>
      <c r="FR31" s="150"/>
      <c r="FS31" s="150"/>
      <c r="FT31" s="150"/>
      <c r="FU31" s="150"/>
      <c r="FV31" s="150"/>
      <c r="FW31" s="150"/>
      <c r="FX31" s="150"/>
      <c r="FY31" s="192" t="s">
        <v>1320</v>
      </c>
      <c r="FZ31" s="47"/>
      <c r="GA31" s="67"/>
      <c r="GB31" s="48" t="s">
        <v>632</v>
      </c>
      <c r="GC31" s="50" t="s">
        <v>630</v>
      </c>
      <c r="GD31" s="68"/>
      <c r="GE31" s="51"/>
      <c r="GF31" s="161"/>
      <c r="GG31" s="150"/>
      <c r="GH31" s="150"/>
      <c r="GI31" s="150"/>
      <c r="GJ31" s="150"/>
      <c r="GK31" s="150"/>
      <c r="GL31" s="150"/>
      <c r="GM31" s="150"/>
      <c r="GN31" s="150"/>
      <c r="GO31" s="192" t="s">
        <v>1399</v>
      </c>
      <c r="GP31" s="47"/>
      <c r="GQ31" s="67"/>
      <c r="GR31" s="48" t="s">
        <v>632</v>
      </c>
      <c r="GS31" s="50" t="s">
        <v>630</v>
      </c>
      <c r="GT31" s="68"/>
      <c r="GU31" s="51"/>
      <c r="GV31" s="161"/>
      <c r="GW31" s="150"/>
      <c r="GX31" s="150"/>
      <c r="GY31" s="150"/>
      <c r="GZ31" s="150"/>
      <c r="HA31" s="150"/>
      <c r="HB31" s="150"/>
      <c r="HC31" s="150"/>
      <c r="HD31" s="150"/>
      <c r="HE31" s="192" t="s">
        <v>2186</v>
      </c>
      <c r="HF31" s="47"/>
      <c r="HG31" s="67"/>
      <c r="HH31" s="48" t="s">
        <v>632</v>
      </c>
      <c r="HI31" s="50" t="s">
        <v>630</v>
      </c>
      <c r="HJ31" s="68"/>
      <c r="HK31" s="51"/>
      <c r="HL31" s="161"/>
      <c r="HM31" s="150"/>
      <c r="HN31" s="150"/>
      <c r="HO31" s="150"/>
      <c r="HP31" s="150"/>
      <c r="HQ31" s="60"/>
      <c r="HR31" s="150"/>
      <c r="HS31" s="150"/>
      <c r="HT31" s="150"/>
      <c r="HU31" s="192" t="s">
        <v>2265</v>
      </c>
      <c r="HV31" s="47"/>
      <c r="HW31" s="67"/>
      <c r="HX31" s="48" t="s">
        <v>632</v>
      </c>
      <c r="HY31" s="50" t="s">
        <v>630</v>
      </c>
      <c r="HZ31" s="68"/>
      <c r="IA31" s="51"/>
      <c r="IB31" s="60"/>
      <c r="IC31" s="150"/>
      <c r="ID31" s="150"/>
      <c r="IE31" s="150"/>
      <c r="IF31" s="150"/>
      <c r="IG31" s="150"/>
      <c r="IH31" s="150"/>
      <c r="II31" s="150"/>
      <c r="IJ31" s="192" t="s">
        <v>2344</v>
      </c>
      <c r="IK31" s="47"/>
      <c r="IL31" s="67"/>
      <c r="IM31" s="48" t="s">
        <v>632</v>
      </c>
      <c r="IN31" s="50" t="s">
        <v>630</v>
      </c>
      <c r="IO31" s="68"/>
      <c r="IP31" s="51"/>
      <c r="IQ31" s="60"/>
      <c r="IR31" s="150"/>
      <c r="IS31" s="150"/>
      <c r="IT31" s="150"/>
      <c r="IU31" s="60">
        <f t="shared" si="36"/>
        <v>0</v>
      </c>
      <c r="IV31" s="60">
        <f t="shared" si="36"/>
        <v>0</v>
      </c>
    </row>
    <row r="32" spans="1:256" s="49" customFormat="1" ht="15" customHeight="1" thickBot="1" x14ac:dyDescent="0.25">
      <c r="A32" s="192" t="s">
        <v>49</v>
      </c>
      <c r="B32" s="47"/>
      <c r="C32" s="67"/>
      <c r="D32" s="48" t="s">
        <v>633</v>
      </c>
      <c r="E32" s="50" t="s">
        <v>631</v>
      </c>
      <c r="F32" s="68"/>
      <c r="G32" s="51"/>
      <c r="H32" s="51"/>
      <c r="I32" s="60">
        <v>5000</v>
      </c>
      <c r="J32" s="60">
        <v>0</v>
      </c>
      <c r="K32" s="60"/>
      <c r="L32" s="60"/>
      <c r="M32" s="60"/>
      <c r="N32" s="60"/>
      <c r="O32" s="60"/>
      <c r="P32" s="60"/>
      <c r="Q32" s="60"/>
      <c r="R32" s="60"/>
      <c r="S32" s="192" t="s">
        <v>198</v>
      </c>
      <c r="T32" s="47"/>
      <c r="U32" s="67"/>
      <c r="V32" s="48" t="s">
        <v>633</v>
      </c>
      <c r="W32" s="50" t="s">
        <v>631</v>
      </c>
      <c r="X32" s="68"/>
      <c r="Y32" s="51"/>
      <c r="Z32" s="51"/>
      <c r="AA32" s="60"/>
      <c r="AB32" s="60"/>
      <c r="AC32" s="60">
        <v>2000</v>
      </c>
      <c r="AD32" s="60">
        <v>1000</v>
      </c>
      <c r="AE32" s="60"/>
      <c r="AF32" s="60"/>
      <c r="AG32" s="150"/>
      <c r="AH32" s="150"/>
      <c r="AI32" s="192" t="s">
        <v>298</v>
      </c>
      <c r="AJ32" s="47"/>
      <c r="AK32" s="67"/>
      <c r="AL32" s="48" t="s">
        <v>633</v>
      </c>
      <c r="AM32" s="50" t="s">
        <v>631</v>
      </c>
      <c r="AN32" s="68"/>
      <c r="AO32" s="51"/>
      <c r="AP32" s="161"/>
      <c r="AQ32" s="150"/>
      <c r="AR32" s="150"/>
      <c r="AS32" s="150"/>
      <c r="AT32" s="150"/>
      <c r="AU32" s="150"/>
      <c r="AV32" s="150"/>
      <c r="AW32" s="150"/>
      <c r="AX32" s="150"/>
      <c r="AY32" s="192" t="s">
        <v>378</v>
      </c>
      <c r="AZ32" s="47"/>
      <c r="BA32" s="67"/>
      <c r="BB32" s="48" t="s">
        <v>633</v>
      </c>
      <c r="BC32" s="50" t="s">
        <v>631</v>
      </c>
      <c r="BD32" s="68"/>
      <c r="BE32" s="51"/>
      <c r="BF32" s="161"/>
      <c r="BG32" s="150"/>
      <c r="BH32" s="150"/>
      <c r="BI32" s="150"/>
      <c r="BJ32" s="150"/>
      <c r="BK32" s="150"/>
      <c r="BL32" s="150"/>
      <c r="BM32" s="150"/>
      <c r="BN32" s="150"/>
      <c r="BO32" s="192" t="s">
        <v>456</v>
      </c>
      <c r="BP32" s="47"/>
      <c r="BQ32" s="67"/>
      <c r="BR32" s="48" t="s">
        <v>633</v>
      </c>
      <c r="BS32" s="50" t="s">
        <v>631</v>
      </c>
      <c r="BT32" s="68"/>
      <c r="BU32" s="51"/>
      <c r="BV32" s="161"/>
      <c r="BW32" s="150"/>
      <c r="BX32" s="150"/>
      <c r="BY32" s="150"/>
      <c r="BZ32" s="150"/>
      <c r="CA32" s="150"/>
      <c r="CB32" s="150"/>
      <c r="CC32" s="150"/>
      <c r="CD32" s="150"/>
      <c r="CE32" s="150"/>
      <c r="CF32" s="150"/>
      <c r="CG32" s="192" t="s">
        <v>684</v>
      </c>
      <c r="CH32" s="47"/>
      <c r="CI32" s="67"/>
      <c r="CJ32" s="48" t="s">
        <v>633</v>
      </c>
      <c r="CK32" s="50" t="s">
        <v>631</v>
      </c>
      <c r="CL32" s="68"/>
      <c r="CM32" s="51"/>
      <c r="CN32" s="161"/>
      <c r="CO32" s="150"/>
      <c r="CP32" s="150"/>
      <c r="CQ32" s="150"/>
      <c r="CR32" s="150"/>
      <c r="CS32" s="150"/>
      <c r="CT32" s="150"/>
      <c r="CU32" s="150"/>
      <c r="CV32" s="150"/>
      <c r="CW32" s="192" t="s">
        <v>763</v>
      </c>
      <c r="CX32" s="47"/>
      <c r="CY32" s="67"/>
      <c r="CZ32" s="48" t="s">
        <v>633</v>
      </c>
      <c r="DA32" s="50" t="s">
        <v>631</v>
      </c>
      <c r="DB32" s="68"/>
      <c r="DC32" s="51"/>
      <c r="DD32" s="161"/>
      <c r="DE32" s="150"/>
      <c r="DF32" s="150"/>
      <c r="DG32" s="150"/>
      <c r="DH32" s="150">
        <v>150</v>
      </c>
      <c r="DI32" s="150"/>
      <c r="DJ32" s="150"/>
      <c r="DK32" s="150"/>
      <c r="DL32" s="150"/>
      <c r="DM32" s="192" t="s">
        <v>1005</v>
      </c>
      <c r="DN32" s="47"/>
      <c r="DO32" s="67"/>
      <c r="DP32" s="48" t="s">
        <v>633</v>
      </c>
      <c r="DQ32" s="50" t="s">
        <v>631</v>
      </c>
      <c r="DR32" s="68"/>
      <c r="DS32" s="51"/>
      <c r="DT32" s="161"/>
      <c r="DU32" s="150"/>
      <c r="DV32" s="150"/>
      <c r="DW32" s="150"/>
      <c r="DX32" s="150"/>
      <c r="DY32" s="150"/>
      <c r="DZ32" s="150"/>
      <c r="EA32" s="150"/>
      <c r="EB32" s="150"/>
      <c r="EC32" s="192" t="s">
        <v>1084</v>
      </c>
      <c r="ED32" s="47"/>
      <c r="EE32" s="67"/>
      <c r="EF32" s="48" t="s">
        <v>633</v>
      </c>
      <c r="EG32" s="50" t="s">
        <v>631</v>
      </c>
      <c r="EH32" s="68"/>
      <c r="EI32" s="51"/>
      <c r="EJ32" s="161"/>
      <c r="EK32" s="150"/>
      <c r="EL32" s="150">
        <v>138</v>
      </c>
      <c r="EM32" s="150"/>
      <c r="EN32" s="150"/>
      <c r="EO32" s="150"/>
      <c r="EP32" s="150"/>
      <c r="EQ32" s="150"/>
      <c r="ER32" s="150"/>
      <c r="ES32" s="192" t="s">
        <v>1163</v>
      </c>
      <c r="ET32" s="47"/>
      <c r="EU32" s="67"/>
      <c r="EV32" s="48" t="s">
        <v>633</v>
      </c>
      <c r="EW32" s="50" t="s">
        <v>631</v>
      </c>
      <c r="EX32" s="68"/>
      <c r="EY32" s="51"/>
      <c r="EZ32" s="161"/>
      <c r="FA32" s="150"/>
      <c r="FB32" s="150"/>
      <c r="FC32" s="150"/>
      <c r="FD32" s="150"/>
      <c r="FE32" s="150"/>
      <c r="FF32" s="150"/>
      <c r="FG32" s="150"/>
      <c r="FH32" s="150"/>
      <c r="FI32" s="192" t="s">
        <v>1242</v>
      </c>
      <c r="FJ32" s="47"/>
      <c r="FK32" s="67"/>
      <c r="FL32" s="48" t="s">
        <v>633</v>
      </c>
      <c r="FM32" s="50" t="s">
        <v>631</v>
      </c>
      <c r="FN32" s="68"/>
      <c r="FO32" s="51"/>
      <c r="FP32" s="161"/>
      <c r="FQ32" s="150"/>
      <c r="FR32" s="150"/>
      <c r="FS32" s="150"/>
      <c r="FT32" s="150"/>
      <c r="FU32" s="150"/>
      <c r="FV32" s="150"/>
      <c r="FW32" s="150"/>
      <c r="FX32" s="150"/>
      <c r="FY32" s="192" t="s">
        <v>1321</v>
      </c>
      <c r="FZ32" s="47"/>
      <c r="GA32" s="67"/>
      <c r="GB32" s="48" t="s">
        <v>633</v>
      </c>
      <c r="GC32" s="50" t="s">
        <v>631</v>
      </c>
      <c r="GD32" s="68"/>
      <c r="GE32" s="51"/>
      <c r="GF32" s="161"/>
      <c r="GG32" s="150"/>
      <c r="GH32" s="150"/>
      <c r="GI32" s="150"/>
      <c r="GJ32" s="150"/>
      <c r="GK32" s="150"/>
      <c r="GL32" s="150"/>
      <c r="GM32" s="150"/>
      <c r="GN32" s="150"/>
      <c r="GO32" s="192" t="s">
        <v>1400</v>
      </c>
      <c r="GP32" s="47"/>
      <c r="GQ32" s="67"/>
      <c r="GR32" s="48" t="s">
        <v>633</v>
      </c>
      <c r="GS32" s="50" t="s">
        <v>631</v>
      </c>
      <c r="GT32" s="68"/>
      <c r="GU32" s="51"/>
      <c r="GV32" s="161"/>
      <c r="GW32" s="150"/>
      <c r="GX32" s="150"/>
      <c r="GY32" s="150"/>
      <c r="GZ32" s="150"/>
      <c r="HA32" s="150"/>
      <c r="HB32" s="150"/>
      <c r="HC32" s="150"/>
      <c r="HD32" s="150"/>
      <c r="HE32" s="192" t="s">
        <v>2187</v>
      </c>
      <c r="HF32" s="47"/>
      <c r="HG32" s="67"/>
      <c r="HH32" s="48" t="s">
        <v>633</v>
      </c>
      <c r="HI32" s="50" t="s">
        <v>631</v>
      </c>
      <c r="HJ32" s="68"/>
      <c r="HK32" s="51"/>
      <c r="HL32" s="161"/>
      <c r="HM32" s="150"/>
      <c r="HN32" s="150"/>
      <c r="HO32" s="150"/>
      <c r="HP32" s="150"/>
      <c r="HQ32" s="60"/>
      <c r="HR32" s="150"/>
      <c r="HS32" s="150"/>
      <c r="HT32" s="150"/>
      <c r="HU32" s="192" t="s">
        <v>2266</v>
      </c>
      <c r="HV32" s="47"/>
      <c r="HW32" s="67"/>
      <c r="HX32" s="48" t="s">
        <v>633</v>
      </c>
      <c r="HY32" s="50" t="s">
        <v>631</v>
      </c>
      <c r="HZ32" s="68"/>
      <c r="IA32" s="51"/>
      <c r="IB32" s="60"/>
      <c r="IC32" s="150"/>
      <c r="ID32" s="150"/>
      <c r="IE32" s="150"/>
      <c r="IF32" s="150"/>
      <c r="IG32" s="150"/>
      <c r="IH32" s="150"/>
      <c r="II32" s="150"/>
      <c r="IJ32" s="192" t="s">
        <v>2345</v>
      </c>
      <c r="IK32" s="47"/>
      <c r="IL32" s="67"/>
      <c r="IM32" s="48" t="s">
        <v>633</v>
      </c>
      <c r="IN32" s="50" t="s">
        <v>631</v>
      </c>
      <c r="IO32" s="68"/>
      <c r="IP32" s="51"/>
      <c r="IQ32" s="60"/>
      <c r="IR32" s="150"/>
      <c r="IS32" s="150"/>
      <c r="IT32" s="150"/>
      <c r="IU32" s="60">
        <f t="shared" si="36"/>
        <v>7000</v>
      </c>
      <c r="IV32" s="60">
        <f t="shared" si="36"/>
        <v>1288</v>
      </c>
    </row>
    <row r="33" spans="1:256" s="86" customFormat="1" ht="15" customHeight="1" thickBot="1" x14ac:dyDescent="0.25">
      <c r="A33" s="192" t="s">
        <v>50</v>
      </c>
      <c r="B33" s="82" t="s">
        <v>96</v>
      </c>
      <c r="C33" s="83" t="s">
        <v>97</v>
      </c>
      <c r="D33" s="83"/>
      <c r="E33" s="83"/>
      <c r="F33" s="83"/>
      <c r="G33" s="83"/>
      <c r="H33" s="83"/>
      <c r="I33" s="85">
        <f t="shared" ref="I33:R33" si="91">SUM(I40,I37,I34)</f>
        <v>0</v>
      </c>
      <c r="J33" s="85">
        <f t="shared" si="91"/>
        <v>0</v>
      </c>
      <c r="K33" s="85">
        <f>SUM(K40,K37,K34)</f>
        <v>0</v>
      </c>
      <c r="L33" s="85">
        <f>SUM(L40,L37,L34)</f>
        <v>0</v>
      </c>
      <c r="M33" s="85">
        <f t="shared" si="91"/>
        <v>0</v>
      </c>
      <c r="N33" s="85">
        <f t="shared" si="91"/>
        <v>0</v>
      </c>
      <c r="O33" s="85">
        <f t="shared" si="91"/>
        <v>54886</v>
      </c>
      <c r="P33" s="85">
        <f t="shared" si="91"/>
        <v>48900</v>
      </c>
      <c r="Q33" s="85">
        <f t="shared" si="91"/>
        <v>0</v>
      </c>
      <c r="R33" s="85">
        <f t="shared" si="91"/>
        <v>0</v>
      </c>
      <c r="S33" s="192" t="s">
        <v>199</v>
      </c>
      <c r="T33" s="82" t="s">
        <v>96</v>
      </c>
      <c r="U33" s="83" t="s">
        <v>97</v>
      </c>
      <c r="V33" s="83"/>
      <c r="W33" s="83"/>
      <c r="X33" s="83"/>
      <c r="Y33" s="83"/>
      <c r="Z33" s="83"/>
      <c r="AA33" s="85">
        <f t="shared" ref="AA33:AH33" si="92">SUM(AA40,AA37,AA34)</f>
        <v>0</v>
      </c>
      <c r="AB33" s="85">
        <f t="shared" si="92"/>
        <v>0</v>
      </c>
      <c r="AC33" s="85">
        <f t="shared" si="92"/>
        <v>0</v>
      </c>
      <c r="AD33" s="85">
        <f t="shared" si="92"/>
        <v>0</v>
      </c>
      <c r="AE33" s="85">
        <f t="shared" si="92"/>
        <v>0</v>
      </c>
      <c r="AF33" s="85">
        <f t="shared" si="92"/>
        <v>215286</v>
      </c>
      <c r="AG33" s="148">
        <f t="shared" si="92"/>
        <v>0</v>
      </c>
      <c r="AH33" s="148">
        <f t="shared" si="92"/>
        <v>0</v>
      </c>
      <c r="AI33" s="192" t="s">
        <v>299</v>
      </c>
      <c r="AJ33" s="82" t="s">
        <v>96</v>
      </c>
      <c r="AK33" s="83" t="s">
        <v>97</v>
      </c>
      <c r="AL33" s="83"/>
      <c r="AM33" s="83"/>
      <c r="AN33" s="83"/>
      <c r="AO33" s="83"/>
      <c r="AP33" s="162"/>
      <c r="AQ33" s="148">
        <f t="shared" ref="AQ33:AW33" si="93">SUM(AQ40,AQ37,AQ34)</f>
        <v>0</v>
      </c>
      <c r="AR33" s="148">
        <f>SUM(AR40,AR37,AR34)</f>
        <v>0</v>
      </c>
      <c r="AS33" s="148">
        <f t="shared" si="93"/>
        <v>0</v>
      </c>
      <c r="AT33" s="148">
        <f>SUM(AT40,AT37,AT34)</f>
        <v>0</v>
      </c>
      <c r="AU33" s="148">
        <f t="shared" si="93"/>
        <v>0</v>
      </c>
      <c r="AV33" s="148">
        <f>SUM(AV40,AV37,AV34)</f>
        <v>0</v>
      </c>
      <c r="AW33" s="148">
        <f t="shared" si="93"/>
        <v>1839</v>
      </c>
      <c r="AX33" s="148">
        <f>SUM(AX40,AX37,AX34)</f>
        <v>0</v>
      </c>
      <c r="AY33" s="192" t="s">
        <v>379</v>
      </c>
      <c r="AZ33" s="82" t="s">
        <v>96</v>
      </c>
      <c r="BA33" s="83" t="s">
        <v>97</v>
      </c>
      <c r="BB33" s="83"/>
      <c r="BC33" s="83"/>
      <c r="BD33" s="83"/>
      <c r="BE33" s="83"/>
      <c r="BF33" s="162"/>
      <c r="BG33" s="148">
        <f t="shared" ref="BG33:BN33" si="94">SUM(BG40,BG37,BG34)</f>
        <v>0</v>
      </c>
      <c r="BH33" s="148">
        <f t="shared" si="94"/>
        <v>0</v>
      </c>
      <c r="BI33" s="148">
        <f t="shared" si="94"/>
        <v>0</v>
      </c>
      <c r="BJ33" s="148">
        <f t="shared" si="94"/>
        <v>0</v>
      </c>
      <c r="BK33" s="148">
        <f t="shared" si="94"/>
        <v>6625</v>
      </c>
      <c r="BL33" s="148">
        <f t="shared" si="94"/>
        <v>4739</v>
      </c>
      <c r="BM33" s="148">
        <f t="shared" si="94"/>
        <v>9413</v>
      </c>
      <c r="BN33" s="148">
        <f t="shared" si="94"/>
        <v>0</v>
      </c>
      <c r="BO33" s="192" t="s">
        <v>457</v>
      </c>
      <c r="BP33" s="82" t="s">
        <v>96</v>
      </c>
      <c r="BQ33" s="83" t="s">
        <v>97</v>
      </c>
      <c r="BR33" s="83"/>
      <c r="BS33" s="83"/>
      <c r="BT33" s="83"/>
      <c r="BU33" s="83"/>
      <c r="BV33" s="162"/>
      <c r="BW33" s="148">
        <f t="shared" ref="BW33:CF33" si="95">SUM(BW40,BW37,BW34)</f>
        <v>0</v>
      </c>
      <c r="BX33" s="148">
        <f t="shared" si="95"/>
        <v>0</v>
      </c>
      <c r="BY33" s="148">
        <f t="shared" si="95"/>
        <v>0</v>
      </c>
      <c r="BZ33" s="148">
        <f t="shared" si="95"/>
        <v>0</v>
      </c>
      <c r="CA33" s="148"/>
      <c r="CB33" s="148"/>
      <c r="CC33" s="148">
        <f t="shared" si="95"/>
        <v>0</v>
      </c>
      <c r="CD33" s="148">
        <f t="shared" si="95"/>
        <v>0</v>
      </c>
      <c r="CE33" s="148">
        <f t="shared" si="95"/>
        <v>4724</v>
      </c>
      <c r="CF33" s="148">
        <f t="shared" si="95"/>
        <v>334</v>
      </c>
      <c r="CG33" s="192" t="s">
        <v>685</v>
      </c>
      <c r="CH33" s="82" t="s">
        <v>96</v>
      </c>
      <c r="CI33" s="83" t="s">
        <v>97</v>
      </c>
      <c r="CJ33" s="83"/>
      <c r="CK33" s="83"/>
      <c r="CL33" s="83"/>
      <c r="CM33" s="83"/>
      <c r="CN33" s="162"/>
      <c r="CO33" s="148">
        <f t="shared" ref="CO33:CV33" si="96">SUM(CO40,CO37,CO34)</f>
        <v>4638</v>
      </c>
      <c r="CP33" s="148">
        <f t="shared" si="96"/>
        <v>5728</v>
      </c>
      <c r="CQ33" s="148">
        <f t="shared" si="96"/>
        <v>0</v>
      </c>
      <c r="CR33" s="148">
        <f t="shared" si="96"/>
        <v>0</v>
      </c>
      <c r="CS33" s="148">
        <f t="shared" si="96"/>
        <v>0</v>
      </c>
      <c r="CT33" s="148">
        <f t="shared" si="96"/>
        <v>0</v>
      </c>
      <c r="CU33" s="148">
        <f t="shared" si="96"/>
        <v>3937</v>
      </c>
      <c r="CV33" s="148">
        <f t="shared" si="96"/>
        <v>144</v>
      </c>
      <c r="CW33" s="192" t="s">
        <v>764</v>
      </c>
      <c r="CX33" s="82" t="s">
        <v>96</v>
      </c>
      <c r="CY33" s="83" t="s">
        <v>97</v>
      </c>
      <c r="CZ33" s="83"/>
      <c r="DA33" s="83"/>
      <c r="DB33" s="83"/>
      <c r="DC33" s="83"/>
      <c r="DD33" s="162"/>
      <c r="DE33" s="148">
        <f t="shared" ref="DE33:DL33" si="97">SUM(DE40,DE37,DE34)</f>
        <v>0</v>
      </c>
      <c r="DF33" s="148">
        <f t="shared" si="97"/>
        <v>0</v>
      </c>
      <c r="DG33" s="148">
        <f t="shared" si="97"/>
        <v>0</v>
      </c>
      <c r="DH33" s="148">
        <f t="shared" si="97"/>
        <v>0</v>
      </c>
      <c r="DI33" s="148">
        <f t="shared" si="97"/>
        <v>0</v>
      </c>
      <c r="DJ33" s="148">
        <f t="shared" si="97"/>
        <v>0</v>
      </c>
      <c r="DK33" s="148">
        <f t="shared" si="97"/>
        <v>0</v>
      </c>
      <c r="DL33" s="148">
        <f t="shared" si="97"/>
        <v>0</v>
      </c>
      <c r="DM33" s="192" t="s">
        <v>1006</v>
      </c>
      <c r="DN33" s="82" t="s">
        <v>96</v>
      </c>
      <c r="DO33" s="83" t="s">
        <v>97</v>
      </c>
      <c r="DP33" s="83"/>
      <c r="DQ33" s="83"/>
      <c r="DR33" s="83"/>
      <c r="DS33" s="83"/>
      <c r="DT33" s="162"/>
      <c r="DU33" s="148">
        <f t="shared" ref="DU33:EB33" si="98">SUM(DU40,DU37,DU34)</f>
        <v>0</v>
      </c>
      <c r="DV33" s="148">
        <f t="shared" si="98"/>
        <v>0</v>
      </c>
      <c r="DW33" s="148">
        <f t="shared" si="98"/>
        <v>0</v>
      </c>
      <c r="DX33" s="148">
        <f t="shared" si="98"/>
        <v>0</v>
      </c>
      <c r="DY33" s="148">
        <f t="shared" si="98"/>
        <v>0</v>
      </c>
      <c r="DZ33" s="148">
        <f t="shared" si="98"/>
        <v>0</v>
      </c>
      <c r="EA33" s="148">
        <f t="shared" si="98"/>
        <v>0</v>
      </c>
      <c r="EB33" s="148">
        <f t="shared" si="98"/>
        <v>18453</v>
      </c>
      <c r="EC33" s="192" t="s">
        <v>1085</v>
      </c>
      <c r="ED33" s="82" t="s">
        <v>96</v>
      </c>
      <c r="EE33" s="83" t="s">
        <v>97</v>
      </c>
      <c r="EF33" s="83"/>
      <c r="EG33" s="83"/>
      <c r="EH33" s="83"/>
      <c r="EI33" s="83"/>
      <c r="EJ33" s="162"/>
      <c r="EK33" s="148">
        <f t="shared" ref="EK33:ER33" si="99">SUM(EK40,EK37,EK34)</f>
        <v>0</v>
      </c>
      <c r="EL33" s="148">
        <f t="shared" si="99"/>
        <v>0</v>
      </c>
      <c r="EM33" s="148">
        <f t="shared" si="99"/>
        <v>0</v>
      </c>
      <c r="EN33" s="148">
        <f t="shared" si="99"/>
        <v>0</v>
      </c>
      <c r="EO33" s="148">
        <f t="shared" si="99"/>
        <v>0</v>
      </c>
      <c r="EP33" s="148">
        <f t="shared" si="99"/>
        <v>0</v>
      </c>
      <c r="EQ33" s="148">
        <f t="shared" si="99"/>
        <v>0</v>
      </c>
      <c r="ER33" s="148">
        <f t="shared" si="99"/>
        <v>0</v>
      </c>
      <c r="ES33" s="192" t="s">
        <v>1164</v>
      </c>
      <c r="ET33" s="82" t="s">
        <v>96</v>
      </c>
      <c r="EU33" s="83" t="s">
        <v>97</v>
      </c>
      <c r="EV33" s="83"/>
      <c r="EW33" s="83"/>
      <c r="EX33" s="83"/>
      <c r="EY33" s="83"/>
      <c r="EZ33" s="162"/>
      <c r="FA33" s="148">
        <f t="shared" ref="FA33:FH33" si="100">SUM(FA40,FA37,FA34)</f>
        <v>0</v>
      </c>
      <c r="FB33" s="148">
        <f t="shared" si="100"/>
        <v>0</v>
      </c>
      <c r="FC33" s="148">
        <f t="shared" si="100"/>
        <v>0</v>
      </c>
      <c r="FD33" s="148">
        <f t="shared" si="100"/>
        <v>0</v>
      </c>
      <c r="FE33" s="148">
        <f t="shared" si="100"/>
        <v>0</v>
      </c>
      <c r="FF33" s="148">
        <f t="shared" si="100"/>
        <v>0</v>
      </c>
      <c r="FG33" s="148">
        <f t="shared" si="100"/>
        <v>0</v>
      </c>
      <c r="FH33" s="148">
        <f t="shared" si="100"/>
        <v>0</v>
      </c>
      <c r="FI33" s="192" t="s">
        <v>1243</v>
      </c>
      <c r="FJ33" s="82" t="s">
        <v>96</v>
      </c>
      <c r="FK33" s="83" t="s">
        <v>97</v>
      </c>
      <c r="FL33" s="83"/>
      <c r="FM33" s="83"/>
      <c r="FN33" s="83"/>
      <c r="FO33" s="83"/>
      <c r="FP33" s="162"/>
      <c r="FQ33" s="148">
        <f t="shared" ref="FQ33:FR33" si="101">SUM(FQ40,FQ37,FQ34)</f>
        <v>15000</v>
      </c>
      <c r="FR33" s="148">
        <f t="shared" si="101"/>
        <v>0</v>
      </c>
      <c r="FS33" s="148">
        <f t="shared" ref="FS33:FT33" si="102">SUM(FS40,FS37,FS34)</f>
        <v>200000</v>
      </c>
      <c r="FT33" s="148">
        <f t="shared" si="102"/>
        <v>0</v>
      </c>
      <c r="FU33" s="148">
        <f t="shared" ref="FU33:HT33" si="103">SUM(FU40,FU37,FU34)</f>
        <v>0</v>
      </c>
      <c r="FV33" s="148">
        <f t="shared" si="103"/>
        <v>0</v>
      </c>
      <c r="FW33" s="148">
        <f t="shared" ref="FW33:GJ33" si="104">SUM(FW40,FW37,FW34)</f>
        <v>0</v>
      </c>
      <c r="FX33" s="148">
        <f t="shared" si="104"/>
        <v>0</v>
      </c>
      <c r="FY33" s="192" t="s">
        <v>1322</v>
      </c>
      <c r="FZ33" s="82" t="s">
        <v>96</v>
      </c>
      <c r="GA33" s="83" t="s">
        <v>97</v>
      </c>
      <c r="GB33" s="83"/>
      <c r="GC33" s="83"/>
      <c r="GD33" s="83"/>
      <c r="GE33" s="83"/>
      <c r="GF33" s="162"/>
      <c r="GG33" s="148">
        <f t="shared" si="104"/>
        <v>0</v>
      </c>
      <c r="GH33" s="148">
        <f t="shared" si="104"/>
        <v>0</v>
      </c>
      <c r="GI33" s="148">
        <f t="shared" si="104"/>
        <v>0</v>
      </c>
      <c r="GJ33" s="148">
        <f t="shared" si="104"/>
        <v>0</v>
      </c>
      <c r="GK33" s="148">
        <f t="shared" si="103"/>
        <v>0</v>
      </c>
      <c r="GL33" s="148">
        <f t="shared" si="103"/>
        <v>0</v>
      </c>
      <c r="GM33" s="148">
        <f t="shared" ref="GM33:HD33" si="105">SUM(GM40,GM37,GM34)</f>
        <v>0</v>
      </c>
      <c r="GN33" s="148">
        <f t="shared" si="105"/>
        <v>0</v>
      </c>
      <c r="GO33" s="192" t="s">
        <v>1401</v>
      </c>
      <c r="GP33" s="82" t="s">
        <v>96</v>
      </c>
      <c r="GQ33" s="83" t="s">
        <v>97</v>
      </c>
      <c r="GR33" s="83"/>
      <c r="GS33" s="83"/>
      <c r="GT33" s="83"/>
      <c r="GU33" s="83"/>
      <c r="GV33" s="162"/>
      <c r="GW33" s="148">
        <f t="shared" ref="GW33:GX33" si="106">SUM(GW40,GW37,GW34)</f>
        <v>0</v>
      </c>
      <c r="GX33" s="148">
        <f t="shared" si="106"/>
        <v>0</v>
      </c>
      <c r="GY33" s="148">
        <f t="shared" si="105"/>
        <v>0</v>
      </c>
      <c r="GZ33" s="148">
        <f t="shared" si="105"/>
        <v>0</v>
      </c>
      <c r="HA33" s="148">
        <f t="shared" si="105"/>
        <v>0</v>
      </c>
      <c r="HB33" s="148">
        <f t="shared" si="105"/>
        <v>0</v>
      </c>
      <c r="HC33" s="148">
        <f t="shared" si="105"/>
        <v>0</v>
      </c>
      <c r="HD33" s="148">
        <f t="shared" si="105"/>
        <v>0</v>
      </c>
      <c r="HE33" s="192" t="s">
        <v>2188</v>
      </c>
      <c r="HF33" s="82" t="s">
        <v>96</v>
      </c>
      <c r="HG33" s="83" t="s">
        <v>97</v>
      </c>
      <c r="HH33" s="83"/>
      <c r="HI33" s="83"/>
      <c r="HJ33" s="83"/>
      <c r="HK33" s="83"/>
      <c r="HL33" s="162"/>
      <c r="HM33" s="148">
        <f t="shared" si="103"/>
        <v>0</v>
      </c>
      <c r="HN33" s="148">
        <f t="shared" si="103"/>
        <v>0</v>
      </c>
      <c r="HO33" s="148">
        <f t="shared" si="103"/>
        <v>0</v>
      </c>
      <c r="HP33" s="148">
        <f t="shared" si="103"/>
        <v>0</v>
      </c>
      <c r="HQ33" s="85">
        <f t="shared" si="103"/>
        <v>0</v>
      </c>
      <c r="HR33" s="148">
        <f t="shared" si="103"/>
        <v>0</v>
      </c>
      <c r="HS33" s="148">
        <f t="shared" si="103"/>
        <v>0</v>
      </c>
      <c r="HT33" s="148">
        <f t="shared" si="103"/>
        <v>0</v>
      </c>
      <c r="HU33" s="192" t="s">
        <v>2267</v>
      </c>
      <c r="HV33" s="82" t="s">
        <v>96</v>
      </c>
      <c r="HW33" s="83" t="s">
        <v>97</v>
      </c>
      <c r="HX33" s="83"/>
      <c r="HY33" s="83"/>
      <c r="HZ33" s="83"/>
      <c r="IA33" s="83"/>
      <c r="IB33" s="85">
        <f t="shared" ref="IB33:II33" si="107">SUM(IB40,IB37,IB34)</f>
        <v>0</v>
      </c>
      <c r="IC33" s="148">
        <f t="shared" si="107"/>
        <v>0</v>
      </c>
      <c r="ID33" s="148">
        <f t="shared" si="107"/>
        <v>0</v>
      </c>
      <c r="IE33" s="148">
        <f t="shared" si="107"/>
        <v>0</v>
      </c>
      <c r="IF33" s="148">
        <f t="shared" si="107"/>
        <v>0</v>
      </c>
      <c r="IG33" s="148">
        <f t="shared" si="107"/>
        <v>0</v>
      </c>
      <c r="IH33" s="148">
        <f t="shared" si="107"/>
        <v>0</v>
      </c>
      <c r="II33" s="148">
        <f t="shared" si="107"/>
        <v>0</v>
      </c>
      <c r="IJ33" s="192" t="s">
        <v>2346</v>
      </c>
      <c r="IK33" s="82" t="s">
        <v>96</v>
      </c>
      <c r="IL33" s="83" t="s">
        <v>97</v>
      </c>
      <c r="IM33" s="83"/>
      <c r="IN33" s="83"/>
      <c r="IO33" s="83"/>
      <c r="IP33" s="83"/>
      <c r="IQ33" s="85">
        <f t="shared" ref="IQ33:IR33" si="108">SUM(IQ40,IQ37,IQ34)</f>
        <v>0</v>
      </c>
      <c r="IR33" s="148">
        <f t="shared" si="108"/>
        <v>0</v>
      </c>
      <c r="IS33" s="148">
        <f>SUM(IS40,IS37,IS34)</f>
        <v>0</v>
      </c>
      <c r="IT33" s="148">
        <f>SUM(IT40,IT37,IT34)</f>
        <v>0</v>
      </c>
      <c r="IU33" s="85">
        <f t="shared" si="36"/>
        <v>301062</v>
      </c>
      <c r="IV33" s="85">
        <f t="shared" si="36"/>
        <v>293584</v>
      </c>
    </row>
    <row r="34" spans="1:256" s="86" customFormat="1" ht="15" customHeight="1" thickBot="1" x14ac:dyDescent="0.25">
      <c r="A34" s="192" t="s">
        <v>51</v>
      </c>
      <c r="B34" s="87"/>
      <c r="C34" s="95" t="s">
        <v>98</v>
      </c>
      <c r="D34" s="97" t="s">
        <v>521</v>
      </c>
      <c r="E34" s="92"/>
      <c r="F34" s="93"/>
      <c r="G34" s="93"/>
      <c r="H34" s="93"/>
      <c r="I34" s="94">
        <f t="shared" ref="I34:R34" si="109">SUM(I35:I36)</f>
        <v>0</v>
      </c>
      <c r="J34" s="94">
        <f t="shared" si="109"/>
        <v>0</v>
      </c>
      <c r="K34" s="94">
        <f>SUM(K35:K36)</f>
        <v>0</v>
      </c>
      <c r="L34" s="94">
        <f>SUM(L35:L36)</f>
        <v>0</v>
      </c>
      <c r="M34" s="94">
        <f t="shared" si="109"/>
        <v>0</v>
      </c>
      <c r="N34" s="94">
        <f t="shared" si="109"/>
        <v>0</v>
      </c>
      <c r="O34" s="94">
        <f t="shared" si="109"/>
        <v>29907</v>
      </c>
      <c r="P34" s="94">
        <f t="shared" si="109"/>
        <v>29866</v>
      </c>
      <c r="Q34" s="94">
        <f t="shared" si="109"/>
        <v>0</v>
      </c>
      <c r="R34" s="94">
        <f t="shared" si="109"/>
        <v>0</v>
      </c>
      <c r="S34" s="192" t="s">
        <v>200</v>
      </c>
      <c r="T34" s="87"/>
      <c r="U34" s="95" t="s">
        <v>98</v>
      </c>
      <c r="V34" s="97" t="s">
        <v>521</v>
      </c>
      <c r="W34" s="92"/>
      <c r="X34" s="93"/>
      <c r="Y34" s="93"/>
      <c r="Z34" s="93"/>
      <c r="AA34" s="94">
        <f t="shared" ref="AA34:AH34" si="110">SUM(AA35:AA36)</f>
        <v>0</v>
      </c>
      <c r="AB34" s="94">
        <f t="shared" si="110"/>
        <v>0</v>
      </c>
      <c r="AC34" s="94">
        <f t="shared" si="110"/>
        <v>0</v>
      </c>
      <c r="AD34" s="94">
        <f t="shared" si="110"/>
        <v>0</v>
      </c>
      <c r="AE34" s="94">
        <f t="shared" si="110"/>
        <v>0</v>
      </c>
      <c r="AF34" s="94">
        <f t="shared" si="110"/>
        <v>215286</v>
      </c>
      <c r="AG34" s="149">
        <f t="shared" si="110"/>
        <v>0</v>
      </c>
      <c r="AH34" s="149">
        <f t="shared" si="110"/>
        <v>0</v>
      </c>
      <c r="AI34" s="192" t="s">
        <v>300</v>
      </c>
      <c r="AJ34" s="87"/>
      <c r="AK34" s="95" t="s">
        <v>98</v>
      </c>
      <c r="AL34" s="97" t="s">
        <v>521</v>
      </c>
      <c r="AM34" s="92"/>
      <c r="AN34" s="93"/>
      <c r="AO34" s="93"/>
      <c r="AP34" s="157"/>
      <c r="AQ34" s="149">
        <f t="shared" ref="AQ34:AW34" si="111">SUM(AQ35:AQ36)</f>
        <v>0</v>
      </c>
      <c r="AR34" s="149">
        <f>SUM(AR35:AR36)</f>
        <v>0</v>
      </c>
      <c r="AS34" s="149">
        <f t="shared" si="111"/>
        <v>0</v>
      </c>
      <c r="AT34" s="149">
        <f>SUM(AT35:AT36)</f>
        <v>0</v>
      </c>
      <c r="AU34" s="149">
        <f t="shared" si="111"/>
        <v>0</v>
      </c>
      <c r="AV34" s="149">
        <f>SUM(AV35:AV36)</f>
        <v>0</v>
      </c>
      <c r="AW34" s="149">
        <f t="shared" si="111"/>
        <v>1839</v>
      </c>
      <c r="AX34" s="149">
        <f>SUM(AX35:AX36)</f>
        <v>0</v>
      </c>
      <c r="AY34" s="192" t="s">
        <v>380</v>
      </c>
      <c r="AZ34" s="87"/>
      <c r="BA34" s="95" t="s">
        <v>98</v>
      </c>
      <c r="BB34" s="97" t="s">
        <v>521</v>
      </c>
      <c r="BC34" s="92"/>
      <c r="BD34" s="93"/>
      <c r="BE34" s="93"/>
      <c r="BF34" s="157"/>
      <c r="BG34" s="149">
        <f t="shared" ref="BG34:BN34" si="112">SUM(BG35:BG36)</f>
        <v>0</v>
      </c>
      <c r="BH34" s="149">
        <f t="shared" si="112"/>
        <v>0</v>
      </c>
      <c r="BI34" s="149">
        <f t="shared" si="112"/>
        <v>0</v>
      </c>
      <c r="BJ34" s="149">
        <f t="shared" si="112"/>
        <v>0</v>
      </c>
      <c r="BK34" s="149">
        <f t="shared" si="112"/>
        <v>6625</v>
      </c>
      <c r="BL34" s="149">
        <f t="shared" si="112"/>
        <v>4739</v>
      </c>
      <c r="BM34" s="149">
        <f t="shared" si="112"/>
        <v>9413</v>
      </c>
      <c r="BN34" s="149">
        <f t="shared" si="112"/>
        <v>0</v>
      </c>
      <c r="BO34" s="192" t="s">
        <v>458</v>
      </c>
      <c r="BP34" s="87"/>
      <c r="BQ34" s="95" t="s">
        <v>98</v>
      </c>
      <c r="BR34" s="97" t="s">
        <v>521</v>
      </c>
      <c r="BS34" s="92"/>
      <c r="BT34" s="93"/>
      <c r="BU34" s="93"/>
      <c r="BV34" s="157"/>
      <c r="BW34" s="149">
        <f t="shared" ref="BW34:CF34" si="113">SUM(BW35:BW36)</f>
        <v>0</v>
      </c>
      <c r="BX34" s="149">
        <f t="shared" si="113"/>
        <v>0</v>
      </c>
      <c r="BY34" s="149">
        <f t="shared" si="113"/>
        <v>0</v>
      </c>
      <c r="BZ34" s="149">
        <f t="shared" si="113"/>
        <v>0</v>
      </c>
      <c r="CA34" s="149"/>
      <c r="CB34" s="149"/>
      <c r="CC34" s="149">
        <f t="shared" si="113"/>
        <v>0</v>
      </c>
      <c r="CD34" s="149">
        <f t="shared" si="113"/>
        <v>0</v>
      </c>
      <c r="CE34" s="149">
        <f t="shared" si="113"/>
        <v>0</v>
      </c>
      <c r="CF34" s="149">
        <f t="shared" si="113"/>
        <v>0</v>
      </c>
      <c r="CG34" s="192" t="s">
        <v>686</v>
      </c>
      <c r="CH34" s="87"/>
      <c r="CI34" s="95" t="s">
        <v>98</v>
      </c>
      <c r="CJ34" s="97" t="s">
        <v>521</v>
      </c>
      <c r="CK34" s="92"/>
      <c r="CL34" s="93"/>
      <c r="CM34" s="93"/>
      <c r="CN34" s="157"/>
      <c r="CO34" s="149">
        <f t="shared" ref="CO34:CV34" si="114">SUM(CO35:CO36)</f>
        <v>0</v>
      </c>
      <c r="CP34" s="149">
        <f t="shared" si="114"/>
        <v>0</v>
      </c>
      <c r="CQ34" s="149">
        <f t="shared" si="114"/>
        <v>0</v>
      </c>
      <c r="CR34" s="149">
        <f t="shared" si="114"/>
        <v>0</v>
      </c>
      <c r="CS34" s="149">
        <f t="shared" si="114"/>
        <v>0</v>
      </c>
      <c r="CT34" s="149">
        <f t="shared" si="114"/>
        <v>0</v>
      </c>
      <c r="CU34" s="149">
        <f t="shared" si="114"/>
        <v>0</v>
      </c>
      <c r="CV34" s="149">
        <f t="shared" si="114"/>
        <v>0</v>
      </c>
      <c r="CW34" s="192" t="s">
        <v>765</v>
      </c>
      <c r="CX34" s="87"/>
      <c r="CY34" s="95" t="s">
        <v>98</v>
      </c>
      <c r="CZ34" s="97" t="s">
        <v>521</v>
      </c>
      <c r="DA34" s="92"/>
      <c r="DB34" s="93"/>
      <c r="DC34" s="93"/>
      <c r="DD34" s="157"/>
      <c r="DE34" s="149">
        <f t="shared" ref="DE34:DL34" si="115">SUM(DE35:DE36)</f>
        <v>0</v>
      </c>
      <c r="DF34" s="149">
        <f t="shared" si="115"/>
        <v>0</v>
      </c>
      <c r="DG34" s="149">
        <f t="shared" si="115"/>
        <v>0</v>
      </c>
      <c r="DH34" s="149">
        <f t="shared" si="115"/>
        <v>0</v>
      </c>
      <c r="DI34" s="149">
        <f t="shared" si="115"/>
        <v>0</v>
      </c>
      <c r="DJ34" s="149">
        <f t="shared" si="115"/>
        <v>0</v>
      </c>
      <c r="DK34" s="149">
        <f t="shared" si="115"/>
        <v>0</v>
      </c>
      <c r="DL34" s="149">
        <f t="shared" si="115"/>
        <v>0</v>
      </c>
      <c r="DM34" s="192" t="s">
        <v>1007</v>
      </c>
      <c r="DN34" s="87"/>
      <c r="DO34" s="95" t="s">
        <v>98</v>
      </c>
      <c r="DP34" s="97" t="s">
        <v>521</v>
      </c>
      <c r="DQ34" s="92"/>
      <c r="DR34" s="93"/>
      <c r="DS34" s="93"/>
      <c r="DT34" s="157"/>
      <c r="DU34" s="149">
        <f t="shared" ref="DU34:EB34" si="116">SUM(DU35:DU36)</f>
        <v>0</v>
      </c>
      <c r="DV34" s="149">
        <f t="shared" si="116"/>
        <v>0</v>
      </c>
      <c r="DW34" s="149">
        <f t="shared" si="116"/>
        <v>0</v>
      </c>
      <c r="DX34" s="149">
        <f t="shared" si="116"/>
        <v>0</v>
      </c>
      <c r="DY34" s="149">
        <f t="shared" si="116"/>
        <v>0</v>
      </c>
      <c r="DZ34" s="149">
        <f t="shared" si="116"/>
        <v>0</v>
      </c>
      <c r="EA34" s="149">
        <f t="shared" si="116"/>
        <v>0</v>
      </c>
      <c r="EB34" s="149">
        <f t="shared" si="116"/>
        <v>0</v>
      </c>
      <c r="EC34" s="192" t="s">
        <v>1086</v>
      </c>
      <c r="ED34" s="87"/>
      <c r="EE34" s="95" t="s">
        <v>98</v>
      </c>
      <c r="EF34" s="97" t="s">
        <v>521</v>
      </c>
      <c r="EG34" s="92"/>
      <c r="EH34" s="93"/>
      <c r="EI34" s="93"/>
      <c r="EJ34" s="157"/>
      <c r="EK34" s="149">
        <f t="shared" ref="EK34:ER34" si="117">SUM(EK35:EK36)</f>
        <v>0</v>
      </c>
      <c r="EL34" s="149">
        <f t="shared" si="117"/>
        <v>0</v>
      </c>
      <c r="EM34" s="149">
        <f t="shared" si="117"/>
        <v>0</v>
      </c>
      <c r="EN34" s="149">
        <f t="shared" si="117"/>
        <v>0</v>
      </c>
      <c r="EO34" s="149">
        <f t="shared" si="117"/>
        <v>0</v>
      </c>
      <c r="EP34" s="149">
        <f t="shared" si="117"/>
        <v>0</v>
      </c>
      <c r="EQ34" s="149">
        <f t="shared" si="117"/>
        <v>0</v>
      </c>
      <c r="ER34" s="149">
        <f t="shared" si="117"/>
        <v>0</v>
      </c>
      <c r="ES34" s="192" t="s">
        <v>1165</v>
      </c>
      <c r="ET34" s="87"/>
      <c r="EU34" s="95" t="s">
        <v>98</v>
      </c>
      <c r="EV34" s="97" t="s">
        <v>521</v>
      </c>
      <c r="EW34" s="92"/>
      <c r="EX34" s="93"/>
      <c r="EY34" s="93"/>
      <c r="EZ34" s="157"/>
      <c r="FA34" s="149">
        <f t="shared" ref="FA34:FH34" si="118">SUM(FA35:FA36)</f>
        <v>0</v>
      </c>
      <c r="FB34" s="149">
        <f t="shared" si="118"/>
        <v>0</v>
      </c>
      <c r="FC34" s="149">
        <f t="shared" si="118"/>
        <v>0</v>
      </c>
      <c r="FD34" s="149">
        <f t="shared" si="118"/>
        <v>0</v>
      </c>
      <c r="FE34" s="149">
        <f t="shared" si="118"/>
        <v>0</v>
      </c>
      <c r="FF34" s="149">
        <f t="shared" si="118"/>
        <v>0</v>
      </c>
      <c r="FG34" s="149">
        <f t="shared" si="118"/>
        <v>0</v>
      </c>
      <c r="FH34" s="149">
        <f t="shared" si="118"/>
        <v>0</v>
      </c>
      <c r="FI34" s="192" t="s">
        <v>1244</v>
      </c>
      <c r="FJ34" s="87"/>
      <c r="FK34" s="95" t="s">
        <v>98</v>
      </c>
      <c r="FL34" s="97" t="s">
        <v>521</v>
      </c>
      <c r="FM34" s="92"/>
      <c r="FN34" s="93"/>
      <c r="FO34" s="93"/>
      <c r="FP34" s="157"/>
      <c r="FQ34" s="149">
        <f t="shared" ref="FQ34:FR34" si="119">SUM(FQ35:FQ36)</f>
        <v>15000</v>
      </c>
      <c r="FR34" s="149">
        <f t="shared" si="119"/>
        <v>0</v>
      </c>
      <c r="FS34" s="149">
        <f t="shared" ref="FS34:FT34" si="120">SUM(FS35:FS36)</f>
        <v>200000</v>
      </c>
      <c r="FT34" s="149">
        <f t="shared" si="120"/>
        <v>0</v>
      </c>
      <c r="FU34" s="149">
        <f t="shared" ref="FU34:HT34" si="121">SUM(FU35:FU36)</f>
        <v>0</v>
      </c>
      <c r="FV34" s="149">
        <f t="shared" si="121"/>
        <v>0</v>
      </c>
      <c r="FW34" s="149">
        <f t="shared" ref="FW34:GJ34" si="122">SUM(FW35:FW36)</f>
        <v>0</v>
      </c>
      <c r="FX34" s="149">
        <f t="shared" si="122"/>
        <v>0</v>
      </c>
      <c r="FY34" s="192" t="s">
        <v>1323</v>
      </c>
      <c r="FZ34" s="87"/>
      <c r="GA34" s="95" t="s">
        <v>98</v>
      </c>
      <c r="GB34" s="97" t="s">
        <v>521</v>
      </c>
      <c r="GC34" s="92"/>
      <c r="GD34" s="93"/>
      <c r="GE34" s="93"/>
      <c r="GF34" s="157"/>
      <c r="GG34" s="149">
        <f t="shared" si="122"/>
        <v>0</v>
      </c>
      <c r="GH34" s="149">
        <f t="shared" si="122"/>
        <v>0</v>
      </c>
      <c r="GI34" s="149">
        <f t="shared" si="122"/>
        <v>0</v>
      </c>
      <c r="GJ34" s="149">
        <f t="shared" si="122"/>
        <v>0</v>
      </c>
      <c r="GK34" s="149">
        <f t="shared" si="121"/>
        <v>0</v>
      </c>
      <c r="GL34" s="149">
        <f t="shared" si="121"/>
        <v>0</v>
      </c>
      <c r="GM34" s="149">
        <f t="shared" ref="GM34:HD34" si="123">SUM(GM35:GM36)</f>
        <v>0</v>
      </c>
      <c r="GN34" s="149">
        <f t="shared" si="123"/>
        <v>0</v>
      </c>
      <c r="GO34" s="192" t="s">
        <v>1402</v>
      </c>
      <c r="GP34" s="87"/>
      <c r="GQ34" s="95" t="s">
        <v>98</v>
      </c>
      <c r="GR34" s="97" t="s">
        <v>521</v>
      </c>
      <c r="GS34" s="92"/>
      <c r="GT34" s="93"/>
      <c r="GU34" s="93"/>
      <c r="GV34" s="157"/>
      <c r="GW34" s="149">
        <f t="shared" ref="GW34:GX34" si="124">SUM(GW35:GW36)</f>
        <v>0</v>
      </c>
      <c r="GX34" s="149">
        <f t="shared" si="124"/>
        <v>0</v>
      </c>
      <c r="GY34" s="149">
        <f t="shared" si="123"/>
        <v>0</v>
      </c>
      <c r="GZ34" s="149">
        <f t="shared" si="123"/>
        <v>0</v>
      </c>
      <c r="HA34" s="149">
        <f t="shared" si="123"/>
        <v>0</v>
      </c>
      <c r="HB34" s="149">
        <f t="shared" si="123"/>
        <v>0</v>
      </c>
      <c r="HC34" s="149">
        <f t="shared" si="123"/>
        <v>0</v>
      </c>
      <c r="HD34" s="149">
        <f t="shared" si="123"/>
        <v>0</v>
      </c>
      <c r="HE34" s="192" t="s">
        <v>2189</v>
      </c>
      <c r="HF34" s="87"/>
      <c r="HG34" s="95" t="s">
        <v>98</v>
      </c>
      <c r="HH34" s="97" t="s">
        <v>521</v>
      </c>
      <c r="HI34" s="92"/>
      <c r="HJ34" s="93"/>
      <c r="HK34" s="93"/>
      <c r="HL34" s="157"/>
      <c r="HM34" s="149">
        <f t="shared" si="121"/>
        <v>0</v>
      </c>
      <c r="HN34" s="149">
        <f t="shared" si="121"/>
        <v>0</v>
      </c>
      <c r="HO34" s="149">
        <f t="shared" si="121"/>
        <v>0</v>
      </c>
      <c r="HP34" s="149">
        <f t="shared" si="121"/>
        <v>0</v>
      </c>
      <c r="HQ34" s="94">
        <f t="shared" si="121"/>
        <v>0</v>
      </c>
      <c r="HR34" s="149">
        <f t="shared" si="121"/>
        <v>0</v>
      </c>
      <c r="HS34" s="149">
        <f t="shared" si="121"/>
        <v>0</v>
      </c>
      <c r="HT34" s="149">
        <f t="shared" si="121"/>
        <v>0</v>
      </c>
      <c r="HU34" s="192" t="s">
        <v>2268</v>
      </c>
      <c r="HV34" s="87"/>
      <c r="HW34" s="95" t="s">
        <v>98</v>
      </c>
      <c r="HX34" s="97" t="s">
        <v>521</v>
      </c>
      <c r="HY34" s="92"/>
      <c r="HZ34" s="93"/>
      <c r="IA34" s="93"/>
      <c r="IB34" s="94">
        <f t="shared" ref="IB34:II34" si="125">SUM(IB35:IB36)</f>
        <v>0</v>
      </c>
      <c r="IC34" s="149">
        <f t="shared" si="125"/>
        <v>0</v>
      </c>
      <c r="ID34" s="149">
        <f t="shared" si="125"/>
        <v>0</v>
      </c>
      <c r="IE34" s="149">
        <f t="shared" si="125"/>
        <v>0</v>
      </c>
      <c r="IF34" s="149">
        <f t="shared" si="125"/>
        <v>0</v>
      </c>
      <c r="IG34" s="149">
        <f t="shared" si="125"/>
        <v>0</v>
      </c>
      <c r="IH34" s="149">
        <f t="shared" si="125"/>
        <v>0</v>
      </c>
      <c r="II34" s="149">
        <f t="shared" si="125"/>
        <v>0</v>
      </c>
      <c r="IJ34" s="192" t="s">
        <v>2347</v>
      </c>
      <c r="IK34" s="87"/>
      <c r="IL34" s="95" t="s">
        <v>98</v>
      </c>
      <c r="IM34" s="97" t="s">
        <v>521</v>
      </c>
      <c r="IN34" s="92"/>
      <c r="IO34" s="93"/>
      <c r="IP34" s="93"/>
      <c r="IQ34" s="94">
        <f t="shared" ref="IQ34:IR34" si="126">SUM(IQ35:IQ36)</f>
        <v>0</v>
      </c>
      <c r="IR34" s="149">
        <f t="shared" si="126"/>
        <v>0</v>
      </c>
      <c r="IS34" s="149">
        <f>SUM(IS35:IS36)</f>
        <v>0</v>
      </c>
      <c r="IT34" s="149">
        <f>SUM(IT35:IT36)</f>
        <v>0</v>
      </c>
      <c r="IU34" s="94">
        <f t="shared" si="36"/>
        <v>262784</v>
      </c>
      <c r="IV34" s="94">
        <f t="shared" si="36"/>
        <v>249891</v>
      </c>
    </row>
    <row r="35" spans="1:256" s="62" customFormat="1" ht="15" customHeight="1" thickBot="1" x14ac:dyDescent="0.25">
      <c r="A35" s="192" t="s">
        <v>52</v>
      </c>
      <c r="B35" s="61"/>
      <c r="C35" s="64"/>
      <c r="D35" s="48" t="s">
        <v>595</v>
      </c>
      <c r="E35" s="59" t="s">
        <v>596</v>
      </c>
      <c r="F35" s="59"/>
      <c r="G35" s="59"/>
      <c r="H35" s="59"/>
      <c r="I35" s="60"/>
      <c r="J35" s="60"/>
      <c r="K35" s="60"/>
      <c r="L35" s="60"/>
      <c r="M35" s="60"/>
      <c r="N35" s="60"/>
      <c r="O35" s="60"/>
      <c r="P35" s="60"/>
      <c r="Q35" s="60"/>
      <c r="R35" s="60"/>
      <c r="S35" s="192" t="s">
        <v>222</v>
      </c>
      <c r="T35" s="61"/>
      <c r="U35" s="64"/>
      <c r="V35" s="48" t="s">
        <v>595</v>
      </c>
      <c r="W35" s="59" t="s">
        <v>596</v>
      </c>
      <c r="X35" s="59"/>
      <c r="Y35" s="59"/>
      <c r="Z35" s="59"/>
      <c r="AA35" s="60"/>
      <c r="AB35" s="60"/>
      <c r="AC35" s="60"/>
      <c r="AD35" s="60"/>
      <c r="AE35" s="60"/>
      <c r="AF35" s="60">
        <v>215286</v>
      </c>
      <c r="AG35" s="150"/>
      <c r="AH35" s="150"/>
      <c r="AI35" s="192" t="s">
        <v>301</v>
      </c>
      <c r="AJ35" s="61"/>
      <c r="AK35" s="64"/>
      <c r="AL35" s="48" t="s">
        <v>595</v>
      </c>
      <c r="AM35" s="59" t="s">
        <v>596</v>
      </c>
      <c r="AN35" s="59"/>
      <c r="AO35" s="59"/>
      <c r="AP35" s="158"/>
      <c r="AQ35" s="150"/>
      <c r="AR35" s="150"/>
      <c r="AS35" s="150"/>
      <c r="AT35" s="150"/>
      <c r="AU35" s="150"/>
      <c r="AV35" s="150"/>
      <c r="AW35" s="150"/>
      <c r="AX35" s="150"/>
      <c r="AY35" s="192" t="s">
        <v>381</v>
      </c>
      <c r="AZ35" s="61"/>
      <c r="BA35" s="64"/>
      <c r="BB35" s="48" t="s">
        <v>595</v>
      </c>
      <c r="BC35" s="59" t="s">
        <v>596</v>
      </c>
      <c r="BD35" s="59"/>
      <c r="BE35" s="59"/>
      <c r="BF35" s="158"/>
      <c r="BG35" s="150"/>
      <c r="BH35" s="150"/>
      <c r="BI35" s="150"/>
      <c r="BJ35" s="150"/>
      <c r="BK35" s="150"/>
      <c r="BL35" s="150"/>
      <c r="BM35" s="150">
        <v>9413</v>
      </c>
      <c r="BN35" s="150"/>
      <c r="BO35" s="192" t="s">
        <v>459</v>
      </c>
      <c r="BP35" s="61"/>
      <c r="BQ35" s="64"/>
      <c r="BR35" s="48" t="s">
        <v>595</v>
      </c>
      <c r="BS35" s="59" t="s">
        <v>596</v>
      </c>
      <c r="BT35" s="59"/>
      <c r="BU35" s="59"/>
      <c r="BV35" s="158"/>
      <c r="BW35" s="150"/>
      <c r="BX35" s="150"/>
      <c r="BY35" s="150"/>
      <c r="BZ35" s="150"/>
      <c r="CA35" s="150"/>
      <c r="CB35" s="150"/>
      <c r="CC35" s="150"/>
      <c r="CD35" s="150"/>
      <c r="CE35" s="150"/>
      <c r="CF35" s="150"/>
      <c r="CG35" s="192" t="s">
        <v>687</v>
      </c>
      <c r="CH35" s="61"/>
      <c r="CI35" s="64"/>
      <c r="CJ35" s="48" t="s">
        <v>595</v>
      </c>
      <c r="CK35" s="59" t="s">
        <v>596</v>
      </c>
      <c r="CL35" s="59"/>
      <c r="CM35" s="59"/>
      <c r="CN35" s="158"/>
      <c r="CO35" s="150"/>
      <c r="CP35" s="150"/>
      <c r="CQ35" s="150"/>
      <c r="CR35" s="150"/>
      <c r="CS35" s="150"/>
      <c r="CT35" s="150"/>
      <c r="CU35" s="150"/>
      <c r="CV35" s="150"/>
      <c r="CW35" s="192" t="s">
        <v>766</v>
      </c>
      <c r="CX35" s="61"/>
      <c r="CY35" s="64"/>
      <c r="CZ35" s="48" t="s">
        <v>595</v>
      </c>
      <c r="DA35" s="59" t="s">
        <v>596</v>
      </c>
      <c r="DB35" s="59"/>
      <c r="DC35" s="59"/>
      <c r="DD35" s="158"/>
      <c r="DE35" s="150"/>
      <c r="DF35" s="150"/>
      <c r="DG35" s="150"/>
      <c r="DH35" s="150"/>
      <c r="DI35" s="150"/>
      <c r="DJ35" s="150"/>
      <c r="DK35" s="150"/>
      <c r="DL35" s="150"/>
      <c r="DM35" s="192" t="s">
        <v>1008</v>
      </c>
      <c r="DN35" s="61"/>
      <c r="DO35" s="64"/>
      <c r="DP35" s="48" t="s">
        <v>595</v>
      </c>
      <c r="DQ35" s="59" t="s">
        <v>596</v>
      </c>
      <c r="DR35" s="59"/>
      <c r="DS35" s="59"/>
      <c r="DT35" s="158"/>
      <c r="DU35" s="150"/>
      <c r="DV35" s="150"/>
      <c r="DW35" s="150"/>
      <c r="DX35" s="150"/>
      <c r="DY35" s="150"/>
      <c r="DZ35" s="150"/>
      <c r="EA35" s="150"/>
      <c r="EB35" s="150"/>
      <c r="EC35" s="192" t="s">
        <v>1087</v>
      </c>
      <c r="ED35" s="61"/>
      <c r="EE35" s="64"/>
      <c r="EF35" s="48" t="s">
        <v>595</v>
      </c>
      <c r="EG35" s="59" t="s">
        <v>596</v>
      </c>
      <c r="EH35" s="59"/>
      <c r="EI35" s="59"/>
      <c r="EJ35" s="158"/>
      <c r="EK35" s="150"/>
      <c r="EL35" s="150"/>
      <c r="EM35" s="150"/>
      <c r="EN35" s="150"/>
      <c r="EO35" s="150"/>
      <c r="EP35" s="150"/>
      <c r="EQ35" s="150"/>
      <c r="ER35" s="150"/>
      <c r="ES35" s="192" t="s">
        <v>1166</v>
      </c>
      <c r="ET35" s="61"/>
      <c r="EU35" s="64"/>
      <c r="EV35" s="48" t="s">
        <v>595</v>
      </c>
      <c r="EW35" s="59" t="s">
        <v>596</v>
      </c>
      <c r="EX35" s="59"/>
      <c r="EY35" s="59"/>
      <c r="EZ35" s="158"/>
      <c r="FA35" s="150"/>
      <c r="FB35" s="150"/>
      <c r="FC35" s="150"/>
      <c r="FD35" s="150"/>
      <c r="FE35" s="150"/>
      <c r="FF35" s="150"/>
      <c r="FG35" s="150"/>
      <c r="FH35" s="150"/>
      <c r="FI35" s="192" t="s">
        <v>1245</v>
      </c>
      <c r="FJ35" s="61"/>
      <c r="FK35" s="64"/>
      <c r="FL35" s="48" t="s">
        <v>595</v>
      </c>
      <c r="FM35" s="59" t="s">
        <v>596</v>
      </c>
      <c r="FN35" s="59"/>
      <c r="FO35" s="59"/>
      <c r="FP35" s="158"/>
      <c r="FQ35" s="150">
        <v>15000</v>
      </c>
      <c r="FR35" s="150"/>
      <c r="FS35" s="150">
        <v>200000</v>
      </c>
      <c r="FT35" s="150"/>
      <c r="FU35" s="150"/>
      <c r="FV35" s="150"/>
      <c r="FW35" s="150"/>
      <c r="FX35" s="150"/>
      <c r="FY35" s="192" t="s">
        <v>1324</v>
      </c>
      <c r="FZ35" s="61"/>
      <c r="GA35" s="64"/>
      <c r="GB35" s="48" t="s">
        <v>595</v>
      </c>
      <c r="GC35" s="59" t="s">
        <v>596</v>
      </c>
      <c r="GD35" s="59"/>
      <c r="GE35" s="59"/>
      <c r="GF35" s="158"/>
      <c r="GG35" s="150"/>
      <c r="GH35" s="150"/>
      <c r="GI35" s="150"/>
      <c r="GJ35" s="150"/>
      <c r="GK35" s="150"/>
      <c r="GL35" s="150"/>
      <c r="GM35" s="150"/>
      <c r="GN35" s="150"/>
      <c r="GO35" s="192" t="s">
        <v>1403</v>
      </c>
      <c r="GP35" s="61"/>
      <c r="GQ35" s="64"/>
      <c r="GR35" s="48" t="s">
        <v>595</v>
      </c>
      <c r="GS35" s="59" t="s">
        <v>596</v>
      </c>
      <c r="GT35" s="59"/>
      <c r="GU35" s="59"/>
      <c r="GV35" s="158"/>
      <c r="GW35" s="150"/>
      <c r="GX35" s="150"/>
      <c r="GY35" s="150"/>
      <c r="GZ35" s="150"/>
      <c r="HA35" s="150"/>
      <c r="HB35" s="150"/>
      <c r="HC35" s="150"/>
      <c r="HD35" s="150"/>
      <c r="HE35" s="192" t="s">
        <v>2190</v>
      </c>
      <c r="HF35" s="61"/>
      <c r="HG35" s="64"/>
      <c r="HH35" s="48" t="s">
        <v>595</v>
      </c>
      <c r="HI35" s="59" t="s">
        <v>596</v>
      </c>
      <c r="HJ35" s="59"/>
      <c r="HK35" s="59"/>
      <c r="HL35" s="158"/>
      <c r="HM35" s="150"/>
      <c r="HN35" s="150"/>
      <c r="HO35" s="150"/>
      <c r="HP35" s="150"/>
      <c r="HQ35" s="60"/>
      <c r="HR35" s="150"/>
      <c r="HS35" s="150"/>
      <c r="HT35" s="150"/>
      <c r="HU35" s="192" t="s">
        <v>2269</v>
      </c>
      <c r="HV35" s="61"/>
      <c r="HW35" s="64"/>
      <c r="HX35" s="48" t="s">
        <v>595</v>
      </c>
      <c r="HY35" s="59" t="s">
        <v>596</v>
      </c>
      <c r="HZ35" s="59"/>
      <c r="IA35" s="59"/>
      <c r="IB35" s="60"/>
      <c r="IC35" s="150"/>
      <c r="ID35" s="150"/>
      <c r="IE35" s="150"/>
      <c r="IF35" s="150"/>
      <c r="IG35" s="150"/>
      <c r="IH35" s="150"/>
      <c r="II35" s="150"/>
      <c r="IJ35" s="192" t="s">
        <v>2348</v>
      </c>
      <c r="IK35" s="61"/>
      <c r="IL35" s="64"/>
      <c r="IM35" s="48" t="s">
        <v>595</v>
      </c>
      <c r="IN35" s="59" t="s">
        <v>596</v>
      </c>
      <c r="IO35" s="59"/>
      <c r="IP35" s="59"/>
      <c r="IQ35" s="60"/>
      <c r="IR35" s="150"/>
      <c r="IS35" s="150"/>
      <c r="IT35" s="150"/>
      <c r="IU35" s="60">
        <f t="shared" si="36"/>
        <v>224413</v>
      </c>
      <c r="IV35" s="60">
        <f t="shared" si="36"/>
        <v>215286</v>
      </c>
    </row>
    <row r="36" spans="1:256" s="62" customFormat="1" ht="15" customHeight="1" thickBot="1" x14ac:dyDescent="0.25">
      <c r="A36" s="192" t="s">
        <v>53</v>
      </c>
      <c r="B36" s="61"/>
      <c r="C36" s="48"/>
      <c r="D36" s="48" t="s">
        <v>597</v>
      </c>
      <c r="E36" s="59" t="s">
        <v>598</v>
      </c>
      <c r="F36" s="66"/>
      <c r="G36" s="66"/>
      <c r="H36" s="59"/>
      <c r="I36" s="60"/>
      <c r="J36" s="60"/>
      <c r="K36" s="60"/>
      <c r="L36" s="60"/>
      <c r="M36" s="60"/>
      <c r="N36" s="60"/>
      <c r="O36" s="60">
        <v>29907</v>
      </c>
      <c r="P36" s="60">
        <v>29866</v>
      </c>
      <c r="Q36" s="60"/>
      <c r="R36" s="60"/>
      <c r="S36" s="192" t="s">
        <v>223</v>
      </c>
      <c r="T36" s="61"/>
      <c r="U36" s="48"/>
      <c r="V36" s="48" t="s">
        <v>597</v>
      </c>
      <c r="W36" s="59" t="s">
        <v>598</v>
      </c>
      <c r="X36" s="66"/>
      <c r="Y36" s="66"/>
      <c r="Z36" s="59"/>
      <c r="AA36" s="60"/>
      <c r="AB36" s="60"/>
      <c r="AC36" s="60"/>
      <c r="AD36" s="60"/>
      <c r="AE36" s="60"/>
      <c r="AF36" s="60"/>
      <c r="AG36" s="150"/>
      <c r="AH36" s="150"/>
      <c r="AI36" s="192" t="s">
        <v>302</v>
      </c>
      <c r="AJ36" s="61"/>
      <c r="AK36" s="48"/>
      <c r="AL36" s="48" t="s">
        <v>597</v>
      </c>
      <c r="AM36" s="59" t="s">
        <v>598</v>
      </c>
      <c r="AN36" s="66"/>
      <c r="AO36" s="66"/>
      <c r="AP36" s="158"/>
      <c r="AQ36" s="150"/>
      <c r="AR36" s="150"/>
      <c r="AS36" s="150"/>
      <c r="AT36" s="150"/>
      <c r="AU36" s="150"/>
      <c r="AV36" s="150"/>
      <c r="AW36" s="150">
        <v>1839</v>
      </c>
      <c r="AX36" s="150"/>
      <c r="AY36" s="192" t="s">
        <v>382</v>
      </c>
      <c r="AZ36" s="61"/>
      <c r="BA36" s="48"/>
      <c r="BB36" s="48" t="s">
        <v>597</v>
      </c>
      <c r="BC36" s="59" t="s">
        <v>598</v>
      </c>
      <c r="BD36" s="66"/>
      <c r="BE36" s="66"/>
      <c r="BF36" s="158"/>
      <c r="BG36" s="150"/>
      <c r="BH36" s="150"/>
      <c r="BI36" s="150"/>
      <c r="BJ36" s="150"/>
      <c r="BK36" s="150">
        <v>6625</v>
      </c>
      <c r="BL36" s="150">
        <v>4739</v>
      </c>
      <c r="BM36" s="150"/>
      <c r="BN36" s="150"/>
      <c r="BO36" s="192" t="s">
        <v>460</v>
      </c>
      <c r="BP36" s="61"/>
      <c r="BQ36" s="48"/>
      <c r="BR36" s="48" t="s">
        <v>597</v>
      </c>
      <c r="BS36" s="59" t="s">
        <v>598</v>
      </c>
      <c r="BT36" s="66"/>
      <c r="BU36" s="66"/>
      <c r="BV36" s="158"/>
      <c r="BW36" s="150"/>
      <c r="BX36" s="150"/>
      <c r="BY36" s="150"/>
      <c r="BZ36" s="150"/>
      <c r="CA36" s="150"/>
      <c r="CB36" s="150"/>
      <c r="CC36" s="150"/>
      <c r="CD36" s="150"/>
      <c r="CE36" s="150"/>
      <c r="CF36" s="150"/>
      <c r="CG36" s="192" t="s">
        <v>688</v>
      </c>
      <c r="CH36" s="61"/>
      <c r="CI36" s="48"/>
      <c r="CJ36" s="48" t="s">
        <v>597</v>
      </c>
      <c r="CK36" s="59" t="s">
        <v>598</v>
      </c>
      <c r="CL36" s="66"/>
      <c r="CM36" s="66"/>
      <c r="CN36" s="158"/>
      <c r="CO36" s="150"/>
      <c r="CP36" s="150"/>
      <c r="CQ36" s="150"/>
      <c r="CR36" s="150"/>
      <c r="CS36" s="150"/>
      <c r="CT36" s="150"/>
      <c r="CU36" s="150"/>
      <c r="CV36" s="150"/>
      <c r="CW36" s="192" t="s">
        <v>767</v>
      </c>
      <c r="CX36" s="61"/>
      <c r="CY36" s="48"/>
      <c r="CZ36" s="48" t="s">
        <v>597</v>
      </c>
      <c r="DA36" s="59" t="s">
        <v>598</v>
      </c>
      <c r="DB36" s="66"/>
      <c r="DC36" s="66"/>
      <c r="DD36" s="158"/>
      <c r="DE36" s="150"/>
      <c r="DF36" s="150"/>
      <c r="DG36" s="150"/>
      <c r="DH36" s="150"/>
      <c r="DI36" s="150"/>
      <c r="DJ36" s="150"/>
      <c r="DK36" s="150"/>
      <c r="DL36" s="150"/>
      <c r="DM36" s="192" t="s">
        <v>1009</v>
      </c>
      <c r="DN36" s="61"/>
      <c r="DO36" s="48"/>
      <c r="DP36" s="48" t="s">
        <v>597</v>
      </c>
      <c r="DQ36" s="59" t="s">
        <v>598</v>
      </c>
      <c r="DR36" s="66"/>
      <c r="DS36" s="66"/>
      <c r="DT36" s="158"/>
      <c r="DU36" s="150"/>
      <c r="DV36" s="150"/>
      <c r="DW36" s="150"/>
      <c r="DX36" s="150"/>
      <c r="DY36" s="150"/>
      <c r="DZ36" s="150"/>
      <c r="EA36" s="150"/>
      <c r="EB36" s="150"/>
      <c r="EC36" s="192" t="s">
        <v>1088</v>
      </c>
      <c r="ED36" s="61"/>
      <c r="EE36" s="48"/>
      <c r="EF36" s="48" t="s">
        <v>597</v>
      </c>
      <c r="EG36" s="59" t="s">
        <v>598</v>
      </c>
      <c r="EH36" s="66"/>
      <c r="EI36" s="66"/>
      <c r="EJ36" s="158"/>
      <c r="EK36" s="150"/>
      <c r="EL36" s="150"/>
      <c r="EM36" s="150"/>
      <c r="EN36" s="150"/>
      <c r="EO36" s="150"/>
      <c r="EP36" s="150"/>
      <c r="EQ36" s="150"/>
      <c r="ER36" s="150"/>
      <c r="ES36" s="192" t="s">
        <v>1167</v>
      </c>
      <c r="ET36" s="61"/>
      <c r="EU36" s="48"/>
      <c r="EV36" s="48" t="s">
        <v>597</v>
      </c>
      <c r="EW36" s="59" t="s">
        <v>598</v>
      </c>
      <c r="EX36" s="66"/>
      <c r="EY36" s="66"/>
      <c r="EZ36" s="158"/>
      <c r="FA36" s="150"/>
      <c r="FB36" s="150"/>
      <c r="FC36" s="150"/>
      <c r="FD36" s="150"/>
      <c r="FE36" s="150"/>
      <c r="FF36" s="150"/>
      <c r="FG36" s="150"/>
      <c r="FH36" s="150"/>
      <c r="FI36" s="192" t="s">
        <v>1246</v>
      </c>
      <c r="FJ36" s="61"/>
      <c r="FK36" s="48"/>
      <c r="FL36" s="48" t="s">
        <v>597</v>
      </c>
      <c r="FM36" s="59" t="s">
        <v>598</v>
      </c>
      <c r="FN36" s="66"/>
      <c r="FO36" s="66"/>
      <c r="FP36" s="158"/>
      <c r="FQ36" s="150"/>
      <c r="FR36" s="150"/>
      <c r="FS36" s="150"/>
      <c r="FT36" s="150"/>
      <c r="FU36" s="150"/>
      <c r="FV36" s="150"/>
      <c r="FW36" s="150"/>
      <c r="FX36" s="150"/>
      <c r="FY36" s="192" t="s">
        <v>1325</v>
      </c>
      <c r="FZ36" s="61"/>
      <c r="GA36" s="48"/>
      <c r="GB36" s="48" t="s">
        <v>597</v>
      </c>
      <c r="GC36" s="59" t="s">
        <v>598</v>
      </c>
      <c r="GD36" s="66"/>
      <c r="GE36" s="66"/>
      <c r="GF36" s="158"/>
      <c r="GG36" s="150"/>
      <c r="GH36" s="150"/>
      <c r="GI36" s="150"/>
      <c r="GJ36" s="150"/>
      <c r="GK36" s="150"/>
      <c r="GL36" s="150"/>
      <c r="GM36" s="150"/>
      <c r="GN36" s="150"/>
      <c r="GO36" s="192" t="s">
        <v>1404</v>
      </c>
      <c r="GP36" s="61"/>
      <c r="GQ36" s="48"/>
      <c r="GR36" s="48" t="s">
        <v>597</v>
      </c>
      <c r="GS36" s="59" t="s">
        <v>598</v>
      </c>
      <c r="GT36" s="66"/>
      <c r="GU36" s="66"/>
      <c r="GV36" s="158"/>
      <c r="GW36" s="150"/>
      <c r="GX36" s="150"/>
      <c r="GY36" s="150"/>
      <c r="GZ36" s="150"/>
      <c r="HA36" s="150"/>
      <c r="HB36" s="150"/>
      <c r="HC36" s="150"/>
      <c r="HD36" s="150"/>
      <c r="HE36" s="192" t="s">
        <v>2191</v>
      </c>
      <c r="HF36" s="61"/>
      <c r="HG36" s="48"/>
      <c r="HH36" s="48" t="s">
        <v>597</v>
      </c>
      <c r="HI36" s="59" t="s">
        <v>598</v>
      </c>
      <c r="HJ36" s="66"/>
      <c r="HK36" s="66"/>
      <c r="HL36" s="158"/>
      <c r="HM36" s="150"/>
      <c r="HN36" s="150"/>
      <c r="HO36" s="150"/>
      <c r="HP36" s="150"/>
      <c r="HQ36" s="60"/>
      <c r="HR36" s="150"/>
      <c r="HS36" s="150"/>
      <c r="HT36" s="150"/>
      <c r="HU36" s="192" t="s">
        <v>2270</v>
      </c>
      <c r="HV36" s="61"/>
      <c r="HW36" s="48"/>
      <c r="HX36" s="48" t="s">
        <v>597</v>
      </c>
      <c r="HY36" s="59" t="s">
        <v>598</v>
      </c>
      <c r="HZ36" s="66"/>
      <c r="IA36" s="66"/>
      <c r="IB36" s="60"/>
      <c r="IC36" s="150"/>
      <c r="ID36" s="150"/>
      <c r="IE36" s="150"/>
      <c r="IF36" s="150"/>
      <c r="IG36" s="150"/>
      <c r="IH36" s="150"/>
      <c r="II36" s="150"/>
      <c r="IJ36" s="192" t="s">
        <v>2349</v>
      </c>
      <c r="IK36" s="61"/>
      <c r="IL36" s="48"/>
      <c r="IM36" s="48" t="s">
        <v>597</v>
      </c>
      <c r="IN36" s="59" t="s">
        <v>598</v>
      </c>
      <c r="IO36" s="66"/>
      <c r="IP36" s="66"/>
      <c r="IQ36" s="60"/>
      <c r="IR36" s="150"/>
      <c r="IS36" s="150"/>
      <c r="IT36" s="150"/>
      <c r="IU36" s="60">
        <f t="shared" si="36"/>
        <v>38371</v>
      </c>
      <c r="IV36" s="60">
        <f t="shared" si="36"/>
        <v>34605</v>
      </c>
    </row>
    <row r="37" spans="1:256" s="86" customFormat="1" ht="15" customHeight="1" thickBot="1" x14ac:dyDescent="0.25">
      <c r="A37" s="192" t="s">
        <v>54</v>
      </c>
      <c r="B37" s="87"/>
      <c r="C37" s="95" t="s">
        <v>99</v>
      </c>
      <c r="D37" s="96" t="s">
        <v>97</v>
      </c>
      <c r="E37" s="89"/>
      <c r="F37" s="90"/>
      <c r="G37" s="90"/>
      <c r="H37" s="90"/>
      <c r="I37" s="91">
        <f t="shared" ref="I37:R37" si="127">SUM(I38:I39)</f>
        <v>0</v>
      </c>
      <c r="J37" s="91">
        <f t="shared" si="127"/>
        <v>0</v>
      </c>
      <c r="K37" s="91">
        <f>SUM(K38:K39)</f>
        <v>0</v>
      </c>
      <c r="L37" s="91">
        <f>SUM(L38:L39)</f>
        <v>0</v>
      </c>
      <c r="M37" s="91">
        <f t="shared" si="127"/>
        <v>0</v>
      </c>
      <c r="N37" s="91">
        <f t="shared" si="127"/>
        <v>0</v>
      </c>
      <c r="O37" s="91">
        <f t="shared" si="127"/>
        <v>8936</v>
      </c>
      <c r="P37" s="91">
        <f t="shared" si="127"/>
        <v>6454</v>
      </c>
      <c r="Q37" s="91">
        <f t="shared" si="127"/>
        <v>0</v>
      </c>
      <c r="R37" s="91">
        <f t="shared" si="127"/>
        <v>0</v>
      </c>
      <c r="S37" s="192" t="s">
        <v>224</v>
      </c>
      <c r="T37" s="87"/>
      <c r="U37" s="95" t="s">
        <v>99</v>
      </c>
      <c r="V37" s="96" t="s">
        <v>97</v>
      </c>
      <c r="W37" s="89"/>
      <c r="X37" s="90"/>
      <c r="Y37" s="90"/>
      <c r="Z37" s="90"/>
      <c r="AA37" s="91">
        <f t="shared" ref="AA37:AH37" si="128">SUM(AA38:AA39)</f>
        <v>0</v>
      </c>
      <c r="AB37" s="91">
        <f t="shared" si="128"/>
        <v>0</v>
      </c>
      <c r="AC37" s="91">
        <f t="shared" si="128"/>
        <v>0</v>
      </c>
      <c r="AD37" s="91">
        <f t="shared" si="128"/>
        <v>0</v>
      </c>
      <c r="AE37" s="91">
        <f t="shared" si="128"/>
        <v>0</v>
      </c>
      <c r="AF37" s="91">
        <f t="shared" si="128"/>
        <v>0</v>
      </c>
      <c r="AG37" s="151">
        <f t="shared" si="128"/>
        <v>0</v>
      </c>
      <c r="AH37" s="151">
        <f t="shared" si="128"/>
        <v>0</v>
      </c>
      <c r="AI37" s="192" t="s">
        <v>303</v>
      </c>
      <c r="AJ37" s="87"/>
      <c r="AK37" s="95" t="s">
        <v>99</v>
      </c>
      <c r="AL37" s="96" t="s">
        <v>97</v>
      </c>
      <c r="AM37" s="89"/>
      <c r="AN37" s="90"/>
      <c r="AO37" s="90"/>
      <c r="AP37" s="159"/>
      <c r="AQ37" s="151">
        <f t="shared" ref="AQ37:AW37" si="129">SUM(AQ38:AQ39)</f>
        <v>0</v>
      </c>
      <c r="AR37" s="151">
        <f>SUM(AR38:AR39)</f>
        <v>0</v>
      </c>
      <c r="AS37" s="151">
        <f t="shared" si="129"/>
        <v>0</v>
      </c>
      <c r="AT37" s="151">
        <f>SUM(AT38:AT39)</f>
        <v>0</v>
      </c>
      <c r="AU37" s="151">
        <f t="shared" si="129"/>
        <v>0</v>
      </c>
      <c r="AV37" s="151">
        <f>SUM(AV38:AV39)</f>
        <v>0</v>
      </c>
      <c r="AW37" s="151">
        <f t="shared" si="129"/>
        <v>0</v>
      </c>
      <c r="AX37" s="151">
        <f>SUM(AX38:AX39)</f>
        <v>0</v>
      </c>
      <c r="AY37" s="192" t="s">
        <v>383</v>
      </c>
      <c r="AZ37" s="87"/>
      <c r="BA37" s="95" t="s">
        <v>99</v>
      </c>
      <c r="BB37" s="96" t="s">
        <v>97</v>
      </c>
      <c r="BC37" s="89"/>
      <c r="BD37" s="90"/>
      <c r="BE37" s="90"/>
      <c r="BF37" s="159"/>
      <c r="BG37" s="151">
        <f t="shared" ref="BG37:BN37" si="130">SUM(BG38:BG39)</f>
        <v>0</v>
      </c>
      <c r="BH37" s="151">
        <f t="shared" si="130"/>
        <v>0</v>
      </c>
      <c r="BI37" s="151">
        <f t="shared" si="130"/>
        <v>0</v>
      </c>
      <c r="BJ37" s="151">
        <f t="shared" si="130"/>
        <v>0</v>
      </c>
      <c r="BK37" s="151">
        <f t="shared" si="130"/>
        <v>0</v>
      </c>
      <c r="BL37" s="151">
        <f t="shared" si="130"/>
        <v>0</v>
      </c>
      <c r="BM37" s="151">
        <f t="shared" si="130"/>
        <v>0</v>
      </c>
      <c r="BN37" s="151">
        <f t="shared" si="130"/>
        <v>0</v>
      </c>
      <c r="BO37" s="192" t="s">
        <v>461</v>
      </c>
      <c r="BP37" s="87"/>
      <c r="BQ37" s="95" t="s">
        <v>99</v>
      </c>
      <c r="BR37" s="96" t="s">
        <v>97</v>
      </c>
      <c r="BS37" s="89"/>
      <c r="BT37" s="90"/>
      <c r="BU37" s="90"/>
      <c r="BV37" s="159"/>
      <c r="BW37" s="151">
        <f t="shared" ref="BW37:CF37" si="131">SUM(BW38:BW39)</f>
        <v>0</v>
      </c>
      <c r="BX37" s="151">
        <f t="shared" si="131"/>
        <v>0</v>
      </c>
      <c r="BY37" s="151">
        <f t="shared" si="131"/>
        <v>0</v>
      </c>
      <c r="BZ37" s="151">
        <f t="shared" si="131"/>
        <v>0</v>
      </c>
      <c r="CA37" s="151"/>
      <c r="CB37" s="151"/>
      <c r="CC37" s="151">
        <f t="shared" si="131"/>
        <v>0</v>
      </c>
      <c r="CD37" s="151">
        <f t="shared" si="131"/>
        <v>0</v>
      </c>
      <c r="CE37" s="151">
        <f t="shared" si="131"/>
        <v>0</v>
      </c>
      <c r="CF37" s="151">
        <f t="shared" si="131"/>
        <v>0</v>
      </c>
      <c r="CG37" s="192" t="s">
        <v>689</v>
      </c>
      <c r="CH37" s="87"/>
      <c r="CI37" s="95" t="s">
        <v>99</v>
      </c>
      <c r="CJ37" s="96" t="s">
        <v>97</v>
      </c>
      <c r="CK37" s="89"/>
      <c r="CL37" s="90"/>
      <c r="CM37" s="90"/>
      <c r="CN37" s="159"/>
      <c r="CO37" s="151">
        <f t="shared" ref="CO37:CV37" si="132">SUM(CO38:CO39)</f>
        <v>0</v>
      </c>
      <c r="CP37" s="151">
        <f t="shared" si="132"/>
        <v>0</v>
      </c>
      <c r="CQ37" s="151">
        <f t="shared" si="132"/>
        <v>0</v>
      </c>
      <c r="CR37" s="151">
        <f t="shared" si="132"/>
        <v>0</v>
      </c>
      <c r="CS37" s="151">
        <f t="shared" si="132"/>
        <v>0</v>
      </c>
      <c r="CT37" s="151">
        <f t="shared" si="132"/>
        <v>0</v>
      </c>
      <c r="CU37" s="151">
        <f t="shared" si="132"/>
        <v>0</v>
      </c>
      <c r="CV37" s="151">
        <f t="shared" si="132"/>
        <v>0</v>
      </c>
      <c r="CW37" s="192" t="s">
        <v>768</v>
      </c>
      <c r="CX37" s="87"/>
      <c r="CY37" s="95" t="s">
        <v>99</v>
      </c>
      <c r="CZ37" s="96" t="s">
        <v>97</v>
      </c>
      <c r="DA37" s="89"/>
      <c r="DB37" s="90"/>
      <c r="DC37" s="90"/>
      <c r="DD37" s="159"/>
      <c r="DE37" s="151">
        <f t="shared" ref="DE37:DL37" si="133">SUM(DE38:DE39)</f>
        <v>0</v>
      </c>
      <c r="DF37" s="151">
        <f t="shared" si="133"/>
        <v>0</v>
      </c>
      <c r="DG37" s="151">
        <f t="shared" si="133"/>
        <v>0</v>
      </c>
      <c r="DH37" s="151">
        <f t="shared" si="133"/>
        <v>0</v>
      </c>
      <c r="DI37" s="151">
        <f t="shared" si="133"/>
        <v>0</v>
      </c>
      <c r="DJ37" s="151">
        <f t="shared" si="133"/>
        <v>0</v>
      </c>
      <c r="DK37" s="151">
        <f t="shared" si="133"/>
        <v>0</v>
      </c>
      <c r="DL37" s="151">
        <f t="shared" si="133"/>
        <v>0</v>
      </c>
      <c r="DM37" s="192" t="s">
        <v>1010</v>
      </c>
      <c r="DN37" s="87"/>
      <c r="DO37" s="95" t="s">
        <v>99</v>
      </c>
      <c r="DP37" s="96" t="s">
        <v>97</v>
      </c>
      <c r="DQ37" s="89"/>
      <c r="DR37" s="90"/>
      <c r="DS37" s="90"/>
      <c r="DT37" s="159"/>
      <c r="DU37" s="151">
        <f t="shared" ref="DU37:EB37" si="134">SUM(DU38:DU39)</f>
        <v>0</v>
      </c>
      <c r="DV37" s="151">
        <f t="shared" si="134"/>
        <v>0</v>
      </c>
      <c r="DW37" s="151">
        <f t="shared" si="134"/>
        <v>0</v>
      </c>
      <c r="DX37" s="151">
        <f t="shared" si="134"/>
        <v>0</v>
      </c>
      <c r="DY37" s="151">
        <f t="shared" si="134"/>
        <v>0</v>
      </c>
      <c r="DZ37" s="151">
        <f t="shared" si="134"/>
        <v>0</v>
      </c>
      <c r="EA37" s="151">
        <f t="shared" si="134"/>
        <v>0</v>
      </c>
      <c r="EB37" s="151">
        <f t="shared" si="134"/>
        <v>0</v>
      </c>
      <c r="EC37" s="192" t="s">
        <v>1089</v>
      </c>
      <c r="ED37" s="87"/>
      <c r="EE37" s="95" t="s">
        <v>99</v>
      </c>
      <c r="EF37" s="96" t="s">
        <v>97</v>
      </c>
      <c r="EG37" s="89"/>
      <c r="EH37" s="90"/>
      <c r="EI37" s="90"/>
      <c r="EJ37" s="159"/>
      <c r="EK37" s="151">
        <f t="shared" ref="EK37:ER37" si="135">SUM(EK38:EK39)</f>
        <v>0</v>
      </c>
      <c r="EL37" s="151">
        <f t="shared" si="135"/>
        <v>0</v>
      </c>
      <c r="EM37" s="151">
        <f t="shared" si="135"/>
        <v>0</v>
      </c>
      <c r="EN37" s="151">
        <f t="shared" si="135"/>
        <v>0</v>
      </c>
      <c r="EO37" s="151">
        <f t="shared" si="135"/>
        <v>0</v>
      </c>
      <c r="EP37" s="151">
        <f t="shared" si="135"/>
        <v>0</v>
      </c>
      <c r="EQ37" s="151">
        <f t="shared" si="135"/>
        <v>0</v>
      </c>
      <c r="ER37" s="151">
        <f t="shared" si="135"/>
        <v>0</v>
      </c>
      <c r="ES37" s="192" t="s">
        <v>1168</v>
      </c>
      <c r="ET37" s="87"/>
      <c r="EU37" s="95" t="s">
        <v>99</v>
      </c>
      <c r="EV37" s="96" t="s">
        <v>97</v>
      </c>
      <c r="EW37" s="89"/>
      <c r="EX37" s="90"/>
      <c r="EY37" s="90"/>
      <c r="EZ37" s="159"/>
      <c r="FA37" s="151">
        <f t="shared" ref="FA37:FH37" si="136">SUM(FA38:FA39)</f>
        <v>0</v>
      </c>
      <c r="FB37" s="151">
        <f t="shared" si="136"/>
        <v>0</v>
      </c>
      <c r="FC37" s="151">
        <f t="shared" si="136"/>
        <v>0</v>
      </c>
      <c r="FD37" s="151">
        <f t="shared" si="136"/>
        <v>0</v>
      </c>
      <c r="FE37" s="151">
        <f t="shared" si="136"/>
        <v>0</v>
      </c>
      <c r="FF37" s="151">
        <f t="shared" si="136"/>
        <v>0</v>
      </c>
      <c r="FG37" s="151">
        <f t="shared" si="136"/>
        <v>0</v>
      </c>
      <c r="FH37" s="151">
        <f t="shared" si="136"/>
        <v>0</v>
      </c>
      <c r="FI37" s="192" t="s">
        <v>1247</v>
      </c>
      <c r="FJ37" s="87"/>
      <c r="FK37" s="95" t="s">
        <v>99</v>
      </c>
      <c r="FL37" s="96" t="s">
        <v>97</v>
      </c>
      <c r="FM37" s="89"/>
      <c r="FN37" s="90"/>
      <c r="FO37" s="90"/>
      <c r="FP37" s="159"/>
      <c r="FQ37" s="151">
        <f t="shared" ref="FQ37:FR37" si="137">SUM(FQ38:FQ39)</f>
        <v>0</v>
      </c>
      <c r="FR37" s="151">
        <f t="shared" si="137"/>
        <v>0</v>
      </c>
      <c r="FS37" s="151">
        <f t="shared" ref="FS37:FT37" si="138">SUM(FS38:FS39)</f>
        <v>0</v>
      </c>
      <c r="FT37" s="151">
        <f t="shared" si="138"/>
        <v>0</v>
      </c>
      <c r="FU37" s="151">
        <f t="shared" ref="FU37:HT37" si="139">SUM(FU38:FU39)</f>
        <v>0</v>
      </c>
      <c r="FV37" s="151">
        <f t="shared" si="139"/>
        <v>0</v>
      </c>
      <c r="FW37" s="151">
        <f t="shared" ref="FW37:GJ37" si="140">SUM(FW38:FW39)</f>
        <v>0</v>
      </c>
      <c r="FX37" s="151">
        <f t="shared" si="140"/>
        <v>0</v>
      </c>
      <c r="FY37" s="192" t="s">
        <v>1326</v>
      </c>
      <c r="FZ37" s="87"/>
      <c r="GA37" s="95" t="s">
        <v>99</v>
      </c>
      <c r="GB37" s="96" t="s">
        <v>97</v>
      </c>
      <c r="GC37" s="89"/>
      <c r="GD37" s="90"/>
      <c r="GE37" s="90"/>
      <c r="GF37" s="159"/>
      <c r="GG37" s="151">
        <f t="shared" si="140"/>
        <v>0</v>
      </c>
      <c r="GH37" s="151">
        <f t="shared" si="140"/>
        <v>0</v>
      </c>
      <c r="GI37" s="151">
        <f t="shared" si="140"/>
        <v>0</v>
      </c>
      <c r="GJ37" s="151">
        <f t="shared" si="140"/>
        <v>0</v>
      </c>
      <c r="GK37" s="151">
        <f t="shared" si="139"/>
        <v>0</v>
      </c>
      <c r="GL37" s="151">
        <f t="shared" si="139"/>
        <v>0</v>
      </c>
      <c r="GM37" s="151">
        <f t="shared" ref="GM37:HD37" si="141">SUM(GM38:GM39)</f>
        <v>0</v>
      </c>
      <c r="GN37" s="151">
        <f t="shared" si="141"/>
        <v>0</v>
      </c>
      <c r="GO37" s="192" t="s">
        <v>1405</v>
      </c>
      <c r="GP37" s="87"/>
      <c r="GQ37" s="95" t="s">
        <v>99</v>
      </c>
      <c r="GR37" s="96" t="s">
        <v>97</v>
      </c>
      <c r="GS37" s="89"/>
      <c r="GT37" s="90"/>
      <c r="GU37" s="90"/>
      <c r="GV37" s="159"/>
      <c r="GW37" s="151">
        <f t="shared" ref="GW37:GX37" si="142">SUM(GW38:GW39)</f>
        <v>0</v>
      </c>
      <c r="GX37" s="151">
        <f t="shared" si="142"/>
        <v>0</v>
      </c>
      <c r="GY37" s="151">
        <f t="shared" si="141"/>
        <v>0</v>
      </c>
      <c r="GZ37" s="151">
        <f t="shared" si="141"/>
        <v>0</v>
      </c>
      <c r="HA37" s="151">
        <f t="shared" si="141"/>
        <v>0</v>
      </c>
      <c r="HB37" s="151">
        <f t="shared" si="141"/>
        <v>0</v>
      </c>
      <c r="HC37" s="151">
        <f t="shared" si="141"/>
        <v>0</v>
      </c>
      <c r="HD37" s="151">
        <f t="shared" si="141"/>
        <v>0</v>
      </c>
      <c r="HE37" s="192" t="s">
        <v>2192</v>
      </c>
      <c r="HF37" s="87"/>
      <c r="HG37" s="95" t="s">
        <v>99</v>
      </c>
      <c r="HH37" s="96" t="s">
        <v>97</v>
      </c>
      <c r="HI37" s="89"/>
      <c r="HJ37" s="90"/>
      <c r="HK37" s="90"/>
      <c r="HL37" s="159"/>
      <c r="HM37" s="151">
        <f t="shared" si="139"/>
        <v>0</v>
      </c>
      <c r="HN37" s="151">
        <f t="shared" si="139"/>
        <v>0</v>
      </c>
      <c r="HO37" s="151">
        <f t="shared" si="139"/>
        <v>0</v>
      </c>
      <c r="HP37" s="151">
        <f t="shared" si="139"/>
        <v>0</v>
      </c>
      <c r="HQ37" s="91">
        <f t="shared" si="139"/>
        <v>0</v>
      </c>
      <c r="HR37" s="151">
        <f t="shared" si="139"/>
        <v>0</v>
      </c>
      <c r="HS37" s="151">
        <f t="shared" si="139"/>
        <v>0</v>
      </c>
      <c r="HT37" s="151">
        <f t="shared" si="139"/>
        <v>0</v>
      </c>
      <c r="HU37" s="192" t="s">
        <v>2271</v>
      </c>
      <c r="HV37" s="87"/>
      <c r="HW37" s="95" t="s">
        <v>99</v>
      </c>
      <c r="HX37" s="96" t="s">
        <v>97</v>
      </c>
      <c r="HY37" s="89"/>
      <c r="HZ37" s="90"/>
      <c r="IA37" s="90"/>
      <c r="IB37" s="91">
        <f t="shared" ref="IB37:II37" si="143">SUM(IB38:IB39)</f>
        <v>0</v>
      </c>
      <c r="IC37" s="151">
        <f t="shared" si="143"/>
        <v>0</v>
      </c>
      <c r="ID37" s="151">
        <f t="shared" si="143"/>
        <v>0</v>
      </c>
      <c r="IE37" s="151">
        <f t="shared" si="143"/>
        <v>0</v>
      </c>
      <c r="IF37" s="151">
        <f t="shared" si="143"/>
        <v>0</v>
      </c>
      <c r="IG37" s="151">
        <f t="shared" si="143"/>
        <v>0</v>
      </c>
      <c r="IH37" s="151">
        <f t="shared" si="143"/>
        <v>0</v>
      </c>
      <c r="II37" s="151">
        <f t="shared" si="143"/>
        <v>0</v>
      </c>
      <c r="IJ37" s="192" t="s">
        <v>2350</v>
      </c>
      <c r="IK37" s="87"/>
      <c r="IL37" s="95" t="s">
        <v>99</v>
      </c>
      <c r="IM37" s="96" t="s">
        <v>97</v>
      </c>
      <c r="IN37" s="89"/>
      <c r="IO37" s="90"/>
      <c r="IP37" s="90"/>
      <c r="IQ37" s="91">
        <f t="shared" ref="IQ37:IR37" si="144">SUM(IQ38:IQ39)</f>
        <v>0</v>
      </c>
      <c r="IR37" s="151">
        <f t="shared" si="144"/>
        <v>0</v>
      </c>
      <c r="IS37" s="151">
        <f>SUM(IS38:IS39)</f>
        <v>0</v>
      </c>
      <c r="IT37" s="151">
        <f>SUM(IT38:IT39)</f>
        <v>0</v>
      </c>
      <c r="IU37" s="91">
        <f t="shared" si="36"/>
        <v>8936</v>
      </c>
      <c r="IV37" s="91">
        <f t="shared" si="36"/>
        <v>6454</v>
      </c>
    </row>
    <row r="38" spans="1:256" s="62" customFormat="1" ht="15" customHeight="1" thickBot="1" x14ac:dyDescent="0.25">
      <c r="A38" s="192" t="s">
        <v>55</v>
      </c>
      <c r="B38" s="61"/>
      <c r="C38" s="64"/>
      <c r="D38" s="48" t="s">
        <v>634</v>
      </c>
      <c r="E38" s="59" t="s">
        <v>628</v>
      </c>
      <c r="F38" s="59"/>
      <c r="G38" s="59"/>
      <c r="H38" s="59"/>
      <c r="I38" s="60"/>
      <c r="J38" s="60"/>
      <c r="K38" s="60"/>
      <c r="L38" s="60"/>
      <c r="M38" s="60"/>
      <c r="N38" s="60"/>
      <c r="O38" s="60">
        <v>8936</v>
      </c>
      <c r="P38" s="60">
        <v>6454</v>
      </c>
      <c r="Q38" s="60"/>
      <c r="R38" s="60"/>
      <c r="S38" s="192" t="s">
        <v>225</v>
      </c>
      <c r="T38" s="61"/>
      <c r="U38" s="64"/>
      <c r="V38" s="48" t="s">
        <v>634</v>
      </c>
      <c r="W38" s="59" t="s">
        <v>628</v>
      </c>
      <c r="X38" s="59"/>
      <c r="Y38" s="59"/>
      <c r="Z38" s="59"/>
      <c r="AA38" s="60"/>
      <c r="AB38" s="60"/>
      <c r="AC38" s="60"/>
      <c r="AD38" s="60"/>
      <c r="AE38" s="60"/>
      <c r="AF38" s="60"/>
      <c r="AG38" s="150"/>
      <c r="AH38" s="150"/>
      <c r="AI38" s="192" t="s">
        <v>304</v>
      </c>
      <c r="AJ38" s="61"/>
      <c r="AK38" s="64"/>
      <c r="AL38" s="48" t="s">
        <v>634</v>
      </c>
      <c r="AM38" s="59" t="s">
        <v>628</v>
      </c>
      <c r="AN38" s="59"/>
      <c r="AO38" s="59"/>
      <c r="AP38" s="158"/>
      <c r="AQ38" s="150"/>
      <c r="AR38" s="150"/>
      <c r="AS38" s="150"/>
      <c r="AT38" s="150"/>
      <c r="AU38" s="150"/>
      <c r="AV38" s="150"/>
      <c r="AW38" s="150"/>
      <c r="AX38" s="150"/>
      <c r="AY38" s="192" t="s">
        <v>384</v>
      </c>
      <c r="AZ38" s="61"/>
      <c r="BA38" s="64"/>
      <c r="BB38" s="48" t="s">
        <v>634</v>
      </c>
      <c r="BC38" s="59" t="s">
        <v>628</v>
      </c>
      <c r="BD38" s="59"/>
      <c r="BE38" s="59"/>
      <c r="BF38" s="158"/>
      <c r="BG38" s="150"/>
      <c r="BH38" s="150"/>
      <c r="BI38" s="150"/>
      <c r="BJ38" s="150"/>
      <c r="BK38" s="150"/>
      <c r="BL38" s="150"/>
      <c r="BM38" s="150"/>
      <c r="BN38" s="150"/>
      <c r="BO38" s="192" t="s">
        <v>462</v>
      </c>
      <c r="BP38" s="61"/>
      <c r="BQ38" s="64"/>
      <c r="BR38" s="48" t="s">
        <v>634</v>
      </c>
      <c r="BS38" s="59" t="s">
        <v>628</v>
      </c>
      <c r="BT38" s="59"/>
      <c r="BU38" s="59"/>
      <c r="BV38" s="158"/>
      <c r="BW38" s="150"/>
      <c r="BX38" s="150"/>
      <c r="BY38" s="150"/>
      <c r="BZ38" s="150"/>
      <c r="CA38" s="150"/>
      <c r="CB38" s="150"/>
      <c r="CC38" s="150"/>
      <c r="CD38" s="150"/>
      <c r="CE38" s="150"/>
      <c r="CF38" s="150"/>
      <c r="CG38" s="192" t="s">
        <v>690</v>
      </c>
      <c r="CH38" s="61"/>
      <c r="CI38" s="64"/>
      <c r="CJ38" s="48" t="s">
        <v>634</v>
      </c>
      <c r="CK38" s="59" t="s">
        <v>628</v>
      </c>
      <c r="CL38" s="59"/>
      <c r="CM38" s="59"/>
      <c r="CN38" s="158"/>
      <c r="CO38" s="150"/>
      <c r="CP38" s="150"/>
      <c r="CQ38" s="150"/>
      <c r="CR38" s="150"/>
      <c r="CS38" s="150"/>
      <c r="CT38" s="150"/>
      <c r="CU38" s="150"/>
      <c r="CV38" s="150"/>
      <c r="CW38" s="192" t="s">
        <v>769</v>
      </c>
      <c r="CX38" s="61"/>
      <c r="CY38" s="64"/>
      <c r="CZ38" s="48" t="s">
        <v>634</v>
      </c>
      <c r="DA38" s="59" t="s">
        <v>628</v>
      </c>
      <c r="DB38" s="59"/>
      <c r="DC38" s="59"/>
      <c r="DD38" s="158"/>
      <c r="DE38" s="150"/>
      <c r="DF38" s="150"/>
      <c r="DG38" s="150"/>
      <c r="DH38" s="150"/>
      <c r="DI38" s="150"/>
      <c r="DJ38" s="150"/>
      <c r="DK38" s="150"/>
      <c r="DL38" s="150"/>
      <c r="DM38" s="192" t="s">
        <v>1011</v>
      </c>
      <c r="DN38" s="61"/>
      <c r="DO38" s="64"/>
      <c r="DP38" s="48" t="s">
        <v>634</v>
      </c>
      <c r="DQ38" s="59" t="s">
        <v>628</v>
      </c>
      <c r="DR38" s="59"/>
      <c r="DS38" s="59"/>
      <c r="DT38" s="158"/>
      <c r="DU38" s="150"/>
      <c r="DV38" s="150"/>
      <c r="DW38" s="150"/>
      <c r="DX38" s="150"/>
      <c r="DY38" s="150"/>
      <c r="DZ38" s="150"/>
      <c r="EA38" s="150"/>
      <c r="EB38" s="150"/>
      <c r="EC38" s="192" t="s">
        <v>1090</v>
      </c>
      <c r="ED38" s="61"/>
      <c r="EE38" s="64"/>
      <c r="EF38" s="48" t="s">
        <v>634</v>
      </c>
      <c r="EG38" s="59" t="s">
        <v>628</v>
      </c>
      <c r="EH38" s="59"/>
      <c r="EI38" s="59"/>
      <c r="EJ38" s="158"/>
      <c r="EK38" s="150"/>
      <c r="EL38" s="150"/>
      <c r="EM38" s="150"/>
      <c r="EN38" s="150"/>
      <c r="EO38" s="150"/>
      <c r="EP38" s="150"/>
      <c r="EQ38" s="150"/>
      <c r="ER38" s="150"/>
      <c r="ES38" s="192" t="s">
        <v>1169</v>
      </c>
      <c r="ET38" s="61"/>
      <c r="EU38" s="64"/>
      <c r="EV38" s="48" t="s">
        <v>634</v>
      </c>
      <c r="EW38" s="59" t="s">
        <v>628</v>
      </c>
      <c r="EX38" s="59"/>
      <c r="EY38" s="59"/>
      <c r="EZ38" s="158"/>
      <c r="FA38" s="150"/>
      <c r="FB38" s="150"/>
      <c r="FC38" s="150"/>
      <c r="FD38" s="150"/>
      <c r="FE38" s="150"/>
      <c r="FF38" s="150"/>
      <c r="FG38" s="150"/>
      <c r="FH38" s="150"/>
      <c r="FI38" s="192" t="s">
        <v>1248</v>
      </c>
      <c r="FJ38" s="61"/>
      <c r="FK38" s="64"/>
      <c r="FL38" s="48" t="s">
        <v>634</v>
      </c>
      <c r="FM38" s="59" t="s">
        <v>628</v>
      </c>
      <c r="FN38" s="59"/>
      <c r="FO38" s="59"/>
      <c r="FP38" s="158"/>
      <c r="FQ38" s="150"/>
      <c r="FR38" s="150"/>
      <c r="FS38" s="150"/>
      <c r="FT38" s="150"/>
      <c r="FU38" s="150"/>
      <c r="FV38" s="150"/>
      <c r="FW38" s="150"/>
      <c r="FX38" s="150"/>
      <c r="FY38" s="192" t="s">
        <v>1327</v>
      </c>
      <c r="FZ38" s="61"/>
      <c r="GA38" s="64"/>
      <c r="GB38" s="48" t="s">
        <v>634</v>
      </c>
      <c r="GC38" s="59" t="s">
        <v>628</v>
      </c>
      <c r="GD38" s="59"/>
      <c r="GE38" s="59"/>
      <c r="GF38" s="158"/>
      <c r="GG38" s="150"/>
      <c r="GH38" s="150"/>
      <c r="GI38" s="150"/>
      <c r="GJ38" s="150"/>
      <c r="GK38" s="150"/>
      <c r="GL38" s="150"/>
      <c r="GM38" s="150"/>
      <c r="GN38" s="150"/>
      <c r="GO38" s="192" t="s">
        <v>1406</v>
      </c>
      <c r="GP38" s="61"/>
      <c r="GQ38" s="64"/>
      <c r="GR38" s="48" t="s">
        <v>634</v>
      </c>
      <c r="GS38" s="59" t="s">
        <v>628</v>
      </c>
      <c r="GT38" s="59"/>
      <c r="GU38" s="59"/>
      <c r="GV38" s="158"/>
      <c r="GW38" s="150"/>
      <c r="GX38" s="150"/>
      <c r="GY38" s="150"/>
      <c r="GZ38" s="150"/>
      <c r="HA38" s="150"/>
      <c r="HB38" s="150"/>
      <c r="HC38" s="150"/>
      <c r="HD38" s="150"/>
      <c r="HE38" s="192" t="s">
        <v>2193</v>
      </c>
      <c r="HF38" s="61"/>
      <c r="HG38" s="64"/>
      <c r="HH38" s="48" t="s">
        <v>634</v>
      </c>
      <c r="HI38" s="59" t="s">
        <v>628</v>
      </c>
      <c r="HJ38" s="59"/>
      <c r="HK38" s="59"/>
      <c r="HL38" s="158"/>
      <c r="HM38" s="150"/>
      <c r="HN38" s="150"/>
      <c r="HO38" s="150"/>
      <c r="HP38" s="150"/>
      <c r="HQ38" s="60"/>
      <c r="HR38" s="150"/>
      <c r="HS38" s="150"/>
      <c r="HT38" s="150"/>
      <c r="HU38" s="192" t="s">
        <v>2272</v>
      </c>
      <c r="HV38" s="61"/>
      <c r="HW38" s="64"/>
      <c r="HX38" s="48" t="s">
        <v>634</v>
      </c>
      <c r="HY38" s="59" t="s">
        <v>628</v>
      </c>
      <c r="HZ38" s="59"/>
      <c r="IA38" s="59"/>
      <c r="IB38" s="60"/>
      <c r="IC38" s="150"/>
      <c r="ID38" s="150"/>
      <c r="IE38" s="150"/>
      <c r="IF38" s="150"/>
      <c r="IG38" s="150"/>
      <c r="IH38" s="150"/>
      <c r="II38" s="150"/>
      <c r="IJ38" s="192" t="s">
        <v>2351</v>
      </c>
      <c r="IK38" s="61"/>
      <c r="IL38" s="64"/>
      <c r="IM38" s="48" t="s">
        <v>634</v>
      </c>
      <c r="IN38" s="59" t="s">
        <v>628</v>
      </c>
      <c r="IO38" s="59"/>
      <c r="IP38" s="59"/>
      <c r="IQ38" s="60"/>
      <c r="IR38" s="150"/>
      <c r="IS38" s="150"/>
      <c r="IT38" s="150"/>
      <c r="IU38" s="60">
        <f t="shared" si="36"/>
        <v>8936</v>
      </c>
      <c r="IV38" s="60">
        <f t="shared" si="36"/>
        <v>6454</v>
      </c>
    </row>
    <row r="39" spans="1:256" s="62" customFormat="1" ht="15" customHeight="1" thickBot="1" x14ac:dyDescent="0.25">
      <c r="A39" s="192" t="s">
        <v>56</v>
      </c>
      <c r="B39" s="61"/>
      <c r="C39" s="64"/>
      <c r="D39" s="48" t="s">
        <v>635</v>
      </c>
      <c r="E39" s="59" t="s">
        <v>629</v>
      </c>
      <c r="F39" s="50"/>
      <c r="G39" s="50"/>
      <c r="H39" s="50"/>
      <c r="I39" s="60"/>
      <c r="J39" s="60"/>
      <c r="K39" s="60"/>
      <c r="L39" s="60"/>
      <c r="M39" s="60"/>
      <c r="N39" s="60"/>
      <c r="O39" s="60"/>
      <c r="P39" s="60"/>
      <c r="Q39" s="60"/>
      <c r="R39" s="60"/>
      <c r="S39" s="192" t="s">
        <v>226</v>
      </c>
      <c r="T39" s="61"/>
      <c r="U39" s="64"/>
      <c r="V39" s="48" t="s">
        <v>635</v>
      </c>
      <c r="W39" s="59" t="s">
        <v>629</v>
      </c>
      <c r="X39" s="50"/>
      <c r="Y39" s="50"/>
      <c r="Z39" s="50"/>
      <c r="AA39" s="60"/>
      <c r="AB39" s="60"/>
      <c r="AC39" s="60"/>
      <c r="AD39" s="60"/>
      <c r="AE39" s="60"/>
      <c r="AF39" s="60"/>
      <c r="AG39" s="150"/>
      <c r="AH39" s="150"/>
      <c r="AI39" s="192" t="s">
        <v>305</v>
      </c>
      <c r="AJ39" s="61"/>
      <c r="AK39" s="64"/>
      <c r="AL39" s="48" t="s">
        <v>635</v>
      </c>
      <c r="AM39" s="59" t="s">
        <v>629</v>
      </c>
      <c r="AN39" s="50"/>
      <c r="AO39" s="50"/>
      <c r="AP39" s="69"/>
      <c r="AQ39" s="150"/>
      <c r="AR39" s="150"/>
      <c r="AS39" s="150"/>
      <c r="AT39" s="150"/>
      <c r="AU39" s="150"/>
      <c r="AV39" s="150"/>
      <c r="AW39" s="150"/>
      <c r="AX39" s="150"/>
      <c r="AY39" s="192" t="s">
        <v>385</v>
      </c>
      <c r="AZ39" s="61"/>
      <c r="BA39" s="64"/>
      <c r="BB39" s="48" t="s">
        <v>635</v>
      </c>
      <c r="BC39" s="59" t="s">
        <v>629</v>
      </c>
      <c r="BD39" s="50"/>
      <c r="BE39" s="50"/>
      <c r="BF39" s="69"/>
      <c r="BG39" s="150"/>
      <c r="BH39" s="150"/>
      <c r="BI39" s="150"/>
      <c r="BJ39" s="150"/>
      <c r="BK39" s="150"/>
      <c r="BL39" s="150"/>
      <c r="BM39" s="150"/>
      <c r="BN39" s="150"/>
      <c r="BO39" s="192" t="s">
        <v>463</v>
      </c>
      <c r="BP39" s="61"/>
      <c r="BQ39" s="64"/>
      <c r="BR39" s="48" t="s">
        <v>635</v>
      </c>
      <c r="BS39" s="59" t="s">
        <v>629</v>
      </c>
      <c r="BT39" s="50"/>
      <c r="BU39" s="50"/>
      <c r="BV39" s="69"/>
      <c r="BW39" s="150"/>
      <c r="BX39" s="150"/>
      <c r="BY39" s="150"/>
      <c r="BZ39" s="150"/>
      <c r="CA39" s="150"/>
      <c r="CB39" s="150"/>
      <c r="CC39" s="150"/>
      <c r="CD39" s="150"/>
      <c r="CE39" s="150"/>
      <c r="CF39" s="150"/>
      <c r="CG39" s="192" t="s">
        <v>691</v>
      </c>
      <c r="CH39" s="61"/>
      <c r="CI39" s="64"/>
      <c r="CJ39" s="48" t="s">
        <v>635</v>
      </c>
      <c r="CK39" s="59" t="s">
        <v>629</v>
      </c>
      <c r="CL39" s="50"/>
      <c r="CM39" s="50"/>
      <c r="CN39" s="69"/>
      <c r="CO39" s="150"/>
      <c r="CP39" s="150"/>
      <c r="CQ39" s="150"/>
      <c r="CR39" s="150"/>
      <c r="CS39" s="150"/>
      <c r="CT39" s="150"/>
      <c r="CU39" s="150"/>
      <c r="CV39" s="150"/>
      <c r="CW39" s="192" t="s">
        <v>770</v>
      </c>
      <c r="CX39" s="61"/>
      <c r="CY39" s="64"/>
      <c r="CZ39" s="48" t="s">
        <v>635</v>
      </c>
      <c r="DA39" s="59" t="s">
        <v>629</v>
      </c>
      <c r="DB39" s="50"/>
      <c r="DC39" s="50"/>
      <c r="DD39" s="69"/>
      <c r="DE39" s="150"/>
      <c r="DF39" s="150"/>
      <c r="DG39" s="150"/>
      <c r="DH39" s="150"/>
      <c r="DI39" s="150"/>
      <c r="DJ39" s="150"/>
      <c r="DK39" s="150"/>
      <c r="DL39" s="150"/>
      <c r="DM39" s="192" t="s">
        <v>1012</v>
      </c>
      <c r="DN39" s="61"/>
      <c r="DO39" s="64"/>
      <c r="DP39" s="48" t="s">
        <v>635</v>
      </c>
      <c r="DQ39" s="59" t="s">
        <v>629</v>
      </c>
      <c r="DR39" s="50"/>
      <c r="DS39" s="50"/>
      <c r="DT39" s="69"/>
      <c r="DU39" s="150"/>
      <c r="DV39" s="150"/>
      <c r="DW39" s="150"/>
      <c r="DX39" s="150"/>
      <c r="DY39" s="150"/>
      <c r="DZ39" s="150"/>
      <c r="EA39" s="150"/>
      <c r="EB39" s="150"/>
      <c r="EC39" s="192" t="s">
        <v>1091</v>
      </c>
      <c r="ED39" s="61"/>
      <c r="EE39" s="64"/>
      <c r="EF39" s="48" t="s">
        <v>635</v>
      </c>
      <c r="EG39" s="59" t="s">
        <v>629</v>
      </c>
      <c r="EH39" s="50"/>
      <c r="EI39" s="50"/>
      <c r="EJ39" s="69"/>
      <c r="EK39" s="150"/>
      <c r="EL39" s="150"/>
      <c r="EM39" s="150"/>
      <c r="EN39" s="150"/>
      <c r="EO39" s="150"/>
      <c r="EP39" s="150"/>
      <c r="EQ39" s="150"/>
      <c r="ER39" s="150"/>
      <c r="ES39" s="192" t="s">
        <v>1170</v>
      </c>
      <c r="ET39" s="61"/>
      <c r="EU39" s="64"/>
      <c r="EV39" s="48" t="s">
        <v>635</v>
      </c>
      <c r="EW39" s="59" t="s">
        <v>629</v>
      </c>
      <c r="EX39" s="50"/>
      <c r="EY39" s="50"/>
      <c r="EZ39" s="69"/>
      <c r="FA39" s="150"/>
      <c r="FB39" s="150"/>
      <c r="FC39" s="150"/>
      <c r="FD39" s="150"/>
      <c r="FE39" s="150"/>
      <c r="FF39" s="150"/>
      <c r="FG39" s="150"/>
      <c r="FH39" s="150"/>
      <c r="FI39" s="192" t="s">
        <v>1249</v>
      </c>
      <c r="FJ39" s="61"/>
      <c r="FK39" s="64"/>
      <c r="FL39" s="48" t="s">
        <v>635</v>
      </c>
      <c r="FM39" s="59" t="s">
        <v>629</v>
      </c>
      <c r="FN39" s="50"/>
      <c r="FO39" s="50"/>
      <c r="FP39" s="69"/>
      <c r="FQ39" s="150"/>
      <c r="FR39" s="150"/>
      <c r="FS39" s="150"/>
      <c r="FT39" s="150"/>
      <c r="FU39" s="150"/>
      <c r="FV39" s="150"/>
      <c r="FW39" s="150"/>
      <c r="FX39" s="150"/>
      <c r="FY39" s="192" t="s">
        <v>1328</v>
      </c>
      <c r="FZ39" s="61"/>
      <c r="GA39" s="64"/>
      <c r="GB39" s="48" t="s">
        <v>635</v>
      </c>
      <c r="GC39" s="59" t="s">
        <v>629</v>
      </c>
      <c r="GD39" s="50"/>
      <c r="GE39" s="50"/>
      <c r="GF39" s="69"/>
      <c r="GG39" s="150"/>
      <c r="GH39" s="150"/>
      <c r="GI39" s="150"/>
      <c r="GJ39" s="150"/>
      <c r="GK39" s="150"/>
      <c r="GL39" s="150"/>
      <c r="GM39" s="150"/>
      <c r="GN39" s="150"/>
      <c r="GO39" s="192" t="s">
        <v>1407</v>
      </c>
      <c r="GP39" s="61"/>
      <c r="GQ39" s="64"/>
      <c r="GR39" s="48" t="s">
        <v>635</v>
      </c>
      <c r="GS39" s="59" t="s">
        <v>629</v>
      </c>
      <c r="GT39" s="50"/>
      <c r="GU39" s="50"/>
      <c r="GV39" s="69"/>
      <c r="GW39" s="150"/>
      <c r="GX39" s="150"/>
      <c r="GY39" s="150"/>
      <c r="GZ39" s="150"/>
      <c r="HA39" s="150"/>
      <c r="HB39" s="150"/>
      <c r="HC39" s="150"/>
      <c r="HD39" s="150"/>
      <c r="HE39" s="192" t="s">
        <v>2194</v>
      </c>
      <c r="HF39" s="61"/>
      <c r="HG39" s="64"/>
      <c r="HH39" s="48" t="s">
        <v>635</v>
      </c>
      <c r="HI39" s="59" t="s">
        <v>629</v>
      </c>
      <c r="HJ39" s="50"/>
      <c r="HK39" s="50"/>
      <c r="HL39" s="69"/>
      <c r="HM39" s="150"/>
      <c r="HN39" s="150"/>
      <c r="HO39" s="150"/>
      <c r="HP39" s="150"/>
      <c r="HQ39" s="60"/>
      <c r="HR39" s="150"/>
      <c r="HS39" s="150"/>
      <c r="HT39" s="150"/>
      <c r="HU39" s="192" t="s">
        <v>2273</v>
      </c>
      <c r="HV39" s="61"/>
      <c r="HW39" s="64"/>
      <c r="HX39" s="48" t="s">
        <v>635</v>
      </c>
      <c r="HY39" s="59" t="s">
        <v>629</v>
      </c>
      <c r="HZ39" s="50"/>
      <c r="IA39" s="50"/>
      <c r="IB39" s="60"/>
      <c r="IC39" s="150"/>
      <c r="ID39" s="150"/>
      <c r="IE39" s="150"/>
      <c r="IF39" s="150"/>
      <c r="IG39" s="150"/>
      <c r="IH39" s="150"/>
      <c r="II39" s="150"/>
      <c r="IJ39" s="192" t="s">
        <v>2352</v>
      </c>
      <c r="IK39" s="61"/>
      <c r="IL39" s="64"/>
      <c r="IM39" s="48" t="s">
        <v>635</v>
      </c>
      <c r="IN39" s="59" t="s">
        <v>629</v>
      </c>
      <c r="IO39" s="50"/>
      <c r="IP39" s="50"/>
      <c r="IQ39" s="60"/>
      <c r="IR39" s="150"/>
      <c r="IS39" s="150"/>
      <c r="IT39" s="150"/>
      <c r="IU39" s="60">
        <f t="shared" si="36"/>
        <v>0</v>
      </c>
      <c r="IV39" s="60">
        <f t="shared" si="36"/>
        <v>0</v>
      </c>
    </row>
    <row r="40" spans="1:256" s="86" customFormat="1" ht="15" customHeight="1" thickBot="1" x14ac:dyDescent="0.25">
      <c r="A40" s="192" t="s">
        <v>57</v>
      </c>
      <c r="B40" s="87"/>
      <c r="C40" s="95" t="s">
        <v>100</v>
      </c>
      <c r="D40" s="92" t="s">
        <v>522</v>
      </c>
      <c r="E40" s="98"/>
      <c r="F40" s="93"/>
      <c r="G40" s="93"/>
      <c r="H40" s="93"/>
      <c r="I40" s="94">
        <f>SUM(I42)</f>
        <v>0</v>
      </c>
      <c r="J40" s="94">
        <f>SUM(J42)</f>
        <v>0</v>
      </c>
      <c r="K40" s="94">
        <f t="shared" ref="K40:AH40" si="145">SUM(K42)</f>
        <v>0</v>
      </c>
      <c r="L40" s="94">
        <f t="shared" si="145"/>
        <v>0</v>
      </c>
      <c r="M40" s="94">
        <f t="shared" si="145"/>
        <v>0</v>
      </c>
      <c r="N40" s="94">
        <f t="shared" si="145"/>
        <v>0</v>
      </c>
      <c r="O40" s="94">
        <f>SUM(O41:O42)</f>
        <v>16043</v>
      </c>
      <c r="P40" s="94">
        <f>SUM(P41:P42)</f>
        <v>12580</v>
      </c>
      <c r="Q40" s="94">
        <f t="shared" si="145"/>
        <v>0</v>
      </c>
      <c r="R40" s="94">
        <f t="shared" si="145"/>
        <v>0</v>
      </c>
      <c r="S40" s="192" t="s">
        <v>227</v>
      </c>
      <c r="T40" s="87"/>
      <c r="U40" s="95" t="s">
        <v>100</v>
      </c>
      <c r="V40" s="92" t="s">
        <v>522</v>
      </c>
      <c r="W40" s="98"/>
      <c r="X40" s="93"/>
      <c r="Y40" s="93"/>
      <c r="Z40" s="93"/>
      <c r="AA40" s="94">
        <f t="shared" si="145"/>
        <v>0</v>
      </c>
      <c r="AB40" s="94">
        <f t="shared" si="145"/>
        <v>0</v>
      </c>
      <c r="AC40" s="94">
        <f t="shared" si="145"/>
        <v>0</v>
      </c>
      <c r="AD40" s="94">
        <f t="shared" si="145"/>
        <v>0</v>
      </c>
      <c r="AE40" s="94">
        <f t="shared" si="145"/>
        <v>0</v>
      </c>
      <c r="AF40" s="94">
        <f t="shared" si="145"/>
        <v>0</v>
      </c>
      <c r="AG40" s="149">
        <f t="shared" si="145"/>
        <v>0</v>
      </c>
      <c r="AH40" s="149">
        <f t="shared" si="145"/>
        <v>0</v>
      </c>
      <c r="AI40" s="192" t="s">
        <v>306</v>
      </c>
      <c r="AJ40" s="87"/>
      <c r="AK40" s="95" t="s">
        <v>100</v>
      </c>
      <c r="AL40" s="92" t="s">
        <v>522</v>
      </c>
      <c r="AM40" s="98"/>
      <c r="AN40" s="93"/>
      <c r="AO40" s="93"/>
      <c r="AP40" s="157"/>
      <c r="AQ40" s="149">
        <f t="shared" ref="AQ40:AX40" si="146">SUM(AQ42)</f>
        <v>0</v>
      </c>
      <c r="AR40" s="149">
        <f t="shared" si="146"/>
        <v>0</v>
      </c>
      <c r="AS40" s="149">
        <f t="shared" si="146"/>
        <v>0</v>
      </c>
      <c r="AT40" s="149">
        <f t="shared" si="146"/>
        <v>0</v>
      </c>
      <c r="AU40" s="149">
        <f t="shared" si="146"/>
        <v>0</v>
      </c>
      <c r="AV40" s="149">
        <f t="shared" si="146"/>
        <v>0</v>
      </c>
      <c r="AW40" s="149">
        <f t="shared" si="146"/>
        <v>0</v>
      </c>
      <c r="AX40" s="149">
        <f t="shared" si="146"/>
        <v>0</v>
      </c>
      <c r="AY40" s="192" t="s">
        <v>386</v>
      </c>
      <c r="AZ40" s="87"/>
      <c r="BA40" s="95" t="s">
        <v>100</v>
      </c>
      <c r="BB40" s="92" t="s">
        <v>522</v>
      </c>
      <c r="BC40" s="98"/>
      <c r="BD40" s="93"/>
      <c r="BE40" s="93"/>
      <c r="BF40" s="157"/>
      <c r="BG40" s="149">
        <f>SUM(BG42)</f>
        <v>0</v>
      </c>
      <c r="BH40" s="149">
        <f>SUM(BH42)</f>
        <v>0</v>
      </c>
      <c r="BI40" s="149">
        <f>SUM(BI42)</f>
        <v>0</v>
      </c>
      <c r="BJ40" s="149">
        <f>SUM(BJ42)</f>
        <v>0</v>
      </c>
      <c r="BK40" s="149">
        <f t="shared" ref="BK40:CF40" si="147">SUM(BK42)</f>
        <v>0</v>
      </c>
      <c r="BL40" s="149">
        <f t="shared" si="147"/>
        <v>0</v>
      </c>
      <c r="BM40" s="149">
        <f t="shared" si="147"/>
        <v>0</v>
      </c>
      <c r="BN40" s="149">
        <f t="shared" si="147"/>
        <v>0</v>
      </c>
      <c r="BO40" s="192" t="s">
        <v>464</v>
      </c>
      <c r="BP40" s="87"/>
      <c r="BQ40" s="95" t="s">
        <v>100</v>
      </c>
      <c r="BR40" s="92" t="s">
        <v>522</v>
      </c>
      <c r="BS40" s="98"/>
      <c r="BT40" s="93"/>
      <c r="BU40" s="93"/>
      <c r="BV40" s="157"/>
      <c r="BW40" s="149">
        <f t="shared" si="147"/>
        <v>0</v>
      </c>
      <c r="BX40" s="149">
        <f t="shared" si="147"/>
        <v>0</v>
      </c>
      <c r="BY40" s="149">
        <f t="shared" si="147"/>
        <v>0</v>
      </c>
      <c r="BZ40" s="149">
        <f t="shared" si="147"/>
        <v>0</v>
      </c>
      <c r="CA40" s="149"/>
      <c r="CB40" s="149"/>
      <c r="CC40" s="149">
        <f t="shared" si="147"/>
        <v>0</v>
      </c>
      <c r="CD40" s="149">
        <f t="shared" si="147"/>
        <v>0</v>
      </c>
      <c r="CE40" s="149">
        <f t="shared" si="147"/>
        <v>4724</v>
      </c>
      <c r="CF40" s="149">
        <f t="shared" si="147"/>
        <v>334</v>
      </c>
      <c r="CG40" s="192" t="s">
        <v>692</v>
      </c>
      <c r="CH40" s="87"/>
      <c r="CI40" s="95" t="s">
        <v>100</v>
      </c>
      <c r="CJ40" s="92" t="s">
        <v>522</v>
      </c>
      <c r="CK40" s="98"/>
      <c r="CL40" s="93"/>
      <c r="CM40" s="93"/>
      <c r="CN40" s="157"/>
      <c r="CO40" s="149">
        <f>SUM(CO41:CO42)</f>
        <v>4638</v>
      </c>
      <c r="CP40" s="149">
        <f>SUM(CP41:CP42)</f>
        <v>5728</v>
      </c>
      <c r="CQ40" s="149">
        <f t="shared" ref="CQ40:DL40" si="148">SUM(CQ42)</f>
        <v>0</v>
      </c>
      <c r="CR40" s="149">
        <f t="shared" si="148"/>
        <v>0</v>
      </c>
      <c r="CS40" s="149">
        <f t="shared" si="148"/>
        <v>0</v>
      </c>
      <c r="CT40" s="149">
        <f t="shared" si="148"/>
        <v>0</v>
      </c>
      <c r="CU40" s="149">
        <f t="shared" si="148"/>
        <v>3937</v>
      </c>
      <c r="CV40" s="149">
        <f t="shared" si="148"/>
        <v>144</v>
      </c>
      <c r="CW40" s="192" t="s">
        <v>771</v>
      </c>
      <c r="CX40" s="87"/>
      <c r="CY40" s="95" t="s">
        <v>100</v>
      </c>
      <c r="CZ40" s="92" t="s">
        <v>522</v>
      </c>
      <c r="DA40" s="98"/>
      <c r="DB40" s="93"/>
      <c r="DC40" s="93"/>
      <c r="DD40" s="157"/>
      <c r="DE40" s="149">
        <f t="shared" si="148"/>
        <v>0</v>
      </c>
      <c r="DF40" s="149">
        <f t="shared" si="148"/>
        <v>0</v>
      </c>
      <c r="DG40" s="149">
        <f t="shared" si="148"/>
        <v>0</v>
      </c>
      <c r="DH40" s="149">
        <f t="shared" si="148"/>
        <v>0</v>
      </c>
      <c r="DI40" s="149">
        <f t="shared" si="148"/>
        <v>0</v>
      </c>
      <c r="DJ40" s="149">
        <f t="shared" si="148"/>
        <v>0</v>
      </c>
      <c r="DK40" s="149">
        <f t="shared" si="148"/>
        <v>0</v>
      </c>
      <c r="DL40" s="149">
        <f t="shared" si="148"/>
        <v>0</v>
      </c>
      <c r="DM40" s="192" t="s">
        <v>1013</v>
      </c>
      <c r="DN40" s="87"/>
      <c r="DO40" s="95" t="s">
        <v>100</v>
      </c>
      <c r="DP40" s="92" t="s">
        <v>522</v>
      </c>
      <c r="DQ40" s="98"/>
      <c r="DR40" s="93"/>
      <c r="DS40" s="93"/>
      <c r="DT40" s="157"/>
      <c r="DU40" s="149">
        <f t="shared" ref="DU40:ER40" si="149">SUM(DU42)</f>
        <v>0</v>
      </c>
      <c r="DV40" s="149">
        <f t="shared" si="149"/>
        <v>0</v>
      </c>
      <c r="DW40" s="149">
        <f t="shared" si="149"/>
        <v>0</v>
      </c>
      <c r="DX40" s="149">
        <f t="shared" si="149"/>
        <v>0</v>
      </c>
      <c r="DY40" s="149">
        <f t="shared" si="149"/>
        <v>0</v>
      </c>
      <c r="DZ40" s="149">
        <f t="shared" si="149"/>
        <v>0</v>
      </c>
      <c r="EA40" s="149">
        <f t="shared" si="149"/>
        <v>0</v>
      </c>
      <c r="EB40" s="149">
        <f>SUM(EB41:EB42)</f>
        <v>18453</v>
      </c>
      <c r="EC40" s="192" t="s">
        <v>1092</v>
      </c>
      <c r="ED40" s="87"/>
      <c r="EE40" s="95" t="s">
        <v>100</v>
      </c>
      <c r="EF40" s="92" t="s">
        <v>522</v>
      </c>
      <c r="EG40" s="98"/>
      <c r="EH40" s="93"/>
      <c r="EI40" s="93"/>
      <c r="EJ40" s="157"/>
      <c r="EK40" s="149">
        <f t="shared" si="149"/>
        <v>0</v>
      </c>
      <c r="EL40" s="149">
        <f t="shared" si="149"/>
        <v>0</v>
      </c>
      <c r="EM40" s="149">
        <f t="shared" si="149"/>
        <v>0</v>
      </c>
      <c r="EN40" s="149">
        <f t="shared" si="149"/>
        <v>0</v>
      </c>
      <c r="EO40" s="149">
        <f t="shared" si="149"/>
        <v>0</v>
      </c>
      <c r="EP40" s="149">
        <f t="shared" si="149"/>
        <v>0</v>
      </c>
      <c r="EQ40" s="149">
        <f t="shared" si="149"/>
        <v>0</v>
      </c>
      <c r="ER40" s="149">
        <f t="shared" si="149"/>
        <v>0</v>
      </c>
      <c r="ES40" s="192" t="s">
        <v>1171</v>
      </c>
      <c r="ET40" s="87"/>
      <c r="EU40" s="95" t="s">
        <v>100</v>
      </c>
      <c r="EV40" s="92" t="s">
        <v>522</v>
      </c>
      <c r="EW40" s="98"/>
      <c r="EX40" s="93"/>
      <c r="EY40" s="93"/>
      <c r="EZ40" s="157"/>
      <c r="FA40" s="149">
        <f t="shared" ref="FA40:HT40" si="150">SUM(FA42)</f>
        <v>0</v>
      </c>
      <c r="FB40" s="149">
        <f t="shared" si="150"/>
        <v>0</v>
      </c>
      <c r="FC40" s="149">
        <f t="shared" si="150"/>
        <v>0</v>
      </c>
      <c r="FD40" s="149">
        <f t="shared" si="150"/>
        <v>0</v>
      </c>
      <c r="FE40" s="149">
        <f t="shared" si="150"/>
        <v>0</v>
      </c>
      <c r="FF40" s="149">
        <f t="shared" si="150"/>
        <v>0</v>
      </c>
      <c r="FG40" s="149">
        <f t="shared" si="150"/>
        <v>0</v>
      </c>
      <c r="FH40" s="149">
        <f t="shared" si="150"/>
        <v>0</v>
      </c>
      <c r="FI40" s="192" t="s">
        <v>1250</v>
      </c>
      <c r="FJ40" s="87"/>
      <c r="FK40" s="95" t="s">
        <v>100</v>
      </c>
      <c r="FL40" s="92" t="s">
        <v>522</v>
      </c>
      <c r="FM40" s="98"/>
      <c r="FN40" s="93"/>
      <c r="FO40" s="93"/>
      <c r="FP40" s="157"/>
      <c r="FQ40" s="149">
        <f t="shared" si="150"/>
        <v>0</v>
      </c>
      <c r="FR40" s="149">
        <f t="shared" si="150"/>
        <v>0</v>
      </c>
      <c r="FS40" s="149">
        <f t="shared" si="150"/>
        <v>0</v>
      </c>
      <c r="FT40" s="149">
        <f t="shared" si="150"/>
        <v>0</v>
      </c>
      <c r="FU40" s="149">
        <f t="shared" si="150"/>
        <v>0</v>
      </c>
      <c r="FV40" s="149">
        <f t="shared" si="150"/>
        <v>0</v>
      </c>
      <c r="FW40" s="149">
        <f t="shared" si="150"/>
        <v>0</v>
      </c>
      <c r="FX40" s="149">
        <f t="shared" si="150"/>
        <v>0</v>
      </c>
      <c r="FY40" s="192" t="s">
        <v>1329</v>
      </c>
      <c r="FZ40" s="87"/>
      <c r="GA40" s="95" t="s">
        <v>100</v>
      </c>
      <c r="GB40" s="92" t="s">
        <v>522</v>
      </c>
      <c r="GC40" s="98"/>
      <c r="GD40" s="93"/>
      <c r="GE40" s="93"/>
      <c r="GF40" s="157"/>
      <c r="GG40" s="149">
        <f t="shared" si="150"/>
        <v>0</v>
      </c>
      <c r="GH40" s="149">
        <f t="shared" si="150"/>
        <v>0</v>
      </c>
      <c r="GI40" s="149">
        <f t="shared" si="150"/>
        <v>0</v>
      </c>
      <c r="GJ40" s="149">
        <f t="shared" si="150"/>
        <v>0</v>
      </c>
      <c r="GK40" s="149">
        <f t="shared" si="150"/>
        <v>0</v>
      </c>
      <c r="GL40" s="149">
        <f t="shared" si="150"/>
        <v>0</v>
      </c>
      <c r="GM40" s="149">
        <f t="shared" si="150"/>
        <v>0</v>
      </c>
      <c r="GN40" s="149">
        <f t="shared" si="150"/>
        <v>0</v>
      </c>
      <c r="GO40" s="192" t="s">
        <v>1408</v>
      </c>
      <c r="GP40" s="87"/>
      <c r="GQ40" s="95" t="s">
        <v>100</v>
      </c>
      <c r="GR40" s="92" t="s">
        <v>522</v>
      </c>
      <c r="GS40" s="98"/>
      <c r="GT40" s="93"/>
      <c r="GU40" s="93"/>
      <c r="GV40" s="157"/>
      <c r="GW40" s="149">
        <f t="shared" si="150"/>
        <v>0</v>
      </c>
      <c r="GX40" s="149">
        <f t="shared" si="150"/>
        <v>0</v>
      </c>
      <c r="GY40" s="149">
        <f t="shared" si="150"/>
        <v>0</v>
      </c>
      <c r="GZ40" s="149">
        <f t="shared" si="150"/>
        <v>0</v>
      </c>
      <c r="HA40" s="149">
        <f t="shared" ref="HA40:HD40" si="151">SUM(HA42)</f>
        <v>0</v>
      </c>
      <c r="HB40" s="149">
        <f t="shared" si="151"/>
        <v>0</v>
      </c>
      <c r="HC40" s="149">
        <f t="shared" si="151"/>
        <v>0</v>
      </c>
      <c r="HD40" s="149">
        <f t="shared" si="151"/>
        <v>0</v>
      </c>
      <c r="HE40" s="192" t="s">
        <v>2195</v>
      </c>
      <c r="HF40" s="87"/>
      <c r="HG40" s="95" t="s">
        <v>100</v>
      </c>
      <c r="HH40" s="92" t="s">
        <v>522</v>
      </c>
      <c r="HI40" s="98"/>
      <c r="HJ40" s="93"/>
      <c r="HK40" s="93"/>
      <c r="HL40" s="157"/>
      <c r="HM40" s="149">
        <f t="shared" si="150"/>
        <v>0</v>
      </c>
      <c r="HN40" s="149">
        <f t="shared" si="150"/>
        <v>0</v>
      </c>
      <c r="HO40" s="149">
        <f t="shared" si="150"/>
        <v>0</v>
      </c>
      <c r="HP40" s="149">
        <f t="shared" si="150"/>
        <v>0</v>
      </c>
      <c r="HQ40" s="94">
        <f t="shared" si="150"/>
        <v>0</v>
      </c>
      <c r="HR40" s="149">
        <f t="shared" si="150"/>
        <v>0</v>
      </c>
      <c r="HS40" s="149">
        <f t="shared" si="150"/>
        <v>0</v>
      </c>
      <c r="HT40" s="149">
        <f t="shared" si="150"/>
        <v>0</v>
      </c>
      <c r="HU40" s="192" t="s">
        <v>2274</v>
      </c>
      <c r="HV40" s="87"/>
      <c r="HW40" s="95" t="s">
        <v>100</v>
      </c>
      <c r="HX40" s="92" t="s">
        <v>522</v>
      </c>
      <c r="HY40" s="98"/>
      <c r="HZ40" s="93"/>
      <c r="IA40" s="93"/>
      <c r="IB40" s="94">
        <f t="shared" ref="IB40:IT40" si="152">SUM(IB42)</f>
        <v>0</v>
      </c>
      <c r="IC40" s="149">
        <f t="shared" si="152"/>
        <v>0</v>
      </c>
      <c r="ID40" s="149">
        <f t="shared" si="152"/>
        <v>0</v>
      </c>
      <c r="IE40" s="149">
        <f t="shared" si="152"/>
        <v>0</v>
      </c>
      <c r="IF40" s="149">
        <f t="shared" si="152"/>
        <v>0</v>
      </c>
      <c r="IG40" s="149">
        <f t="shared" si="152"/>
        <v>0</v>
      </c>
      <c r="IH40" s="149">
        <f t="shared" si="152"/>
        <v>0</v>
      </c>
      <c r="II40" s="149">
        <f t="shared" si="152"/>
        <v>0</v>
      </c>
      <c r="IJ40" s="192" t="s">
        <v>2353</v>
      </c>
      <c r="IK40" s="87"/>
      <c r="IL40" s="95" t="s">
        <v>100</v>
      </c>
      <c r="IM40" s="92" t="s">
        <v>522</v>
      </c>
      <c r="IN40" s="98"/>
      <c r="IO40" s="93"/>
      <c r="IP40" s="93"/>
      <c r="IQ40" s="94">
        <f t="shared" ref="IQ40:IR40" si="153">SUM(IQ42)</f>
        <v>0</v>
      </c>
      <c r="IR40" s="149">
        <f t="shared" si="153"/>
        <v>0</v>
      </c>
      <c r="IS40" s="149">
        <f t="shared" si="152"/>
        <v>0</v>
      </c>
      <c r="IT40" s="149">
        <f t="shared" si="152"/>
        <v>0</v>
      </c>
      <c r="IU40" s="94">
        <f t="shared" si="36"/>
        <v>29342</v>
      </c>
      <c r="IV40" s="94">
        <f t="shared" si="36"/>
        <v>37239</v>
      </c>
    </row>
    <row r="41" spans="1:256" s="62" customFormat="1" ht="15" customHeight="1" thickBot="1" x14ac:dyDescent="0.25">
      <c r="A41" s="192"/>
      <c r="B41" s="61"/>
      <c r="C41" s="64"/>
      <c r="D41" s="48" t="s">
        <v>1953</v>
      </c>
      <c r="E41" s="50" t="s">
        <v>1954</v>
      </c>
      <c r="F41" s="50"/>
      <c r="G41" s="50"/>
      <c r="H41" s="50"/>
      <c r="I41" s="52"/>
      <c r="J41" s="52"/>
      <c r="K41" s="52"/>
      <c r="L41" s="52"/>
      <c r="M41" s="52"/>
      <c r="N41" s="52"/>
      <c r="O41" s="52">
        <v>16043</v>
      </c>
      <c r="P41" s="52">
        <v>12580</v>
      </c>
      <c r="Q41" s="52"/>
      <c r="R41" s="52"/>
      <c r="S41" s="192" t="s">
        <v>228</v>
      </c>
      <c r="T41" s="61"/>
      <c r="U41" s="64"/>
      <c r="V41" s="48" t="s">
        <v>1953</v>
      </c>
      <c r="W41" s="50" t="s">
        <v>1954</v>
      </c>
      <c r="X41" s="50"/>
      <c r="Y41" s="50"/>
      <c r="Z41" s="50"/>
      <c r="AA41" s="52"/>
      <c r="AB41" s="52"/>
      <c r="AC41" s="52"/>
      <c r="AD41" s="52"/>
      <c r="AE41" s="52"/>
      <c r="AF41" s="52"/>
      <c r="AG41" s="152"/>
      <c r="AH41" s="152"/>
      <c r="AI41" s="192" t="s">
        <v>307</v>
      </c>
      <c r="AJ41" s="61"/>
      <c r="AK41" s="64"/>
      <c r="AL41" s="48" t="s">
        <v>1953</v>
      </c>
      <c r="AM41" s="50" t="s">
        <v>1954</v>
      </c>
      <c r="AN41" s="50"/>
      <c r="AO41" s="50"/>
      <c r="AP41" s="69"/>
      <c r="AQ41" s="152"/>
      <c r="AR41" s="152"/>
      <c r="AS41" s="152"/>
      <c r="AT41" s="152"/>
      <c r="AU41" s="152"/>
      <c r="AV41" s="152"/>
      <c r="AW41" s="152"/>
      <c r="AX41" s="152"/>
      <c r="AY41" s="192" t="s">
        <v>387</v>
      </c>
      <c r="AZ41" s="61"/>
      <c r="BA41" s="64"/>
      <c r="BB41" s="48" t="s">
        <v>1953</v>
      </c>
      <c r="BC41" s="50" t="s">
        <v>1954</v>
      </c>
      <c r="BD41" s="50"/>
      <c r="BE41" s="50"/>
      <c r="BF41" s="69"/>
      <c r="BG41" s="152"/>
      <c r="BH41" s="152"/>
      <c r="BI41" s="152"/>
      <c r="BJ41" s="152"/>
      <c r="BK41" s="152"/>
      <c r="BL41" s="152"/>
      <c r="BM41" s="152"/>
      <c r="BN41" s="152"/>
      <c r="BO41" s="192" t="s">
        <v>465</v>
      </c>
      <c r="BP41" s="61"/>
      <c r="BQ41" s="64"/>
      <c r="BR41" s="48" t="s">
        <v>1953</v>
      </c>
      <c r="BS41" s="50" t="s">
        <v>1954</v>
      </c>
      <c r="BT41" s="50"/>
      <c r="BU41" s="50"/>
      <c r="BV41" s="69"/>
      <c r="BW41" s="152"/>
      <c r="BX41" s="152"/>
      <c r="BY41" s="152"/>
      <c r="BZ41" s="152"/>
      <c r="CA41" s="152"/>
      <c r="CB41" s="152"/>
      <c r="CC41" s="152"/>
      <c r="CD41" s="152"/>
      <c r="CE41" s="152"/>
      <c r="CF41" s="152"/>
      <c r="CG41" s="192" t="s">
        <v>693</v>
      </c>
      <c r="CH41" s="61"/>
      <c r="CI41" s="64"/>
      <c r="CJ41" s="48" t="s">
        <v>1953</v>
      </c>
      <c r="CK41" s="50" t="s">
        <v>1954</v>
      </c>
      <c r="CL41" s="50"/>
      <c r="CM41" s="50"/>
      <c r="CN41" s="69"/>
      <c r="CO41" s="152">
        <v>4638</v>
      </c>
      <c r="CP41" s="152">
        <v>5728</v>
      </c>
      <c r="CQ41" s="152"/>
      <c r="CR41" s="152"/>
      <c r="CS41" s="152"/>
      <c r="CT41" s="152"/>
      <c r="CU41" s="152"/>
      <c r="CV41" s="152"/>
      <c r="CW41" s="192" t="s">
        <v>772</v>
      </c>
      <c r="CX41" s="61"/>
      <c r="CY41" s="64"/>
      <c r="CZ41" s="48" t="s">
        <v>1953</v>
      </c>
      <c r="DA41" s="50" t="s">
        <v>1954</v>
      </c>
      <c r="DB41" s="50"/>
      <c r="DC41" s="50"/>
      <c r="DD41" s="69"/>
      <c r="DE41" s="152"/>
      <c r="DF41" s="152"/>
      <c r="DG41" s="152"/>
      <c r="DH41" s="152"/>
      <c r="DI41" s="152"/>
      <c r="DJ41" s="152"/>
      <c r="DK41" s="152"/>
      <c r="DL41" s="152"/>
      <c r="DM41" s="192" t="s">
        <v>1014</v>
      </c>
      <c r="DN41" s="61"/>
      <c r="DO41" s="64"/>
      <c r="DP41" s="48" t="s">
        <v>1953</v>
      </c>
      <c r="DQ41" s="50" t="s">
        <v>1954</v>
      </c>
      <c r="DR41" s="50"/>
      <c r="DS41" s="50"/>
      <c r="DT41" s="69"/>
      <c r="DU41" s="152"/>
      <c r="DV41" s="152"/>
      <c r="DW41" s="152"/>
      <c r="DX41" s="152"/>
      <c r="DY41" s="152"/>
      <c r="DZ41" s="152"/>
      <c r="EA41" s="152"/>
      <c r="EB41" s="152">
        <v>18453</v>
      </c>
      <c r="EC41" s="192" t="s">
        <v>1093</v>
      </c>
      <c r="ED41" s="61"/>
      <c r="EE41" s="64"/>
      <c r="EF41" s="48" t="s">
        <v>1953</v>
      </c>
      <c r="EG41" s="50" t="s">
        <v>1954</v>
      </c>
      <c r="EH41" s="50"/>
      <c r="EI41" s="50"/>
      <c r="EJ41" s="69"/>
      <c r="EK41" s="152"/>
      <c r="EL41" s="152"/>
      <c r="EM41" s="152"/>
      <c r="EN41" s="152"/>
      <c r="EO41" s="152"/>
      <c r="EP41" s="152"/>
      <c r="EQ41" s="152"/>
      <c r="ER41" s="152"/>
      <c r="ES41" s="192" t="s">
        <v>1172</v>
      </c>
      <c r="ET41" s="61"/>
      <c r="EU41" s="64"/>
      <c r="EV41" s="48" t="s">
        <v>1953</v>
      </c>
      <c r="EW41" s="50" t="s">
        <v>1954</v>
      </c>
      <c r="EX41" s="50"/>
      <c r="EY41" s="50"/>
      <c r="EZ41" s="69"/>
      <c r="FA41" s="152"/>
      <c r="FB41" s="152"/>
      <c r="FC41" s="152"/>
      <c r="FD41" s="152"/>
      <c r="FE41" s="152"/>
      <c r="FF41" s="152"/>
      <c r="FG41" s="152"/>
      <c r="FH41" s="152"/>
      <c r="FI41" s="192" t="s">
        <v>1251</v>
      </c>
      <c r="FJ41" s="61"/>
      <c r="FK41" s="64"/>
      <c r="FL41" s="48" t="s">
        <v>1953</v>
      </c>
      <c r="FM41" s="50" t="s">
        <v>1954</v>
      </c>
      <c r="FN41" s="50"/>
      <c r="FO41" s="50"/>
      <c r="FP41" s="69"/>
      <c r="FQ41" s="152"/>
      <c r="FR41" s="152"/>
      <c r="FS41" s="152"/>
      <c r="FT41" s="152"/>
      <c r="FU41" s="152"/>
      <c r="FV41" s="152"/>
      <c r="FW41" s="152"/>
      <c r="FX41" s="152"/>
      <c r="FY41" s="192" t="s">
        <v>1330</v>
      </c>
      <c r="FZ41" s="61"/>
      <c r="GA41" s="64"/>
      <c r="GB41" s="48" t="s">
        <v>1953</v>
      </c>
      <c r="GC41" s="50" t="s">
        <v>1954</v>
      </c>
      <c r="GD41" s="50"/>
      <c r="GE41" s="50"/>
      <c r="GF41" s="69"/>
      <c r="GG41" s="152"/>
      <c r="GH41" s="152"/>
      <c r="GI41" s="152"/>
      <c r="GJ41" s="152"/>
      <c r="GK41" s="152"/>
      <c r="GL41" s="152"/>
      <c r="GM41" s="152"/>
      <c r="GN41" s="152"/>
      <c r="GO41" s="192" t="s">
        <v>1409</v>
      </c>
      <c r="GP41" s="61"/>
      <c r="GQ41" s="64"/>
      <c r="GR41" s="48" t="s">
        <v>1953</v>
      </c>
      <c r="GS41" s="50" t="s">
        <v>1954</v>
      </c>
      <c r="GT41" s="50"/>
      <c r="GU41" s="50"/>
      <c r="GV41" s="69"/>
      <c r="GW41" s="152"/>
      <c r="GX41" s="152"/>
      <c r="GY41" s="152"/>
      <c r="GZ41" s="152"/>
      <c r="HA41" s="152"/>
      <c r="HB41" s="152"/>
      <c r="HC41" s="152"/>
      <c r="HD41" s="152"/>
      <c r="HE41" s="192" t="s">
        <v>2196</v>
      </c>
      <c r="HF41" s="61"/>
      <c r="HG41" s="64"/>
      <c r="HH41" s="48" t="s">
        <v>1953</v>
      </c>
      <c r="HI41" s="50" t="s">
        <v>1954</v>
      </c>
      <c r="HJ41" s="50"/>
      <c r="HK41" s="50"/>
      <c r="HL41" s="69"/>
      <c r="HM41" s="152"/>
      <c r="HN41" s="152"/>
      <c r="HO41" s="152"/>
      <c r="HP41" s="152"/>
      <c r="HQ41" s="52"/>
      <c r="HR41" s="152"/>
      <c r="HS41" s="152"/>
      <c r="HT41" s="152"/>
      <c r="HU41" s="192" t="s">
        <v>2275</v>
      </c>
      <c r="HV41" s="61"/>
      <c r="HW41" s="64"/>
      <c r="HX41" s="48" t="s">
        <v>1953</v>
      </c>
      <c r="HY41" s="50" t="s">
        <v>1954</v>
      </c>
      <c r="HZ41" s="50"/>
      <c r="IA41" s="50"/>
      <c r="IB41" s="52"/>
      <c r="IC41" s="152"/>
      <c r="ID41" s="152"/>
      <c r="IE41" s="152"/>
      <c r="IF41" s="152"/>
      <c r="IG41" s="152"/>
      <c r="IH41" s="152"/>
      <c r="II41" s="152"/>
      <c r="IJ41" s="192" t="s">
        <v>2354</v>
      </c>
      <c r="IK41" s="61"/>
      <c r="IL41" s="64"/>
      <c r="IM41" s="48" t="s">
        <v>1953</v>
      </c>
      <c r="IN41" s="50" t="s">
        <v>1954</v>
      </c>
      <c r="IO41" s="50"/>
      <c r="IP41" s="50"/>
      <c r="IQ41" s="52"/>
      <c r="IR41" s="152"/>
      <c r="IS41" s="152"/>
      <c r="IT41" s="152"/>
      <c r="IU41" s="52">
        <f t="shared" si="36"/>
        <v>20681</v>
      </c>
      <c r="IV41" s="52">
        <f t="shared" si="36"/>
        <v>36761</v>
      </c>
    </row>
    <row r="42" spans="1:256" s="62" customFormat="1" ht="15" customHeight="1" thickBot="1" x14ac:dyDescent="0.25">
      <c r="A42" s="192" t="s">
        <v>58</v>
      </c>
      <c r="B42" s="61"/>
      <c r="C42" s="64"/>
      <c r="D42" s="48" t="s">
        <v>636</v>
      </c>
      <c r="E42" s="50" t="s">
        <v>523</v>
      </c>
      <c r="F42" s="50"/>
      <c r="G42" s="50"/>
      <c r="H42" s="50"/>
      <c r="I42" s="52"/>
      <c r="J42" s="52"/>
      <c r="K42" s="52"/>
      <c r="L42" s="52"/>
      <c r="M42" s="52"/>
      <c r="N42" s="52"/>
      <c r="O42" s="52"/>
      <c r="P42" s="52"/>
      <c r="Q42" s="52"/>
      <c r="R42" s="52"/>
      <c r="S42" s="192" t="s">
        <v>229</v>
      </c>
      <c r="T42" s="61"/>
      <c r="U42" s="64"/>
      <c r="V42" s="48" t="s">
        <v>636</v>
      </c>
      <c r="W42" s="50" t="s">
        <v>523</v>
      </c>
      <c r="X42" s="50"/>
      <c r="Y42" s="50"/>
      <c r="Z42" s="50"/>
      <c r="AA42" s="52"/>
      <c r="AB42" s="52"/>
      <c r="AC42" s="52"/>
      <c r="AD42" s="52"/>
      <c r="AE42" s="52"/>
      <c r="AF42" s="52"/>
      <c r="AG42" s="152"/>
      <c r="AH42" s="152"/>
      <c r="AI42" s="192" t="s">
        <v>308</v>
      </c>
      <c r="AJ42" s="61"/>
      <c r="AK42" s="64"/>
      <c r="AL42" s="48" t="s">
        <v>636</v>
      </c>
      <c r="AM42" s="50" t="s">
        <v>523</v>
      </c>
      <c r="AN42" s="50"/>
      <c r="AO42" s="50"/>
      <c r="AP42" s="69"/>
      <c r="AQ42" s="152"/>
      <c r="AR42" s="152"/>
      <c r="AS42" s="152"/>
      <c r="AT42" s="152"/>
      <c r="AU42" s="152"/>
      <c r="AV42" s="152"/>
      <c r="AW42" s="152"/>
      <c r="AX42" s="152"/>
      <c r="AY42" s="192" t="s">
        <v>388</v>
      </c>
      <c r="AZ42" s="61"/>
      <c r="BA42" s="64"/>
      <c r="BB42" s="48" t="s">
        <v>636</v>
      </c>
      <c r="BC42" s="50" t="s">
        <v>523</v>
      </c>
      <c r="BD42" s="50"/>
      <c r="BE42" s="50"/>
      <c r="BF42" s="69"/>
      <c r="BG42" s="152"/>
      <c r="BH42" s="152"/>
      <c r="BI42" s="152"/>
      <c r="BJ42" s="152"/>
      <c r="BK42" s="152"/>
      <c r="BL42" s="152"/>
      <c r="BM42" s="152"/>
      <c r="BN42" s="152"/>
      <c r="BO42" s="192" t="s">
        <v>466</v>
      </c>
      <c r="BP42" s="61"/>
      <c r="BQ42" s="64"/>
      <c r="BR42" s="48" t="s">
        <v>636</v>
      </c>
      <c r="BS42" s="50" t="s">
        <v>523</v>
      </c>
      <c r="BT42" s="50"/>
      <c r="BU42" s="50"/>
      <c r="BV42" s="69"/>
      <c r="BW42" s="152"/>
      <c r="BX42" s="152"/>
      <c r="BY42" s="152"/>
      <c r="BZ42" s="152"/>
      <c r="CA42" s="152"/>
      <c r="CB42" s="152"/>
      <c r="CC42" s="152"/>
      <c r="CD42" s="152"/>
      <c r="CE42" s="152">
        <v>4724</v>
      </c>
      <c r="CF42" s="152">
        <v>334</v>
      </c>
      <c r="CG42" s="192" t="s">
        <v>694</v>
      </c>
      <c r="CH42" s="61"/>
      <c r="CI42" s="64"/>
      <c r="CJ42" s="48" t="s">
        <v>636</v>
      </c>
      <c r="CK42" s="50" t="s">
        <v>523</v>
      </c>
      <c r="CL42" s="50"/>
      <c r="CM42" s="50"/>
      <c r="CN42" s="69"/>
      <c r="CO42" s="152"/>
      <c r="CP42" s="152"/>
      <c r="CQ42" s="152"/>
      <c r="CR42" s="152"/>
      <c r="CS42" s="152"/>
      <c r="CT42" s="152"/>
      <c r="CU42" s="152">
        <v>3937</v>
      </c>
      <c r="CV42" s="152">
        <v>144</v>
      </c>
      <c r="CW42" s="192" t="s">
        <v>773</v>
      </c>
      <c r="CX42" s="61"/>
      <c r="CY42" s="64"/>
      <c r="CZ42" s="48" t="s">
        <v>636</v>
      </c>
      <c r="DA42" s="50" t="s">
        <v>523</v>
      </c>
      <c r="DB42" s="50"/>
      <c r="DC42" s="50"/>
      <c r="DD42" s="69"/>
      <c r="DE42" s="152"/>
      <c r="DF42" s="152"/>
      <c r="DG42" s="152"/>
      <c r="DH42" s="152"/>
      <c r="DI42" s="152"/>
      <c r="DJ42" s="152"/>
      <c r="DK42" s="152"/>
      <c r="DL42" s="152"/>
      <c r="DM42" s="192" t="s">
        <v>1015</v>
      </c>
      <c r="DN42" s="61"/>
      <c r="DO42" s="64"/>
      <c r="DP42" s="48" t="s">
        <v>636</v>
      </c>
      <c r="DQ42" s="50" t="s">
        <v>523</v>
      </c>
      <c r="DR42" s="50"/>
      <c r="DS42" s="50"/>
      <c r="DT42" s="69"/>
      <c r="DU42" s="152"/>
      <c r="DV42" s="152"/>
      <c r="DW42" s="152"/>
      <c r="DX42" s="152"/>
      <c r="DY42" s="152"/>
      <c r="DZ42" s="152"/>
      <c r="EA42" s="152"/>
      <c r="EB42" s="152"/>
      <c r="EC42" s="192" t="s">
        <v>1094</v>
      </c>
      <c r="ED42" s="61"/>
      <c r="EE42" s="64"/>
      <c r="EF42" s="48" t="s">
        <v>636</v>
      </c>
      <c r="EG42" s="50" t="s">
        <v>523</v>
      </c>
      <c r="EH42" s="50"/>
      <c r="EI42" s="50"/>
      <c r="EJ42" s="69"/>
      <c r="EK42" s="152"/>
      <c r="EL42" s="152"/>
      <c r="EM42" s="152"/>
      <c r="EN42" s="152"/>
      <c r="EO42" s="152"/>
      <c r="EP42" s="152"/>
      <c r="EQ42" s="152"/>
      <c r="ER42" s="152"/>
      <c r="ES42" s="192" t="s">
        <v>1173</v>
      </c>
      <c r="ET42" s="61"/>
      <c r="EU42" s="64"/>
      <c r="EV42" s="48" t="s">
        <v>636</v>
      </c>
      <c r="EW42" s="50" t="s">
        <v>523</v>
      </c>
      <c r="EX42" s="50"/>
      <c r="EY42" s="50"/>
      <c r="EZ42" s="69"/>
      <c r="FA42" s="152"/>
      <c r="FB42" s="152"/>
      <c r="FC42" s="152"/>
      <c r="FD42" s="152"/>
      <c r="FE42" s="152"/>
      <c r="FF42" s="152"/>
      <c r="FG42" s="152"/>
      <c r="FH42" s="152"/>
      <c r="FI42" s="192" t="s">
        <v>1252</v>
      </c>
      <c r="FJ42" s="61"/>
      <c r="FK42" s="64"/>
      <c r="FL42" s="48" t="s">
        <v>636</v>
      </c>
      <c r="FM42" s="50" t="s">
        <v>523</v>
      </c>
      <c r="FN42" s="50"/>
      <c r="FO42" s="50"/>
      <c r="FP42" s="69"/>
      <c r="FQ42" s="152"/>
      <c r="FR42" s="152"/>
      <c r="FS42" s="152"/>
      <c r="FT42" s="152"/>
      <c r="FU42" s="152"/>
      <c r="FV42" s="152"/>
      <c r="FW42" s="152"/>
      <c r="FX42" s="152"/>
      <c r="FY42" s="192" t="s">
        <v>1331</v>
      </c>
      <c r="FZ42" s="61"/>
      <c r="GA42" s="64"/>
      <c r="GB42" s="48" t="s">
        <v>636</v>
      </c>
      <c r="GC42" s="50" t="s">
        <v>523</v>
      </c>
      <c r="GD42" s="50"/>
      <c r="GE42" s="50"/>
      <c r="GF42" s="69"/>
      <c r="GG42" s="152"/>
      <c r="GH42" s="152"/>
      <c r="GI42" s="152"/>
      <c r="GJ42" s="152"/>
      <c r="GK42" s="152"/>
      <c r="GL42" s="152"/>
      <c r="GM42" s="152"/>
      <c r="GN42" s="152"/>
      <c r="GO42" s="192" t="s">
        <v>1410</v>
      </c>
      <c r="GP42" s="61"/>
      <c r="GQ42" s="64"/>
      <c r="GR42" s="48" t="s">
        <v>636</v>
      </c>
      <c r="GS42" s="50" t="s">
        <v>523</v>
      </c>
      <c r="GT42" s="50"/>
      <c r="GU42" s="50"/>
      <c r="GV42" s="69"/>
      <c r="GW42" s="152"/>
      <c r="GX42" s="152"/>
      <c r="GY42" s="152"/>
      <c r="GZ42" s="152"/>
      <c r="HA42" s="152"/>
      <c r="HB42" s="152"/>
      <c r="HC42" s="152"/>
      <c r="HD42" s="152"/>
      <c r="HE42" s="192" t="s">
        <v>2197</v>
      </c>
      <c r="HF42" s="61"/>
      <c r="HG42" s="64"/>
      <c r="HH42" s="48" t="s">
        <v>636</v>
      </c>
      <c r="HI42" s="50" t="s">
        <v>523</v>
      </c>
      <c r="HJ42" s="50"/>
      <c r="HK42" s="50"/>
      <c r="HL42" s="69"/>
      <c r="HM42" s="152"/>
      <c r="HN42" s="152"/>
      <c r="HO42" s="152"/>
      <c r="HP42" s="152"/>
      <c r="HQ42" s="52"/>
      <c r="HR42" s="152"/>
      <c r="HS42" s="152"/>
      <c r="HT42" s="152"/>
      <c r="HU42" s="192" t="s">
        <v>2276</v>
      </c>
      <c r="HV42" s="61"/>
      <c r="HW42" s="64"/>
      <c r="HX42" s="48" t="s">
        <v>636</v>
      </c>
      <c r="HY42" s="50" t="s">
        <v>523</v>
      </c>
      <c r="HZ42" s="50"/>
      <c r="IA42" s="50"/>
      <c r="IB42" s="52"/>
      <c r="IC42" s="152"/>
      <c r="ID42" s="152"/>
      <c r="IE42" s="152"/>
      <c r="IF42" s="152"/>
      <c r="IG42" s="152"/>
      <c r="IH42" s="152"/>
      <c r="II42" s="152"/>
      <c r="IJ42" s="192" t="s">
        <v>2355</v>
      </c>
      <c r="IK42" s="61"/>
      <c r="IL42" s="64"/>
      <c r="IM42" s="48" t="s">
        <v>636</v>
      </c>
      <c r="IN42" s="50" t="s">
        <v>523</v>
      </c>
      <c r="IO42" s="50"/>
      <c r="IP42" s="50"/>
      <c r="IQ42" s="52"/>
      <c r="IR42" s="152"/>
      <c r="IS42" s="152"/>
      <c r="IT42" s="152"/>
      <c r="IU42" s="52">
        <f t="shared" si="36"/>
        <v>8661</v>
      </c>
      <c r="IV42" s="52">
        <f t="shared" si="36"/>
        <v>478</v>
      </c>
    </row>
    <row r="43" spans="1:256" s="86" customFormat="1" ht="30" customHeight="1" thickBot="1" x14ac:dyDescent="0.25">
      <c r="A43" s="192" t="s">
        <v>59</v>
      </c>
      <c r="B43" s="539" t="s">
        <v>546</v>
      </c>
      <c r="C43" s="540"/>
      <c r="D43" s="540"/>
      <c r="E43" s="540"/>
      <c r="F43" s="540"/>
      <c r="G43" s="540"/>
      <c r="H43" s="540"/>
      <c r="I43" s="99">
        <f t="shared" ref="I43:R43" si="154">SUM(I7,I33)</f>
        <v>27941</v>
      </c>
      <c r="J43" s="99">
        <f t="shared" si="154"/>
        <v>16277</v>
      </c>
      <c r="K43" s="99">
        <f t="shared" si="154"/>
        <v>2277970</v>
      </c>
      <c r="L43" s="99">
        <f t="shared" si="154"/>
        <v>2267597</v>
      </c>
      <c r="M43" s="99">
        <f t="shared" si="154"/>
        <v>0</v>
      </c>
      <c r="N43" s="99">
        <f t="shared" si="154"/>
        <v>0</v>
      </c>
      <c r="O43" s="99">
        <f t="shared" si="154"/>
        <v>140107</v>
      </c>
      <c r="P43" s="99">
        <f t="shared" si="154"/>
        <v>135428</v>
      </c>
      <c r="Q43" s="99">
        <f t="shared" si="154"/>
        <v>34409</v>
      </c>
      <c r="R43" s="99">
        <f t="shared" si="154"/>
        <v>27277</v>
      </c>
      <c r="S43" s="192" t="s">
        <v>230</v>
      </c>
      <c r="T43" s="539" t="s">
        <v>546</v>
      </c>
      <c r="U43" s="540"/>
      <c r="V43" s="540"/>
      <c r="W43" s="540"/>
      <c r="X43" s="540"/>
      <c r="Y43" s="540"/>
      <c r="Z43" s="540"/>
      <c r="AA43" s="99">
        <f t="shared" ref="AA43:AH43" si="155">SUM(AA7,AA33)</f>
        <v>0</v>
      </c>
      <c r="AB43" s="99">
        <f t="shared" si="155"/>
        <v>0</v>
      </c>
      <c r="AC43" s="99">
        <f t="shared" si="155"/>
        <v>31850</v>
      </c>
      <c r="AD43" s="99">
        <f t="shared" si="155"/>
        <v>25311</v>
      </c>
      <c r="AE43" s="99">
        <f t="shared" si="155"/>
        <v>718887</v>
      </c>
      <c r="AF43" s="99">
        <f t="shared" si="155"/>
        <v>935435</v>
      </c>
      <c r="AG43" s="153">
        <f t="shared" si="155"/>
        <v>0</v>
      </c>
      <c r="AH43" s="153">
        <f t="shared" si="155"/>
        <v>0</v>
      </c>
      <c r="AI43" s="192" t="s">
        <v>309</v>
      </c>
      <c r="AJ43" s="539" t="s">
        <v>546</v>
      </c>
      <c r="AK43" s="540"/>
      <c r="AL43" s="540"/>
      <c r="AM43" s="540"/>
      <c r="AN43" s="540"/>
      <c r="AO43" s="540"/>
      <c r="AP43" s="549"/>
      <c r="AQ43" s="153">
        <f t="shared" ref="AQ43:AX43" si="156">SUM(AQ7,AQ33)</f>
        <v>78390</v>
      </c>
      <c r="AR43" s="153">
        <f t="shared" si="156"/>
        <v>78390</v>
      </c>
      <c r="AS43" s="153">
        <f t="shared" si="156"/>
        <v>0</v>
      </c>
      <c r="AT43" s="153">
        <f t="shared" si="156"/>
        <v>0</v>
      </c>
      <c r="AU43" s="153">
        <f t="shared" si="156"/>
        <v>0</v>
      </c>
      <c r="AV43" s="153">
        <f t="shared" si="156"/>
        <v>0</v>
      </c>
      <c r="AW43" s="153">
        <f t="shared" si="156"/>
        <v>49718</v>
      </c>
      <c r="AX43" s="153">
        <f t="shared" si="156"/>
        <v>41572</v>
      </c>
      <c r="AY43" s="192" t="s">
        <v>389</v>
      </c>
      <c r="AZ43" s="539" t="s">
        <v>546</v>
      </c>
      <c r="BA43" s="540"/>
      <c r="BB43" s="540"/>
      <c r="BC43" s="540"/>
      <c r="BD43" s="540"/>
      <c r="BE43" s="540"/>
      <c r="BF43" s="549"/>
      <c r="BG43" s="153">
        <f t="shared" ref="BG43:BN43" si="157">SUM(BG7,BG33)</f>
        <v>30</v>
      </c>
      <c r="BH43" s="153">
        <f t="shared" si="157"/>
        <v>20</v>
      </c>
      <c r="BI43" s="153">
        <f t="shared" si="157"/>
        <v>1262</v>
      </c>
      <c r="BJ43" s="153">
        <f t="shared" si="157"/>
        <v>0</v>
      </c>
      <c r="BK43" s="153">
        <f t="shared" si="157"/>
        <v>6825</v>
      </c>
      <c r="BL43" s="153">
        <f t="shared" si="157"/>
        <v>5027</v>
      </c>
      <c r="BM43" s="153">
        <f t="shared" si="157"/>
        <v>9413</v>
      </c>
      <c r="BN43" s="153">
        <f t="shared" si="157"/>
        <v>0</v>
      </c>
      <c r="BO43" s="192" t="s">
        <v>467</v>
      </c>
      <c r="BP43" s="539" t="s">
        <v>546</v>
      </c>
      <c r="BQ43" s="540"/>
      <c r="BR43" s="540"/>
      <c r="BS43" s="540"/>
      <c r="BT43" s="540"/>
      <c r="BU43" s="540"/>
      <c r="BV43" s="549"/>
      <c r="BW43" s="153">
        <f>SUM(BW7,BW33)</f>
        <v>10441</v>
      </c>
      <c r="BX43" s="153">
        <f>SUM(BX7,BX33)</f>
        <v>11168</v>
      </c>
      <c r="BY43" s="153">
        <f>SUM(BY7,BY33)</f>
        <v>5100</v>
      </c>
      <c r="BZ43" s="153">
        <f>SUM(BZ7,BZ33)</f>
        <v>5338</v>
      </c>
      <c r="CA43" s="153"/>
      <c r="CB43" s="153"/>
      <c r="CC43" s="153">
        <f>SUM(CC7,CC33)</f>
        <v>0</v>
      </c>
      <c r="CD43" s="153">
        <f>SUM(CD7,CD33)</f>
        <v>0</v>
      </c>
      <c r="CE43" s="153">
        <f>SUM(CE7,CE33)</f>
        <v>12000</v>
      </c>
      <c r="CF43" s="153">
        <f>SUM(CF7,CF33)</f>
        <v>10884</v>
      </c>
      <c r="CG43" s="192" t="s">
        <v>695</v>
      </c>
      <c r="CH43" s="539" t="s">
        <v>546</v>
      </c>
      <c r="CI43" s="540"/>
      <c r="CJ43" s="540"/>
      <c r="CK43" s="540"/>
      <c r="CL43" s="540"/>
      <c r="CM43" s="540"/>
      <c r="CN43" s="549"/>
      <c r="CO43" s="153">
        <f t="shared" ref="CO43:CV43" si="158">SUM(CO7,CO33)</f>
        <v>4638</v>
      </c>
      <c r="CP43" s="153">
        <f t="shared" si="158"/>
        <v>5728</v>
      </c>
      <c r="CQ43" s="153">
        <f t="shared" si="158"/>
        <v>0</v>
      </c>
      <c r="CR43" s="153">
        <f t="shared" si="158"/>
        <v>0</v>
      </c>
      <c r="CS43" s="153">
        <f t="shared" si="158"/>
        <v>0</v>
      </c>
      <c r="CT43" s="153">
        <f t="shared" si="158"/>
        <v>0</v>
      </c>
      <c r="CU43" s="153">
        <f t="shared" si="158"/>
        <v>6000</v>
      </c>
      <c r="CV43" s="153">
        <f t="shared" si="158"/>
        <v>1993</v>
      </c>
      <c r="CW43" s="192" t="s">
        <v>857</v>
      </c>
      <c r="CX43" s="539" t="s">
        <v>546</v>
      </c>
      <c r="CY43" s="540"/>
      <c r="CZ43" s="540"/>
      <c r="DA43" s="540"/>
      <c r="DB43" s="540"/>
      <c r="DC43" s="540"/>
      <c r="DD43" s="549"/>
      <c r="DE43" s="153">
        <f t="shared" ref="DE43:DL43" si="159">SUM(DE7,DE33)</f>
        <v>0</v>
      </c>
      <c r="DF43" s="153">
        <f t="shared" si="159"/>
        <v>0</v>
      </c>
      <c r="DG43" s="153">
        <f t="shared" si="159"/>
        <v>0</v>
      </c>
      <c r="DH43" s="153">
        <f t="shared" si="159"/>
        <v>150</v>
      </c>
      <c r="DI43" s="153">
        <f t="shared" si="159"/>
        <v>0</v>
      </c>
      <c r="DJ43" s="153">
        <f t="shared" si="159"/>
        <v>0</v>
      </c>
      <c r="DK43" s="153">
        <f t="shared" si="159"/>
        <v>11700</v>
      </c>
      <c r="DL43" s="153">
        <f t="shared" si="159"/>
        <v>14602</v>
      </c>
      <c r="DM43" s="192" t="s">
        <v>1016</v>
      </c>
      <c r="DN43" s="539" t="s">
        <v>546</v>
      </c>
      <c r="DO43" s="540"/>
      <c r="DP43" s="540"/>
      <c r="DQ43" s="540"/>
      <c r="DR43" s="540"/>
      <c r="DS43" s="540"/>
      <c r="DT43" s="549"/>
      <c r="DU43" s="153">
        <f t="shared" ref="DU43:EB43" si="160">SUM(DU7,DU33)</f>
        <v>0</v>
      </c>
      <c r="DV43" s="153">
        <f t="shared" si="160"/>
        <v>0</v>
      </c>
      <c r="DW43" s="153">
        <f t="shared" si="160"/>
        <v>32404</v>
      </c>
      <c r="DX43" s="153">
        <f t="shared" si="160"/>
        <v>32829</v>
      </c>
      <c r="DY43" s="153">
        <f t="shared" si="160"/>
        <v>12377</v>
      </c>
      <c r="DZ43" s="153">
        <f t="shared" si="160"/>
        <v>12516</v>
      </c>
      <c r="EA43" s="153">
        <f t="shared" si="160"/>
        <v>240</v>
      </c>
      <c r="EB43" s="153">
        <f t="shared" si="160"/>
        <v>18553</v>
      </c>
      <c r="EC43" s="192" t="s">
        <v>1095</v>
      </c>
      <c r="ED43" s="539" t="s">
        <v>546</v>
      </c>
      <c r="EE43" s="540"/>
      <c r="EF43" s="540"/>
      <c r="EG43" s="540"/>
      <c r="EH43" s="540"/>
      <c r="EI43" s="540"/>
      <c r="EJ43" s="549"/>
      <c r="EK43" s="153">
        <f t="shared" ref="EK43:ER43" si="161">SUM(EK7,EK33)</f>
        <v>0</v>
      </c>
      <c r="EL43" s="153">
        <f t="shared" si="161"/>
        <v>138</v>
      </c>
      <c r="EM43" s="153">
        <f t="shared" si="161"/>
        <v>0</v>
      </c>
      <c r="EN43" s="153">
        <f t="shared" si="161"/>
        <v>0</v>
      </c>
      <c r="EO43" s="153">
        <f t="shared" si="161"/>
        <v>396</v>
      </c>
      <c r="EP43" s="153">
        <f t="shared" si="161"/>
        <v>297</v>
      </c>
      <c r="EQ43" s="153">
        <f t="shared" si="161"/>
        <v>0</v>
      </c>
      <c r="ER43" s="153">
        <f t="shared" si="161"/>
        <v>0</v>
      </c>
      <c r="ES43" s="192" t="s">
        <v>1174</v>
      </c>
      <c r="ET43" s="539" t="s">
        <v>546</v>
      </c>
      <c r="EU43" s="540"/>
      <c r="EV43" s="540"/>
      <c r="EW43" s="540"/>
      <c r="EX43" s="540"/>
      <c r="EY43" s="540"/>
      <c r="EZ43" s="549"/>
      <c r="FA43" s="153">
        <f t="shared" ref="FA43:FH43" si="162">SUM(FA7,FA33)</f>
        <v>0</v>
      </c>
      <c r="FB43" s="153">
        <f t="shared" si="162"/>
        <v>0</v>
      </c>
      <c r="FC43" s="153">
        <f t="shared" si="162"/>
        <v>0</v>
      </c>
      <c r="FD43" s="153">
        <f t="shared" si="162"/>
        <v>0</v>
      </c>
      <c r="FE43" s="153">
        <f t="shared" si="162"/>
        <v>0</v>
      </c>
      <c r="FF43" s="153">
        <f t="shared" si="162"/>
        <v>0</v>
      </c>
      <c r="FG43" s="153">
        <f t="shared" si="162"/>
        <v>0</v>
      </c>
      <c r="FH43" s="153">
        <f t="shared" si="162"/>
        <v>0</v>
      </c>
      <c r="FI43" s="192" t="s">
        <v>1253</v>
      </c>
      <c r="FJ43" s="539" t="s">
        <v>546</v>
      </c>
      <c r="FK43" s="540"/>
      <c r="FL43" s="540"/>
      <c r="FM43" s="540"/>
      <c r="FN43" s="540"/>
      <c r="FO43" s="540"/>
      <c r="FP43" s="549"/>
      <c r="FQ43" s="153">
        <f t="shared" ref="FQ43:FX43" si="163">SUM(FQ7,FQ33)</f>
        <v>15000</v>
      </c>
      <c r="FR43" s="153">
        <f t="shared" si="163"/>
        <v>0</v>
      </c>
      <c r="FS43" s="153">
        <f t="shared" si="163"/>
        <v>200000</v>
      </c>
      <c r="FT43" s="153">
        <f t="shared" si="163"/>
        <v>0</v>
      </c>
      <c r="FU43" s="153">
        <f t="shared" si="163"/>
        <v>0</v>
      </c>
      <c r="FV43" s="153">
        <f t="shared" si="163"/>
        <v>0</v>
      </c>
      <c r="FW43" s="153">
        <f t="shared" si="163"/>
        <v>0</v>
      </c>
      <c r="FX43" s="153">
        <f t="shared" si="163"/>
        <v>0</v>
      </c>
      <c r="FY43" s="192" t="s">
        <v>1332</v>
      </c>
      <c r="FZ43" s="539" t="s">
        <v>546</v>
      </c>
      <c r="GA43" s="540"/>
      <c r="GB43" s="540"/>
      <c r="GC43" s="540"/>
      <c r="GD43" s="540"/>
      <c r="GE43" s="540"/>
      <c r="GF43" s="549"/>
      <c r="GG43" s="153">
        <f t="shared" ref="GG43:GN43" si="164">SUM(GG7,GG33)</f>
        <v>0</v>
      </c>
      <c r="GH43" s="153">
        <f t="shared" si="164"/>
        <v>0</v>
      </c>
      <c r="GI43" s="153">
        <f t="shared" si="164"/>
        <v>0</v>
      </c>
      <c r="GJ43" s="153">
        <f t="shared" si="164"/>
        <v>0</v>
      </c>
      <c r="GK43" s="153">
        <f t="shared" si="164"/>
        <v>0</v>
      </c>
      <c r="GL43" s="153">
        <f t="shared" si="164"/>
        <v>0</v>
      </c>
      <c r="GM43" s="153">
        <f t="shared" si="164"/>
        <v>0</v>
      </c>
      <c r="GN43" s="153">
        <f t="shared" si="164"/>
        <v>0</v>
      </c>
      <c r="GO43" s="192" t="s">
        <v>1411</v>
      </c>
      <c r="GP43" s="539" t="s">
        <v>546</v>
      </c>
      <c r="GQ43" s="540"/>
      <c r="GR43" s="540"/>
      <c r="GS43" s="540"/>
      <c r="GT43" s="540"/>
      <c r="GU43" s="540"/>
      <c r="GV43" s="549"/>
      <c r="GW43" s="153">
        <f t="shared" ref="GW43:HT43" si="165">SUM(GW7,GW33)</f>
        <v>0</v>
      </c>
      <c r="GX43" s="153">
        <f t="shared" si="165"/>
        <v>0</v>
      </c>
      <c r="GY43" s="153">
        <f t="shared" si="165"/>
        <v>0</v>
      </c>
      <c r="GZ43" s="153">
        <f t="shared" si="165"/>
        <v>0</v>
      </c>
      <c r="HA43" s="153">
        <f t="shared" ref="HA43:HD43" si="166">SUM(HA7,HA33)</f>
        <v>0</v>
      </c>
      <c r="HB43" s="153">
        <f t="shared" si="166"/>
        <v>0</v>
      </c>
      <c r="HC43" s="153">
        <f t="shared" si="166"/>
        <v>0</v>
      </c>
      <c r="HD43" s="153">
        <f t="shared" si="166"/>
        <v>0</v>
      </c>
      <c r="HE43" s="192" t="s">
        <v>2198</v>
      </c>
      <c r="HF43" s="539" t="s">
        <v>546</v>
      </c>
      <c r="HG43" s="540"/>
      <c r="HH43" s="540"/>
      <c r="HI43" s="540"/>
      <c r="HJ43" s="540"/>
      <c r="HK43" s="540"/>
      <c r="HL43" s="549"/>
      <c r="HM43" s="153">
        <f t="shared" si="165"/>
        <v>0</v>
      </c>
      <c r="HN43" s="153">
        <f t="shared" si="165"/>
        <v>0</v>
      </c>
      <c r="HO43" s="153">
        <f t="shared" si="165"/>
        <v>0</v>
      </c>
      <c r="HP43" s="153">
        <f t="shared" si="165"/>
        <v>0</v>
      </c>
      <c r="HQ43" s="99">
        <f t="shared" si="165"/>
        <v>0</v>
      </c>
      <c r="HR43" s="153">
        <f t="shared" si="165"/>
        <v>0</v>
      </c>
      <c r="HS43" s="153">
        <f t="shared" si="165"/>
        <v>402</v>
      </c>
      <c r="HT43" s="153">
        <f t="shared" si="165"/>
        <v>0</v>
      </c>
      <c r="HU43" s="192" t="s">
        <v>2277</v>
      </c>
      <c r="HV43" s="539" t="s">
        <v>844</v>
      </c>
      <c r="HW43" s="540"/>
      <c r="HX43" s="540"/>
      <c r="HY43" s="540"/>
      <c r="HZ43" s="540"/>
      <c r="IA43" s="540"/>
      <c r="IB43" s="99">
        <f t="shared" ref="IB43:II43" si="167">SUM(IB7,IB33)</f>
        <v>0</v>
      </c>
      <c r="IC43" s="153">
        <f t="shared" si="167"/>
        <v>0</v>
      </c>
      <c r="ID43" s="153">
        <f t="shared" si="167"/>
        <v>0</v>
      </c>
      <c r="IE43" s="153">
        <f t="shared" si="167"/>
        <v>0</v>
      </c>
      <c r="IF43" s="153">
        <f t="shared" si="167"/>
        <v>0</v>
      </c>
      <c r="IG43" s="153">
        <f t="shared" si="167"/>
        <v>0</v>
      </c>
      <c r="IH43" s="153">
        <f t="shared" si="167"/>
        <v>0</v>
      </c>
      <c r="II43" s="153">
        <f t="shared" si="167"/>
        <v>0</v>
      </c>
      <c r="IJ43" s="192" t="s">
        <v>2356</v>
      </c>
      <c r="IK43" s="539" t="s">
        <v>844</v>
      </c>
      <c r="IL43" s="540"/>
      <c r="IM43" s="540"/>
      <c r="IN43" s="540"/>
      <c r="IO43" s="540"/>
      <c r="IP43" s="540"/>
      <c r="IQ43" s="99">
        <f t="shared" ref="IQ43:IR43" si="168">SUM(IQ7,IQ33)</f>
        <v>200</v>
      </c>
      <c r="IR43" s="153">
        <f t="shared" si="168"/>
        <v>215</v>
      </c>
      <c r="IS43" s="153">
        <f>SUM(IS7,IS33)</f>
        <v>0</v>
      </c>
      <c r="IT43" s="153">
        <f>SUM(IT7,IT33)</f>
        <v>0</v>
      </c>
      <c r="IU43" s="99">
        <f t="shared" si="36"/>
        <v>3687700</v>
      </c>
      <c r="IV43" s="99">
        <f t="shared" si="36"/>
        <v>3646745</v>
      </c>
    </row>
    <row r="44" spans="1:256" s="101" customFormat="1" ht="15" customHeight="1" thickBot="1" x14ac:dyDescent="0.25">
      <c r="A44" s="192" t="s">
        <v>60</v>
      </c>
      <c r="B44" s="82" t="s">
        <v>101</v>
      </c>
      <c r="C44" s="541" t="s">
        <v>524</v>
      </c>
      <c r="D44" s="541"/>
      <c r="E44" s="541"/>
      <c r="F44" s="541"/>
      <c r="G44" s="541"/>
      <c r="H44" s="541"/>
      <c r="I44" s="85">
        <f t="shared" ref="I44:R44" si="169">SUM(I45,I47,I50)</f>
        <v>500000</v>
      </c>
      <c r="J44" s="85">
        <f t="shared" si="169"/>
        <v>0</v>
      </c>
      <c r="K44" s="85">
        <f>SUM(K45,K47,K50)</f>
        <v>0</v>
      </c>
      <c r="L44" s="85">
        <f>SUM(L45,L47,L50)</f>
        <v>0</v>
      </c>
      <c r="M44" s="85">
        <f t="shared" si="169"/>
        <v>0</v>
      </c>
      <c r="N44" s="85">
        <f t="shared" si="169"/>
        <v>0</v>
      </c>
      <c r="O44" s="85">
        <f t="shared" si="169"/>
        <v>0</v>
      </c>
      <c r="P44" s="85">
        <f t="shared" si="169"/>
        <v>0</v>
      </c>
      <c r="Q44" s="85">
        <f t="shared" si="169"/>
        <v>0</v>
      </c>
      <c r="R44" s="85">
        <f t="shared" si="169"/>
        <v>0</v>
      </c>
      <c r="S44" s="192" t="s">
        <v>231</v>
      </c>
      <c r="T44" s="82" t="s">
        <v>101</v>
      </c>
      <c r="U44" s="541" t="s">
        <v>524</v>
      </c>
      <c r="V44" s="541"/>
      <c r="W44" s="541"/>
      <c r="X44" s="541"/>
      <c r="Y44" s="541"/>
      <c r="Z44" s="541"/>
      <c r="AA44" s="85">
        <f t="shared" ref="AA44:AH44" si="170">SUM(AA45,AA47,AA50)</f>
        <v>0</v>
      </c>
      <c r="AB44" s="85">
        <f t="shared" si="170"/>
        <v>0</v>
      </c>
      <c r="AC44" s="85">
        <f t="shared" si="170"/>
        <v>0</v>
      </c>
      <c r="AD44" s="85">
        <f t="shared" si="170"/>
        <v>0</v>
      </c>
      <c r="AE44" s="85">
        <f t="shared" si="170"/>
        <v>0</v>
      </c>
      <c r="AF44" s="85">
        <f>SUM(AF45,AF47,AF51)</f>
        <v>19258</v>
      </c>
      <c r="AG44" s="148">
        <f t="shared" si="170"/>
        <v>0</v>
      </c>
      <c r="AH44" s="148">
        <f t="shared" si="170"/>
        <v>0</v>
      </c>
      <c r="AI44" s="192" t="s">
        <v>310</v>
      </c>
      <c r="AJ44" s="82" t="s">
        <v>101</v>
      </c>
      <c r="AK44" s="541" t="s">
        <v>524</v>
      </c>
      <c r="AL44" s="541"/>
      <c r="AM44" s="541"/>
      <c r="AN44" s="541"/>
      <c r="AO44" s="541"/>
      <c r="AP44" s="550"/>
      <c r="AQ44" s="148">
        <f t="shared" ref="AQ44:AW44" si="171">SUM(AQ45,AQ47,AQ50)</f>
        <v>1358573</v>
      </c>
      <c r="AR44" s="148">
        <f>SUM(AR45,AR47,AR50)</f>
        <v>1358573</v>
      </c>
      <c r="AS44" s="148">
        <f t="shared" si="171"/>
        <v>0</v>
      </c>
      <c r="AT44" s="148">
        <f>SUM(AT45,AT47,AT50)</f>
        <v>0</v>
      </c>
      <c r="AU44" s="148">
        <f t="shared" si="171"/>
        <v>0</v>
      </c>
      <c r="AV44" s="148">
        <f>SUM(AV45,AV47,AV50)</f>
        <v>0</v>
      </c>
      <c r="AW44" s="148">
        <f t="shared" si="171"/>
        <v>0</v>
      </c>
      <c r="AX44" s="148">
        <f>SUM(AX45,AX47,AX50)</f>
        <v>0</v>
      </c>
      <c r="AY44" s="192" t="s">
        <v>390</v>
      </c>
      <c r="AZ44" s="82" t="s">
        <v>101</v>
      </c>
      <c r="BA44" s="541" t="s">
        <v>524</v>
      </c>
      <c r="BB44" s="541"/>
      <c r="BC44" s="541"/>
      <c r="BD44" s="541"/>
      <c r="BE44" s="541"/>
      <c r="BF44" s="550"/>
      <c r="BG44" s="148">
        <f t="shared" ref="BG44:BN44" si="172">SUM(BG45,BG47,BG50)</f>
        <v>0</v>
      </c>
      <c r="BH44" s="148">
        <f t="shared" si="172"/>
        <v>0</v>
      </c>
      <c r="BI44" s="148">
        <f t="shared" si="172"/>
        <v>0</v>
      </c>
      <c r="BJ44" s="148">
        <f t="shared" si="172"/>
        <v>0</v>
      </c>
      <c r="BK44" s="148">
        <f t="shared" si="172"/>
        <v>0</v>
      </c>
      <c r="BL44" s="148">
        <f t="shared" si="172"/>
        <v>0</v>
      </c>
      <c r="BM44" s="148">
        <f t="shared" si="172"/>
        <v>0</v>
      </c>
      <c r="BN44" s="148">
        <f t="shared" si="172"/>
        <v>0</v>
      </c>
      <c r="BO44" s="192" t="s">
        <v>468</v>
      </c>
      <c r="BP44" s="82" t="s">
        <v>101</v>
      </c>
      <c r="BQ44" s="541" t="s">
        <v>524</v>
      </c>
      <c r="BR44" s="541"/>
      <c r="BS44" s="541"/>
      <c r="BT44" s="541"/>
      <c r="BU44" s="541"/>
      <c r="BV44" s="550"/>
      <c r="BW44" s="148">
        <f t="shared" ref="BW44:CF44" si="173">SUM(BW45,BW47,BW50)</f>
        <v>0</v>
      </c>
      <c r="BX44" s="148">
        <f t="shared" si="173"/>
        <v>0</v>
      </c>
      <c r="BY44" s="148">
        <f t="shared" si="173"/>
        <v>0</v>
      </c>
      <c r="BZ44" s="148">
        <f t="shared" si="173"/>
        <v>0</v>
      </c>
      <c r="CA44" s="148"/>
      <c r="CB44" s="148"/>
      <c r="CC44" s="148">
        <f t="shared" si="173"/>
        <v>0</v>
      </c>
      <c r="CD44" s="148">
        <f t="shared" si="173"/>
        <v>0</v>
      </c>
      <c r="CE44" s="148">
        <f t="shared" si="173"/>
        <v>0</v>
      </c>
      <c r="CF44" s="148">
        <f t="shared" si="173"/>
        <v>0</v>
      </c>
      <c r="CG44" s="192" t="s">
        <v>696</v>
      </c>
      <c r="CH44" s="82" t="s">
        <v>101</v>
      </c>
      <c r="CI44" s="541" t="s">
        <v>524</v>
      </c>
      <c r="CJ44" s="541"/>
      <c r="CK44" s="541"/>
      <c r="CL44" s="541"/>
      <c r="CM44" s="541"/>
      <c r="CN44" s="550"/>
      <c r="CO44" s="148">
        <f t="shared" ref="CO44:CV44" si="174">SUM(CO45,CO47,CO50)</f>
        <v>0</v>
      </c>
      <c r="CP44" s="148">
        <f t="shared" si="174"/>
        <v>0</v>
      </c>
      <c r="CQ44" s="148">
        <f t="shared" si="174"/>
        <v>0</v>
      </c>
      <c r="CR44" s="148">
        <f t="shared" si="174"/>
        <v>0</v>
      </c>
      <c r="CS44" s="148">
        <f t="shared" si="174"/>
        <v>0</v>
      </c>
      <c r="CT44" s="148">
        <f t="shared" si="174"/>
        <v>0</v>
      </c>
      <c r="CU44" s="148">
        <f t="shared" si="174"/>
        <v>0</v>
      </c>
      <c r="CV44" s="148">
        <f t="shared" si="174"/>
        <v>0</v>
      </c>
      <c r="CW44" s="192" t="s">
        <v>858</v>
      </c>
      <c r="CX44" s="82" t="s">
        <v>101</v>
      </c>
      <c r="CY44" s="541" t="s">
        <v>524</v>
      </c>
      <c r="CZ44" s="541"/>
      <c r="DA44" s="541"/>
      <c r="DB44" s="541"/>
      <c r="DC44" s="541"/>
      <c r="DD44" s="550"/>
      <c r="DE44" s="148">
        <f t="shared" ref="DE44:DL44" si="175">SUM(DE45,DE47,DE50)</f>
        <v>0</v>
      </c>
      <c r="DF44" s="148">
        <f t="shared" si="175"/>
        <v>0</v>
      </c>
      <c r="DG44" s="148">
        <f t="shared" si="175"/>
        <v>0</v>
      </c>
      <c r="DH44" s="148">
        <f t="shared" si="175"/>
        <v>0</v>
      </c>
      <c r="DI44" s="148">
        <f t="shared" si="175"/>
        <v>0</v>
      </c>
      <c r="DJ44" s="148">
        <f t="shared" si="175"/>
        <v>0</v>
      </c>
      <c r="DK44" s="148">
        <f t="shared" si="175"/>
        <v>0</v>
      </c>
      <c r="DL44" s="148">
        <f t="shared" si="175"/>
        <v>0</v>
      </c>
      <c r="DM44" s="192" t="s">
        <v>1017</v>
      </c>
      <c r="DN44" s="82" t="s">
        <v>101</v>
      </c>
      <c r="DO44" s="541" t="s">
        <v>524</v>
      </c>
      <c r="DP44" s="541"/>
      <c r="DQ44" s="541"/>
      <c r="DR44" s="541"/>
      <c r="DS44" s="541"/>
      <c r="DT44" s="550"/>
      <c r="DU44" s="148">
        <f t="shared" ref="DU44:EB44" si="176">SUM(DU45,DU47,DU50)</f>
        <v>0</v>
      </c>
      <c r="DV44" s="148">
        <f t="shared" si="176"/>
        <v>0</v>
      </c>
      <c r="DW44" s="148">
        <f t="shared" si="176"/>
        <v>0</v>
      </c>
      <c r="DX44" s="148">
        <f t="shared" si="176"/>
        <v>0</v>
      </c>
      <c r="DY44" s="148">
        <f t="shared" si="176"/>
        <v>0</v>
      </c>
      <c r="DZ44" s="148">
        <f t="shared" si="176"/>
        <v>0</v>
      </c>
      <c r="EA44" s="148">
        <f t="shared" si="176"/>
        <v>0</v>
      </c>
      <c r="EB44" s="148">
        <f t="shared" si="176"/>
        <v>0</v>
      </c>
      <c r="EC44" s="192" t="s">
        <v>1096</v>
      </c>
      <c r="ED44" s="82" t="s">
        <v>101</v>
      </c>
      <c r="EE44" s="541" t="s">
        <v>524</v>
      </c>
      <c r="EF44" s="541"/>
      <c r="EG44" s="541"/>
      <c r="EH44" s="541"/>
      <c r="EI44" s="541"/>
      <c r="EJ44" s="550"/>
      <c r="EK44" s="148">
        <f t="shared" ref="EK44:ER44" si="177">SUM(EK45,EK47,EK50)</f>
        <v>0</v>
      </c>
      <c r="EL44" s="148">
        <f t="shared" si="177"/>
        <v>0</v>
      </c>
      <c r="EM44" s="148">
        <f t="shared" si="177"/>
        <v>0</v>
      </c>
      <c r="EN44" s="148">
        <f t="shared" si="177"/>
        <v>0</v>
      </c>
      <c r="EO44" s="148">
        <f t="shared" si="177"/>
        <v>0</v>
      </c>
      <c r="EP44" s="148">
        <f t="shared" si="177"/>
        <v>0</v>
      </c>
      <c r="EQ44" s="148">
        <f t="shared" si="177"/>
        <v>0</v>
      </c>
      <c r="ER44" s="148">
        <f t="shared" si="177"/>
        <v>0</v>
      </c>
      <c r="ES44" s="192" t="s">
        <v>1175</v>
      </c>
      <c r="ET44" s="82" t="s">
        <v>101</v>
      </c>
      <c r="EU44" s="541" t="s">
        <v>524</v>
      </c>
      <c r="EV44" s="541"/>
      <c r="EW44" s="541"/>
      <c r="EX44" s="541"/>
      <c r="EY44" s="541"/>
      <c r="EZ44" s="550"/>
      <c r="FA44" s="148">
        <f t="shared" ref="FA44:FH44" si="178">SUM(FA45,FA47,FA50)</f>
        <v>0</v>
      </c>
      <c r="FB44" s="148">
        <f t="shared" si="178"/>
        <v>0</v>
      </c>
      <c r="FC44" s="148">
        <f t="shared" si="178"/>
        <v>0</v>
      </c>
      <c r="FD44" s="148">
        <f t="shared" si="178"/>
        <v>0</v>
      </c>
      <c r="FE44" s="148">
        <f t="shared" si="178"/>
        <v>0</v>
      </c>
      <c r="FF44" s="148">
        <f t="shared" si="178"/>
        <v>0</v>
      </c>
      <c r="FG44" s="148">
        <f t="shared" si="178"/>
        <v>0</v>
      </c>
      <c r="FH44" s="148">
        <f t="shared" si="178"/>
        <v>0</v>
      </c>
      <c r="FI44" s="192" t="s">
        <v>1254</v>
      </c>
      <c r="FJ44" s="82" t="s">
        <v>101</v>
      </c>
      <c r="FK44" s="541" t="s">
        <v>524</v>
      </c>
      <c r="FL44" s="541"/>
      <c r="FM44" s="541"/>
      <c r="FN44" s="541"/>
      <c r="FO44" s="541"/>
      <c r="FP44" s="550"/>
      <c r="FQ44" s="148">
        <f t="shared" ref="FQ44:FR44" si="179">SUM(FQ45,FQ47,FQ50)</f>
        <v>0</v>
      </c>
      <c r="FR44" s="148">
        <f t="shared" si="179"/>
        <v>0</v>
      </c>
      <c r="FS44" s="148">
        <f t="shared" ref="FS44:FT44" si="180">SUM(FS45,FS47,FS50)</f>
        <v>0</v>
      </c>
      <c r="FT44" s="148">
        <f t="shared" si="180"/>
        <v>0</v>
      </c>
      <c r="FU44" s="148">
        <f t="shared" ref="FU44:HT44" si="181">SUM(FU45,FU47,FU50)</f>
        <v>0</v>
      </c>
      <c r="FV44" s="148">
        <f t="shared" si="181"/>
        <v>0</v>
      </c>
      <c r="FW44" s="148">
        <f t="shared" ref="FW44:GJ44" si="182">SUM(FW45,FW47,FW50)</f>
        <v>0</v>
      </c>
      <c r="FX44" s="148">
        <f t="shared" si="182"/>
        <v>0</v>
      </c>
      <c r="FY44" s="192" t="s">
        <v>1333</v>
      </c>
      <c r="FZ44" s="82" t="s">
        <v>101</v>
      </c>
      <c r="GA44" s="541" t="s">
        <v>524</v>
      </c>
      <c r="GB44" s="541"/>
      <c r="GC44" s="541"/>
      <c r="GD44" s="541"/>
      <c r="GE44" s="541"/>
      <c r="GF44" s="550"/>
      <c r="GG44" s="148">
        <f t="shared" si="182"/>
        <v>0</v>
      </c>
      <c r="GH44" s="148">
        <f t="shared" si="182"/>
        <v>0</v>
      </c>
      <c r="GI44" s="148">
        <f t="shared" si="182"/>
        <v>0</v>
      </c>
      <c r="GJ44" s="148">
        <f t="shared" si="182"/>
        <v>0</v>
      </c>
      <c r="GK44" s="148">
        <f t="shared" si="181"/>
        <v>0</v>
      </c>
      <c r="GL44" s="148">
        <f t="shared" si="181"/>
        <v>0</v>
      </c>
      <c r="GM44" s="148">
        <f t="shared" ref="GM44:HD44" si="183">SUM(GM45,GM47,GM50)</f>
        <v>0</v>
      </c>
      <c r="GN44" s="148">
        <f t="shared" si="183"/>
        <v>0</v>
      </c>
      <c r="GO44" s="192" t="s">
        <v>1412</v>
      </c>
      <c r="GP44" s="82" t="s">
        <v>101</v>
      </c>
      <c r="GQ44" s="541" t="s">
        <v>524</v>
      </c>
      <c r="GR44" s="541"/>
      <c r="GS44" s="541"/>
      <c r="GT44" s="541"/>
      <c r="GU44" s="541"/>
      <c r="GV44" s="550"/>
      <c r="GW44" s="148">
        <f t="shared" ref="GW44:GX44" si="184">SUM(GW45,GW47,GW50)</f>
        <v>0</v>
      </c>
      <c r="GX44" s="148">
        <f t="shared" si="184"/>
        <v>0</v>
      </c>
      <c r="GY44" s="148">
        <f t="shared" si="183"/>
        <v>0</v>
      </c>
      <c r="GZ44" s="148">
        <f t="shared" si="183"/>
        <v>0</v>
      </c>
      <c r="HA44" s="148">
        <f t="shared" si="183"/>
        <v>0</v>
      </c>
      <c r="HB44" s="148">
        <f t="shared" si="183"/>
        <v>0</v>
      </c>
      <c r="HC44" s="148">
        <f t="shared" si="183"/>
        <v>0</v>
      </c>
      <c r="HD44" s="148">
        <f t="shared" si="183"/>
        <v>0</v>
      </c>
      <c r="HE44" s="192" t="s">
        <v>2199</v>
      </c>
      <c r="HF44" s="82" t="s">
        <v>101</v>
      </c>
      <c r="HG44" s="541" t="s">
        <v>524</v>
      </c>
      <c r="HH44" s="541"/>
      <c r="HI44" s="541"/>
      <c r="HJ44" s="541"/>
      <c r="HK44" s="541"/>
      <c r="HL44" s="550"/>
      <c r="HM44" s="148">
        <f t="shared" si="181"/>
        <v>0</v>
      </c>
      <c r="HN44" s="148">
        <f t="shared" si="181"/>
        <v>0</v>
      </c>
      <c r="HO44" s="148">
        <f t="shared" si="181"/>
        <v>0</v>
      </c>
      <c r="HP44" s="148">
        <f t="shared" si="181"/>
        <v>0</v>
      </c>
      <c r="HQ44" s="85">
        <f t="shared" si="181"/>
        <v>0</v>
      </c>
      <c r="HR44" s="148">
        <f t="shared" si="181"/>
        <v>0</v>
      </c>
      <c r="HS44" s="148">
        <f t="shared" si="181"/>
        <v>0</v>
      </c>
      <c r="HT44" s="148">
        <f t="shared" si="181"/>
        <v>0</v>
      </c>
      <c r="HU44" s="192" t="s">
        <v>2278</v>
      </c>
      <c r="HV44" s="82" t="s">
        <v>101</v>
      </c>
      <c r="HW44" s="541" t="s">
        <v>524</v>
      </c>
      <c r="HX44" s="541"/>
      <c r="HY44" s="541"/>
      <c r="HZ44" s="541"/>
      <c r="IA44" s="541"/>
      <c r="IB44" s="85">
        <f t="shared" ref="IB44:II44" si="185">SUM(IB45,IB47,IB50)</f>
        <v>0</v>
      </c>
      <c r="IC44" s="148">
        <f t="shared" si="185"/>
        <v>0</v>
      </c>
      <c r="ID44" s="148">
        <f t="shared" si="185"/>
        <v>0</v>
      </c>
      <c r="IE44" s="148">
        <f t="shared" si="185"/>
        <v>0</v>
      </c>
      <c r="IF44" s="148">
        <f t="shared" si="185"/>
        <v>0</v>
      </c>
      <c r="IG44" s="148">
        <f t="shared" si="185"/>
        <v>0</v>
      </c>
      <c r="IH44" s="148">
        <f t="shared" si="185"/>
        <v>0</v>
      </c>
      <c r="II44" s="148">
        <f t="shared" si="185"/>
        <v>0</v>
      </c>
      <c r="IJ44" s="192" t="s">
        <v>2357</v>
      </c>
      <c r="IK44" s="82" t="s">
        <v>101</v>
      </c>
      <c r="IL44" s="541" t="s">
        <v>524</v>
      </c>
      <c r="IM44" s="541"/>
      <c r="IN44" s="541"/>
      <c r="IO44" s="541"/>
      <c r="IP44" s="541"/>
      <c r="IQ44" s="85">
        <f t="shared" ref="IQ44:IR44" si="186">SUM(IQ45,IQ47,IQ50)</f>
        <v>0</v>
      </c>
      <c r="IR44" s="148">
        <f t="shared" si="186"/>
        <v>0</v>
      </c>
      <c r="IS44" s="148">
        <f>SUM(IS45,IS47,IS50)</f>
        <v>0</v>
      </c>
      <c r="IT44" s="148">
        <f>SUM(IT45,IT47,IT50)</f>
        <v>0</v>
      </c>
      <c r="IU44" s="85">
        <f t="shared" si="36"/>
        <v>1858573</v>
      </c>
      <c r="IV44" s="85">
        <f t="shared" si="36"/>
        <v>1377831</v>
      </c>
    </row>
    <row r="45" spans="1:256" s="101" customFormat="1" ht="15" customHeight="1" thickBot="1" x14ac:dyDescent="0.25">
      <c r="A45" s="192" t="s">
        <v>62</v>
      </c>
      <c r="B45" s="100"/>
      <c r="C45" s="88" t="s">
        <v>102</v>
      </c>
      <c r="D45" s="89" t="s">
        <v>1952</v>
      </c>
      <c r="E45" s="89"/>
      <c r="F45" s="89"/>
      <c r="G45" s="89"/>
      <c r="H45" s="89"/>
      <c r="I45" s="91">
        <f>SUM(I46)</f>
        <v>500000</v>
      </c>
      <c r="J45" s="91">
        <f>SUM(J46)</f>
        <v>0</v>
      </c>
      <c r="K45" s="91">
        <f t="shared" ref="K45:AH45" si="187">SUM(K46)</f>
        <v>0</v>
      </c>
      <c r="L45" s="91">
        <f t="shared" si="187"/>
        <v>0</v>
      </c>
      <c r="M45" s="91">
        <f t="shared" si="187"/>
        <v>0</v>
      </c>
      <c r="N45" s="91">
        <f t="shared" si="187"/>
        <v>0</v>
      </c>
      <c r="O45" s="91">
        <f t="shared" si="187"/>
        <v>0</v>
      </c>
      <c r="P45" s="91">
        <f t="shared" si="187"/>
        <v>0</v>
      </c>
      <c r="Q45" s="91">
        <f t="shared" si="187"/>
        <v>0</v>
      </c>
      <c r="R45" s="91">
        <f t="shared" si="187"/>
        <v>0</v>
      </c>
      <c r="S45" s="192" t="s">
        <v>232</v>
      </c>
      <c r="T45" s="100"/>
      <c r="U45" s="88" t="s">
        <v>102</v>
      </c>
      <c r="V45" s="89" t="s">
        <v>1952</v>
      </c>
      <c r="W45" s="89"/>
      <c r="X45" s="89"/>
      <c r="Y45" s="89"/>
      <c r="Z45" s="89"/>
      <c r="AA45" s="91">
        <f t="shared" si="187"/>
        <v>0</v>
      </c>
      <c r="AB45" s="91">
        <f t="shared" si="187"/>
        <v>0</v>
      </c>
      <c r="AC45" s="91">
        <f t="shared" si="187"/>
        <v>0</v>
      </c>
      <c r="AD45" s="91">
        <f t="shared" si="187"/>
        <v>0</v>
      </c>
      <c r="AE45" s="91">
        <f t="shared" si="187"/>
        <v>0</v>
      </c>
      <c r="AF45" s="91">
        <f t="shared" si="187"/>
        <v>0</v>
      </c>
      <c r="AG45" s="151">
        <f t="shared" si="187"/>
        <v>0</v>
      </c>
      <c r="AH45" s="151">
        <f t="shared" si="187"/>
        <v>0</v>
      </c>
      <c r="AI45" s="192" t="s">
        <v>311</v>
      </c>
      <c r="AJ45" s="100"/>
      <c r="AK45" s="88" t="s">
        <v>102</v>
      </c>
      <c r="AL45" s="89" t="s">
        <v>1952</v>
      </c>
      <c r="AM45" s="89"/>
      <c r="AN45" s="89"/>
      <c r="AO45" s="89"/>
      <c r="AP45" s="163"/>
      <c r="AQ45" s="151">
        <f t="shared" ref="AQ45:AX45" si="188">SUM(AQ46)</f>
        <v>0</v>
      </c>
      <c r="AR45" s="151">
        <f t="shared" si="188"/>
        <v>0</v>
      </c>
      <c r="AS45" s="151">
        <f t="shared" si="188"/>
        <v>0</v>
      </c>
      <c r="AT45" s="151">
        <f t="shared" si="188"/>
        <v>0</v>
      </c>
      <c r="AU45" s="151">
        <f t="shared" si="188"/>
        <v>0</v>
      </c>
      <c r="AV45" s="151">
        <f t="shared" si="188"/>
        <v>0</v>
      </c>
      <c r="AW45" s="151">
        <f t="shared" si="188"/>
        <v>0</v>
      </c>
      <c r="AX45" s="151">
        <f t="shared" si="188"/>
        <v>0</v>
      </c>
      <c r="AY45" s="192" t="s">
        <v>391</v>
      </c>
      <c r="AZ45" s="100"/>
      <c r="BA45" s="88" t="s">
        <v>102</v>
      </c>
      <c r="BB45" s="89" t="s">
        <v>1952</v>
      </c>
      <c r="BC45" s="89"/>
      <c r="BD45" s="89"/>
      <c r="BE45" s="89"/>
      <c r="BF45" s="163"/>
      <c r="BG45" s="151">
        <f>SUM(BG46)</f>
        <v>0</v>
      </c>
      <c r="BH45" s="151">
        <f>SUM(BH46)</f>
        <v>0</v>
      </c>
      <c r="BI45" s="151">
        <f>SUM(BI46)</f>
        <v>0</v>
      </c>
      <c r="BJ45" s="151">
        <f>SUM(BJ46)</f>
        <v>0</v>
      </c>
      <c r="BK45" s="151">
        <f t="shared" ref="BK45:CF45" si="189">SUM(BK46)</f>
        <v>0</v>
      </c>
      <c r="BL45" s="151">
        <f t="shared" si="189"/>
        <v>0</v>
      </c>
      <c r="BM45" s="151">
        <f t="shared" si="189"/>
        <v>0</v>
      </c>
      <c r="BN45" s="151">
        <f t="shared" si="189"/>
        <v>0</v>
      </c>
      <c r="BO45" s="192" t="s">
        <v>469</v>
      </c>
      <c r="BP45" s="100"/>
      <c r="BQ45" s="88" t="s">
        <v>102</v>
      </c>
      <c r="BR45" s="89" t="s">
        <v>1952</v>
      </c>
      <c r="BS45" s="89"/>
      <c r="BT45" s="89"/>
      <c r="BU45" s="89"/>
      <c r="BV45" s="163"/>
      <c r="BW45" s="151">
        <f t="shared" si="189"/>
        <v>0</v>
      </c>
      <c r="BX45" s="151">
        <f t="shared" si="189"/>
        <v>0</v>
      </c>
      <c r="BY45" s="151">
        <f t="shared" si="189"/>
        <v>0</v>
      </c>
      <c r="BZ45" s="151">
        <f t="shared" si="189"/>
        <v>0</v>
      </c>
      <c r="CA45" s="151"/>
      <c r="CB45" s="151"/>
      <c r="CC45" s="151">
        <f t="shared" si="189"/>
        <v>0</v>
      </c>
      <c r="CD45" s="151">
        <f t="shared" si="189"/>
        <v>0</v>
      </c>
      <c r="CE45" s="151">
        <f t="shared" si="189"/>
        <v>0</v>
      </c>
      <c r="CF45" s="151">
        <f t="shared" si="189"/>
        <v>0</v>
      </c>
      <c r="CG45" s="192" t="s">
        <v>697</v>
      </c>
      <c r="CH45" s="100"/>
      <c r="CI45" s="88" t="s">
        <v>102</v>
      </c>
      <c r="CJ45" s="89" t="s">
        <v>1952</v>
      </c>
      <c r="CK45" s="89"/>
      <c r="CL45" s="89"/>
      <c r="CM45" s="89"/>
      <c r="CN45" s="163"/>
      <c r="CO45" s="151">
        <f>SUM(CO46)</f>
        <v>0</v>
      </c>
      <c r="CP45" s="151">
        <f>SUM(CP46)</f>
        <v>0</v>
      </c>
      <c r="CQ45" s="151">
        <f t="shared" ref="CQ45:DL45" si="190">SUM(CQ46)</f>
        <v>0</v>
      </c>
      <c r="CR45" s="151">
        <f t="shared" si="190"/>
        <v>0</v>
      </c>
      <c r="CS45" s="151">
        <f t="shared" si="190"/>
        <v>0</v>
      </c>
      <c r="CT45" s="151">
        <f t="shared" si="190"/>
        <v>0</v>
      </c>
      <c r="CU45" s="151">
        <f t="shared" si="190"/>
        <v>0</v>
      </c>
      <c r="CV45" s="151">
        <f t="shared" si="190"/>
        <v>0</v>
      </c>
      <c r="CW45" s="192" t="s">
        <v>859</v>
      </c>
      <c r="CX45" s="100"/>
      <c r="CY45" s="88" t="s">
        <v>102</v>
      </c>
      <c r="CZ45" s="89" t="s">
        <v>1952</v>
      </c>
      <c r="DA45" s="89"/>
      <c r="DB45" s="89"/>
      <c r="DC45" s="89"/>
      <c r="DD45" s="163"/>
      <c r="DE45" s="151">
        <f t="shared" si="190"/>
        <v>0</v>
      </c>
      <c r="DF45" s="151">
        <f t="shared" si="190"/>
        <v>0</v>
      </c>
      <c r="DG45" s="151">
        <f t="shared" si="190"/>
        <v>0</v>
      </c>
      <c r="DH45" s="151">
        <f t="shared" si="190"/>
        <v>0</v>
      </c>
      <c r="DI45" s="151">
        <f t="shared" si="190"/>
        <v>0</v>
      </c>
      <c r="DJ45" s="151">
        <f t="shared" si="190"/>
        <v>0</v>
      </c>
      <c r="DK45" s="151">
        <f t="shared" si="190"/>
        <v>0</v>
      </c>
      <c r="DL45" s="151">
        <f t="shared" si="190"/>
        <v>0</v>
      </c>
      <c r="DM45" s="192" t="s">
        <v>1018</v>
      </c>
      <c r="DN45" s="100"/>
      <c r="DO45" s="88" t="s">
        <v>102</v>
      </c>
      <c r="DP45" s="89" t="s">
        <v>1952</v>
      </c>
      <c r="DQ45" s="89"/>
      <c r="DR45" s="89"/>
      <c r="DS45" s="89"/>
      <c r="DT45" s="163"/>
      <c r="DU45" s="151">
        <f t="shared" ref="DU45:ER45" si="191">SUM(DU46)</f>
        <v>0</v>
      </c>
      <c r="DV45" s="151">
        <f t="shared" si="191"/>
        <v>0</v>
      </c>
      <c r="DW45" s="151">
        <f t="shared" si="191"/>
        <v>0</v>
      </c>
      <c r="DX45" s="151">
        <f t="shared" si="191"/>
        <v>0</v>
      </c>
      <c r="DY45" s="151">
        <f t="shared" si="191"/>
        <v>0</v>
      </c>
      <c r="DZ45" s="151">
        <f t="shared" si="191"/>
        <v>0</v>
      </c>
      <c r="EA45" s="151">
        <f t="shared" si="191"/>
        <v>0</v>
      </c>
      <c r="EB45" s="151">
        <f t="shared" si="191"/>
        <v>0</v>
      </c>
      <c r="EC45" s="192" t="s">
        <v>1097</v>
      </c>
      <c r="ED45" s="100"/>
      <c r="EE45" s="88" t="s">
        <v>102</v>
      </c>
      <c r="EF45" s="89" t="s">
        <v>1952</v>
      </c>
      <c r="EG45" s="89"/>
      <c r="EH45" s="89"/>
      <c r="EI45" s="89"/>
      <c r="EJ45" s="163"/>
      <c r="EK45" s="151">
        <f t="shared" si="191"/>
        <v>0</v>
      </c>
      <c r="EL45" s="151">
        <f t="shared" si="191"/>
        <v>0</v>
      </c>
      <c r="EM45" s="151">
        <f t="shared" si="191"/>
        <v>0</v>
      </c>
      <c r="EN45" s="151">
        <f t="shared" si="191"/>
        <v>0</v>
      </c>
      <c r="EO45" s="151">
        <f t="shared" si="191"/>
        <v>0</v>
      </c>
      <c r="EP45" s="151">
        <f t="shared" si="191"/>
        <v>0</v>
      </c>
      <c r="EQ45" s="151">
        <f t="shared" si="191"/>
        <v>0</v>
      </c>
      <c r="ER45" s="151">
        <f t="shared" si="191"/>
        <v>0</v>
      </c>
      <c r="ES45" s="192" t="s">
        <v>1176</v>
      </c>
      <c r="ET45" s="100"/>
      <c r="EU45" s="88" t="s">
        <v>102</v>
      </c>
      <c r="EV45" s="89" t="s">
        <v>1952</v>
      </c>
      <c r="EW45" s="89"/>
      <c r="EX45" s="89"/>
      <c r="EY45" s="89"/>
      <c r="EZ45" s="163"/>
      <c r="FA45" s="151">
        <f t="shared" ref="FA45:HT45" si="192">SUM(FA46)</f>
        <v>0</v>
      </c>
      <c r="FB45" s="151">
        <f t="shared" si="192"/>
        <v>0</v>
      </c>
      <c r="FC45" s="151">
        <f t="shared" si="192"/>
        <v>0</v>
      </c>
      <c r="FD45" s="151">
        <f t="shared" si="192"/>
        <v>0</v>
      </c>
      <c r="FE45" s="151">
        <f t="shared" si="192"/>
        <v>0</v>
      </c>
      <c r="FF45" s="151">
        <f t="shared" si="192"/>
        <v>0</v>
      </c>
      <c r="FG45" s="151">
        <f t="shared" si="192"/>
        <v>0</v>
      </c>
      <c r="FH45" s="151">
        <f t="shared" si="192"/>
        <v>0</v>
      </c>
      <c r="FI45" s="192" t="s">
        <v>1255</v>
      </c>
      <c r="FJ45" s="100"/>
      <c r="FK45" s="88" t="s">
        <v>102</v>
      </c>
      <c r="FL45" s="89" t="s">
        <v>1952</v>
      </c>
      <c r="FM45" s="89"/>
      <c r="FN45" s="89"/>
      <c r="FO45" s="89"/>
      <c r="FP45" s="163"/>
      <c r="FQ45" s="151">
        <f t="shared" si="192"/>
        <v>0</v>
      </c>
      <c r="FR45" s="151">
        <f t="shared" si="192"/>
        <v>0</v>
      </c>
      <c r="FS45" s="151">
        <f t="shared" si="192"/>
        <v>0</v>
      </c>
      <c r="FT45" s="151">
        <f t="shared" si="192"/>
        <v>0</v>
      </c>
      <c r="FU45" s="151">
        <f t="shared" si="192"/>
        <v>0</v>
      </c>
      <c r="FV45" s="151">
        <f t="shared" si="192"/>
        <v>0</v>
      </c>
      <c r="FW45" s="151">
        <f t="shared" si="192"/>
        <v>0</v>
      </c>
      <c r="FX45" s="151">
        <f t="shared" si="192"/>
        <v>0</v>
      </c>
      <c r="FY45" s="192" t="s">
        <v>1334</v>
      </c>
      <c r="FZ45" s="100"/>
      <c r="GA45" s="88" t="s">
        <v>102</v>
      </c>
      <c r="GB45" s="89" t="s">
        <v>1952</v>
      </c>
      <c r="GC45" s="89"/>
      <c r="GD45" s="89"/>
      <c r="GE45" s="89"/>
      <c r="GF45" s="163"/>
      <c r="GG45" s="151">
        <f t="shared" si="192"/>
        <v>0</v>
      </c>
      <c r="GH45" s="151">
        <f t="shared" si="192"/>
        <v>0</v>
      </c>
      <c r="GI45" s="151">
        <f t="shared" si="192"/>
        <v>0</v>
      </c>
      <c r="GJ45" s="151">
        <f t="shared" si="192"/>
        <v>0</v>
      </c>
      <c r="GK45" s="151">
        <f t="shared" si="192"/>
        <v>0</v>
      </c>
      <c r="GL45" s="151">
        <f t="shared" si="192"/>
        <v>0</v>
      </c>
      <c r="GM45" s="151">
        <f t="shared" si="192"/>
        <v>0</v>
      </c>
      <c r="GN45" s="151">
        <f t="shared" si="192"/>
        <v>0</v>
      </c>
      <c r="GO45" s="192" t="s">
        <v>1413</v>
      </c>
      <c r="GP45" s="100"/>
      <c r="GQ45" s="88" t="s">
        <v>102</v>
      </c>
      <c r="GR45" s="89" t="s">
        <v>1952</v>
      </c>
      <c r="GS45" s="89"/>
      <c r="GT45" s="89"/>
      <c r="GU45" s="89"/>
      <c r="GV45" s="163"/>
      <c r="GW45" s="151">
        <f t="shared" si="192"/>
        <v>0</v>
      </c>
      <c r="GX45" s="151">
        <f t="shared" si="192"/>
        <v>0</v>
      </c>
      <c r="GY45" s="151">
        <f t="shared" si="192"/>
        <v>0</v>
      </c>
      <c r="GZ45" s="151">
        <f t="shared" si="192"/>
        <v>0</v>
      </c>
      <c r="HA45" s="151">
        <f t="shared" si="192"/>
        <v>0</v>
      </c>
      <c r="HB45" s="151">
        <f t="shared" si="192"/>
        <v>0</v>
      </c>
      <c r="HC45" s="151">
        <f t="shared" si="192"/>
        <v>0</v>
      </c>
      <c r="HD45" s="151">
        <f t="shared" si="192"/>
        <v>0</v>
      </c>
      <c r="HE45" s="192" t="s">
        <v>2200</v>
      </c>
      <c r="HF45" s="100"/>
      <c r="HG45" s="88" t="s">
        <v>102</v>
      </c>
      <c r="HH45" s="89" t="s">
        <v>1952</v>
      </c>
      <c r="HI45" s="89"/>
      <c r="HJ45" s="89"/>
      <c r="HK45" s="89"/>
      <c r="HL45" s="163"/>
      <c r="HM45" s="151">
        <f t="shared" si="192"/>
        <v>0</v>
      </c>
      <c r="HN45" s="151">
        <f t="shared" si="192"/>
        <v>0</v>
      </c>
      <c r="HO45" s="151">
        <f t="shared" si="192"/>
        <v>0</v>
      </c>
      <c r="HP45" s="151">
        <f t="shared" si="192"/>
        <v>0</v>
      </c>
      <c r="HQ45" s="91">
        <f t="shared" si="192"/>
        <v>0</v>
      </c>
      <c r="HR45" s="151">
        <f t="shared" si="192"/>
        <v>0</v>
      </c>
      <c r="HS45" s="151">
        <f t="shared" si="192"/>
        <v>0</v>
      </c>
      <c r="HT45" s="151">
        <f t="shared" si="192"/>
        <v>0</v>
      </c>
      <c r="HU45" s="192" t="s">
        <v>2279</v>
      </c>
      <c r="HV45" s="100"/>
      <c r="HW45" s="88" t="s">
        <v>102</v>
      </c>
      <c r="HX45" s="89" t="s">
        <v>1952</v>
      </c>
      <c r="HY45" s="89"/>
      <c r="HZ45" s="89"/>
      <c r="IA45" s="89"/>
      <c r="IB45" s="91">
        <f t="shared" ref="IB45:IT45" si="193">SUM(IB46)</f>
        <v>0</v>
      </c>
      <c r="IC45" s="151">
        <f t="shared" si="193"/>
        <v>0</v>
      </c>
      <c r="ID45" s="151">
        <f t="shared" si="193"/>
        <v>0</v>
      </c>
      <c r="IE45" s="151">
        <f t="shared" si="193"/>
        <v>0</v>
      </c>
      <c r="IF45" s="151">
        <f t="shared" si="193"/>
        <v>0</v>
      </c>
      <c r="IG45" s="151">
        <f t="shared" si="193"/>
        <v>0</v>
      </c>
      <c r="IH45" s="151">
        <f t="shared" si="193"/>
        <v>0</v>
      </c>
      <c r="II45" s="151">
        <f t="shared" si="193"/>
        <v>0</v>
      </c>
      <c r="IJ45" s="192" t="s">
        <v>2358</v>
      </c>
      <c r="IK45" s="100"/>
      <c r="IL45" s="88" t="s">
        <v>102</v>
      </c>
      <c r="IM45" s="89" t="s">
        <v>1952</v>
      </c>
      <c r="IN45" s="89"/>
      <c r="IO45" s="89"/>
      <c r="IP45" s="89"/>
      <c r="IQ45" s="91">
        <f t="shared" si="193"/>
        <v>0</v>
      </c>
      <c r="IR45" s="151">
        <f t="shared" si="193"/>
        <v>0</v>
      </c>
      <c r="IS45" s="151">
        <f t="shared" si="193"/>
        <v>0</v>
      </c>
      <c r="IT45" s="151">
        <f t="shared" si="193"/>
        <v>0</v>
      </c>
      <c r="IU45" s="91">
        <f t="shared" si="36"/>
        <v>500000</v>
      </c>
      <c r="IV45" s="91">
        <f t="shared" si="36"/>
        <v>0</v>
      </c>
    </row>
    <row r="46" spans="1:256" s="62" customFormat="1" ht="15" customHeight="1" thickBot="1" x14ac:dyDescent="0.25">
      <c r="A46" s="192" t="s">
        <v>63</v>
      </c>
      <c r="B46" s="61"/>
      <c r="C46" s="48"/>
      <c r="D46" s="65" t="s">
        <v>637</v>
      </c>
      <c r="E46" s="59" t="s">
        <v>1952</v>
      </c>
      <c r="F46" s="59"/>
      <c r="G46" s="59"/>
      <c r="H46" s="59"/>
      <c r="I46" s="60">
        <v>500000</v>
      </c>
      <c r="J46" s="60"/>
      <c r="K46" s="60"/>
      <c r="L46" s="60"/>
      <c r="M46" s="60"/>
      <c r="N46" s="60"/>
      <c r="O46" s="60"/>
      <c r="P46" s="60"/>
      <c r="Q46" s="60"/>
      <c r="R46" s="60"/>
      <c r="S46" s="192" t="s">
        <v>233</v>
      </c>
      <c r="T46" s="61"/>
      <c r="U46" s="48"/>
      <c r="V46" s="65" t="s">
        <v>637</v>
      </c>
      <c r="W46" s="59" t="s">
        <v>1952</v>
      </c>
      <c r="X46" s="59"/>
      <c r="Y46" s="59"/>
      <c r="Z46" s="59"/>
      <c r="AA46" s="60"/>
      <c r="AB46" s="60"/>
      <c r="AC46" s="60"/>
      <c r="AD46" s="60"/>
      <c r="AE46" s="60"/>
      <c r="AF46" s="60"/>
      <c r="AG46" s="150"/>
      <c r="AH46" s="150"/>
      <c r="AI46" s="192" t="s">
        <v>312</v>
      </c>
      <c r="AJ46" s="61"/>
      <c r="AK46" s="48"/>
      <c r="AL46" s="65" t="s">
        <v>637</v>
      </c>
      <c r="AM46" s="59" t="s">
        <v>1952</v>
      </c>
      <c r="AN46" s="59"/>
      <c r="AO46" s="59"/>
      <c r="AP46" s="158"/>
      <c r="AQ46" s="150"/>
      <c r="AR46" s="150"/>
      <c r="AS46" s="150"/>
      <c r="AT46" s="150"/>
      <c r="AU46" s="150"/>
      <c r="AV46" s="150"/>
      <c r="AW46" s="150"/>
      <c r="AX46" s="150"/>
      <c r="AY46" s="192" t="s">
        <v>392</v>
      </c>
      <c r="AZ46" s="61"/>
      <c r="BA46" s="48"/>
      <c r="BB46" s="65" t="s">
        <v>637</v>
      </c>
      <c r="BC46" s="59" t="s">
        <v>1952</v>
      </c>
      <c r="BD46" s="59"/>
      <c r="BE46" s="59"/>
      <c r="BF46" s="158"/>
      <c r="BG46" s="150"/>
      <c r="BH46" s="150"/>
      <c r="BI46" s="150"/>
      <c r="BJ46" s="150"/>
      <c r="BK46" s="150"/>
      <c r="BL46" s="150"/>
      <c r="BM46" s="150"/>
      <c r="BN46" s="150"/>
      <c r="BO46" s="192" t="s">
        <v>470</v>
      </c>
      <c r="BP46" s="61"/>
      <c r="BQ46" s="48"/>
      <c r="BR46" s="65" t="s">
        <v>637</v>
      </c>
      <c r="BS46" s="59" t="s">
        <v>1952</v>
      </c>
      <c r="BT46" s="59"/>
      <c r="BU46" s="59"/>
      <c r="BV46" s="158"/>
      <c r="BW46" s="150"/>
      <c r="BX46" s="150"/>
      <c r="BY46" s="150"/>
      <c r="BZ46" s="150"/>
      <c r="CA46" s="150"/>
      <c r="CB46" s="150"/>
      <c r="CC46" s="150"/>
      <c r="CD46" s="150"/>
      <c r="CE46" s="150"/>
      <c r="CF46" s="150"/>
      <c r="CG46" s="192" t="s">
        <v>698</v>
      </c>
      <c r="CH46" s="61"/>
      <c r="CI46" s="48"/>
      <c r="CJ46" s="65" t="s">
        <v>637</v>
      </c>
      <c r="CK46" s="59" t="s">
        <v>1952</v>
      </c>
      <c r="CL46" s="59"/>
      <c r="CM46" s="59"/>
      <c r="CN46" s="158"/>
      <c r="CO46" s="150"/>
      <c r="CP46" s="150"/>
      <c r="CQ46" s="150"/>
      <c r="CR46" s="150"/>
      <c r="CS46" s="150"/>
      <c r="CT46" s="150"/>
      <c r="CU46" s="150"/>
      <c r="CV46" s="150"/>
      <c r="CW46" s="192" t="s">
        <v>860</v>
      </c>
      <c r="CX46" s="61"/>
      <c r="CY46" s="48"/>
      <c r="CZ46" s="65" t="s">
        <v>637</v>
      </c>
      <c r="DA46" s="59" t="s">
        <v>1952</v>
      </c>
      <c r="DB46" s="59"/>
      <c r="DC46" s="59"/>
      <c r="DD46" s="158"/>
      <c r="DE46" s="150"/>
      <c r="DF46" s="150"/>
      <c r="DG46" s="150"/>
      <c r="DH46" s="150"/>
      <c r="DI46" s="150"/>
      <c r="DJ46" s="150"/>
      <c r="DK46" s="150"/>
      <c r="DL46" s="150"/>
      <c r="DM46" s="192" t="s">
        <v>1019</v>
      </c>
      <c r="DN46" s="61"/>
      <c r="DO46" s="48"/>
      <c r="DP46" s="65" t="s">
        <v>637</v>
      </c>
      <c r="DQ46" s="59" t="s">
        <v>1952</v>
      </c>
      <c r="DR46" s="59"/>
      <c r="DS46" s="59"/>
      <c r="DT46" s="158"/>
      <c r="DU46" s="150"/>
      <c r="DV46" s="150"/>
      <c r="DW46" s="150"/>
      <c r="DX46" s="150"/>
      <c r="DY46" s="150"/>
      <c r="DZ46" s="150"/>
      <c r="EA46" s="150"/>
      <c r="EB46" s="150"/>
      <c r="EC46" s="192" t="s">
        <v>1098</v>
      </c>
      <c r="ED46" s="61"/>
      <c r="EE46" s="48"/>
      <c r="EF46" s="65" t="s">
        <v>637</v>
      </c>
      <c r="EG46" s="59" t="s">
        <v>1952</v>
      </c>
      <c r="EH46" s="59"/>
      <c r="EI46" s="59"/>
      <c r="EJ46" s="158"/>
      <c r="EK46" s="150"/>
      <c r="EL46" s="150"/>
      <c r="EM46" s="150"/>
      <c r="EN46" s="150"/>
      <c r="EO46" s="150"/>
      <c r="EP46" s="150"/>
      <c r="EQ46" s="150"/>
      <c r="ER46" s="150"/>
      <c r="ES46" s="192" t="s">
        <v>1177</v>
      </c>
      <c r="ET46" s="61"/>
      <c r="EU46" s="48"/>
      <c r="EV46" s="65" t="s">
        <v>637</v>
      </c>
      <c r="EW46" s="59" t="s">
        <v>1952</v>
      </c>
      <c r="EX46" s="59"/>
      <c r="EY46" s="59"/>
      <c r="EZ46" s="158"/>
      <c r="FA46" s="150"/>
      <c r="FB46" s="150"/>
      <c r="FC46" s="150"/>
      <c r="FD46" s="150"/>
      <c r="FE46" s="150"/>
      <c r="FF46" s="150"/>
      <c r="FG46" s="150"/>
      <c r="FH46" s="150"/>
      <c r="FI46" s="192" t="s">
        <v>1256</v>
      </c>
      <c r="FJ46" s="61"/>
      <c r="FK46" s="48"/>
      <c r="FL46" s="65" t="s">
        <v>637</v>
      </c>
      <c r="FM46" s="59" t="s">
        <v>1952</v>
      </c>
      <c r="FN46" s="59"/>
      <c r="FO46" s="59"/>
      <c r="FP46" s="158"/>
      <c r="FQ46" s="150"/>
      <c r="FR46" s="150"/>
      <c r="FS46" s="150"/>
      <c r="FT46" s="150"/>
      <c r="FU46" s="150"/>
      <c r="FV46" s="150"/>
      <c r="FW46" s="150"/>
      <c r="FX46" s="150"/>
      <c r="FY46" s="192" t="s">
        <v>1335</v>
      </c>
      <c r="FZ46" s="61"/>
      <c r="GA46" s="48"/>
      <c r="GB46" s="65" t="s">
        <v>637</v>
      </c>
      <c r="GC46" s="59" t="s">
        <v>1952</v>
      </c>
      <c r="GD46" s="59"/>
      <c r="GE46" s="59"/>
      <c r="GF46" s="158"/>
      <c r="GG46" s="150"/>
      <c r="GH46" s="150"/>
      <c r="GI46" s="150"/>
      <c r="GJ46" s="150"/>
      <c r="GK46" s="150"/>
      <c r="GL46" s="150"/>
      <c r="GM46" s="150"/>
      <c r="GN46" s="150"/>
      <c r="GO46" s="192" t="s">
        <v>1414</v>
      </c>
      <c r="GP46" s="61"/>
      <c r="GQ46" s="48"/>
      <c r="GR46" s="65" t="s">
        <v>637</v>
      </c>
      <c r="GS46" s="59" t="s">
        <v>1952</v>
      </c>
      <c r="GT46" s="59"/>
      <c r="GU46" s="59"/>
      <c r="GV46" s="158"/>
      <c r="GW46" s="150"/>
      <c r="GX46" s="150"/>
      <c r="GY46" s="150"/>
      <c r="GZ46" s="150"/>
      <c r="HA46" s="150"/>
      <c r="HB46" s="150"/>
      <c r="HC46" s="150"/>
      <c r="HD46" s="150"/>
      <c r="HE46" s="192" t="s">
        <v>2201</v>
      </c>
      <c r="HF46" s="61"/>
      <c r="HG46" s="48"/>
      <c r="HH46" s="65" t="s">
        <v>637</v>
      </c>
      <c r="HI46" s="59" t="s">
        <v>1952</v>
      </c>
      <c r="HJ46" s="59"/>
      <c r="HK46" s="59"/>
      <c r="HL46" s="158"/>
      <c r="HM46" s="150"/>
      <c r="HN46" s="150"/>
      <c r="HO46" s="150"/>
      <c r="HP46" s="150"/>
      <c r="HQ46" s="60"/>
      <c r="HR46" s="150"/>
      <c r="HS46" s="150"/>
      <c r="HT46" s="150"/>
      <c r="HU46" s="192" t="s">
        <v>2280</v>
      </c>
      <c r="HV46" s="61"/>
      <c r="HW46" s="48"/>
      <c r="HX46" s="65" t="s">
        <v>637</v>
      </c>
      <c r="HY46" s="59" t="s">
        <v>1952</v>
      </c>
      <c r="HZ46" s="59"/>
      <c r="IA46" s="59"/>
      <c r="IB46" s="60"/>
      <c r="IC46" s="150"/>
      <c r="ID46" s="150"/>
      <c r="IE46" s="150"/>
      <c r="IF46" s="150"/>
      <c r="IG46" s="150"/>
      <c r="IH46" s="150"/>
      <c r="II46" s="150"/>
      <c r="IJ46" s="192" t="s">
        <v>2359</v>
      </c>
      <c r="IK46" s="61"/>
      <c r="IL46" s="48"/>
      <c r="IM46" s="65" t="s">
        <v>637</v>
      </c>
      <c r="IN46" s="59" t="s">
        <v>1952</v>
      </c>
      <c r="IO46" s="59"/>
      <c r="IP46" s="59"/>
      <c r="IQ46" s="60"/>
      <c r="IR46" s="150"/>
      <c r="IS46" s="150"/>
      <c r="IT46" s="150"/>
      <c r="IU46" s="60">
        <f t="shared" si="36"/>
        <v>500000</v>
      </c>
      <c r="IV46" s="60">
        <f t="shared" si="36"/>
        <v>0</v>
      </c>
    </row>
    <row r="47" spans="1:256" s="86" customFormat="1" ht="15" customHeight="1" thickBot="1" x14ac:dyDescent="0.25">
      <c r="A47" s="192" t="s">
        <v>64</v>
      </c>
      <c r="B47" s="87"/>
      <c r="C47" s="88" t="s">
        <v>527</v>
      </c>
      <c r="D47" s="89" t="s">
        <v>528</v>
      </c>
      <c r="E47" s="89"/>
      <c r="F47" s="89"/>
      <c r="G47" s="89"/>
      <c r="H47" s="93"/>
      <c r="I47" s="91">
        <f t="shared" ref="I47:R47" si="194">SUM(I48:I49)</f>
        <v>0</v>
      </c>
      <c r="J47" s="91">
        <f t="shared" si="194"/>
        <v>0</v>
      </c>
      <c r="K47" s="91">
        <f>SUM(K48:K49)</f>
        <v>0</v>
      </c>
      <c r="L47" s="91">
        <f>SUM(L48:L49)</f>
        <v>0</v>
      </c>
      <c r="M47" s="91">
        <f t="shared" si="194"/>
        <v>0</v>
      </c>
      <c r="N47" s="91">
        <f t="shared" si="194"/>
        <v>0</v>
      </c>
      <c r="O47" s="91">
        <f t="shared" si="194"/>
        <v>0</v>
      </c>
      <c r="P47" s="91">
        <f t="shared" si="194"/>
        <v>0</v>
      </c>
      <c r="Q47" s="91">
        <f t="shared" si="194"/>
        <v>0</v>
      </c>
      <c r="R47" s="91">
        <f t="shared" si="194"/>
        <v>0</v>
      </c>
      <c r="S47" s="192" t="s">
        <v>234</v>
      </c>
      <c r="T47" s="87"/>
      <c r="U47" s="88" t="s">
        <v>527</v>
      </c>
      <c r="V47" s="89" t="s">
        <v>528</v>
      </c>
      <c r="W47" s="89"/>
      <c r="X47" s="89"/>
      <c r="Y47" s="89"/>
      <c r="Z47" s="93"/>
      <c r="AA47" s="91">
        <f t="shared" ref="AA47:AH47" si="195">SUM(AA48:AA49)</f>
        <v>0</v>
      </c>
      <c r="AB47" s="91">
        <f t="shared" si="195"/>
        <v>0</v>
      </c>
      <c r="AC47" s="91">
        <f t="shared" si="195"/>
        <v>0</v>
      </c>
      <c r="AD47" s="91">
        <f t="shared" si="195"/>
        <v>0</v>
      </c>
      <c r="AE47" s="91">
        <f t="shared" si="195"/>
        <v>0</v>
      </c>
      <c r="AF47" s="91">
        <f t="shared" si="195"/>
        <v>0</v>
      </c>
      <c r="AG47" s="151">
        <f t="shared" si="195"/>
        <v>0</v>
      </c>
      <c r="AH47" s="151">
        <f t="shared" si="195"/>
        <v>0</v>
      </c>
      <c r="AI47" s="192" t="s">
        <v>313</v>
      </c>
      <c r="AJ47" s="87"/>
      <c r="AK47" s="88" t="s">
        <v>527</v>
      </c>
      <c r="AL47" s="89" t="s">
        <v>528</v>
      </c>
      <c r="AM47" s="89"/>
      <c r="AN47" s="89"/>
      <c r="AO47" s="89"/>
      <c r="AP47" s="157"/>
      <c r="AQ47" s="151">
        <f t="shared" ref="AQ47:AW47" si="196">SUM(AQ48:AQ49)</f>
        <v>1358573</v>
      </c>
      <c r="AR47" s="151">
        <f>SUM(AR48:AR49)</f>
        <v>1358573</v>
      </c>
      <c r="AS47" s="151">
        <f t="shared" si="196"/>
        <v>0</v>
      </c>
      <c r="AT47" s="151">
        <f>SUM(AT48:AT49)</f>
        <v>0</v>
      </c>
      <c r="AU47" s="151">
        <f t="shared" si="196"/>
        <v>0</v>
      </c>
      <c r="AV47" s="151">
        <f>SUM(AV48:AV49)</f>
        <v>0</v>
      </c>
      <c r="AW47" s="151">
        <f t="shared" si="196"/>
        <v>0</v>
      </c>
      <c r="AX47" s="151">
        <f>SUM(AX48:AX49)</f>
        <v>0</v>
      </c>
      <c r="AY47" s="192" t="s">
        <v>393</v>
      </c>
      <c r="AZ47" s="87"/>
      <c r="BA47" s="88" t="s">
        <v>527</v>
      </c>
      <c r="BB47" s="89" t="s">
        <v>528</v>
      </c>
      <c r="BC47" s="89"/>
      <c r="BD47" s="89"/>
      <c r="BE47" s="89"/>
      <c r="BF47" s="157"/>
      <c r="BG47" s="151">
        <f t="shared" ref="BG47:BN47" si="197">SUM(BG48:BG49)</f>
        <v>0</v>
      </c>
      <c r="BH47" s="151">
        <f t="shared" si="197"/>
        <v>0</v>
      </c>
      <c r="BI47" s="151">
        <f t="shared" si="197"/>
        <v>0</v>
      </c>
      <c r="BJ47" s="151">
        <f t="shared" si="197"/>
        <v>0</v>
      </c>
      <c r="BK47" s="151">
        <f t="shared" si="197"/>
        <v>0</v>
      </c>
      <c r="BL47" s="151">
        <f t="shared" si="197"/>
        <v>0</v>
      </c>
      <c r="BM47" s="151">
        <f t="shared" si="197"/>
        <v>0</v>
      </c>
      <c r="BN47" s="151">
        <f t="shared" si="197"/>
        <v>0</v>
      </c>
      <c r="BO47" s="192" t="s">
        <v>471</v>
      </c>
      <c r="BP47" s="87"/>
      <c r="BQ47" s="88" t="s">
        <v>527</v>
      </c>
      <c r="BR47" s="89" t="s">
        <v>528</v>
      </c>
      <c r="BS47" s="89"/>
      <c r="BT47" s="89"/>
      <c r="BU47" s="89"/>
      <c r="BV47" s="157"/>
      <c r="BW47" s="151">
        <f t="shared" ref="BW47:CF47" si="198">SUM(BW48:BW49)</f>
        <v>0</v>
      </c>
      <c r="BX47" s="151">
        <f t="shared" si="198"/>
        <v>0</v>
      </c>
      <c r="BY47" s="151">
        <f t="shared" si="198"/>
        <v>0</v>
      </c>
      <c r="BZ47" s="151">
        <f t="shared" si="198"/>
        <v>0</v>
      </c>
      <c r="CA47" s="151"/>
      <c r="CB47" s="151"/>
      <c r="CC47" s="151">
        <f t="shared" si="198"/>
        <v>0</v>
      </c>
      <c r="CD47" s="151">
        <f t="shared" si="198"/>
        <v>0</v>
      </c>
      <c r="CE47" s="151">
        <f t="shared" si="198"/>
        <v>0</v>
      </c>
      <c r="CF47" s="151">
        <f t="shared" si="198"/>
        <v>0</v>
      </c>
      <c r="CG47" s="192" t="s">
        <v>699</v>
      </c>
      <c r="CH47" s="87"/>
      <c r="CI47" s="88" t="s">
        <v>527</v>
      </c>
      <c r="CJ47" s="89" t="s">
        <v>528</v>
      </c>
      <c r="CK47" s="89"/>
      <c r="CL47" s="89"/>
      <c r="CM47" s="89"/>
      <c r="CN47" s="157"/>
      <c r="CO47" s="151">
        <f t="shared" ref="CO47:CV47" si="199">SUM(CO48:CO49)</f>
        <v>0</v>
      </c>
      <c r="CP47" s="151">
        <f t="shared" si="199"/>
        <v>0</v>
      </c>
      <c r="CQ47" s="151">
        <f t="shared" si="199"/>
        <v>0</v>
      </c>
      <c r="CR47" s="151">
        <f t="shared" si="199"/>
        <v>0</v>
      </c>
      <c r="CS47" s="151">
        <f t="shared" si="199"/>
        <v>0</v>
      </c>
      <c r="CT47" s="151">
        <f t="shared" si="199"/>
        <v>0</v>
      </c>
      <c r="CU47" s="151">
        <f t="shared" si="199"/>
        <v>0</v>
      </c>
      <c r="CV47" s="151">
        <f t="shared" si="199"/>
        <v>0</v>
      </c>
      <c r="CW47" s="192" t="s">
        <v>861</v>
      </c>
      <c r="CX47" s="87"/>
      <c r="CY47" s="88" t="s">
        <v>527</v>
      </c>
      <c r="CZ47" s="89" t="s">
        <v>528</v>
      </c>
      <c r="DA47" s="89"/>
      <c r="DB47" s="89"/>
      <c r="DC47" s="89"/>
      <c r="DD47" s="157"/>
      <c r="DE47" s="151">
        <f t="shared" ref="DE47:DL47" si="200">SUM(DE48:DE49)</f>
        <v>0</v>
      </c>
      <c r="DF47" s="151">
        <f t="shared" si="200"/>
        <v>0</v>
      </c>
      <c r="DG47" s="151">
        <f t="shared" si="200"/>
        <v>0</v>
      </c>
      <c r="DH47" s="151">
        <f t="shared" si="200"/>
        <v>0</v>
      </c>
      <c r="DI47" s="151">
        <f t="shared" si="200"/>
        <v>0</v>
      </c>
      <c r="DJ47" s="151">
        <f t="shared" si="200"/>
        <v>0</v>
      </c>
      <c r="DK47" s="151">
        <f t="shared" si="200"/>
        <v>0</v>
      </c>
      <c r="DL47" s="151">
        <f t="shared" si="200"/>
        <v>0</v>
      </c>
      <c r="DM47" s="192" t="s">
        <v>1020</v>
      </c>
      <c r="DN47" s="87"/>
      <c r="DO47" s="88" t="s">
        <v>527</v>
      </c>
      <c r="DP47" s="89" t="s">
        <v>528</v>
      </c>
      <c r="DQ47" s="89"/>
      <c r="DR47" s="89"/>
      <c r="DS47" s="89"/>
      <c r="DT47" s="157"/>
      <c r="DU47" s="151">
        <f t="shared" ref="DU47:EB47" si="201">SUM(DU48:DU49)</f>
        <v>0</v>
      </c>
      <c r="DV47" s="151">
        <f t="shared" si="201"/>
        <v>0</v>
      </c>
      <c r="DW47" s="151">
        <f t="shared" si="201"/>
        <v>0</v>
      </c>
      <c r="DX47" s="151">
        <f t="shared" si="201"/>
        <v>0</v>
      </c>
      <c r="DY47" s="151">
        <f t="shared" si="201"/>
        <v>0</v>
      </c>
      <c r="DZ47" s="151">
        <f t="shared" si="201"/>
        <v>0</v>
      </c>
      <c r="EA47" s="151">
        <f t="shared" si="201"/>
        <v>0</v>
      </c>
      <c r="EB47" s="151">
        <f t="shared" si="201"/>
        <v>0</v>
      </c>
      <c r="EC47" s="192" t="s">
        <v>1099</v>
      </c>
      <c r="ED47" s="87"/>
      <c r="EE47" s="88" t="s">
        <v>527</v>
      </c>
      <c r="EF47" s="89" t="s">
        <v>528</v>
      </c>
      <c r="EG47" s="89"/>
      <c r="EH47" s="89"/>
      <c r="EI47" s="89"/>
      <c r="EJ47" s="157"/>
      <c r="EK47" s="151">
        <f t="shared" ref="EK47:ER47" si="202">SUM(EK48:EK49)</f>
        <v>0</v>
      </c>
      <c r="EL47" s="151">
        <f t="shared" si="202"/>
        <v>0</v>
      </c>
      <c r="EM47" s="151">
        <f t="shared" si="202"/>
        <v>0</v>
      </c>
      <c r="EN47" s="151">
        <f t="shared" si="202"/>
        <v>0</v>
      </c>
      <c r="EO47" s="151">
        <f t="shared" si="202"/>
        <v>0</v>
      </c>
      <c r="EP47" s="151">
        <f t="shared" si="202"/>
        <v>0</v>
      </c>
      <c r="EQ47" s="151">
        <f t="shared" si="202"/>
        <v>0</v>
      </c>
      <c r="ER47" s="151">
        <f t="shared" si="202"/>
        <v>0</v>
      </c>
      <c r="ES47" s="192" t="s">
        <v>1178</v>
      </c>
      <c r="ET47" s="87"/>
      <c r="EU47" s="88" t="s">
        <v>527</v>
      </c>
      <c r="EV47" s="89" t="s">
        <v>528</v>
      </c>
      <c r="EW47" s="89"/>
      <c r="EX47" s="89"/>
      <c r="EY47" s="89"/>
      <c r="EZ47" s="157"/>
      <c r="FA47" s="151">
        <f t="shared" ref="FA47:FH47" si="203">SUM(FA48:FA49)</f>
        <v>0</v>
      </c>
      <c r="FB47" s="151">
        <f t="shared" si="203"/>
        <v>0</v>
      </c>
      <c r="FC47" s="151">
        <f t="shared" si="203"/>
        <v>0</v>
      </c>
      <c r="FD47" s="151">
        <f t="shared" si="203"/>
        <v>0</v>
      </c>
      <c r="FE47" s="151">
        <f t="shared" si="203"/>
        <v>0</v>
      </c>
      <c r="FF47" s="151">
        <f t="shared" si="203"/>
        <v>0</v>
      </c>
      <c r="FG47" s="151">
        <f t="shared" si="203"/>
        <v>0</v>
      </c>
      <c r="FH47" s="151">
        <f t="shared" si="203"/>
        <v>0</v>
      </c>
      <c r="FI47" s="192" t="s">
        <v>1257</v>
      </c>
      <c r="FJ47" s="87"/>
      <c r="FK47" s="88" t="s">
        <v>527</v>
      </c>
      <c r="FL47" s="89" t="s">
        <v>528</v>
      </c>
      <c r="FM47" s="89"/>
      <c r="FN47" s="89"/>
      <c r="FO47" s="89"/>
      <c r="FP47" s="157"/>
      <c r="FQ47" s="151">
        <f t="shared" ref="FQ47:FR47" si="204">SUM(FQ48:FQ49)</f>
        <v>0</v>
      </c>
      <c r="FR47" s="151">
        <f t="shared" si="204"/>
        <v>0</v>
      </c>
      <c r="FS47" s="151">
        <f t="shared" ref="FS47:FT47" si="205">SUM(FS48:FS49)</f>
        <v>0</v>
      </c>
      <c r="FT47" s="151">
        <f t="shared" si="205"/>
        <v>0</v>
      </c>
      <c r="FU47" s="151">
        <f t="shared" ref="FU47:HT47" si="206">SUM(FU48:FU49)</f>
        <v>0</v>
      </c>
      <c r="FV47" s="151">
        <f t="shared" si="206"/>
        <v>0</v>
      </c>
      <c r="FW47" s="151">
        <f t="shared" ref="FW47:GJ47" si="207">SUM(FW48:FW49)</f>
        <v>0</v>
      </c>
      <c r="FX47" s="151">
        <f t="shared" si="207"/>
        <v>0</v>
      </c>
      <c r="FY47" s="192" t="s">
        <v>1336</v>
      </c>
      <c r="FZ47" s="87"/>
      <c r="GA47" s="88" t="s">
        <v>527</v>
      </c>
      <c r="GB47" s="89" t="s">
        <v>528</v>
      </c>
      <c r="GC47" s="89"/>
      <c r="GD47" s="89"/>
      <c r="GE47" s="89"/>
      <c r="GF47" s="157"/>
      <c r="GG47" s="151">
        <f t="shared" si="207"/>
        <v>0</v>
      </c>
      <c r="GH47" s="151">
        <f t="shared" si="207"/>
        <v>0</v>
      </c>
      <c r="GI47" s="151">
        <f t="shared" si="207"/>
        <v>0</v>
      </c>
      <c r="GJ47" s="151">
        <f t="shared" si="207"/>
        <v>0</v>
      </c>
      <c r="GK47" s="151">
        <f t="shared" si="206"/>
        <v>0</v>
      </c>
      <c r="GL47" s="151">
        <f t="shared" si="206"/>
        <v>0</v>
      </c>
      <c r="GM47" s="151">
        <f t="shared" ref="GM47:HD47" si="208">SUM(GM48:GM49)</f>
        <v>0</v>
      </c>
      <c r="GN47" s="151">
        <f t="shared" si="208"/>
        <v>0</v>
      </c>
      <c r="GO47" s="192" t="s">
        <v>1415</v>
      </c>
      <c r="GP47" s="87"/>
      <c r="GQ47" s="88" t="s">
        <v>527</v>
      </c>
      <c r="GR47" s="89" t="s">
        <v>528</v>
      </c>
      <c r="GS47" s="89"/>
      <c r="GT47" s="89"/>
      <c r="GU47" s="89"/>
      <c r="GV47" s="157"/>
      <c r="GW47" s="151">
        <f t="shared" ref="GW47:GX47" si="209">SUM(GW48:GW49)</f>
        <v>0</v>
      </c>
      <c r="GX47" s="151">
        <f t="shared" si="209"/>
        <v>0</v>
      </c>
      <c r="GY47" s="151">
        <f t="shared" si="208"/>
        <v>0</v>
      </c>
      <c r="GZ47" s="151">
        <f t="shared" si="208"/>
        <v>0</v>
      </c>
      <c r="HA47" s="151">
        <f t="shared" si="208"/>
        <v>0</v>
      </c>
      <c r="HB47" s="151">
        <f t="shared" si="208"/>
        <v>0</v>
      </c>
      <c r="HC47" s="151">
        <f t="shared" si="208"/>
        <v>0</v>
      </c>
      <c r="HD47" s="151">
        <f t="shared" si="208"/>
        <v>0</v>
      </c>
      <c r="HE47" s="192" t="s">
        <v>2202</v>
      </c>
      <c r="HF47" s="87"/>
      <c r="HG47" s="88" t="s">
        <v>527</v>
      </c>
      <c r="HH47" s="89" t="s">
        <v>528</v>
      </c>
      <c r="HI47" s="89"/>
      <c r="HJ47" s="89"/>
      <c r="HK47" s="89"/>
      <c r="HL47" s="157"/>
      <c r="HM47" s="151">
        <f t="shared" si="206"/>
        <v>0</v>
      </c>
      <c r="HN47" s="151">
        <f t="shared" si="206"/>
        <v>0</v>
      </c>
      <c r="HO47" s="151">
        <f t="shared" si="206"/>
        <v>0</v>
      </c>
      <c r="HP47" s="151">
        <f t="shared" si="206"/>
        <v>0</v>
      </c>
      <c r="HQ47" s="91">
        <f t="shared" si="206"/>
        <v>0</v>
      </c>
      <c r="HR47" s="151">
        <f t="shared" si="206"/>
        <v>0</v>
      </c>
      <c r="HS47" s="151">
        <f t="shared" si="206"/>
        <v>0</v>
      </c>
      <c r="HT47" s="151">
        <f t="shared" si="206"/>
        <v>0</v>
      </c>
      <c r="HU47" s="192" t="s">
        <v>2281</v>
      </c>
      <c r="HV47" s="87"/>
      <c r="HW47" s="88" t="s">
        <v>527</v>
      </c>
      <c r="HX47" s="89" t="s">
        <v>528</v>
      </c>
      <c r="HY47" s="89"/>
      <c r="HZ47" s="89"/>
      <c r="IA47" s="89"/>
      <c r="IB47" s="91">
        <f t="shared" ref="IB47:II47" si="210">SUM(IB48:IB49)</f>
        <v>0</v>
      </c>
      <c r="IC47" s="151">
        <f t="shared" si="210"/>
        <v>0</v>
      </c>
      <c r="ID47" s="151">
        <f t="shared" si="210"/>
        <v>0</v>
      </c>
      <c r="IE47" s="151">
        <f t="shared" si="210"/>
        <v>0</v>
      </c>
      <c r="IF47" s="151">
        <f t="shared" si="210"/>
        <v>0</v>
      </c>
      <c r="IG47" s="151">
        <f t="shared" si="210"/>
        <v>0</v>
      </c>
      <c r="IH47" s="151">
        <f t="shared" si="210"/>
        <v>0</v>
      </c>
      <c r="II47" s="151">
        <f t="shared" si="210"/>
        <v>0</v>
      </c>
      <c r="IJ47" s="192" t="s">
        <v>2360</v>
      </c>
      <c r="IK47" s="87"/>
      <c r="IL47" s="88" t="s">
        <v>527</v>
      </c>
      <c r="IM47" s="89" t="s">
        <v>528</v>
      </c>
      <c r="IN47" s="89"/>
      <c r="IO47" s="89"/>
      <c r="IP47" s="89"/>
      <c r="IQ47" s="91">
        <f t="shared" ref="IQ47:IR47" si="211">SUM(IQ48:IQ49)</f>
        <v>0</v>
      </c>
      <c r="IR47" s="151">
        <f t="shared" si="211"/>
        <v>0</v>
      </c>
      <c r="IS47" s="151">
        <f>SUM(IS48:IS49)</f>
        <v>0</v>
      </c>
      <c r="IT47" s="151">
        <f>SUM(IT48:IT49)</f>
        <v>0</v>
      </c>
      <c r="IU47" s="91">
        <f t="shared" si="36"/>
        <v>1358573</v>
      </c>
      <c r="IV47" s="91">
        <f t="shared" si="36"/>
        <v>1358573</v>
      </c>
    </row>
    <row r="48" spans="1:256" s="49" customFormat="1" ht="15" customHeight="1" thickBot="1" x14ac:dyDescent="0.25">
      <c r="A48" s="192" t="s">
        <v>65</v>
      </c>
      <c r="B48" s="47"/>
      <c r="C48" s="48"/>
      <c r="D48" s="48" t="s">
        <v>642</v>
      </c>
      <c r="E48" s="50" t="s">
        <v>638</v>
      </c>
      <c r="F48" s="50"/>
      <c r="G48" s="50"/>
      <c r="H48" s="51"/>
      <c r="I48" s="52"/>
      <c r="J48" s="52"/>
      <c r="K48" s="52"/>
      <c r="L48" s="52"/>
      <c r="M48" s="52"/>
      <c r="N48" s="52"/>
      <c r="O48" s="52"/>
      <c r="P48" s="52"/>
      <c r="Q48" s="52"/>
      <c r="R48" s="52"/>
      <c r="S48" s="192" t="s">
        <v>235</v>
      </c>
      <c r="T48" s="47"/>
      <c r="U48" s="48"/>
      <c r="V48" s="48" t="s">
        <v>642</v>
      </c>
      <c r="W48" s="50" t="s">
        <v>638</v>
      </c>
      <c r="X48" s="50"/>
      <c r="Y48" s="50"/>
      <c r="Z48" s="51"/>
      <c r="AA48" s="52"/>
      <c r="AB48" s="52"/>
      <c r="AC48" s="52"/>
      <c r="AD48" s="52"/>
      <c r="AE48" s="52"/>
      <c r="AF48" s="52"/>
      <c r="AG48" s="152"/>
      <c r="AH48" s="152"/>
      <c r="AI48" s="192" t="s">
        <v>314</v>
      </c>
      <c r="AJ48" s="47"/>
      <c r="AK48" s="48"/>
      <c r="AL48" s="48" t="s">
        <v>642</v>
      </c>
      <c r="AM48" s="50" t="s">
        <v>638</v>
      </c>
      <c r="AN48" s="50"/>
      <c r="AO48" s="50"/>
      <c r="AP48" s="161"/>
      <c r="AQ48" s="152">
        <v>208148</v>
      </c>
      <c r="AR48" s="152">
        <v>208148</v>
      </c>
      <c r="AS48" s="152"/>
      <c r="AT48" s="152"/>
      <c r="AU48" s="152"/>
      <c r="AV48" s="152"/>
      <c r="AW48" s="152"/>
      <c r="AX48" s="152"/>
      <c r="AY48" s="192" t="s">
        <v>394</v>
      </c>
      <c r="AZ48" s="47"/>
      <c r="BA48" s="48"/>
      <c r="BB48" s="48" t="s">
        <v>642</v>
      </c>
      <c r="BC48" s="50" t="s">
        <v>638</v>
      </c>
      <c r="BD48" s="50"/>
      <c r="BE48" s="50"/>
      <c r="BF48" s="161"/>
      <c r="BG48" s="152"/>
      <c r="BH48" s="152"/>
      <c r="BI48" s="152"/>
      <c r="BJ48" s="152"/>
      <c r="BK48" s="152"/>
      <c r="BL48" s="152"/>
      <c r="BM48" s="152"/>
      <c r="BN48" s="152"/>
      <c r="BO48" s="192" t="s">
        <v>472</v>
      </c>
      <c r="BP48" s="47"/>
      <c r="BQ48" s="48"/>
      <c r="BR48" s="48" t="s">
        <v>642</v>
      </c>
      <c r="BS48" s="50" t="s">
        <v>638</v>
      </c>
      <c r="BT48" s="50"/>
      <c r="BU48" s="50"/>
      <c r="BV48" s="161"/>
      <c r="BW48" s="152"/>
      <c r="BX48" s="152"/>
      <c r="BY48" s="152"/>
      <c r="BZ48" s="152"/>
      <c r="CA48" s="152"/>
      <c r="CB48" s="152"/>
      <c r="CC48" s="152"/>
      <c r="CD48" s="152"/>
      <c r="CE48" s="152"/>
      <c r="CF48" s="152"/>
      <c r="CG48" s="192" t="s">
        <v>700</v>
      </c>
      <c r="CH48" s="47"/>
      <c r="CI48" s="48"/>
      <c r="CJ48" s="48" t="s">
        <v>642</v>
      </c>
      <c r="CK48" s="50" t="s">
        <v>638</v>
      </c>
      <c r="CL48" s="50"/>
      <c r="CM48" s="50"/>
      <c r="CN48" s="161"/>
      <c r="CO48" s="152"/>
      <c r="CP48" s="152"/>
      <c r="CQ48" s="152"/>
      <c r="CR48" s="152"/>
      <c r="CS48" s="152"/>
      <c r="CT48" s="152"/>
      <c r="CU48" s="152"/>
      <c r="CV48" s="152"/>
      <c r="CW48" s="192" t="s">
        <v>862</v>
      </c>
      <c r="CX48" s="47"/>
      <c r="CY48" s="48"/>
      <c r="CZ48" s="48" t="s">
        <v>642</v>
      </c>
      <c r="DA48" s="50" t="s">
        <v>638</v>
      </c>
      <c r="DB48" s="50"/>
      <c r="DC48" s="50"/>
      <c r="DD48" s="161"/>
      <c r="DE48" s="152"/>
      <c r="DF48" s="152"/>
      <c r="DG48" s="152"/>
      <c r="DH48" s="152"/>
      <c r="DI48" s="152"/>
      <c r="DJ48" s="152"/>
      <c r="DK48" s="152"/>
      <c r="DL48" s="152"/>
      <c r="DM48" s="192" t="s">
        <v>1021</v>
      </c>
      <c r="DN48" s="47"/>
      <c r="DO48" s="48"/>
      <c r="DP48" s="48" t="s">
        <v>642</v>
      </c>
      <c r="DQ48" s="50" t="s">
        <v>638</v>
      </c>
      <c r="DR48" s="50"/>
      <c r="DS48" s="50"/>
      <c r="DT48" s="161"/>
      <c r="DU48" s="152"/>
      <c r="DV48" s="152"/>
      <c r="DW48" s="152"/>
      <c r="DX48" s="152"/>
      <c r="DY48" s="152"/>
      <c r="DZ48" s="152"/>
      <c r="EA48" s="152"/>
      <c r="EB48" s="152"/>
      <c r="EC48" s="192" t="s">
        <v>1100</v>
      </c>
      <c r="ED48" s="47"/>
      <c r="EE48" s="48"/>
      <c r="EF48" s="48" t="s">
        <v>642</v>
      </c>
      <c r="EG48" s="50" t="s">
        <v>638</v>
      </c>
      <c r="EH48" s="50"/>
      <c r="EI48" s="50"/>
      <c r="EJ48" s="161"/>
      <c r="EK48" s="152"/>
      <c r="EL48" s="152"/>
      <c r="EM48" s="152"/>
      <c r="EN48" s="152"/>
      <c r="EO48" s="152"/>
      <c r="EP48" s="152"/>
      <c r="EQ48" s="152"/>
      <c r="ER48" s="152"/>
      <c r="ES48" s="192" t="s">
        <v>1179</v>
      </c>
      <c r="ET48" s="47"/>
      <c r="EU48" s="48"/>
      <c r="EV48" s="48" t="s">
        <v>642</v>
      </c>
      <c r="EW48" s="50" t="s">
        <v>638</v>
      </c>
      <c r="EX48" s="50"/>
      <c r="EY48" s="50"/>
      <c r="EZ48" s="161"/>
      <c r="FA48" s="152"/>
      <c r="FB48" s="152"/>
      <c r="FC48" s="152"/>
      <c r="FD48" s="152"/>
      <c r="FE48" s="152"/>
      <c r="FF48" s="152"/>
      <c r="FG48" s="152"/>
      <c r="FH48" s="152"/>
      <c r="FI48" s="192" t="s">
        <v>1258</v>
      </c>
      <c r="FJ48" s="47"/>
      <c r="FK48" s="48"/>
      <c r="FL48" s="48" t="s">
        <v>642</v>
      </c>
      <c r="FM48" s="50" t="s">
        <v>638</v>
      </c>
      <c r="FN48" s="50"/>
      <c r="FO48" s="50"/>
      <c r="FP48" s="161"/>
      <c r="FQ48" s="152"/>
      <c r="FR48" s="152"/>
      <c r="FS48" s="152"/>
      <c r="FT48" s="152"/>
      <c r="FU48" s="152"/>
      <c r="FV48" s="152"/>
      <c r="FW48" s="152"/>
      <c r="FX48" s="152"/>
      <c r="FY48" s="192" t="s">
        <v>1337</v>
      </c>
      <c r="FZ48" s="47"/>
      <c r="GA48" s="48"/>
      <c r="GB48" s="48" t="s">
        <v>642</v>
      </c>
      <c r="GC48" s="50" t="s">
        <v>638</v>
      </c>
      <c r="GD48" s="50"/>
      <c r="GE48" s="50"/>
      <c r="GF48" s="161"/>
      <c r="GG48" s="152"/>
      <c r="GH48" s="152"/>
      <c r="GI48" s="152"/>
      <c r="GJ48" s="152"/>
      <c r="GK48" s="152"/>
      <c r="GL48" s="152"/>
      <c r="GM48" s="152"/>
      <c r="GN48" s="152"/>
      <c r="GO48" s="192" t="s">
        <v>1416</v>
      </c>
      <c r="GP48" s="47"/>
      <c r="GQ48" s="48"/>
      <c r="GR48" s="48" t="s">
        <v>642</v>
      </c>
      <c r="GS48" s="50" t="s">
        <v>638</v>
      </c>
      <c r="GT48" s="50"/>
      <c r="GU48" s="50"/>
      <c r="GV48" s="161"/>
      <c r="GW48" s="152"/>
      <c r="GX48" s="152"/>
      <c r="GY48" s="152"/>
      <c r="GZ48" s="152"/>
      <c r="HA48" s="152"/>
      <c r="HB48" s="152"/>
      <c r="HC48" s="152"/>
      <c r="HD48" s="152"/>
      <c r="HE48" s="192" t="s">
        <v>2203</v>
      </c>
      <c r="HF48" s="47"/>
      <c r="HG48" s="48"/>
      <c r="HH48" s="48" t="s">
        <v>642</v>
      </c>
      <c r="HI48" s="50" t="s">
        <v>638</v>
      </c>
      <c r="HJ48" s="50"/>
      <c r="HK48" s="50"/>
      <c r="HL48" s="161"/>
      <c r="HM48" s="152"/>
      <c r="HN48" s="152"/>
      <c r="HO48" s="152"/>
      <c r="HP48" s="152"/>
      <c r="HQ48" s="52"/>
      <c r="HR48" s="152"/>
      <c r="HS48" s="152"/>
      <c r="HT48" s="152"/>
      <c r="HU48" s="192" t="s">
        <v>2282</v>
      </c>
      <c r="HV48" s="47"/>
      <c r="HW48" s="48"/>
      <c r="HX48" s="48" t="s">
        <v>642</v>
      </c>
      <c r="HY48" s="50" t="s">
        <v>638</v>
      </c>
      <c r="HZ48" s="50"/>
      <c r="IA48" s="50"/>
      <c r="IB48" s="52"/>
      <c r="IC48" s="152"/>
      <c r="ID48" s="152"/>
      <c r="IE48" s="152"/>
      <c r="IF48" s="152"/>
      <c r="IG48" s="152"/>
      <c r="IH48" s="152"/>
      <c r="II48" s="152"/>
      <c r="IJ48" s="192" t="s">
        <v>2361</v>
      </c>
      <c r="IK48" s="47"/>
      <c r="IL48" s="48"/>
      <c r="IM48" s="48" t="s">
        <v>642</v>
      </c>
      <c r="IN48" s="50" t="s">
        <v>638</v>
      </c>
      <c r="IO48" s="50"/>
      <c r="IP48" s="50"/>
      <c r="IQ48" s="52"/>
      <c r="IR48" s="52"/>
      <c r="IS48" s="152"/>
      <c r="IT48" s="152"/>
      <c r="IU48" s="52">
        <f t="shared" si="36"/>
        <v>208148</v>
      </c>
      <c r="IV48" s="52">
        <f t="shared" si="36"/>
        <v>208148</v>
      </c>
    </row>
    <row r="49" spans="1:256" s="49" customFormat="1" ht="15" customHeight="1" thickBot="1" x14ac:dyDescent="0.25">
      <c r="A49" s="192" t="s">
        <v>66</v>
      </c>
      <c r="B49" s="47"/>
      <c r="C49" s="48"/>
      <c r="D49" s="48" t="s">
        <v>643</v>
      </c>
      <c r="E49" s="50" t="s">
        <v>639</v>
      </c>
      <c r="F49" s="50"/>
      <c r="G49" s="50"/>
      <c r="H49" s="51"/>
      <c r="I49" s="52"/>
      <c r="J49" s="52"/>
      <c r="K49" s="52"/>
      <c r="L49" s="52"/>
      <c r="M49" s="52"/>
      <c r="N49" s="52"/>
      <c r="O49" s="52"/>
      <c r="P49" s="52"/>
      <c r="Q49" s="52"/>
      <c r="R49" s="52"/>
      <c r="S49" s="192" t="s">
        <v>236</v>
      </c>
      <c r="T49" s="47"/>
      <c r="U49" s="48"/>
      <c r="V49" s="48" t="s">
        <v>643</v>
      </c>
      <c r="W49" s="50" t="s">
        <v>639</v>
      </c>
      <c r="X49" s="50"/>
      <c r="Y49" s="50"/>
      <c r="Z49" s="51"/>
      <c r="AA49" s="52"/>
      <c r="AB49" s="52"/>
      <c r="AC49" s="52"/>
      <c r="AD49" s="52"/>
      <c r="AE49" s="52"/>
      <c r="AF49" s="52"/>
      <c r="AG49" s="152"/>
      <c r="AH49" s="152"/>
      <c r="AI49" s="192" t="s">
        <v>315</v>
      </c>
      <c r="AJ49" s="47"/>
      <c r="AK49" s="48"/>
      <c r="AL49" s="48" t="s">
        <v>643</v>
      </c>
      <c r="AM49" s="50" t="s">
        <v>639</v>
      </c>
      <c r="AN49" s="50"/>
      <c r="AO49" s="50"/>
      <c r="AP49" s="161"/>
      <c r="AQ49" s="152">
        <v>1150425</v>
      </c>
      <c r="AR49" s="152">
        <v>1150425</v>
      </c>
      <c r="AS49" s="152"/>
      <c r="AT49" s="152"/>
      <c r="AU49" s="152"/>
      <c r="AV49" s="152"/>
      <c r="AW49" s="152"/>
      <c r="AX49" s="152"/>
      <c r="AY49" s="192" t="s">
        <v>395</v>
      </c>
      <c r="AZ49" s="47"/>
      <c r="BA49" s="48"/>
      <c r="BB49" s="48" t="s">
        <v>643</v>
      </c>
      <c r="BC49" s="50" t="s">
        <v>639</v>
      </c>
      <c r="BD49" s="50"/>
      <c r="BE49" s="50"/>
      <c r="BF49" s="161"/>
      <c r="BG49" s="152"/>
      <c r="BH49" s="152"/>
      <c r="BI49" s="152"/>
      <c r="BJ49" s="152"/>
      <c r="BK49" s="152"/>
      <c r="BL49" s="152"/>
      <c r="BM49" s="152"/>
      <c r="BN49" s="152"/>
      <c r="BO49" s="192" t="s">
        <v>473</v>
      </c>
      <c r="BP49" s="47"/>
      <c r="BQ49" s="48"/>
      <c r="BR49" s="48" t="s">
        <v>643</v>
      </c>
      <c r="BS49" s="50" t="s">
        <v>639</v>
      </c>
      <c r="BT49" s="50"/>
      <c r="BU49" s="50"/>
      <c r="BV49" s="161"/>
      <c r="BW49" s="152"/>
      <c r="BX49" s="152"/>
      <c r="BY49" s="152"/>
      <c r="BZ49" s="152"/>
      <c r="CA49" s="152"/>
      <c r="CB49" s="152"/>
      <c r="CC49" s="152"/>
      <c r="CD49" s="152"/>
      <c r="CE49" s="152"/>
      <c r="CF49" s="152"/>
      <c r="CG49" s="192" t="s">
        <v>701</v>
      </c>
      <c r="CH49" s="47"/>
      <c r="CI49" s="48"/>
      <c r="CJ49" s="48" t="s">
        <v>643</v>
      </c>
      <c r="CK49" s="50" t="s">
        <v>639</v>
      </c>
      <c r="CL49" s="50"/>
      <c r="CM49" s="50"/>
      <c r="CN49" s="161"/>
      <c r="CO49" s="152"/>
      <c r="CP49" s="152"/>
      <c r="CQ49" s="152"/>
      <c r="CR49" s="152"/>
      <c r="CS49" s="152"/>
      <c r="CT49" s="152"/>
      <c r="CU49" s="152"/>
      <c r="CV49" s="152"/>
      <c r="CW49" s="192" t="s">
        <v>863</v>
      </c>
      <c r="CX49" s="47"/>
      <c r="CY49" s="48"/>
      <c r="CZ49" s="48" t="s">
        <v>643</v>
      </c>
      <c r="DA49" s="50" t="s">
        <v>639</v>
      </c>
      <c r="DB49" s="50"/>
      <c r="DC49" s="50"/>
      <c r="DD49" s="161"/>
      <c r="DE49" s="152"/>
      <c r="DF49" s="152"/>
      <c r="DG49" s="152"/>
      <c r="DH49" s="152"/>
      <c r="DI49" s="152"/>
      <c r="DJ49" s="152"/>
      <c r="DK49" s="152"/>
      <c r="DL49" s="152"/>
      <c r="DM49" s="192" t="s">
        <v>1022</v>
      </c>
      <c r="DN49" s="47"/>
      <c r="DO49" s="48"/>
      <c r="DP49" s="48" t="s">
        <v>643</v>
      </c>
      <c r="DQ49" s="50" t="s">
        <v>639</v>
      </c>
      <c r="DR49" s="50"/>
      <c r="DS49" s="50"/>
      <c r="DT49" s="161"/>
      <c r="DU49" s="152"/>
      <c r="DV49" s="152"/>
      <c r="DW49" s="152"/>
      <c r="DX49" s="152"/>
      <c r="DY49" s="152"/>
      <c r="DZ49" s="152"/>
      <c r="EA49" s="152"/>
      <c r="EB49" s="152"/>
      <c r="EC49" s="192" t="s">
        <v>1101</v>
      </c>
      <c r="ED49" s="47"/>
      <c r="EE49" s="48"/>
      <c r="EF49" s="48" t="s">
        <v>643</v>
      </c>
      <c r="EG49" s="50" t="s">
        <v>639</v>
      </c>
      <c r="EH49" s="50"/>
      <c r="EI49" s="50"/>
      <c r="EJ49" s="161"/>
      <c r="EK49" s="152"/>
      <c r="EL49" s="152"/>
      <c r="EM49" s="152"/>
      <c r="EN49" s="152"/>
      <c r="EO49" s="152"/>
      <c r="EP49" s="152"/>
      <c r="EQ49" s="152"/>
      <c r="ER49" s="152"/>
      <c r="ES49" s="192" t="s">
        <v>1180</v>
      </c>
      <c r="ET49" s="47"/>
      <c r="EU49" s="48"/>
      <c r="EV49" s="48" t="s">
        <v>643</v>
      </c>
      <c r="EW49" s="50" t="s">
        <v>639</v>
      </c>
      <c r="EX49" s="50"/>
      <c r="EY49" s="50"/>
      <c r="EZ49" s="161"/>
      <c r="FA49" s="152"/>
      <c r="FB49" s="152"/>
      <c r="FC49" s="152"/>
      <c r="FD49" s="152"/>
      <c r="FE49" s="152"/>
      <c r="FF49" s="152"/>
      <c r="FG49" s="152"/>
      <c r="FH49" s="152"/>
      <c r="FI49" s="192" t="s">
        <v>1259</v>
      </c>
      <c r="FJ49" s="47"/>
      <c r="FK49" s="48"/>
      <c r="FL49" s="48" t="s">
        <v>643</v>
      </c>
      <c r="FM49" s="50" t="s">
        <v>639</v>
      </c>
      <c r="FN49" s="50"/>
      <c r="FO49" s="50"/>
      <c r="FP49" s="161"/>
      <c r="FQ49" s="152"/>
      <c r="FR49" s="152"/>
      <c r="FS49" s="152"/>
      <c r="FT49" s="152"/>
      <c r="FU49" s="152"/>
      <c r="FV49" s="152"/>
      <c r="FW49" s="152"/>
      <c r="FX49" s="152"/>
      <c r="FY49" s="192" t="s">
        <v>1338</v>
      </c>
      <c r="FZ49" s="47"/>
      <c r="GA49" s="48"/>
      <c r="GB49" s="48" t="s">
        <v>643</v>
      </c>
      <c r="GC49" s="50" t="s">
        <v>639</v>
      </c>
      <c r="GD49" s="50"/>
      <c r="GE49" s="50"/>
      <c r="GF49" s="161"/>
      <c r="GG49" s="152"/>
      <c r="GH49" s="152"/>
      <c r="GI49" s="152"/>
      <c r="GJ49" s="152"/>
      <c r="GK49" s="152"/>
      <c r="GL49" s="152"/>
      <c r="GM49" s="152"/>
      <c r="GN49" s="152"/>
      <c r="GO49" s="192" t="s">
        <v>1417</v>
      </c>
      <c r="GP49" s="47"/>
      <c r="GQ49" s="48"/>
      <c r="GR49" s="48" t="s">
        <v>643</v>
      </c>
      <c r="GS49" s="50" t="s">
        <v>639</v>
      </c>
      <c r="GT49" s="50"/>
      <c r="GU49" s="50"/>
      <c r="GV49" s="161"/>
      <c r="GW49" s="152"/>
      <c r="GX49" s="152"/>
      <c r="GY49" s="152"/>
      <c r="GZ49" s="152"/>
      <c r="HA49" s="152"/>
      <c r="HB49" s="152"/>
      <c r="HC49" s="152"/>
      <c r="HD49" s="152"/>
      <c r="HE49" s="192" t="s">
        <v>2204</v>
      </c>
      <c r="HF49" s="47"/>
      <c r="HG49" s="48"/>
      <c r="HH49" s="48" t="s">
        <v>643</v>
      </c>
      <c r="HI49" s="50" t="s">
        <v>639</v>
      </c>
      <c r="HJ49" s="50"/>
      <c r="HK49" s="50"/>
      <c r="HL49" s="161"/>
      <c r="HM49" s="152"/>
      <c r="HN49" s="152"/>
      <c r="HO49" s="152"/>
      <c r="HP49" s="152"/>
      <c r="HQ49" s="52"/>
      <c r="HR49" s="152"/>
      <c r="HS49" s="152"/>
      <c r="HT49" s="152"/>
      <c r="HU49" s="192" t="s">
        <v>2283</v>
      </c>
      <c r="HV49" s="47"/>
      <c r="HW49" s="48"/>
      <c r="HX49" s="48" t="s">
        <v>643</v>
      </c>
      <c r="HY49" s="50" t="s">
        <v>639</v>
      </c>
      <c r="HZ49" s="50"/>
      <c r="IA49" s="50"/>
      <c r="IB49" s="52"/>
      <c r="IC49" s="152"/>
      <c r="ID49" s="152"/>
      <c r="IE49" s="152"/>
      <c r="IF49" s="152"/>
      <c r="IG49" s="152"/>
      <c r="IH49" s="152"/>
      <c r="II49" s="152"/>
      <c r="IJ49" s="192" t="s">
        <v>2362</v>
      </c>
      <c r="IK49" s="47"/>
      <c r="IL49" s="48"/>
      <c r="IM49" s="48" t="s">
        <v>643</v>
      </c>
      <c r="IN49" s="50" t="s">
        <v>639</v>
      </c>
      <c r="IO49" s="50"/>
      <c r="IP49" s="50"/>
      <c r="IQ49" s="52"/>
      <c r="IR49" s="52"/>
      <c r="IS49" s="152"/>
      <c r="IT49" s="152"/>
      <c r="IU49" s="52">
        <f t="shared" si="36"/>
        <v>1150425</v>
      </c>
      <c r="IV49" s="52">
        <f t="shared" si="36"/>
        <v>1150425</v>
      </c>
    </row>
    <row r="50" spans="1:256" s="86" customFormat="1" ht="15" customHeight="1" thickBot="1" x14ac:dyDescent="0.25">
      <c r="A50" s="192" t="s">
        <v>67</v>
      </c>
      <c r="B50" s="135"/>
      <c r="C50" s="136" t="s">
        <v>529</v>
      </c>
      <c r="D50" s="137" t="s">
        <v>205</v>
      </c>
      <c r="E50" s="138"/>
      <c r="F50" s="138"/>
      <c r="G50" s="138"/>
      <c r="H50" s="138"/>
      <c r="I50" s="139"/>
      <c r="J50" s="139"/>
      <c r="K50" s="139"/>
      <c r="L50" s="139"/>
      <c r="M50" s="139"/>
      <c r="N50" s="139"/>
      <c r="O50" s="139"/>
      <c r="P50" s="139"/>
      <c r="Q50" s="139"/>
      <c r="R50" s="139"/>
      <c r="S50" s="192" t="s">
        <v>237</v>
      </c>
      <c r="T50" s="135"/>
      <c r="U50" s="136" t="s">
        <v>529</v>
      </c>
      <c r="V50" s="137" t="s">
        <v>205</v>
      </c>
      <c r="W50" s="138"/>
      <c r="X50" s="138"/>
      <c r="Y50" s="138"/>
      <c r="Z50" s="138"/>
      <c r="AA50" s="139"/>
      <c r="AB50" s="139"/>
      <c r="AC50" s="139"/>
      <c r="AD50" s="139"/>
      <c r="AE50" s="139"/>
      <c r="AF50" s="139"/>
      <c r="AG50" s="154"/>
      <c r="AH50" s="154"/>
      <c r="AI50" s="192" t="s">
        <v>316</v>
      </c>
      <c r="AJ50" s="135"/>
      <c r="AK50" s="136" t="s">
        <v>529</v>
      </c>
      <c r="AL50" s="137" t="s">
        <v>205</v>
      </c>
      <c r="AM50" s="138"/>
      <c r="AN50" s="138"/>
      <c r="AO50" s="138"/>
      <c r="AP50" s="164"/>
      <c r="AQ50" s="154"/>
      <c r="AR50" s="154"/>
      <c r="AS50" s="154"/>
      <c r="AT50" s="154"/>
      <c r="AU50" s="154"/>
      <c r="AV50" s="154"/>
      <c r="AW50" s="154"/>
      <c r="AX50" s="154"/>
      <c r="AY50" s="192" t="s">
        <v>396</v>
      </c>
      <c r="AZ50" s="135"/>
      <c r="BA50" s="136" t="s">
        <v>529</v>
      </c>
      <c r="BB50" s="137" t="s">
        <v>205</v>
      </c>
      <c r="BC50" s="138"/>
      <c r="BD50" s="138"/>
      <c r="BE50" s="138"/>
      <c r="BF50" s="164"/>
      <c r="BG50" s="154"/>
      <c r="BH50" s="154"/>
      <c r="BI50" s="154"/>
      <c r="BJ50" s="154"/>
      <c r="BK50" s="154"/>
      <c r="BL50" s="154"/>
      <c r="BM50" s="154"/>
      <c r="BN50" s="154"/>
      <c r="BO50" s="192" t="s">
        <v>474</v>
      </c>
      <c r="BP50" s="135"/>
      <c r="BQ50" s="136" t="s">
        <v>529</v>
      </c>
      <c r="BR50" s="137" t="s">
        <v>205</v>
      </c>
      <c r="BS50" s="138"/>
      <c r="BT50" s="138"/>
      <c r="BU50" s="138"/>
      <c r="BV50" s="164"/>
      <c r="BW50" s="154"/>
      <c r="BX50" s="154"/>
      <c r="BY50" s="154"/>
      <c r="BZ50" s="154"/>
      <c r="CA50" s="154"/>
      <c r="CB50" s="154"/>
      <c r="CC50" s="154"/>
      <c r="CD50" s="154"/>
      <c r="CE50" s="154"/>
      <c r="CF50" s="154"/>
      <c r="CG50" s="192" t="s">
        <v>702</v>
      </c>
      <c r="CH50" s="135"/>
      <c r="CI50" s="136" t="s">
        <v>529</v>
      </c>
      <c r="CJ50" s="137" t="s">
        <v>205</v>
      </c>
      <c r="CK50" s="138"/>
      <c r="CL50" s="138"/>
      <c r="CM50" s="138"/>
      <c r="CN50" s="164"/>
      <c r="CO50" s="154"/>
      <c r="CP50" s="154"/>
      <c r="CQ50" s="154"/>
      <c r="CR50" s="154"/>
      <c r="CS50" s="154"/>
      <c r="CT50" s="154"/>
      <c r="CU50" s="154"/>
      <c r="CV50" s="154"/>
      <c r="CW50" s="192" t="s">
        <v>868</v>
      </c>
      <c r="CX50" s="135"/>
      <c r="CY50" s="136" t="s">
        <v>529</v>
      </c>
      <c r="CZ50" s="137" t="s">
        <v>205</v>
      </c>
      <c r="DA50" s="138"/>
      <c r="DB50" s="138"/>
      <c r="DC50" s="138"/>
      <c r="DD50" s="164"/>
      <c r="DE50" s="154"/>
      <c r="DF50" s="154"/>
      <c r="DG50" s="154"/>
      <c r="DH50" s="154"/>
      <c r="DI50" s="154"/>
      <c r="DJ50" s="154"/>
      <c r="DK50" s="154"/>
      <c r="DL50" s="154"/>
      <c r="DM50" s="192" t="s">
        <v>1023</v>
      </c>
      <c r="DN50" s="135"/>
      <c r="DO50" s="136" t="s">
        <v>529</v>
      </c>
      <c r="DP50" s="137" t="s">
        <v>205</v>
      </c>
      <c r="DQ50" s="138"/>
      <c r="DR50" s="138"/>
      <c r="DS50" s="138"/>
      <c r="DT50" s="164"/>
      <c r="DU50" s="154"/>
      <c r="DV50" s="154"/>
      <c r="DW50" s="154"/>
      <c r="DX50" s="154"/>
      <c r="DY50" s="154"/>
      <c r="DZ50" s="154"/>
      <c r="EA50" s="154"/>
      <c r="EB50" s="154"/>
      <c r="EC50" s="192" t="s">
        <v>1102</v>
      </c>
      <c r="ED50" s="135"/>
      <c r="EE50" s="136" t="s">
        <v>529</v>
      </c>
      <c r="EF50" s="137" t="s">
        <v>205</v>
      </c>
      <c r="EG50" s="138"/>
      <c r="EH50" s="138"/>
      <c r="EI50" s="138"/>
      <c r="EJ50" s="164"/>
      <c r="EK50" s="154"/>
      <c r="EL50" s="154"/>
      <c r="EM50" s="154"/>
      <c r="EN50" s="154"/>
      <c r="EO50" s="154"/>
      <c r="EP50" s="154"/>
      <c r="EQ50" s="154"/>
      <c r="ER50" s="154"/>
      <c r="ES50" s="192" t="s">
        <v>1181</v>
      </c>
      <c r="ET50" s="135"/>
      <c r="EU50" s="136" t="s">
        <v>529</v>
      </c>
      <c r="EV50" s="137" t="s">
        <v>205</v>
      </c>
      <c r="EW50" s="138"/>
      <c r="EX50" s="138"/>
      <c r="EY50" s="138"/>
      <c r="EZ50" s="164"/>
      <c r="FA50" s="154"/>
      <c r="FB50" s="154"/>
      <c r="FC50" s="154"/>
      <c r="FD50" s="154"/>
      <c r="FE50" s="154"/>
      <c r="FF50" s="154"/>
      <c r="FG50" s="154"/>
      <c r="FH50" s="154"/>
      <c r="FI50" s="192" t="s">
        <v>1260</v>
      </c>
      <c r="FJ50" s="135"/>
      <c r="FK50" s="136" t="s">
        <v>529</v>
      </c>
      <c r="FL50" s="137" t="s">
        <v>205</v>
      </c>
      <c r="FM50" s="138"/>
      <c r="FN50" s="138"/>
      <c r="FO50" s="138"/>
      <c r="FP50" s="164"/>
      <c r="FQ50" s="154"/>
      <c r="FR50" s="154"/>
      <c r="FS50" s="154"/>
      <c r="FT50" s="154"/>
      <c r="FU50" s="154"/>
      <c r="FV50" s="154"/>
      <c r="FW50" s="154"/>
      <c r="FX50" s="154"/>
      <c r="FY50" s="192" t="s">
        <v>1339</v>
      </c>
      <c r="FZ50" s="135"/>
      <c r="GA50" s="136" t="s">
        <v>529</v>
      </c>
      <c r="GB50" s="137" t="s">
        <v>205</v>
      </c>
      <c r="GC50" s="138"/>
      <c r="GD50" s="138"/>
      <c r="GE50" s="138"/>
      <c r="GF50" s="164"/>
      <c r="GG50" s="154"/>
      <c r="GH50" s="154"/>
      <c r="GI50" s="154"/>
      <c r="GJ50" s="154"/>
      <c r="GK50" s="154"/>
      <c r="GL50" s="154"/>
      <c r="GM50" s="154"/>
      <c r="GN50" s="154"/>
      <c r="GO50" s="192" t="s">
        <v>1418</v>
      </c>
      <c r="GP50" s="135"/>
      <c r="GQ50" s="136" t="s">
        <v>529</v>
      </c>
      <c r="GR50" s="137" t="s">
        <v>205</v>
      </c>
      <c r="GS50" s="138"/>
      <c r="GT50" s="138"/>
      <c r="GU50" s="138"/>
      <c r="GV50" s="164"/>
      <c r="GW50" s="154"/>
      <c r="GX50" s="154"/>
      <c r="GY50" s="154"/>
      <c r="GZ50" s="154"/>
      <c r="HA50" s="154"/>
      <c r="HB50" s="154"/>
      <c r="HC50" s="154"/>
      <c r="HD50" s="154"/>
      <c r="HE50" s="192" t="s">
        <v>2205</v>
      </c>
      <c r="HF50" s="135"/>
      <c r="HG50" s="136" t="s">
        <v>529</v>
      </c>
      <c r="HH50" s="137" t="s">
        <v>205</v>
      </c>
      <c r="HI50" s="138"/>
      <c r="HJ50" s="138"/>
      <c r="HK50" s="138"/>
      <c r="HL50" s="164"/>
      <c r="HM50" s="154"/>
      <c r="HN50" s="154"/>
      <c r="HO50" s="154"/>
      <c r="HP50" s="154"/>
      <c r="HQ50" s="139"/>
      <c r="HR50" s="154"/>
      <c r="HS50" s="154"/>
      <c r="HT50" s="154"/>
      <c r="HU50" s="192" t="s">
        <v>2284</v>
      </c>
      <c r="HV50" s="135"/>
      <c r="HW50" s="136" t="s">
        <v>529</v>
      </c>
      <c r="HX50" s="137" t="s">
        <v>205</v>
      </c>
      <c r="HY50" s="138"/>
      <c r="HZ50" s="138"/>
      <c r="IA50" s="138"/>
      <c r="IB50" s="139"/>
      <c r="IC50" s="154"/>
      <c r="ID50" s="154"/>
      <c r="IE50" s="154"/>
      <c r="IF50" s="154"/>
      <c r="IG50" s="154"/>
      <c r="IH50" s="154"/>
      <c r="II50" s="154"/>
      <c r="IJ50" s="192" t="s">
        <v>2363</v>
      </c>
      <c r="IK50" s="135"/>
      <c r="IL50" s="136" t="s">
        <v>529</v>
      </c>
      <c r="IM50" s="137" t="s">
        <v>205</v>
      </c>
      <c r="IN50" s="138"/>
      <c r="IO50" s="138"/>
      <c r="IP50" s="138"/>
      <c r="IQ50" s="139"/>
      <c r="IR50" s="139"/>
      <c r="IS50" s="154"/>
      <c r="IT50" s="154"/>
      <c r="IU50" s="139">
        <f t="shared" si="36"/>
        <v>0</v>
      </c>
      <c r="IV50" s="139">
        <f t="shared" si="36"/>
        <v>0</v>
      </c>
    </row>
    <row r="51" spans="1:256" s="293" customFormat="1" ht="15" customHeight="1" thickBot="1" x14ac:dyDescent="0.25">
      <c r="A51" s="192" t="s">
        <v>68</v>
      </c>
      <c r="B51" s="286"/>
      <c r="C51" s="287" t="s">
        <v>543</v>
      </c>
      <c r="D51" s="288" t="s">
        <v>1516</v>
      </c>
      <c r="E51" s="289"/>
      <c r="F51" s="289"/>
      <c r="G51" s="289"/>
      <c r="H51" s="289"/>
      <c r="I51" s="290"/>
      <c r="J51" s="290"/>
      <c r="K51" s="290"/>
      <c r="L51" s="290"/>
      <c r="M51" s="290"/>
      <c r="N51" s="290"/>
      <c r="O51" s="290"/>
      <c r="P51" s="290"/>
      <c r="Q51" s="290"/>
      <c r="R51" s="290"/>
      <c r="S51" s="192" t="s">
        <v>238</v>
      </c>
      <c r="T51" s="286"/>
      <c r="U51" s="287" t="s">
        <v>543</v>
      </c>
      <c r="V51" s="288" t="s">
        <v>1516</v>
      </c>
      <c r="W51" s="289"/>
      <c r="X51" s="289"/>
      <c r="Y51" s="289"/>
      <c r="Z51" s="289"/>
      <c r="AA51" s="290"/>
      <c r="AB51" s="290"/>
      <c r="AC51" s="290"/>
      <c r="AD51" s="290"/>
      <c r="AE51" s="290"/>
      <c r="AF51" s="290">
        <v>19258</v>
      </c>
      <c r="AG51" s="291"/>
      <c r="AH51" s="291"/>
      <c r="AI51" s="192" t="s">
        <v>317</v>
      </c>
      <c r="AJ51" s="286"/>
      <c r="AK51" s="287" t="s">
        <v>543</v>
      </c>
      <c r="AL51" s="288" t="s">
        <v>1516</v>
      </c>
      <c r="AM51" s="289"/>
      <c r="AN51" s="289"/>
      <c r="AO51" s="289"/>
      <c r="AP51" s="292"/>
      <c r="AQ51" s="291"/>
      <c r="AR51" s="291"/>
      <c r="AS51" s="291"/>
      <c r="AT51" s="291"/>
      <c r="AU51" s="291"/>
      <c r="AV51" s="291"/>
      <c r="AW51" s="291"/>
      <c r="AX51" s="291"/>
      <c r="AY51" s="192" t="s">
        <v>397</v>
      </c>
      <c r="AZ51" s="286"/>
      <c r="BA51" s="287" t="s">
        <v>543</v>
      </c>
      <c r="BB51" s="288" t="s">
        <v>1516</v>
      </c>
      <c r="BC51" s="289"/>
      <c r="BD51" s="289"/>
      <c r="BE51" s="289"/>
      <c r="BF51" s="292"/>
      <c r="BG51" s="291"/>
      <c r="BH51" s="291"/>
      <c r="BI51" s="291"/>
      <c r="BJ51" s="291"/>
      <c r="BK51" s="291"/>
      <c r="BL51" s="291"/>
      <c r="BM51" s="291"/>
      <c r="BN51" s="291"/>
      <c r="BO51" s="192" t="s">
        <v>475</v>
      </c>
      <c r="BP51" s="286"/>
      <c r="BQ51" s="287" t="s">
        <v>543</v>
      </c>
      <c r="BR51" s="288" t="s">
        <v>1516</v>
      </c>
      <c r="BS51" s="289"/>
      <c r="BT51" s="289"/>
      <c r="BU51" s="289"/>
      <c r="BV51" s="292"/>
      <c r="BW51" s="291"/>
      <c r="BX51" s="291"/>
      <c r="BY51" s="291"/>
      <c r="BZ51" s="291"/>
      <c r="CA51" s="291"/>
      <c r="CB51" s="291"/>
      <c r="CC51" s="291"/>
      <c r="CD51" s="291"/>
      <c r="CE51" s="291"/>
      <c r="CF51" s="291"/>
      <c r="CG51" s="192" t="s">
        <v>703</v>
      </c>
      <c r="CH51" s="286"/>
      <c r="CI51" s="287" t="s">
        <v>543</v>
      </c>
      <c r="CJ51" s="288" t="s">
        <v>1516</v>
      </c>
      <c r="CK51" s="289"/>
      <c r="CL51" s="289"/>
      <c r="CM51" s="289"/>
      <c r="CN51" s="292"/>
      <c r="CO51" s="291"/>
      <c r="CP51" s="291"/>
      <c r="CQ51" s="291"/>
      <c r="CR51" s="291"/>
      <c r="CS51" s="291"/>
      <c r="CT51" s="291"/>
      <c r="CU51" s="291"/>
      <c r="CV51" s="291"/>
      <c r="CW51" s="192" t="s">
        <v>869</v>
      </c>
      <c r="CX51" s="286"/>
      <c r="CY51" s="287" t="s">
        <v>543</v>
      </c>
      <c r="CZ51" s="288" t="s">
        <v>1516</v>
      </c>
      <c r="DA51" s="289"/>
      <c r="DB51" s="289"/>
      <c r="DC51" s="289"/>
      <c r="DD51" s="292"/>
      <c r="DE51" s="291"/>
      <c r="DF51" s="291"/>
      <c r="DG51" s="291"/>
      <c r="DH51" s="291"/>
      <c r="DI51" s="291"/>
      <c r="DJ51" s="291"/>
      <c r="DK51" s="291"/>
      <c r="DL51" s="291"/>
      <c r="DM51" s="192" t="s">
        <v>1024</v>
      </c>
      <c r="DN51" s="286"/>
      <c r="DO51" s="287" t="s">
        <v>543</v>
      </c>
      <c r="DP51" s="288" t="s">
        <v>1516</v>
      </c>
      <c r="DQ51" s="289"/>
      <c r="DR51" s="289"/>
      <c r="DS51" s="289"/>
      <c r="DT51" s="292"/>
      <c r="DU51" s="291"/>
      <c r="DV51" s="291"/>
      <c r="DW51" s="291"/>
      <c r="DX51" s="291"/>
      <c r="DY51" s="291"/>
      <c r="DZ51" s="291"/>
      <c r="EA51" s="291"/>
      <c r="EB51" s="291"/>
      <c r="EC51" s="192" t="s">
        <v>1103</v>
      </c>
      <c r="ED51" s="286"/>
      <c r="EE51" s="287" t="s">
        <v>543</v>
      </c>
      <c r="EF51" s="288" t="s">
        <v>1516</v>
      </c>
      <c r="EG51" s="289"/>
      <c r="EH51" s="289"/>
      <c r="EI51" s="289"/>
      <c r="EJ51" s="292"/>
      <c r="EK51" s="291"/>
      <c r="EL51" s="291"/>
      <c r="EM51" s="291"/>
      <c r="EN51" s="291"/>
      <c r="EO51" s="291"/>
      <c r="EP51" s="291"/>
      <c r="EQ51" s="291"/>
      <c r="ER51" s="291"/>
      <c r="ES51" s="192" t="s">
        <v>1182</v>
      </c>
      <c r="ET51" s="286"/>
      <c r="EU51" s="287" t="s">
        <v>543</v>
      </c>
      <c r="EV51" s="288" t="s">
        <v>1516</v>
      </c>
      <c r="EW51" s="289"/>
      <c r="EX51" s="289"/>
      <c r="EY51" s="289"/>
      <c r="EZ51" s="292"/>
      <c r="FA51" s="291"/>
      <c r="FB51" s="291"/>
      <c r="FC51" s="291"/>
      <c r="FD51" s="291"/>
      <c r="FE51" s="291"/>
      <c r="FF51" s="291"/>
      <c r="FG51" s="291"/>
      <c r="FH51" s="291"/>
      <c r="FI51" s="192" t="s">
        <v>1261</v>
      </c>
      <c r="FJ51" s="286"/>
      <c r="FK51" s="287" t="s">
        <v>543</v>
      </c>
      <c r="FL51" s="288" t="s">
        <v>1516</v>
      </c>
      <c r="FM51" s="289"/>
      <c r="FN51" s="289"/>
      <c r="FO51" s="289"/>
      <c r="FP51" s="292"/>
      <c r="FQ51" s="291"/>
      <c r="FR51" s="291"/>
      <c r="FS51" s="291"/>
      <c r="FT51" s="291"/>
      <c r="FU51" s="291"/>
      <c r="FV51" s="291"/>
      <c r="FW51" s="291"/>
      <c r="FX51" s="291"/>
      <c r="FY51" s="192" t="s">
        <v>1340</v>
      </c>
      <c r="FZ51" s="286"/>
      <c r="GA51" s="287" t="s">
        <v>543</v>
      </c>
      <c r="GB51" s="288" t="s">
        <v>1516</v>
      </c>
      <c r="GC51" s="289"/>
      <c r="GD51" s="289"/>
      <c r="GE51" s="289"/>
      <c r="GF51" s="292"/>
      <c r="GG51" s="291"/>
      <c r="GH51" s="291"/>
      <c r="GI51" s="291"/>
      <c r="GJ51" s="291"/>
      <c r="GK51" s="291"/>
      <c r="GL51" s="291"/>
      <c r="GM51" s="291"/>
      <c r="GN51" s="291"/>
      <c r="GO51" s="192" t="s">
        <v>1419</v>
      </c>
      <c r="GP51" s="286"/>
      <c r="GQ51" s="287" t="s">
        <v>543</v>
      </c>
      <c r="GR51" s="288" t="s">
        <v>1516</v>
      </c>
      <c r="GS51" s="289"/>
      <c r="GT51" s="289"/>
      <c r="GU51" s="289"/>
      <c r="GV51" s="292"/>
      <c r="GW51" s="291"/>
      <c r="GX51" s="291"/>
      <c r="GY51" s="291"/>
      <c r="GZ51" s="291"/>
      <c r="HA51" s="291"/>
      <c r="HB51" s="291"/>
      <c r="HC51" s="291"/>
      <c r="HD51" s="291"/>
      <c r="HE51" s="192" t="s">
        <v>2206</v>
      </c>
      <c r="HF51" s="286"/>
      <c r="HG51" s="287" t="s">
        <v>543</v>
      </c>
      <c r="HH51" s="288" t="s">
        <v>1516</v>
      </c>
      <c r="HI51" s="289"/>
      <c r="HJ51" s="289"/>
      <c r="HK51" s="289"/>
      <c r="HL51" s="292"/>
      <c r="HM51" s="291"/>
      <c r="HN51" s="291"/>
      <c r="HO51" s="291"/>
      <c r="HP51" s="291"/>
      <c r="HQ51" s="290"/>
      <c r="HR51" s="291"/>
      <c r="HS51" s="291"/>
      <c r="HT51" s="291"/>
      <c r="HU51" s="192" t="s">
        <v>2285</v>
      </c>
      <c r="HV51" s="286"/>
      <c r="HW51" s="287" t="s">
        <v>543</v>
      </c>
      <c r="HX51" s="288" t="s">
        <v>1516</v>
      </c>
      <c r="HY51" s="289"/>
      <c r="HZ51" s="289"/>
      <c r="IA51" s="289"/>
      <c r="IB51" s="290"/>
      <c r="IC51" s="291"/>
      <c r="ID51" s="291"/>
      <c r="IE51" s="291"/>
      <c r="IF51" s="291"/>
      <c r="IG51" s="291"/>
      <c r="IH51" s="291"/>
      <c r="II51" s="291"/>
      <c r="IJ51" s="192" t="s">
        <v>2364</v>
      </c>
      <c r="IK51" s="286"/>
      <c r="IL51" s="287" t="s">
        <v>543</v>
      </c>
      <c r="IM51" s="288" t="s">
        <v>1516</v>
      </c>
      <c r="IN51" s="289"/>
      <c r="IO51" s="289"/>
      <c r="IP51" s="289"/>
      <c r="IQ51" s="290"/>
      <c r="IR51" s="290"/>
      <c r="IS51" s="291"/>
      <c r="IT51" s="291"/>
      <c r="IU51" s="290">
        <f t="shared" si="36"/>
        <v>0</v>
      </c>
      <c r="IV51" s="290">
        <f t="shared" si="36"/>
        <v>19258</v>
      </c>
    </row>
    <row r="52" spans="1:256" s="86" customFormat="1" ht="15" customHeight="1" thickBot="1" x14ac:dyDescent="0.25">
      <c r="A52" s="192" t="s">
        <v>69</v>
      </c>
      <c r="B52" s="103" t="s">
        <v>540</v>
      </c>
      <c r="C52" s="104" t="s">
        <v>541</v>
      </c>
      <c r="D52" s="105"/>
      <c r="E52" s="105"/>
      <c r="F52" s="105"/>
      <c r="G52" s="105"/>
      <c r="H52" s="105"/>
      <c r="I52" s="85"/>
      <c r="J52" s="85"/>
      <c r="K52" s="85"/>
      <c r="L52" s="85"/>
      <c r="M52" s="85"/>
      <c r="N52" s="85"/>
      <c r="O52" s="85"/>
      <c r="P52" s="85"/>
      <c r="Q52" s="85"/>
      <c r="R52" s="85"/>
      <c r="S52" s="192" t="s">
        <v>239</v>
      </c>
      <c r="T52" s="103" t="s">
        <v>540</v>
      </c>
      <c r="U52" s="104" t="s">
        <v>541</v>
      </c>
      <c r="V52" s="105"/>
      <c r="W52" s="105"/>
      <c r="X52" s="105"/>
      <c r="Y52" s="105"/>
      <c r="Z52" s="105"/>
      <c r="AA52" s="85"/>
      <c r="AB52" s="85"/>
      <c r="AC52" s="85"/>
      <c r="AD52" s="85"/>
      <c r="AE52" s="85"/>
      <c r="AF52" s="85"/>
      <c r="AG52" s="148"/>
      <c r="AH52" s="148"/>
      <c r="AI52" s="192" t="s">
        <v>318</v>
      </c>
      <c r="AJ52" s="103" t="s">
        <v>540</v>
      </c>
      <c r="AK52" s="104" t="s">
        <v>541</v>
      </c>
      <c r="AL52" s="105"/>
      <c r="AM52" s="105"/>
      <c r="AN52" s="105"/>
      <c r="AO52" s="105"/>
      <c r="AP52" s="165"/>
      <c r="AQ52" s="148"/>
      <c r="AR52" s="148"/>
      <c r="AS52" s="148"/>
      <c r="AT52" s="148"/>
      <c r="AU52" s="148"/>
      <c r="AV52" s="148"/>
      <c r="AW52" s="148"/>
      <c r="AX52" s="148"/>
      <c r="AY52" s="192" t="s">
        <v>398</v>
      </c>
      <c r="AZ52" s="103" t="s">
        <v>540</v>
      </c>
      <c r="BA52" s="104" t="s">
        <v>541</v>
      </c>
      <c r="BB52" s="105"/>
      <c r="BC52" s="105"/>
      <c r="BD52" s="105"/>
      <c r="BE52" s="105"/>
      <c r="BF52" s="165"/>
      <c r="BG52" s="148"/>
      <c r="BH52" s="148"/>
      <c r="BI52" s="148"/>
      <c r="BJ52" s="148"/>
      <c r="BK52" s="148"/>
      <c r="BL52" s="148"/>
      <c r="BM52" s="148"/>
      <c r="BN52" s="148"/>
      <c r="BO52" s="192" t="s">
        <v>476</v>
      </c>
      <c r="BP52" s="103" t="s">
        <v>540</v>
      </c>
      <c r="BQ52" s="104" t="s">
        <v>541</v>
      </c>
      <c r="BR52" s="105"/>
      <c r="BS52" s="105"/>
      <c r="BT52" s="105"/>
      <c r="BU52" s="105"/>
      <c r="BV52" s="165"/>
      <c r="BW52" s="148"/>
      <c r="BX52" s="148"/>
      <c r="BY52" s="148"/>
      <c r="BZ52" s="148"/>
      <c r="CA52" s="148"/>
      <c r="CB52" s="148"/>
      <c r="CC52" s="148"/>
      <c r="CD52" s="148"/>
      <c r="CE52" s="148"/>
      <c r="CF52" s="148"/>
      <c r="CG52" s="192" t="s">
        <v>704</v>
      </c>
      <c r="CH52" s="103" t="s">
        <v>540</v>
      </c>
      <c r="CI52" s="104" t="s">
        <v>541</v>
      </c>
      <c r="CJ52" s="105"/>
      <c r="CK52" s="105"/>
      <c r="CL52" s="105"/>
      <c r="CM52" s="105"/>
      <c r="CN52" s="165"/>
      <c r="CO52" s="148"/>
      <c r="CP52" s="148"/>
      <c r="CQ52" s="148"/>
      <c r="CR52" s="148"/>
      <c r="CS52" s="148"/>
      <c r="CT52" s="148"/>
      <c r="CU52" s="148"/>
      <c r="CV52" s="148"/>
      <c r="CW52" s="192" t="s">
        <v>870</v>
      </c>
      <c r="CX52" s="103" t="s">
        <v>540</v>
      </c>
      <c r="CY52" s="104" t="s">
        <v>541</v>
      </c>
      <c r="CZ52" s="105"/>
      <c r="DA52" s="105"/>
      <c r="DB52" s="105"/>
      <c r="DC52" s="105"/>
      <c r="DD52" s="165"/>
      <c r="DE52" s="148"/>
      <c r="DF52" s="148"/>
      <c r="DG52" s="148"/>
      <c r="DH52" s="148"/>
      <c r="DI52" s="148"/>
      <c r="DJ52" s="148"/>
      <c r="DK52" s="148"/>
      <c r="DL52" s="148"/>
      <c r="DM52" s="192" t="s">
        <v>1025</v>
      </c>
      <c r="DN52" s="103" t="s">
        <v>540</v>
      </c>
      <c r="DO52" s="104" t="s">
        <v>541</v>
      </c>
      <c r="DP52" s="105"/>
      <c r="DQ52" s="105"/>
      <c r="DR52" s="105"/>
      <c r="DS52" s="105"/>
      <c r="DT52" s="165"/>
      <c r="DU52" s="148"/>
      <c r="DV52" s="148"/>
      <c r="DW52" s="148"/>
      <c r="DX52" s="148"/>
      <c r="DY52" s="148"/>
      <c r="DZ52" s="148"/>
      <c r="EA52" s="148"/>
      <c r="EB52" s="148"/>
      <c r="EC52" s="192" t="s">
        <v>1104</v>
      </c>
      <c r="ED52" s="103" t="s">
        <v>540</v>
      </c>
      <c r="EE52" s="104" t="s">
        <v>541</v>
      </c>
      <c r="EF52" s="105"/>
      <c r="EG52" s="105"/>
      <c r="EH52" s="105"/>
      <c r="EI52" s="105"/>
      <c r="EJ52" s="165"/>
      <c r="EK52" s="148"/>
      <c r="EL52" s="148"/>
      <c r="EM52" s="148"/>
      <c r="EN52" s="148"/>
      <c r="EO52" s="148"/>
      <c r="EP52" s="148"/>
      <c r="EQ52" s="148"/>
      <c r="ER52" s="148"/>
      <c r="ES52" s="192" t="s">
        <v>1183</v>
      </c>
      <c r="ET52" s="103" t="s">
        <v>540</v>
      </c>
      <c r="EU52" s="104" t="s">
        <v>541</v>
      </c>
      <c r="EV52" s="105"/>
      <c r="EW52" s="105"/>
      <c r="EX52" s="105"/>
      <c r="EY52" s="105"/>
      <c r="EZ52" s="165"/>
      <c r="FA52" s="148"/>
      <c r="FB52" s="148"/>
      <c r="FC52" s="148"/>
      <c r="FD52" s="148"/>
      <c r="FE52" s="148"/>
      <c r="FF52" s="148"/>
      <c r="FG52" s="148"/>
      <c r="FH52" s="148"/>
      <c r="FI52" s="192" t="s">
        <v>1262</v>
      </c>
      <c r="FJ52" s="103" t="s">
        <v>540</v>
      </c>
      <c r="FK52" s="104" t="s">
        <v>541</v>
      </c>
      <c r="FL52" s="105"/>
      <c r="FM52" s="105"/>
      <c r="FN52" s="105"/>
      <c r="FO52" s="105"/>
      <c r="FP52" s="165"/>
      <c r="FQ52" s="148"/>
      <c r="FR52" s="148"/>
      <c r="FS52" s="148"/>
      <c r="FT52" s="148"/>
      <c r="FU52" s="148"/>
      <c r="FV52" s="148"/>
      <c r="FW52" s="148"/>
      <c r="FX52" s="148"/>
      <c r="FY52" s="192" t="s">
        <v>1341</v>
      </c>
      <c r="FZ52" s="103" t="s">
        <v>540</v>
      </c>
      <c r="GA52" s="104" t="s">
        <v>541</v>
      </c>
      <c r="GB52" s="105"/>
      <c r="GC52" s="105"/>
      <c r="GD52" s="105"/>
      <c r="GE52" s="105"/>
      <c r="GF52" s="165"/>
      <c r="GG52" s="148"/>
      <c r="GH52" s="148"/>
      <c r="GI52" s="148"/>
      <c r="GJ52" s="148"/>
      <c r="GK52" s="148"/>
      <c r="GL52" s="148"/>
      <c r="GM52" s="148"/>
      <c r="GN52" s="148"/>
      <c r="GO52" s="192" t="s">
        <v>1420</v>
      </c>
      <c r="GP52" s="103" t="s">
        <v>540</v>
      </c>
      <c r="GQ52" s="104" t="s">
        <v>541</v>
      </c>
      <c r="GR52" s="105"/>
      <c r="GS52" s="105"/>
      <c r="GT52" s="105"/>
      <c r="GU52" s="105"/>
      <c r="GV52" s="165"/>
      <c r="GW52" s="148"/>
      <c r="GX52" s="148"/>
      <c r="GY52" s="148"/>
      <c r="GZ52" s="148"/>
      <c r="HA52" s="148"/>
      <c r="HB52" s="148"/>
      <c r="HC52" s="148"/>
      <c r="HD52" s="148"/>
      <c r="HE52" s="192" t="s">
        <v>2207</v>
      </c>
      <c r="HF52" s="103" t="s">
        <v>540</v>
      </c>
      <c r="HG52" s="104" t="s">
        <v>541</v>
      </c>
      <c r="HH52" s="105"/>
      <c r="HI52" s="105"/>
      <c r="HJ52" s="105"/>
      <c r="HK52" s="105"/>
      <c r="HL52" s="165"/>
      <c r="HM52" s="148"/>
      <c r="HN52" s="148"/>
      <c r="HO52" s="148"/>
      <c r="HP52" s="148"/>
      <c r="HQ52" s="85"/>
      <c r="HR52" s="148"/>
      <c r="HS52" s="148"/>
      <c r="HT52" s="148"/>
      <c r="HU52" s="192" t="s">
        <v>2286</v>
      </c>
      <c r="HV52" s="103" t="s">
        <v>540</v>
      </c>
      <c r="HW52" s="104" t="s">
        <v>541</v>
      </c>
      <c r="HX52" s="105"/>
      <c r="HY52" s="105"/>
      <c r="HZ52" s="105"/>
      <c r="IA52" s="105"/>
      <c r="IB52" s="85"/>
      <c r="IC52" s="148"/>
      <c r="ID52" s="148"/>
      <c r="IE52" s="148"/>
      <c r="IF52" s="148"/>
      <c r="IG52" s="148"/>
      <c r="IH52" s="148"/>
      <c r="II52" s="148"/>
      <c r="IJ52" s="192" t="s">
        <v>2365</v>
      </c>
      <c r="IK52" s="103" t="s">
        <v>540</v>
      </c>
      <c r="IL52" s="104" t="s">
        <v>541</v>
      </c>
      <c r="IM52" s="105"/>
      <c r="IN52" s="105"/>
      <c r="IO52" s="105"/>
      <c r="IP52" s="105"/>
      <c r="IQ52" s="85"/>
      <c r="IR52" s="85"/>
      <c r="IS52" s="148"/>
      <c r="IT52" s="148"/>
      <c r="IU52" s="85">
        <f t="shared" si="36"/>
        <v>0</v>
      </c>
      <c r="IV52" s="85">
        <f t="shared" si="36"/>
        <v>0</v>
      </c>
    </row>
    <row r="53" spans="1:256" s="86" customFormat="1" ht="30" customHeight="1" thickBot="1" x14ac:dyDescent="0.25">
      <c r="A53" s="192" t="s">
        <v>70</v>
      </c>
      <c r="B53" s="528" t="s">
        <v>547</v>
      </c>
      <c r="C53" s="529"/>
      <c r="D53" s="529"/>
      <c r="E53" s="529"/>
      <c r="F53" s="529"/>
      <c r="G53" s="529"/>
      <c r="H53" s="529"/>
      <c r="I53" s="99">
        <f t="shared" ref="I53:R53" si="212">SUM(I43,I44,I52)</f>
        <v>527941</v>
      </c>
      <c r="J53" s="99">
        <f t="shared" si="212"/>
        <v>16277</v>
      </c>
      <c r="K53" s="99">
        <f>SUM(K43,K44,K52)</f>
        <v>2277970</v>
      </c>
      <c r="L53" s="99">
        <f>SUM(L43,L44,L52)</f>
        <v>2267597</v>
      </c>
      <c r="M53" s="99">
        <f t="shared" si="212"/>
        <v>0</v>
      </c>
      <c r="N53" s="99">
        <f t="shared" si="212"/>
        <v>0</v>
      </c>
      <c r="O53" s="99">
        <f t="shared" si="212"/>
        <v>140107</v>
      </c>
      <c r="P53" s="99">
        <f t="shared" si="212"/>
        <v>135428</v>
      </c>
      <c r="Q53" s="99">
        <f t="shared" si="212"/>
        <v>34409</v>
      </c>
      <c r="R53" s="99">
        <f t="shared" si="212"/>
        <v>27277</v>
      </c>
      <c r="S53" s="192" t="s">
        <v>240</v>
      </c>
      <c r="T53" s="528" t="s">
        <v>547</v>
      </c>
      <c r="U53" s="529"/>
      <c r="V53" s="529"/>
      <c r="W53" s="529"/>
      <c r="X53" s="529"/>
      <c r="Y53" s="529"/>
      <c r="Z53" s="529"/>
      <c r="AA53" s="99">
        <f t="shared" ref="AA53:AH53" si="213">SUM(AA43,AA44,AA52)</f>
        <v>0</v>
      </c>
      <c r="AB53" s="99">
        <f t="shared" si="213"/>
        <v>0</v>
      </c>
      <c r="AC53" s="99">
        <f t="shared" si="213"/>
        <v>31850</v>
      </c>
      <c r="AD53" s="99">
        <f t="shared" si="213"/>
        <v>25311</v>
      </c>
      <c r="AE53" s="99">
        <f t="shared" si="213"/>
        <v>718887</v>
      </c>
      <c r="AF53" s="99">
        <f>SUM(AF43,AF44,AF52)</f>
        <v>954693</v>
      </c>
      <c r="AG53" s="153">
        <f t="shared" si="213"/>
        <v>0</v>
      </c>
      <c r="AH53" s="153">
        <f t="shared" si="213"/>
        <v>0</v>
      </c>
      <c r="AI53" s="192" t="s">
        <v>319</v>
      </c>
      <c r="AJ53" s="528" t="s">
        <v>547</v>
      </c>
      <c r="AK53" s="529"/>
      <c r="AL53" s="529"/>
      <c r="AM53" s="529"/>
      <c r="AN53" s="529"/>
      <c r="AO53" s="529"/>
      <c r="AP53" s="551"/>
      <c r="AQ53" s="99">
        <f t="shared" ref="AQ53:AW53" si="214">SUM(AQ43,AQ44,AQ52)</f>
        <v>1436963</v>
      </c>
      <c r="AR53" s="99">
        <f>SUM(AR43,AR44,AR52)</f>
        <v>1436963</v>
      </c>
      <c r="AS53" s="99">
        <f t="shared" si="214"/>
        <v>0</v>
      </c>
      <c r="AT53" s="99">
        <f>SUM(AT43,AT44,AT52)</f>
        <v>0</v>
      </c>
      <c r="AU53" s="99">
        <f t="shared" si="214"/>
        <v>0</v>
      </c>
      <c r="AV53" s="99">
        <f>SUM(AV43,AV44,AV52)</f>
        <v>0</v>
      </c>
      <c r="AW53" s="99">
        <f t="shared" si="214"/>
        <v>49718</v>
      </c>
      <c r="AX53" s="99">
        <f>SUM(AX43,AX44,AX52)</f>
        <v>41572</v>
      </c>
      <c r="AY53" s="192" t="s">
        <v>399</v>
      </c>
      <c r="AZ53" s="528" t="s">
        <v>547</v>
      </c>
      <c r="BA53" s="529"/>
      <c r="BB53" s="529"/>
      <c r="BC53" s="529"/>
      <c r="BD53" s="529"/>
      <c r="BE53" s="529"/>
      <c r="BF53" s="551"/>
      <c r="BG53" s="99">
        <f t="shared" ref="BG53:BN53" si="215">SUM(BG43,BG44,BG52)</f>
        <v>30</v>
      </c>
      <c r="BH53" s="99">
        <f t="shared" si="215"/>
        <v>20</v>
      </c>
      <c r="BI53" s="99">
        <f t="shared" si="215"/>
        <v>1262</v>
      </c>
      <c r="BJ53" s="99">
        <f t="shared" si="215"/>
        <v>0</v>
      </c>
      <c r="BK53" s="153">
        <f t="shared" si="215"/>
        <v>6825</v>
      </c>
      <c r="BL53" s="153">
        <f t="shared" si="215"/>
        <v>5027</v>
      </c>
      <c r="BM53" s="99">
        <f t="shared" si="215"/>
        <v>9413</v>
      </c>
      <c r="BN53" s="99">
        <f t="shared" si="215"/>
        <v>0</v>
      </c>
      <c r="BO53" s="192" t="s">
        <v>477</v>
      </c>
      <c r="BP53" s="528" t="s">
        <v>547</v>
      </c>
      <c r="BQ53" s="529"/>
      <c r="BR53" s="529"/>
      <c r="BS53" s="529"/>
      <c r="BT53" s="529"/>
      <c r="BU53" s="529"/>
      <c r="BV53" s="551"/>
      <c r="BW53" s="99">
        <f t="shared" ref="BW53:CF53" si="216">SUM(BW43,BW44,BW52)</f>
        <v>10441</v>
      </c>
      <c r="BX53" s="99">
        <f t="shared" si="216"/>
        <v>11168</v>
      </c>
      <c r="BY53" s="99">
        <f t="shared" si="216"/>
        <v>5100</v>
      </c>
      <c r="BZ53" s="99">
        <f t="shared" si="216"/>
        <v>5338</v>
      </c>
      <c r="CA53" s="99"/>
      <c r="CB53" s="99"/>
      <c r="CC53" s="99">
        <f t="shared" si="216"/>
        <v>0</v>
      </c>
      <c r="CD53" s="99">
        <f t="shared" si="216"/>
        <v>0</v>
      </c>
      <c r="CE53" s="99">
        <f t="shared" si="216"/>
        <v>12000</v>
      </c>
      <c r="CF53" s="99">
        <f t="shared" si="216"/>
        <v>10884</v>
      </c>
      <c r="CG53" s="192" t="s">
        <v>705</v>
      </c>
      <c r="CH53" s="528" t="s">
        <v>547</v>
      </c>
      <c r="CI53" s="529"/>
      <c r="CJ53" s="529"/>
      <c r="CK53" s="529"/>
      <c r="CL53" s="529"/>
      <c r="CM53" s="529"/>
      <c r="CN53" s="551"/>
      <c r="CO53" s="99">
        <f t="shared" ref="CO53:CV53" si="217">SUM(CO43,CO44,CO52)</f>
        <v>4638</v>
      </c>
      <c r="CP53" s="99">
        <f t="shared" si="217"/>
        <v>5728</v>
      </c>
      <c r="CQ53" s="153">
        <f t="shared" si="217"/>
        <v>0</v>
      </c>
      <c r="CR53" s="153">
        <f t="shared" si="217"/>
        <v>0</v>
      </c>
      <c r="CS53" s="99">
        <f t="shared" si="217"/>
        <v>0</v>
      </c>
      <c r="CT53" s="99">
        <f t="shared" si="217"/>
        <v>0</v>
      </c>
      <c r="CU53" s="99">
        <f t="shared" si="217"/>
        <v>6000</v>
      </c>
      <c r="CV53" s="99">
        <f t="shared" si="217"/>
        <v>1993</v>
      </c>
      <c r="CW53" s="192" t="s">
        <v>871</v>
      </c>
      <c r="CX53" s="528" t="s">
        <v>547</v>
      </c>
      <c r="CY53" s="529"/>
      <c r="CZ53" s="529"/>
      <c r="DA53" s="529"/>
      <c r="DB53" s="529"/>
      <c r="DC53" s="529"/>
      <c r="DD53" s="551"/>
      <c r="DE53" s="99">
        <f t="shared" ref="DE53:DL53" si="218">SUM(DE43,DE44,DE52)</f>
        <v>0</v>
      </c>
      <c r="DF53" s="99">
        <f t="shared" si="218"/>
        <v>0</v>
      </c>
      <c r="DG53" s="99">
        <f t="shared" si="218"/>
        <v>0</v>
      </c>
      <c r="DH53" s="99">
        <f t="shared" si="218"/>
        <v>150</v>
      </c>
      <c r="DI53" s="99">
        <f t="shared" si="218"/>
        <v>0</v>
      </c>
      <c r="DJ53" s="99">
        <f t="shared" si="218"/>
        <v>0</v>
      </c>
      <c r="DK53" s="99">
        <f t="shared" si="218"/>
        <v>11700</v>
      </c>
      <c r="DL53" s="99">
        <f t="shared" si="218"/>
        <v>14602</v>
      </c>
      <c r="DM53" s="192" t="s">
        <v>1026</v>
      </c>
      <c r="DN53" s="528" t="s">
        <v>547</v>
      </c>
      <c r="DO53" s="529"/>
      <c r="DP53" s="529"/>
      <c r="DQ53" s="529"/>
      <c r="DR53" s="529"/>
      <c r="DS53" s="529"/>
      <c r="DT53" s="551"/>
      <c r="DU53" s="153">
        <f t="shared" ref="DU53:EB53" si="219">SUM(DU43,DU44,DU52)</f>
        <v>0</v>
      </c>
      <c r="DV53" s="153">
        <f t="shared" si="219"/>
        <v>0</v>
      </c>
      <c r="DW53" s="99">
        <f t="shared" si="219"/>
        <v>32404</v>
      </c>
      <c r="DX53" s="99">
        <f t="shared" si="219"/>
        <v>32829</v>
      </c>
      <c r="DY53" s="99">
        <f t="shared" si="219"/>
        <v>12377</v>
      </c>
      <c r="DZ53" s="99">
        <f t="shared" si="219"/>
        <v>12516</v>
      </c>
      <c r="EA53" s="99">
        <f t="shared" si="219"/>
        <v>240</v>
      </c>
      <c r="EB53" s="99">
        <f t="shared" si="219"/>
        <v>18553</v>
      </c>
      <c r="EC53" s="192" t="s">
        <v>1105</v>
      </c>
      <c r="ED53" s="528" t="s">
        <v>547</v>
      </c>
      <c r="EE53" s="529"/>
      <c r="EF53" s="529"/>
      <c r="EG53" s="529"/>
      <c r="EH53" s="529"/>
      <c r="EI53" s="529"/>
      <c r="EJ53" s="551"/>
      <c r="EK53" s="99">
        <f t="shared" ref="EK53:ER53" si="220">SUM(EK43,EK44,EK52)</f>
        <v>0</v>
      </c>
      <c r="EL53" s="99">
        <f t="shared" si="220"/>
        <v>138</v>
      </c>
      <c r="EM53" s="99">
        <f t="shared" si="220"/>
        <v>0</v>
      </c>
      <c r="EN53" s="99">
        <f t="shared" si="220"/>
        <v>0</v>
      </c>
      <c r="EO53" s="99">
        <f t="shared" si="220"/>
        <v>396</v>
      </c>
      <c r="EP53" s="99">
        <f t="shared" si="220"/>
        <v>297</v>
      </c>
      <c r="EQ53" s="153">
        <f t="shared" si="220"/>
        <v>0</v>
      </c>
      <c r="ER53" s="153">
        <f t="shared" si="220"/>
        <v>0</v>
      </c>
      <c r="ES53" s="192" t="s">
        <v>1184</v>
      </c>
      <c r="ET53" s="528" t="s">
        <v>547</v>
      </c>
      <c r="EU53" s="529"/>
      <c r="EV53" s="529"/>
      <c r="EW53" s="529"/>
      <c r="EX53" s="529"/>
      <c r="EY53" s="529"/>
      <c r="EZ53" s="551"/>
      <c r="FA53" s="99">
        <f t="shared" ref="FA53:FH53" si="221">SUM(FA43,FA44,FA52)</f>
        <v>0</v>
      </c>
      <c r="FB53" s="99">
        <f t="shared" si="221"/>
        <v>0</v>
      </c>
      <c r="FC53" s="99">
        <f t="shared" si="221"/>
        <v>0</v>
      </c>
      <c r="FD53" s="99">
        <f t="shared" si="221"/>
        <v>0</v>
      </c>
      <c r="FE53" s="99">
        <f t="shared" si="221"/>
        <v>0</v>
      </c>
      <c r="FF53" s="99">
        <f t="shared" si="221"/>
        <v>0</v>
      </c>
      <c r="FG53" s="99">
        <f t="shared" si="221"/>
        <v>0</v>
      </c>
      <c r="FH53" s="99">
        <f t="shared" si="221"/>
        <v>0</v>
      </c>
      <c r="FI53" s="192" t="s">
        <v>1263</v>
      </c>
      <c r="FJ53" s="528" t="s">
        <v>547</v>
      </c>
      <c r="FK53" s="529"/>
      <c r="FL53" s="529"/>
      <c r="FM53" s="529"/>
      <c r="FN53" s="529"/>
      <c r="FO53" s="529"/>
      <c r="FP53" s="551"/>
      <c r="FQ53" s="99">
        <f t="shared" ref="FQ53:FR53" si="222">SUM(FQ43,FQ44,FQ52)</f>
        <v>15000</v>
      </c>
      <c r="FR53" s="99">
        <f t="shared" si="222"/>
        <v>0</v>
      </c>
      <c r="FS53" s="99">
        <f t="shared" ref="FS53:FT53" si="223">SUM(FS43,FS44,FS52)</f>
        <v>200000</v>
      </c>
      <c r="FT53" s="99">
        <f t="shared" si="223"/>
        <v>0</v>
      </c>
      <c r="FU53" s="99">
        <f t="shared" ref="FU53:HT53" si="224">SUM(FU43,FU44,FU52)</f>
        <v>0</v>
      </c>
      <c r="FV53" s="99">
        <f t="shared" si="224"/>
        <v>0</v>
      </c>
      <c r="FW53" s="99">
        <f t="shared" ref="FW53:GJ53" si="225">SUM(FW43,FW44,FW52)</f>
        <v>0</v>
      </c>
      <c r="FX53" s="99">
        <f t="shared" si="225"/>
        <v>0</v>
      </c>
      <c r="FY53" s="192" t="s">
        <v>1342</v>
      </c>
      <c r="FZ53" s="528" t="s">
        <v>547</v>
      </c>
      <c r="GA53" s="529"/>
      <c r="GB53" s="529"/>
      <c r="GC53" s="529"/>
      <c r="GD53" s="529"/>
      <c r="GE53" s="529"/>
      <c r="GF53" s="551"/>
      <c r="GG53" s="99">
        <f t="shared" si="225"/>
        <v>0</v>
      </c>
      <c r="GH53" s="99">
        <f t="shared" si="225"/>
        <v>0</v>
      </c>
      <c r="GI53" s="153">
        <f t="shared" si="225"/>
        <v>0</v>
      </c>
      <c r="GJ53" s="153">
        <f t="shared" si="225"/>
        <v>0</v>
      </c>
      <c r="GK53" s="99">
        <f t="shared" si="224"/>
        <v>0</v>
      </c>
      <c r="GL53" s="99">
        <f t="shared" si="224"/>
        <v>0</v>
      </c>
      <c r="GM53" s="153">
        <f t="shared" ref="GM53:HD53" si="226">SUM(GM43,GM44,GM52)</f>
        <v>0</v>
      </c>
      <c r="GN53" s="153">
        <f t="shared" si="226"/>
        <v>0</v>
      </c>
      <c r="GO53" s="192" t="s">
        <v>1421</v>
      </c>
      <c r="GP53" s="528" t="s">
        <v>547</v>
      </c>
      <c r="GQ53" s="529"/>
      <c r="GR53" s="529"/>
      <c r="GS53" s="529"/>
      <c r="GT53" s="529"/>
      <c r="GU53" s="529"/>
      <c r="GV53" s="551"/>
      <c r="GW53" s="153">
        <f t="shared" ref="GW53:GX53" si="227">SUM(GW43,GW44,GW52)</f>
        <v>0</v>
      </c>
      <c r="GX53" s="153">
        <f t="shared" si="227"/>
        <v>0</v>
      </c>
      <c r="GY53" s="153">
        <f t="shared" si="226"/>
        <v>0</v>
      </c>
      <c r="GZ53" s="153">
        <f t="shared" si="226"/>
        <v>0</v>
      </c>
      <c r="HA53" s="153">
        <f t="shared" si="226"/>
        <v>0</v>
      </c>
      <c r="HB53" s="153">
        <f t="shared" si="226"/>
        <v>0</v>
      </c>
      <c r="HC53" s="99">
        <f t="shared" si="226"/>
        <v>0</v>
      </c>
      <c r="HD53" s="99">
        <f t="shared" si="226"/>
        <v>0</v>
      </c>
      <c r="HE53" s="192" t="s">
        <v>2208</v>
      </c>
      <c r="HF53" s="528" t="s">
        <v>547</v>
      </c>
      <c r="HG53" s="529"/>
      <c r="HH53" s="529"/>
      <c r="HI53" s="529"/>
      <c r="HJ53" s="529"/>
      <c r="HK53" s="529"/>
      <c r="HL53" s="551"/>
      <c r="HM53" s="153">
        <f t="shared" si="224"/>
        <v>0</v>
      </c>
      <c r="HN53" s="153">
        <f t="shared" si="224"/>
        <v>0</v>
      </c>
      <c r="HO53" s="99">
        <f t="shared" si="224"/>
        <v>0</v>
      </c>
      <c r="HP53" s="99">
        <f t="shared" si="224"/>
        <v>0</v>
      </c>
      <c r="HQ53" s="99">
        <f t="shared" si="224"/>
        <v>0</v>
      </c>
      <c r="HR53" s="99">
        <f t="shared" si="224"/>
        <v>0</v>
      </c>
      <c r="HS53" s="99">
        <f t="shared" si="224"/>
        <v>402</v>
      </c>
      <c r="HT53" s="99">
        <f t="shared" si="224"/>
        <v>0</v>
      </c>
      <c r="HU53" s="192" t="s">
        <v>2287</v>
      </c>
      <c r="HV53" s="528" t="s">
        <v>843</v>
      </c>
      <c r="HW53" s="529"/>
      <c r="HX53" s="529"/>
      <c r="HY53" s="529"/>
      <c r="HZ53" s="529"/>
      <c r="IA53" s="529"/>
      <c r="IB53" s="99">
        <f t="shared" ref="IB53:II53" si="228">SUM(IB43,IB44,IB52)</f>
        <v>0</v>
      </c>
      <c r="IC53" s="99">
        <f t="shared" si="228"/>
        <v>0</v>
      </c>
      <c r="ID53" s="99">
        <f t="shared" si="228"/>
        <v>0</v>
      </c>
      <c r="IE53" s="99">
        <f t="shared" si="228"/>
        <v>0</v>
      </c>
      <c r="IF53" s="99">
        <f t="shared" si="228"/>
        <v>0</v>
      </c>
      <c r="IG53" s="99">
        <f t="shared" si="228"/>
        <v>0</v>
      </c>
      <c r="IH53" s="99">
        <f t="shared" si="228"/>
        <v>0</v>
      </c>
      <c r="II53" s="99">
        <f t="shared" si="228"/>
        <v>0</v>
      </c>
      <c r="IJ53" s="192" t="s">
        <v>2366</v>
      </c>
      <c r="IK53" s="528" t="s">
        <v>843</v>
      </c>
      <c r="IL53" s="529"/>
      <c r="IM53" s="529"/>
      <c r="IN53" s="529"/>
      <c r="IO53" s="529"/>
      <c r="IP53" s="529"/>
      <c r="IQ53" s="99">
        <f t="shared" ref="IQ53:IR53" si="229">SUM(IQ43,IQ44,IQ52)</f>
        <v>200</v>
      </c>
      <c r="IR53" s="99">
        <f t="shared" si="229"/>
        <v>215</v>
      </c>
      <c r="IS53" s="99">
        <f>SUM(IS43,IS44,IS52)</f>
        <v>0</v>
      </c>
      <c r="IT53" s="99">
        <f>SUM(IT43,IT44,IT52)</f>
        <v>0</v>
      </c>
      <c r="IU53" s="99">
        <f t="shared" si="36"/>
        <v>5546273</v>
      </c>
      <c r="IV53" s="99">
        <f>J53+N53+P53+R53+AB53+AD53+AF53+AH53+AR53+AT53+AV53+AX53+BH53+BJ53+BL53+BN53+BX53+BZ53+CD53+CF53+CP53+CR53+CT53+CV53+DF53+DH53+DJ53+DL53+DV53+DX53+DZ53+EB53+EL53+EN53+EP53+ER53+FB53+FD53+FF53+FH53+FV53+GL53+HN53+HP53+IC53+IE53+IG53+II53+IR53+IT53+L53+HT53+HR53+HD53+HB53+GZ53+GX53+GN53+GJ53+GH53+FX53+FT53+CB53+FR53</f>
        <v>5024576</v>
      </c>
    </row>
    <row r="54" spans="1:256" s="25" customFormat="1" ht="15" customHeight="1" thickBot="1" x14ac:dyDescent="0.25">
      <c r="A54" s="192" t="s">
        <v>71</v>
      </c>
      <c r="B54" s="70"/>
      <c r="C54" s="71"/>
      <c r="D54" s="71"/>
      <c r="E54" s="71"/>
      <c r="F54" s="71"/>
      <c r="G54" s="71"/>
      <c r="H54" s="71"/>
      <c r="I54" s="71"/>
      <c r="J54" s="71"/>
      <c r="K54" s="71"/>
      <c r="L54" s="71"/>
      <c r="M54" s="71"/>
      <c r="N54" s="71"/>
      <c r="O54" s="71"/>
      <c r="P54" s="71"/>
      <c r="Q54" s="71"/>
      <c r="R54" s="71"/>
      <c r="S54" s="192" t="s">
        <v>241</v>
      </c>
      <c r="T54" s="70"/>
      <c r="U54" s="71"/>
      <c r="V54" s="71"/>
      <c r="W54" s="71"/>
      <c r="X54" s="71"/>
      <c r="Y54" s="71"/>
      <c r="Z54" s="71"/>
      <c r="AA54" s="71"/>
      <c r="AB54" s="71"/>
      <c r="AC54" s="71"/>
      <c r="AD54" s="71"/>
      <c r="AE54" s="71"/>
      <c r="AF54" s="71"/>
      <c r="AG54" s="71"/>
      <c r="AH54" s="71"/>
      <c r="AI54" s="192" t="s">
        <v>320</v>
      </c>
      <c r="AJ54" s="71"/>
      <c r="AK54" s="71"/>
      <c r="AL54" s="71"/>
      <c r="AM54" s="71"/>
      <c r="AN54" s="71"/>
      <c r="AO54" s="71"/>
      <c r="AP54" s="71"/>
      <c r="AQ54" s="71"/>
      <c r="AR54" s="71"/>
      <c r="AS54" s="71"/>
      <c r="AT54" s="71"/>
      <c r="AU54" s="71"/>
      <c r="AV54" s="71"/>
      <c r="AW54" s="71"/>
      <c r="AX54" s="71"/>
      <c r="AY54" s="192" t="s">
        <v>400</v>
      </c>
      <c r="AZ54" s="71"/>
      <c r="BA54" s="71"/>
      <c r="BB54" s="71"/>
      <c r="BC54" s="71"/>
      <c r="BD54" s="71"/>
      <c r="BE54" s="71"/>
      <c r="BF54" s="71"/>
      <c r="BG54" s="71"/>
      <c r="BH54" s="71"/>
      <c r="BI54" s="71"/>
      <c r="BJ54" s="71"/>
      <c r="BK54" s="71"/>
      <c r="BL54" s="71"/>
      <c r="BM54" s="71"/>
      <c r="BN54" s="71"/>
      <c r="BO54" s="192" t="s">
        <v>478</v>
      </c>
      <c r="BP54" s="71"/>
      <c r="BQ54" s="71"/>
      <c r="BR54" s="71"/>
      <c r="BS54" s="71"/>
      <c r="BT54" s="71"/>
      <c r="BU54" s="71"/>
      <c r="BV54" s="71"/>
      <c r="BW54" s="71"/>
      <c r="BX54" s="71"/>
      <c r="BY54" s="71"/>
      <c r="BZ54" s="71"/>
      <c r="CA54" s="71"/>
      <c r="CB54" s="71"/>
      <c r="CC54" s="71"/>
      <c r="CD54" s="71"/>
      <c r="CE54" s="71"/>
      <c r="CF54" s="71"/>
      <c r="CG54" s="192" t="s">
        <v>706</v>
      </c>
      <c r="CH54" s="71"/>
      <c r="CI54" s="71"/>
      <c r="CJ54" s="71"/>
      <c r="CK54" s="71"/>
      <c r="CL54" s="71"/>
      <c r="CM54" s="71"/>
      <c r="CN54" s="71"/>
      <c r="CO54" s="71"/>
      <c r="CP54" s="71"/>
      <c r="CQ54" s="71"/>
      <c r="CR54" s="71"/>
      <c r="CS54" s="71"/>
      <c r="CT54" s="71"/>
      <c r="CU54" s="71"/>
      <c r="CV54" s="71"/>
      <c r="CW54" s="192" t="s">
        <v>872</v>
      </c>
      <c r="CX54" s="71"/>
      <c r="CY54" s="71"/>
      <c r="CZ54" s="71"/>
      <c r="DA54" s="71"/>
      <c r="DB54" s="71"/>
      <c r="DC54" s="71"/>
      <c r="DD54" s="71"/>
      <c r="DE54" s="71"/>
      <c r="DF54" s="71"/>
      <c r="DG54" s="71"/>
      <c r="DH54" s="71"/>
      <c r="DI54" s="71"/>
      <c r="DJ54" s="71"/>
      <c r="DK54" s="71"/>
      <c r="DL54" s="71"/>
      <c r="DM54" s="192" t="s">
        <v>1027</v>
      </c>
      <c r="DN54" s="71"/>
      <c r="DO54" s="71"/>
      <c r="DP54" s="71"/>
      <c r="DQ54" s="71"/>
      <c r="DR54" s="71"/>
      <c r="DS54" s="71"/>
      <c r="DT54" s="71"/>
      <c r="DU54" s="71"/>
      <c r="DV54" s="71"/>
      <c r="DW54" s="71"/>
      <c r="DX54" s="71"/>
      <c r="DY54" s="71"/>
      <c r="DZ54" s="71"/>
      <c r="EA54" s="71"/>
      <c r="EB54" s="71"/>
      <c r="EC54" s="192" t="s">
        <v>1106</v>
      </c>
      <c r="ED54" s="71"/>
      <c r="EE54" s="71"/>
      <c r="EF54" s="71"/>
      <c r="EG54" s="71"/>
      <c r="EH54" s="71"/>
      <c r="EI54" s="71"/>
      <c r="EJ54" s="71"/>
      <c r="EK54" s="71"/>
      <c r="EL54" s="71"/>
      <c r="EM54" s="71"/>
      <c r="EN54" s="71"/>
      <c r="EO54" s="71"/>
      <c r="EP54" s="71"/>
      <c r="EQ54" s="71"/>
      <c r="ER54" s="71"/>
      <c r="ES54" s="192" t="s">
        <v>1185</v>
      </c>
      <c r="ET54" s="71"/>
      <c r="EU54" s="71"/>
      <c r="EV54" s="71"/>
      <c r="EW54" s="71"/>
      <c r="EX54" s="71"/>
      <c r="EY54" s="71"/>
      <c r="EZ54" s="71"/>
      <c r="FA54" s="71"/>
      <c r="FB54" s="71"/>
      <c r="FC54" s="71"/>
      <c r="FD54" s="71"/>
      <c r="FE54" s="71"/>
      <c r="FF54" s="71"/>
      <c r="FG54" s="71"/>
      <c r="FH54" s="71"/>
      <c r="FI54" s="192" t="s">
        <v>1264</v>
      </c>
      <c r="FJ54" s="71"/>
      <c r="FK54" s="71"/>
      <c r="FL54" s="71"/>
      <c r="FM54" s="71"/>
      <c r="FN54" s="71"/>
      <c r="FO54" s="71"/>
      <c r="FP54" s="71"/>
      <c r="FQ54" s="71"/>
      <c r="FR54" s="71"/>
      <c r="FS54" s="71"/>
      <c r="FT54" s="71"/>
      <c r="FU54" s="71"/>
      <c r="FV54" s="71"/>
      <c r="FW54" s="71"/>
      <c r="FX54" s="71"/>
      <c r="FY54" s="192" t="s">
        <v>1343</v>
      </c>
      <c r="FZ54" s="71"/>
      <c r="GA54" s="71"/>
      <c r="GB54" s="71"/>
      <c r="GC54" s="71"/>
      <c r="GD54" s="71"/>
      <c r="GE54" s="71"/>
      <c r="GF54" s="71"/>
      <c r="GG54" s="71"/>
      <c r="GH54" s="71"/>
      <c r="GI54" s="71"/>
      <c r="GJ54" s="71"/>
      <c r="GK54" s="71"/>
      <c r="GL54" s="71"/>
      <c r="GM54" s="71"/>
      <c r="GN54" s="71"/>
      <c r="GO54" s="192" t="s">
        <v>1422</v>
      </c>
      <c r="GP54" s="71"/>
      <c r="GQ54" s="71"/>
      <c r="GR54" s="71"/>
      <c r="GS54" s="71"/>
      <c r="GT54" s="71"/>
      <c r="GU54" s="71"/>
      <c r="GV54" s="71"/>
      <c r="GW54" s="71"/>
      <c r="GX54" s="71"/>
      <c r="GY54" s="71"/>
      <c r="GZ54" s="71"/>
      <c r="HA54" s="71"/>
      <c r="HB54" s="71"/>
      <c r="HC54" s="71"/>
      <c r="HD54" s="71"/>
      <c r="HE54" s="192" t="s">
        <v>2209</v>
      </c>
      <c r="HF54" s="71"/>
      <c r="HG54" s="71"/>
      <c r="HH54" s="71"/>
      <c r="HI54" s="71"/>
      <c r="HJ54" s="71"/>
      <c r="HK54" s="71"/>
      <c r="HL54" s="71"/>
      <c r="HM54" s="71"/>
      <c r="HN54" s="71"/>
      <c r="HO54" s="71"/>
      <c r="HP54" s="71"/>
      <c r="HQ54" s="71"/>
      <c r="HR54" s="71"/>
      <c r="HS54" s="71"/>
      <c r="HT54" s="71"/>
      <c r="HU54" s="192" t="s">
        <v>2288</v>
      </c>
      <c r="HV54" s="71"/>
      <c r="HW54" s="71"/>
      <c r="HX54" s="71"/>
      <c r="HY54" s="71"/>
      <c r="HZ54" s="71"/>
      <c r="IA54" s="71"/>
      <c r="IB54" s="71"/>
      <c r="IC54" s="71"/>
      <c r="ID54" s="71"/>
      <c r="IE54" s="71"/>
      <c r="IF54" s="71"/>
      <c r="IG54" s="71"/>
      <c r="IH54" s="71"/>
      <c r="II54" s="71"/>
      <c r="IJ54" s="192" t="s">
        <v>2367</v>
      </c>
      <c r="IK54" s="71"/>
      <c r="IL54" s="71"/>
      <c r="IM54" s="71"/>
      <c r="IN54" s="71"/>
      <c r="IO54" s="71"/>
      <c r="IP54" s="71"/>
      <c r="IQ54" s="71"/>
      <c r="IR54" s="71"/>
      <c r="IS54" s="71"/>
      <c r="IT54" s="71"/>
      <c r="IU54" s="72"/>
      <c r="IV54" s="72"/>
    </row>
    <row r="55" spans="1:256" s="190" customFormat="1" ht="153.75" thickBot="1" x14ac:dyDescent="0.25">
      <c r="A55" s="192" t="s">
        <v>72</v>
      </c>
      <c r="B55" s="530" t="s">
        <v>109</v>
      </c>
      <c r="C55" s="530"/>
      <c r="D55" s="530"/>
      <c r="E55" s="530"/>
      <c r="F55" s="530"/>
      <c r="G55" s="530"/>
      <c r="H55" s="530"/>
      <c r="I55" s="26" t="s">
        <v>774</v>
      </c>
      <c r="J55" s="26" t="s">
        <v>774</v>
      </c>
      <c r="K55" s="26" t="s">
        <v>1514</v>
      </c>
      <c r="L55" s="26" t="s">
        <v>1514</v>
      </c>
      <c r="M55" s="26" t="s">
        <v>555</v>
      </c>
      <c r="N55" s="26" t="s">
        <v>555</v>
      </c>
      <c r="O55" s="26" t="s">
        <v>556</v>
      </c>
      <c r="P55" s="26" t="s">
        <v>556</v>
      </c>
      <c r="Q55" s="26" t="s">
        <v>557</v>
      </c>
      <c r="R55" s="26" t="s">
        <v>557</v>
      </c>
      <c r="S55" s="192" t="s">
        <v>242</v>
      </c>
      <c r="T55" s="530" t="s">
        <v>109</v>
      </c>
      <c r="U55" s="530"/>
      <c r="V55" s="530"/>
      <c r="W55" s="530"/>
      <c r="X55" s="530"/>
      <c r="Y55" s="530"/>
      <c r="Z55" s="530"/>
      <c r="AA55" s="26" t="s">
        <v>558</v>
      </c>
      <c r="AB55" s="26" t="s">
        <v>558</v>
      </c>
      <c r="AC55" s="26" t="s">
        <v>559</v>
      </c>
      <c r="AD55" s="26" t="s">
        <v>559</v>
      </c>
      <c r="AE55" s="172" t="s">
        <v>775</v>
      </c>
      <c r="AF55" s="172" t="s">
        <v>775</v>
      </c>
      <c r="AG55" s="26" t="s">
        <v>560</v>
      </c>
      <c r="AH55" s="26" t="s">
        <v>560</v>
      </c>
      <c r="AI55" s="192" t="s">
        <v>321</v>
      </c>
      <c r="AJ55" s="530" t="s">
        <v>109</v>
      </c>
      <c r="AK55" s="530"/>
      <c r="AL55" s="530"/>
      <c r="AM55" s="530"/>
      <c r="AN55" s="530"/>
      <c r="AO55" s="530"/>
      <c r="AP55" s="530"/>
      <c r="AQ55" s="26" t="s">
        <v>561</v>
      </c>
      <c r="AR55" s="26" t="s">
        <v>561</v>
      </c>
      <c r="AS55" s="26" t="s">
        <v>562</v>
      </c>
      <c r="AT55" s="26" t="s">
        <v>562</v>
      </c>
      <c r="AU55" s="26" t="s">
        <v>776</v>
      </c>
      <c r="AV55" s="26" t="s">
        <v>776</v>
      </c>
      <c r="AW55" s="26" t="s">
        <v>777</v>
      </c>
      <c r="AX55" s="26" t="s">
        <v>777</v>
      </c>
      <c r="AY55" s="192" t="s">
        <v>401</v>
      </c>
      <c r="AZ55" s="530" t="s">
        <v>109</v>
      </c>
      <c r="BA55" s="530"/>
      <c r="BB55" s="530"/>
      <c r="BC55" s="530"/>
      <c r="BD55" s="530"/>
      <c r="BE55" s="530"/>
      <c r="BF55" s="530"/>
      <c r="BG55" s="172" t="s">
        <v>563</v>
      </c>
      <c r="BH55" s="172" t="s">
        <v>563</v>
      </c>
      <c r="BI55" s="26" t="s">
        <v>564</v>
      </c>
      <c r="BJ55" s="26" t="s">
        <v>564</v>
      </c>
      <c r="BK55" s="26" t="s">
        <v>565</v>
      </c>
      <c r="BL55" s="26" t="s">
        <v>565</v>
      </c>
      <c r="BM55" s="26" t="s">
        <v>566</v>
      </c>
      <c r="BN55" s="26" t="s">
        <v>566</v>
      </c>
      <c r="BO55" s="192" t="s">
        <v>479</v>
      </c>
      <c r="BP55" s="530" t="s">
        <v>109</v>
      </c>
      <c r="BQ55" s="530"/>
      <c r="BR55" s="530"/>
      <c r="BS55" s="530"/>
      <c r="BT55" s="530"/>
      <c r="BU55" s="530"/>
      <c r="BV55" s="530"/>
      <c r="BW55" s="26" t="s">
        <v>567</v>
      </c>
      <c r="BX55" s="26" t="s">
        <v>567</v>
      </c>
      <c r="BY55" s="26" t="s">
        <v>568</v>
      </c>
      <c r="BZ55" s="26" t="s">
        <v>568</v>
      </c>
      <c r="CA55" s="26" t="s">
        <v>1956</v>
      </c>
      <c r="CB55" s="26" t="s">
        <v>1956</v>
      </c>
      <c r="CC55" s="26" t="s">
        <v>569</v>
      </c>
      <c r="CD55" s="26" t="s">
        <v>569</v>
      </c>
      <c r="CE55" s="172" t="s">
        <v>570</v>
      </c>
      <c r="CF55" s="172" t="s">
        <v>570</v>
      </c>
      <c r="CG55" s="192" t="s">
        <v>707</v>
      </c>
      <c r="CH55" s="530" t="s">
        <v>109</v>
      </c>
      <c r="CI55" s="530"/>
      <c r="CJ55" s="530"/>
      <c r="CK55" s="530"/>
      <c r="CL55" s="530"/>
      <c r="CM55" s="530"/>
      <c r="CN55" s="530"/>
      <c r="CO55" s="26" t="s">
        <v>571</v>
      </c>
      <c r="CP55" s="26" t="s">
        <v>571</v>
      </c>
      <c r="CQ55" s="26" t="s">
        <v>778</v>
      </c>
      <c r="CR55" s="26" t="s">
        <v>778</v>
      </c>
      <c r="CS55" s="26" t="s">
        <v>779</v>
      </c>
      <c r="CT55" s="26" t="s">
        <v>779</v>
      </c>
      <c r="CU55" s="26" t="s">
        <v>573</v>
      </c>
      <c r="CV55" s="26" t="s">
        <v>573</v>
      </c>
      <c r="CW55" s="192" t="s">
        <v>873</v>
      </c>
      <c r="CX55" s="530" t="s">
        <v>109</v>
      </c>
      <c r="CY55" s="530"/>
      <c r="CZ55" s="530"/>
      <c r="DA55" s="530"/>
      <c r="DB55" s="530"/>
      <c r="DC55" s="530"/>
      <c r="DD55" s="530"/>
      <c r="DE55" s="26" t="s">
        <v>574</v>
      </c>
      <c r="DF55" s="26" t="s">
        <v>574</v>
      </c>
      <c r="DG55" s="26" t="s">
        <v>575</v>
      </c>
      <c r="DH55" s="26" t="s">
        <v>575</v>
      </c>
      <c r="DI55" s="172" t="s">
        <v>781</v>
      </c>
      <c r="DJ55" s="172" t="s">
        <v>781</v>
      </c>
      <c r="DK55" s="26" t="s">
        <v>576</v>
      </c>
      <c r="DL55" s="26" t="s">
        <v>576</v>
      </c>
      <c r="DM55" s="192" t="s">
        <v>1028</v>
      </c>
      <c r="DN55" s="530" t="s">
        <v>109</v>
      </c>
      <c r="DO55" s="530"/>
      <c r="DP55" s="530"/>
      <c r="DQ55" s="530"/>
      <c r="DR55" s="530"/>
      <c r="DS55" s="530"/>
      <c r="DT55" s="530"/>
      <c r="DU55" s="26" t="s">
        <v>577</v>
      </c>
      <c r="DV55" s="26" t="s">
        <v>577</v>
      </c>
      <c r="DW55" s="26" t="s">
        <v>578</v>
      </c>
      <c r="DX55" s="26" t="s">
        <v>578</v>
      </c>
      <c r="DY55" s="26" t="s">
        <v>579</v>
      </c>
      <c r="DZ55" s="26" t="s">
        <v>579</v>
      </c>
      <c r="EA55" s="26" t="s">
        <v>780</v>
      </c>
      <c r="EB55" s="26" t="s">
        <v>780</v>
      </c>
      <c r="EC55" s="192" t="s">
        <v>1107</v>
      </c>
      <c r="ED55" s="530" t="s">
        <v>109</v>
      </c>
      <c r="EE55" s="530"/>
      <c r="EF55" s="530"/>
      <c r="EG55" s="530"/>
      <c r="EH55" s="530"/>
      <c r="EI55" s="530"/>
      <c r="EJ55" s="530"/>
      <c r="EK55" s="26" t="s">
        <v>580</v>
      </c>
      <c r="EL55" s="26" t="s">
        <v>580</v>
      </c>
      <c r="EM55" s="172" t="s">
        <v>581</v>
      </c>
      <c r="EN55" s="172" t="s">
        <v>581</v>
      </c>
      <c r="EO55" s="26" t="s">
        <v>782</v>
      </c>
      <c r="EP55" s="26" t="s">
        <v>782</v>
      </c>
      <c r="EQ55" s="26" t="s">
        <v>582</v>
      </c>
      <c r="ER55" s="26" t="s">
        <v>582</v>
      </c>
      <c r="ES55" s="192" t="s">
        <v>1186</v>
      </c>
      <c r="ET55" s="530" t="s">
        <v>109</v>
      </c>
      <c r="EU55" s="530"/>
      <c r="EV55" s="530"/>
      <c r="EW55" s="530"/>
      <c r="EX55" s="530"/>
      <c r="EY55" s="530"/>
      <c r="EZ55" s="530"/>
      <c r="FA55" s="26" t="s">
        <v>583</v>
      </c>
      <c r="FB55" s="26" t="s">
        <v>583</v>
      </c>
      <c r="FC55" s="26" t="s">
        <v>783</v>
      </c>
      <c r="FD55" s="26" t="s">
        <v>783</v>
      </c>
      <c r="FE55" s="26" t="s">
        <v>784</v>
      </c>
      <c r="FF55" s="26" t="s">
        <v>784</v>
      </c>
      <c r="FG55" s="26" t="s">
        <v>584</v>
      </c>
      <c r="FH55" s="26" t="s">
        <v>584</v>
      </c>
      <c r="FI55" s="192" t="s">
        <v>1265</v>
      </c>
      <c r="FJ55" s="530" t="s">
        <v>109</v>
      </c>
      <c r="FK55" s="530"/>
      <c r="FL55" s="530"/>
      <c r="FM55" s="530"/>
      <c r="FN55" s="530"/>
      <c r="FO55" s="530"/>
      <c r="FP55" s="530"/>
      <c r="FQ55" s="26" t="s">
        <v>894</v>
      </c>
      <c r="FR55" s="26" t="s">
        <v>894</v>
      </c>
      <c r="FS55" s="26" t="s">
        <v>881</v>
      </c>
      <c r="FT55" s="26" t="s">
        <v>881</v>
      </c>
      <c r="FU55" s="26" t="s">
        <v>1957</v>
      </c>
      <c r="FV55" s="26" t="s">
        <v>1957</v>
      </c>
      <c r="FW55" s="26" t="s">
        <v>883</v>
      </c>
      <c r="FX55" s="26" t="s">
        <v>883</v>
      </c>
      <c r="FY55" s="192" t="s">
        <v>1344</v>
      </c>
      <c r="FZ55" s="530" t="s">
        <v>109</v>
      </c>
      <c r="GA55" s="530"/>
      <c r="GB55" s="530"/>
      <c r="GC55" s="530"/>
      <c r="GD55" s="530"/>
      <c r="GE55" s="530"/>
      <c r="GF55" s="530"/>
      <c r="GG55" s="26" t="s">
        <v>1958</v>
      </c>
      <c r="GH55" s="26" t="s">
        <v>1958</v>
      </c>
      <c r="GI55" s="26" t="s">
        <v>884</v>
      </c>
      <c r="GJ55" s="26" t="s">
        <v>884</v>
      </c>
      <c r="GK55" s="26" t="s">
        <v>585</v>
      </c>
      <c r="GL55" s="26" t="s">
        <v>585</v>
      </c>
      <c r="GM55" s="26" t="s">
        <v>1959</v>
      </c>
      <c r="GN55" s="26" t="s">
        <v>1959</v>
      </c>
      <c r="GO55" s="192" t="s">
        <v>1423</v>
      </c>
      <c r="GP55" s="530" t="s">
        <v>109</v>
      </c>
      <c r="GQ55" s="530"/>
      <c r="GR55" s="530"/>
      <c r="GS55" s="530"/>
      <c r="GT55" s="530"/>
      <c r="GU55" s="530"/>
      <c r="GV55" s="530"/>
      <c r="GW55" s="26" t="s">
        <v>1942</v>
      </c>
      <c r="GX55" s="26" t="s">
        <v>1942</v>
      </c>
      <c r="GY55" s="26" t="s">
        <v>1960</v>
      </c>
      <c r="GZ55" s="26" t="s">
        <v>1960</v>
      </c>
      <c r="HA55" s="26" t="s">
        <v>1961</v>
      </c>
      <c r="HB55" s="26" t="s">
        <v>1961</v>
      </c>
      <c r="HC55" s="26" t="s">
        <v>1962</v>
      </c>
      <c r="HD55" s="26" t="s">
        <v>1962</v>
      </c>
      <c r="HE55" s="192" t="s">
        <v>2210</v>
      </c>
      <c r="HF55" s="530" t="s">
        <v>109</v>
      </c>
      <c r="HG55" s="530"/>
      <c r="HH55" s="530"/>
      <c r="HI55" s="530"/>
      <c r="HJ55" s="530"/>
      <c r="HK55" s="530"/>
      <c r="HL55" s="530"/>
      <c r="HM55" s="26" t="s">
        <v>785</v>
      </c>
      <c r="HN55" s="26" t="s">
        <v>785</v>
      </c>
      <c r="HO55" s="26" t="s">
        <v>786</v>
      </c>
      <c r="HP55" s="26" t="s">
        <v>786</v>
      </c>
      <c r="HQ55" s="26" t="s">
        <v>586</v>
      </c>
      <c r="HR55" s="26" t="s">
        <v>586</v>
      </c>
      <c r="HS55" s="26" t="s">
        <v>587</v>
      </c>
      <c r="HT55" s="26" t="s">
        <v>587</v>
      </c>
      <c r="HU55" s="192" t="s">
        <v>2289</v>
      </c>
      <c r="HV55" s="530" t="s">
        <v>109</v>
      </c>
      <c r="HW55" s="530"/>
      <c r="HX55" s="530"/>
      <c r="HY55" s="530"/>
      <c r="HZ55" s="530"/>
      <c r="IA55" s="530"/>
      <c r="IB55" s="26" t="s">
        <v>812</v>
      </c>
      <c r="IC55" s="26" t="s">
        <v>812</v>
      </c>
      <c r="ID55" s="26" t="s">
        <v>1963</v>
      </c>
      <c r="IE55" s="26" t="s">
        <v>1963</v>
      </c>
      <c r="IF55" s="26" t="s">
        <v>1945</v>
      </c>
      <c r="IG55" s="26" t="s">
        <v>1945</v>
      </c>
      <c r="IH55" s="26" t="s">
        <v>1964</v>
      </c>
      <c r="II55" s="26" t="s">
        <v>1964</v>
      </c>
      <c r="IJ55" s="192" t="s">
        <v>2368</v>
      </c>
      <c r="IK55" s="530" t="s">
        <v>109</v>
      </c>
      <c r="IL55" s="530"/>
      <c r="IM55" s="530"/>
      <c r="IN55" s="530"/>
      <c r="IO55" s="530"/>
      <c r="IP55" s="530"/>
      <c r="IQ55" s="26" t="s">
        <v>588</v>
      </c>
      <c r="IR55" s="26" t="s">
        <v>588</v>
      </c>
      <c r="IS55" s="26" t="s">
        <v>848</v>
      </c>
      <c r="IT55" s="26" t="s">
        <v>848</v>
      </c>
      <c r="IU55" s="57" t="s">
        <v>108</v>
      </c>
      <c r="IV55" s="57" t="s">
        <v>108</v>
      </c>
    </row>
    <row r="56" spans="1:256" s="109" customFormat="1" ht="16.5" thickBot="1" x14ac:dyDescent="0.3">
      <c r="A56" s="192" t="s">
        <v>73</v>
      </c>
      <c r="B56" s="106" t="s">
        <v>88</v>
      </c>
      <c r="C56" s="107" t="s">
        <v>103</v>
      </c>
      <c r="D56" s="107"/>
      <c r="E56" s="107"/>
      <c r="F56" s="107"/>
      <c r="G56" s="107"/>
      <c r="H56" s="107"/>
      <c r="I56" s="108">
        <f t="shared" ref="I56:R56" si="230">SUM(I57:I61)</f>
        <v>221576</v>
      </c>
      <c r="J56" s="108">
        <f t="shared" si="230"/>
        <v>107642</v>
      </c>
      <c r="K56" s="108">
        <f>SUM(K57:K61)</f>
        <v>0</v>
      </c>
      <c r="L56" s="108">
        <f>SUM(L57:L61)</f>
        <v>0</v>
      </c>
      <c r="M56" s="108">
        <f t="shared" si="230"/>
        <v>16631</v>
      </c>
      <c r="N56" s="108">
        <f t="shared" si="230"/>
        <v>16506</v>
      </c>
      <c r="O56" s="108">
        <f t="shared" si="230"/>
        <v>179601</v>
      </c>
      <c r="P56" s="108">
        <f t="shared" si="230"/>
        <v>136713</v>
      </c>
      <c r="Q56" s="108">
        <f t="shared" si="230"/>
        <v>16113</v>
      </c>
      <c r="R56" s="108">
        <f t="shared" si="230"/>
        <v>16113</v>
      </c>
      <c r="S56" s="192" t="s">
        <v>243</v>
      </c>
      <c r="T56" s="106" t="s">
        <v>88</v>
      </c>
      <c r="U56" s="107" t="s">
        <v>103</v>
      </c>
      <c r="V56" s="107"/>
      <c r="W56" s="107"/>
      <c r="X56" s="107"/>
      <c r="Y56" s="107"/>
      <c r="Z56" s="107"/>
      <c r="AA56" s="108">
        <f t="shared" ref="AA56:AH56" si="231">SUM(AA57:AA61)</f>
        <v>0</v>
      </c>
      <c r="AB56" s="108">
        <f t="shared" si="231"/>
        <v>0</v>
      </c>
      <c r="AC56" s="108">
        <f t="shared" si="231"/>
        <v>84014</v>
      </c>
      <c r="AD56" s="108">
        <f t="shared" si="231"/>
        <v>71009</v>
      </c>
      <c r="AE56" s="108">
        <f t="shared" si="231"/>
        <v>0</v>
      </c>
      <c r="AF56" s="108">
        <f t="shared" si="231"/>
        <v>2057</v>
      </c>
      <c r="AG56" s="108">
        <f t="shared" si="231"/>
        <v>3897</v>
      </c>
      <c r="AH56" s="108">
        <f t="shared" si="231"/>
        <v>228</v>
      </c>
      <c r="AI56" s="192" t="s">
        <v>322</v>
      </c>
      <c r="AJ56" s="106" t="s">
        <v>88</v>
      </c>
      <c r="AK56" s="107" t="s">
        <v>103</v>
      </c>
      <c r="AL56" s="107"/>
      <c r="AM56" s="107"/>
      <c r="AN56" s="107"/>
      <c r="AO56" s="107"/>
      <c r="AP56" s="107"/>
      <c r="AQ56" s="108">
        <f t="shared" ref="AQ56:AW56" si="232">SUM(AQ57:AQ61)</f>
        <v>0</v>
      </c>
      <c r="AR56" s="108">
        <f>SUM(AR57:AR61)</f>
        <v>0</v>
      </c>
      <c r="AS56" s="108">
        <f t="shared" si="232"/>
        <v>250</v>
      </c>
      <c r="AT56" s="108">
        <f>SUM(AT57:AT61)</f>
        <v>209</v>
      </c>
      <c r="AU56" s="108">
        <f t="shared" si="232"/>
        <v>0</v>
      </c>
      <c r="AV56" s="108">
        <f>SUM(AV57:AV61)</f>
        <v>0</v>
      </c>
      <c r="AW56" s="108">
        <f t="shared" si="232"/>
        <v>56596</v>
      </c>
      <c r="AX56" s="108">
        <f>SUM(AX57:AX61)</f>
        <v>45150</v>
      </c>
      <c r="AY56" s="192" t="s">
        <v>402</v>
      </c>
      <c r="AZ56" s="106" t="s">
        <v>88</v>
      </c>
      <c r="BA56" s="107" t="s">
        <v>103</v>
      </c>
      <c r="BB56" s="107"/>
      <c r="BC56" s="107"/>
      <c r="BD56" s="107"/>
      <c r="BE56" s="107"/>
      <c r="BF56" s="107"/>
      <c r="BG56" s="108">
        <f t="shared" ref="BG56:BN56" si="233">SUM(BG57:BG61)</f>
        <v>3500</v>
      </c>
      <c r="BH56" s="108">
        <f t="shared" si="233"/>
        <v>2713</v>
      </c>
      <c r="BI56" s="108">
        <f t="shared" si="233"/>
        <v>42366</v>
      </c>
      <c r="BJ56" s="108">
        <f t="shared" si="233"/>
        <v>35752</v>
      </c>
      <c r="BK56" s="108">
        <f t="shared" si="233"/>
        <v>1000</v>
      </c>
      <c r="BL56" s="108">
        <f t="shared" si="233"/>
        <v>765</v>
      </c>
      <c r="BM56" s="108">
        <f t="shared" si="233"/>
        <v>64694</v>
      </c>
      <c r="BN56" s="108">
        <f t="shared" si="233"/>
        <v>53904</v>
      </c>
      <c r="BO56" s="192" t="s">
        <v>480</v>
      </c>
      <c r="BP56" s="106" t="s">
        <v>88</v>
      </c>
      <c r="BQ56" s="107" t="s">
        <v>103</v>
      </c>
      <c r="BR56" s="107"/>
      <c r="BS56" s="107"/>
      <c r="BT56" s="107"/>
      <c r="BU56" s="107"/>
      <c r="BV56" s="107"/>
      <c r="BW56" s="108">
        <f t="shared" ref="BW56:CF56" si="234">SUM(BW57:BW61)</f>
        <v>3620</v>
      </c>
      <c r="BX56" s="108">
        <f t="shared" si="234"/>
        <v>4965</v>
      </c>
      <c r="BY56" s="108">
        <f t="shared" si="234"/>
        <v>1600</v>
      </c>
      <c r="BZ56" s="108">
        <f t="shared" si="234"/>
        <v>782</v>
      </c>
      <c r="CA56" s="108">
        <f t="shared" ref="CA56:CB56" si="235">SUM(CA57:CA61)</f>
        <v>0</v>
      </c>
      <c r="CB56" s="108">
        <f t="shared" si="235"/>
        <v>0</v>
      </c>
      <c r="CC56" s="108">
        <f t="shared" si="234"/>
        <v>57548</v>
      </c>
      <c r="CD56" s="108">
        <f t="shared" si="234"/>
        <v>49430</v>
      </c>
      <c r="CE56" s="108">
        <f t="shared" si="234"/>
        <v>61262</v>
      </c>
      <c r="CF56" s="108">
        <f t="shared" si="234"/>
        <v>57478</v>
      </c>
      <c r="CG56" s="192" t="s">
        <v>708</v>
      </c>
      <c r="CH56" s="106" t="s">
        <v>88</v>
      </c>
      <c r="CI56" s="107" t="s">
        <v>103</v>
      </c>
      <c r="CJ56" s="107"/>
      <c r="CK56" s="107"/>
      <c r="CL56" s="107"/>
      <c r="CM56" s="107"/>
      <c r="CN56" s="107"/>
      <c r="CO56" s="108">
        <f t="shared" ref="CO56:CV56" si="236">SUM(CO57:CO61)</f>
        <v>0</v>
      </c>
      <c r="CP56" s="108">
        <f t="shared" si="236"/>
        <v>0</v>
      </c>
      <c r="CQ56" s="108">
        <f t="shared" si="236"/>
        <v>3990</v>
      </c>
      <c r="CR56" s="108">
        <f t="shared" si="236"/>
        <v>990</v>
      </c>
      <c r="CS56" s="108">
        <f t="shared" si="236"/>
        <v>0</v>
      </c>
      <c r="CT56" s="108">
        <f t="shared" si="236"/>
        <v>0</v>
      </c>
      <c r="CU56" s="108">
        <f t="shared" si="236"/>
        <v>200</v>
      </c>
      <c r="CV56" s="108">
        <f t="shared" si="236"/>
        <v>146</v>
      </c>
      <c r="CW56" s="192" t="s">
        <v>874</v>
      </c>
      <c r="CX56" s="106" t="s">
        <v>88</v>
      </c>
      <c r="CY56" s="107" t="s">
        <v>103</v>
      </c>
      <c r="CZ56" s="107"/>
      <c r="DA56" s="107"/>
      <c r="DB56" s="107"/>
      <c r="DC56" s="107"/>
      <c r="DD56" s="107"/>
      <c r="DE56" s="108">
        <f t="shared" ref="DE56:DL56" si="237">SUM(DE57:DE61)</f>
        <v>51051</v>
      </c>
      <c r="DF56" s="108">
        <f t="shared" si="237"/>
        <v>44116</v>
      </c>
      <c r="DG56" s="108">
        <f t="shared" si="237"/>
        <v>58133</v>
      </c>
      <c r="DH56" s="108">
        <f t="shared" si="237"/>
        <v>57674</v>
      </c>
      <c r="DI56" s="108">
        <f t="shared" si="237"/>
        <v>0</v>
      </c>
      <c r="DJ56" s="108">
        <f t="shared" si="237"/>
        <v>0</v>
      </c>
      <c r="DK56" s="108">
        <f t="shared" si="237"/>
        <v>20963</v>
      </c>
      <c r="DL56" s="108">
        <f t="shared" si="237"/>
        <v>17632</v>
      </c>
      <c r="DM56" s="192" t="s">
        <v>1029</v>
      </c>
      <c r="DN56" s="106" t="s">
        <v>88</v>
      </c>
      <c r="DO56" s="107" t="s">
        <v>103</v>
      </c>
      <c r="DP56" s="107"/>
      <c r="DQ56" s="107"/>
      <c r="DR56" s="107"/>
      <c r="DS56" s="107"/>
      <c r="DT56" s="107"/>
      <c r="DU56" s="108">
        <f t="shared" ref="DU56:EB56" si="238">SUM(DU57:DU61)</f>
        <v>0</v>
      </c>
      <c r="DV56" s="108">
        <f t="shared" si="238"/>
        <v>0</v>
      </c>
      <c r="DW56" s="108">
        <f t="shared" si="238"/>
        <v>40598</v>
      </c>
      <c r="DX56" s="108">
        <f t="shared" si="238"/>
        <v>30216</v>
      </c>
      <c r="DY56" s="108">
        <f t="shared" si="238"/>
        <v>12377</v>
      </c>
      <c r="DZ56" s="108">
        <f t="shared" si="238"/>
        <v>11598</v>
      </c>
      <c r="EA56" s="108">
        <f t="shared" si="238"/>
        <v>6050</v>
      </c>
      <c r="EB56" s="108">
        <f t="shared" si="238"/>
        <v>6050</v>
      </c>
      <c r="EC56" s="192" t="s">
        <v>1108</v>
      </c>
      <c r="ED56" s="106" t="s">
        <v>88</v>
      </c>
      <c r="EE56" s="107" t="s">
        <v>103</v>
      </c>
      <c r="EF56" s="107"/>
      <c r="EG56" s="107"/>
      <c r="EH56" s="107"/>
      <c r="EI56" s="107"/>
      <c r="EJ56" s="107"/>
      <c r="EK56" s="108">
        <f t="shared" ref="EK56:ER56" si="239">SUM(EK57:EK61)</f>
        <v>35000</v>
      </c>
      <c r="EL56" s="108">
        <f t="shared" si="239"/>
        <v>33650</v>
      </c>
      <c r="EM56" s="108">
        <f t="shared" si="239"/>
        <v>950</v>
      </c>
      <c r="EN56" s="108">
        <f t="shared" si="239"/>
        <v>784</v>
      </c>
      <c r="EO56" s="108">
        <f t="shared" si="239"/>
        <v>76502</v>
      </c>
      <c r="EP56" s="108">
        <f t="shared" si="239"/>
        <v>64160</v>
      </c>
      <c r="EQ56" s="108">
        <f t="shared" si="239"/>
        <v>25220</v>
      </c>
      <c r="ER56" s="108">
        <f t="shared" si="239"/>
        <v>24000</v>
      </c>
      <c r="ES56" s="192" t="s">
        <v>1187</v>
      </c>
      <c r="ET56" s="106" t="s">
        <v>88</v>
      </c>
      <c r="EU56" s="107" t="s">
        <v>103</v>
      </c>
      <c r="EV56" s="107"/>
      <c r="EW56" s="107"/>
      <c r="EX56" s="107"/>
      <c r="EY56" s="107"/>
      <c r="EZ56" s="107"/>
      <c r="FA56" s="108">
        <f t="shared" ref="FA56:FH56" si="240">SUM(FA57:FA61)</f>
        <v>44838</v>
      </c>
      <c r="FB56" s="108">
        <f t="shared" si="240"/>
        <v>42735</v>
      </c>
      <c r="FC56" s="108">
        <f t="shared" si="240"/>
        <v>2250</v>
      </c>
      <c r="FD56" s="108">
        <f t="shared" si="240"/>
        <v>1600</v>
      </c>
      <c r="FE56" s="108">
        <f t="shared" si="240"/>
        <v>9500</v>
      </c>
      <c r="FF56" s="108">
        <f t="shared" si="240"/>
        <v>9500</v>
      </c>
      <c r="FG56" s="108">
        <f t="shared" si="240"/>
        <v>2600</v>
      </c>
      <c r="FH56" s="108">
        <f t="shared" si="240"/>
        <v>651</v>
      </c>
      <c r="FI56" s="192" t="s">
        <v>1266</v>
      </c>
      <c r="FJ56" s="106" t="s">
        <v>88</v>
      </c>
      <c r="FK56" s="107" t="s">
        <v>103</v>
      </c>
      <c r="FL56" s="107"/>
      <c r="FM56" s="107"/>
      <c r="FN56" s="107"/>
      <c r="FO56" s="107"/>
      <c r="FP56" s="107"/>
      <c r="FQ56" s="108">
        <f t="shared" ref="FQ56:FR56" si="241">SUM(FQ57:FQ61)</f>
        <v>229658</v>
      </c>
      <c r="FR56" s="108">
        <f t="shared" si="241"/>
        <v>217968</v>
      </c>
      <c r="FS56" s="108">
        <f t="shared" ref="FS56:FT56" si="242">SUM(FS57:FS61)</f>
        <v>0</v>
      </c>
      <c r="FT56" s="108">
        <f t="shared" si="242"/>
        <v>0</v>
      </c>
      <c r="FU56" s="108">
        <f t="shared" ref="FU56:HT56" si="243">SUM(FU57:FU61)</f>
        <v>0</v>
      </c>
      <c r="FV56" s="108">
        <f t="shared" si="243"/>
        <v>0</v>
      </c>
      <c r="FW56" s="108">
        <f t="shared" ref="FW56:GJ56" si="244">SUM(FW57:FW61)</f>
        <v>0</v>
      </c>
      <c r="FX56" s="108">
        <f t="shared" si="244"/>
        <v>0</v>
      </c>
      <c r="FY56" s="192" t="s">
        <v>1345</v>
      </c>
      <c r="FZ56" s="106" t="s">
        <v>88</v>
      </c>
      <c r="GA56" s="107" t="s">
        <v>103</v>
      </c>
      <c r="GB56" s="107"/>
      <c r="GC56" s="107"/>
      <c r="GD56" s="107"/>
      <c r="GE56" s="107"/>
      <c r="GF56" s="107"/>
      <c r="GG56" s="108">
        <f t="shared" si="244"/>
        <v>3500</v>
      </c>
      <c r="GH56" s="108">
        <f t="shared" si="244"/>
        <v>1753</v>
      </c>
      <c r="GI56" s="108">
        <f t="shared" si="244"/>
        <v>0</v>
      </c>
      <c r="GJ56" s="108">
        <f t="shared" si="244"/>
        <v>0</v>
      </c>
      <c r="GK56" s="108">
        <f t="shared" si="243"/>
        <v>2866</v>
      </c>
      <c r="GL56" s="108">
        <f t="shared" si="243"/>
        <v>0</v>
      </c>
      <c r="GM56" s="108">
        <f t="shared" ref="GM56:HD56" si="245">SUM(GM57:GM61)</f>
        <v>16044</v>
      </c>
      <c r="GN56" s="108">
        <f t="shared" si="245"/>
        <v>11732</v>
      </c>
      <c r="GO56" s="192" t="s">
        <v>1424</v>
      </c>
      <c r="GP56" s="106" t="s">
        <v>88</v>
      </c>
      <c r="GQ56" s="107" t="s">
        <v>103</v>
      </c>
      <c r="GR56" s="107"/>
      <c r="GS56" s="107"/>
      <c r="GT56" s="107"/>
      <c r="GU56" s="107"/>
      <c r="GV56" s="107"/>
      <c r="GW56" s="108">
        <f t="shared" ref="GW56:GX56" si="246">SUM(GW57:GW61)</f>
        <v>0</v>
      </c>
      <c r="GX56" s="108">
        <f t="shared" si="246"/>
        <v>0</v>
      </c>
      <c r="GY56" s="108">
        <f t="shared" si="245"/>
        <v>0</v>
      </c>
      <c r="GZ56" s="108">
        <f t="shared" si="245"/>
        <v>0</v>
      </c>
      <c r="HA56" s="108">
        <f t="shared" si="245"/>
        <v>25880</v>
      </c>
      <c r="HB56" s="108">
        <f t="shared" si="245"/>
        <v>20505</v>
      </c>
      <c r="HC56" s="108">
        <f t="shared" si="245"/>
        <v>46775</v>
      </c>
      <c r="HD56" s="108">
        <f t="shared" si="245"/>
        <v>38518</v>
      </c>
      <c r="HE56" s="192" t="s">
        <v>2211</v>
      </c>
      <c r="HF56" s="106" t="s">
        <v>88</v>
      </c>
      <c r="HG56" s="107" t="s">
        <v>103</v>
      </c>
      <c r="HH56" s="107"/>
      <c r="HI56" s="107"/>
      <c r="HJ56" s="107"/>
      <c r="HK56" s="107"/>
      <c r="HL56" s="107"/>
      <c r="HM56" s="108">
        <f t="shared" si="243"/>
        <v>5744</v>
      </c>
      <c r="HN56" s="108">
        <f t="shared" si="243"/>
        <v>20</v>
      </c>
      <c r="HO56" s="108">
        <f t="shared" si="243"/>
        <v>12060</v>
      </c>
      <c r="HP56" s="108">
        <f t="shared" si="243"/>
        <v>0</v>
      </c>
      <c r="HQ56" s="108">
        <f t="shared" si="243"/>
        <v>400</v>
      </c>
      <c r="HR56" s="108">
        <f t="shared" si="243"/>
        <v>370</v>
      </c>
      <c r="HS56" s="108">
        <f t="shared" si="243"/>
        <v>1626</v>
      </c>
      <c r="HT56" s="108">
        <f t="shared" si="243"/>
        <v>0</v>
      </c>
      <c r="HU56" s="192" t="s">
        <v>2290</v>
      </c>
      <c r="HV56" s="106" t="s">
        <v>88</v>
      </c>
      <c r="HW56" s="107" t="s">
        <v>103</v>
      </c>
      <c r="HX56" s="107"/>
      <c r="HY56" s="107"/>
      <c r="HZ56" s="107"/>
      <c r="IA56" s="107"/>
      <c r="IB56" s="108">
        <f t="shared" ref="IB56:II56" si="247">SUM(IB57:IB61)</f>
        <v>6853</v>
      </c>
      <c r="IC56" s="108">
        <f t="shared" si="247"/>
        <v>90</v>
      </c>
      <c r="ID56" s="108">
        <f t="shared" si="247"/>
        <v>34913</v>
      </c>
      <c r="IE56" s="108">
        <f t="shared" si="247"/>
        <v>35581</v>
      </c>
      <c r="IF56" s="108">
        <f t="shared" si="247"/>
        <v>39603</v>
      </c>
      <c r="IG56" s="108">
        <f t="shared" si="247"/>
        <v>37575</v>
      </c>
      <c r="IH56" s="108">
        <f t="shared" si="247"/>
        <v>29589</v>
      </c>
      <c r="II56" s="108">
        <f t="shared" si="247"/>
        <v>25795</v>
      </c>
      <c r="IJ56" s="192" t="s">
        <v>2369</v>
      </c>
      <c r="IK56" s="106" t="s">
        <v>88</v>
      </c>
      <c r="IL56" s="107" t="s">
        <v>103</v>
      </c>
      <c r="IM56" s="107"/>
      <c r="IN56" s="107"/>
      <c r="IO56" s="107"/>
      <c r="IP56" s="107"/>
      <c r="IQ56" s="108">
        <f t="shared" ref="IQ56:IT56" si="248">SUM(IQ57:IQ61)</f>
        <v>10850</v>
      </c>
      <c r="IR56" s="108">
        <f t="shared" si="248"/>
        <v>26673</v>
      </c>
      <c r="IS56" s="108">
        <f t="shared" si="248"/>
        <v>0</v>
      </c>
      <c r="IT56" s="108">
        <f t="shared" si="248"/>
        <v>0</v>
      </c>
      <c r="IU56" s="108">
        <f t="shared" ref="IU56:IV83" si="249">I56+M56+O56+Q56+AA56+AC56+AE56+AG56+AQ56+AS56+AU56+AW56+BG56+BI56+BK56+BM56+BW56+BY56+CC56+CE56+CO56+CQ56+CS56+CU56+DE56+DG56+DI56+DK56+DU56+DW56+DY56+EA56+EK56+EM56+EO56+EQ56+FA56+FC56+FE56+FG56+FU56+GK56+HM56+HO56+IB56+ID56+IF56+IH56+IQ56+IS56+K56+HS56+HQ56+HC56+HA56+GY56+GW56+GM56+GI56+GG56+FW56+FS56+CA56+FQ56</f>
        <v>1670851</v>
      </c>
      <c r="IV56" s="108">
        <f t="shared" si="249"/>
        <v>1363498</v>
      </c>
    </row>
    <row r="57" spans="1:256" s="109" customFormat="1" ht="16.5" thickBot="1" x14ac:dyDescent="0.3">
      <c r="A57" s="192" t="s">
        <v>74</v>
      </c>
      <c r="B57" s="110"/>
      <c r="C57" s="111" t="s">
        <v>90</v>
      </c>
      <c r="D57" s="112" t="s">
        <v>104</v>
      </c>
      <c r="E57" s="112"/>
      <c r="F57" s="112"/>
      <c r="G57" s="112"/>
      <c r="H57" s="113"/>
      <c r="I57" s="114">
        <v>44616</v>
      </c>
      <c r="J57" s="114">
        <v>41342</v>
      </c>
      <c r="K57" s="114"/>
      <c r="L57" s="114"/>
      <c r="M57" s="114"/>
      <c r="N57" s="114"/>
      <c r="O57" s="114"/>
      <c r="P57" s="114"/>
      <c r="Q57" s="114"/>
      <c r="R57" s="114"/>
      <c r="S57" s="192" t="s">
        <v>244</v>
      </c>
      <c r="T57" s="110"/>
      <c r="U57" s="111" t="s">
        <v>90</v>
      </c>
      <c r="V57" s="112" t="s">
        <v>104</v>
      </c>
      <c r="W57" s="112"/>
      <c r="X57" s="112"/>
      <c r="Y57" s="112"/>
      <c r="Z57" s="113"/>
      <c r="AA57" s="114"/>
      <c r="AB57" s="114"/>
      <c r="AC57" s="114">
        <v>9533</v>
      </c>
      <c r="AD57" s="114">
        <v>7778</v>
      </c>
      <c r="AE57" s="114"/>
      <c r="AF57" s="114"/>
      <c r="AG57" s="114"/>
      <c r="AH57" s="114"/>
      <c r="AI57" s="192" t="s">
        <v>323</v>
      </c>
      <c r="AJ57" s="110"/>
      <c r="AK57" s="111" t="s">
        <v>90</v>
      </c>
      <c r="AL57" s="112" t="s">
        <v>104</v>
      </c>
      <c r="AM57" s="112"/>
      <c r="AN57" s="112"/>
      <c r="AO57" s="112"/>
      <c r="AP57" s="113"/>
      <c r="AQ57" s="114"/>
      <c r="AR57" s="114"/>
      <c r="AS57" s="114"/>
      <c r="AT57" s="114"/>
      <c r="AU57" s="114"/>
      <c r="AV57" s="114"/>
      <c r="AW57" s="114">
        <v>43392</v>
      </c>
      <c r="AX57" s="114">
        <v>34750</v>
      </c>
      <c r="AY57" s="192" t="s">
        <v>403</v>
      </c>
      <c r="AZ57" s="110"/>
      <c r="BA57" s="111" t="s">
        <v>90</v>
      </c>
      <c r="BB57" s="112" t="s">
        <v>104</v>
      </c>
      <c r="BC57" s="112"/>
      <c r="BD57" s="112"/>
      <c r="BE57" s="112"/>
      <c r="BF57" s="113"/>
      <c r="BG57" s="114"/>
      <c r="BH57" s="114"/>
      <c r="BI57" s="114"/>
      <c r="BJ57" s="114"/>
      <c r="BK57" s="114"/>
      <c r="BL57" s="114"/>
      <c r="BM57" s="114"/>
      <c r="BN57" s="114"/>
      <c r="BO57" s="192" t="s">
        <v>481</v>
      </c>
      <c r="BP57" s="110"/>
      <c r="BQ57" s="111" t="s">
        <v>90</v>
      </c>
      <c r="BR57" s="112" t="s">
        <v>104</v>
      </c>
      <c r="BS57" s="112"/>
      <c r="BT57" s="112"/>
      <c r="BU57" s="112"/>
      <c r="BV57" s="113"/>
      <c r="BW57" s="114"/>
      <c r="BX57" s="114"/>
      <c r="BY57" s="114"/>
      <c r="BZ57" s="114"/>
      <c r="CA57" s="114"/>
      <c r="CB57" s="114"/>
      <c r="CC57" s="114"/>
      <c r="CD57" s="114"/>
      <c r="CE57" s="114"/>
      <c r="CF57" s="114"/>
      <c r="CG57" s="192" t="s">
        <v>709</v>
      </c>
      <c r="CH57" s="110"/>
      <c r="CI57" s="111" t="s">
        <v>90</v>
      </c>
      <c r="CJ57" s="112" t="s">
        <v>104</v>
      </c>
      <c r="CK57" s="112"/>
      <c r="CL57" s="112"/>
      <c r="CM57" s="112"/>
      <c r="CN57" s="113"/>
      <c r="CO57" s="114"/>
      <c r="CP57" s="114"/>
      <c r="CQ57" s="114"/>
      <c r="CR57" s="114"/>
      <c r="CS57" s="114"/>
      <c r="CT57" s="114"/>
      <c r="CU57" s="114"/>
      <c r="CV57" s="114"/>
      <c r="CW57" s="192" t="s">
        <v>951</v>
      </c>
      <c r="CX57" s="110"/>
      <c r="CY57" s="111" t="s">
        <v>90</v>
      </c>
      <c r="CZ57" s="112" t="s">
        <v>104</v>
      </c>
      <c r="DA57" s="112"/>
      <c r="DB57" s="112"/>
      <c r="DC57" s="112"/>
      <c r="DD57" s="113"/>
      <c r="DE57" s="114"/>
      <c r="DF57" s="114"/>
      <c r="DG57" s="114"/>
      <c r="DH57" s="114"/>
      <c r="DI57" s="114"/>
      <c r="DJ57" s="114"/>
      <c r="DK57" s="114">
        <v>1740</v>
      </c>
      <c r="DL57" s="114">
        <v>1450</v>
      </c>
      <c r="DM57" s="192" t="s">
        <v>1030</v>
      </c>
      <c r="DN57" s="110"/>
      <c r="DO57" s="111" t="s">
        <v>90</v>
      </c>
      <c r="DP57" s="112" t="s">
        <v>104</v>
      </c>
      <c r="DQ57" s="112"/>
      <c r="DR57" s="112"/>
      <c r="DS57" s="112"/>
      <c r="DT57" s="113"/>
      <c r="DU57" s="114"/>
      <c r="DV57" s="114"/>
      <c r="DW57" s="114">
        <v>23829</v>
      </c>
      <c r="DX57" s="114">
        <v>21295</v>
      </c>
      <c r="DY57" s="114">
        <v>9408</v>
      </c>
      <c r="DZ57" s="114">
        <v>8868</v>
      </c>
      <c r="EA57" s="114"/>
      <c r="EB57" s="114"/>
      <c r="EC57" s="192" t="s">
        <v>1109</v>
      </c>
      <c r="ED57" s="110"/>
      <c r="EE57" s="111" t="s">
        <v>90</v>
      </c>
      <c r="EF57" s="112" t="s">
        <v>104</v>
      </c>
      <c r="EG57" s="112"/>
      <c r="EH57" s="112"/>
      <c r="EI57" s="112"/>
      <c r="EJ57" s="113"/>
      <c r="EK57" s="114"/>
      <c r="EL57" s="114"/>
      <c r="EM57" s="114"/>
      <c r="EN57" s="114"/>
      <c r="EO57" s="114"/>
      <c r="EP57" s="114"/>
      <c r="EQ57" s="114"/>
      <c r="ER57" s="114"/>
      <c r="ES57" s="192" t="s">
        <v>1188</v>
      </c>
      <c r="ET57" s="110"/>
      <c r="EU57" s="111" t="s">
        <v>90</v>
      </c>
      <c r="EV57" s="112" t="s">
        <v>104</v>
      </c>
      <c r="EW57" s="112"/>
      <c r="EX57" s="112"/>
      <c r="EY57" s="112"/>
      <c r="EZ57" s="113"/>
      <c r="FA57" s="114"/>
      <c r="FB57" s="114"/>
      <c r="FC57" s="114"/>
      <c r="FD57" s="114"/>
      <c r="FE57" s="114"/>
      <c r="FF57" s="114"/>
      <c r="FG57" s="114">
        <v>472</v>
      </c>
      <c r="FH57" s="114">
        <v>288</v>
      </c>
      <c r="FI57" s="192" t="s">
        <v>1267</v>
      </c>
      <c r="FJ57" s="110"/>
      <c r="FK57" s="111" t="s">
        <v>90</v>
      </c>
      <c r="FL57" s="112" t="s">
        <v>104</v>
      </c>
      <c r="FM57" s="112"/>
      <c r="FN57" s="112"/>
      <c r="FO57" s="112"/>
      <c r="FP57" s="113"/>
      <c r="FQ57" s="114"/>
      <c r="FR57" s="114"/>
      <c r="FS57" s="114"/>
      <c r="FT57" s="114"/>
      <c r="FU57" s="114"/>
      <c r="FV57" s="114"/>
      <c r="FW57" s="114"/>
      <c r="FX57" s="114"/>
      <c r="FY57" s="192" t="s">
        <v>1346</v>
      </c>
      <c r="FZ57" s="110"/>
      <c r="GA57" s="111" t="s">
        <v>90</v>
      </c>
      <c r="GB57" s="112" t="s">
        <v>104</v>
      </c>
      <c r="GC57" s="112"/>
      <c r="GD57" s="112"/>
      <c r="GE57" s="112"/>
      <c r="GF57" s="113"/>
      <c r="GG57" s="114">
        <v>2000</v>
      </c>
      <c r="GH57" s="114">
        <v>410</v>
      </c>
      <c r="GI57" s="114"/>
      <c r="GJ57" s="114"/>
      <c r="GK57" s="114"/>
      <c r="GL57" s="114"/>
      <c r="GM57" s="114"/>
      <c r="GN57" s="114"/>
      <c r="GO57" s="192" t="s">
        <v>1425</v>
      </c>
      <c r="GP57" s="110"/>
      <c r="GQ57" s="111" t="s">
        <v>90</v>
      </c>
      <c r="GR57" s="112" t="s">
        <v>104</v>
      </c>
      <c r="GS57" s="112"/>
      <c r="GT57" s="112"/>
      <c r="GU57" s="112"/>
      <c r="GV57" s="113"/>
      <c r="GW57" s="114"/>
      <c r="GX57" s="114"/>
      <c r="GY57" s="114"/>
      <c r="GZ57" s="114"/>
      <c r="HA57" s="114"/>
      <c r="HB57" s="114"/>
      <c r="HC57" s="114"/>
      <c r="HD57" s="114"/>
      <c r="HE57" s="192" t="s">
        <v>2212</v>
      </c>
      <c r="HF57" s="110"/>
      <c r="HG57" s="111" t="s">
        <v>90</v>
      </c>
      <c r="HH57" s="112" t="s">
        <v>104</v>
      </c>
      <c r="HI57" s="112"/>
      <c r="HJ57" s="112"/>
      <c r="HK57" s="112"/>
      <c r="HL57" s="113"/>
      <c r="HM57" s="114"/>
      <c r="HN57" s="114"/>
      <c r="HO57" s="114"/>
      <c r="HP57" s="114"/>
      <c r="HQ57" s="114">
        <v>400</v>
      </c>
      <c r="HR57" s="114">
        <v>370</v>
      </c>
      <c r="HS57" s="114"/>
      <c r="HT57" s="114"/>
      <c r="HU57" s="192" t="s">
        <v>2291</v>
      </c>
      <c r="HV57" s="110"/>
      <c r="HW57" s="111" t="s">
        <v>90</v>
      </c>
      <c r="HX57" s="112" t="s">
        <v>104</v>
      </c>
      <c r="HY57" s="112"/>
      <c r="HZ57" s="112"/>
      <c r="IA57" s="112"/>
      <c r="IB57" s="114"/>
      <c r="IC57" s="114"/>
      <c r="ID57" s="114"/>
      <c r="IE57" s="114"/>
      <c r="IF57" s="114"/>
      <c r="IG57" s="114"/>
      <c r="IH57" s="114"/>
      <c r="II57" s="114"/>
      <c r="IJ57" s="192" t="s">
        <v>2370</v>
      </c>
      <c r="IK57" s="110"/>
      <c r="IL57" s="111" t="s">
        <v>90</v>
      </c>
      <c r="IM57" s="112" t="s">
        <v>104</v>
      </c>
      <c r="IN57" s="112"/>
      <c r="IO57" s="112"/>
      <c r="IP57" s="112"/>
      <c r="IQ57" s="114"/>
      <c r="IR57" s="114"/>
      <c r="IS57" s="114"/>
      <c r="IT57" s="114"/>
      <c r="IU57" s="114">
        <f t="shared" si="249"/>
        <v>135390</v>
      </c>
      <c r="IV57" s="114">
        <f t="shared" si="249"/>
        <v>116551</v>
      </c>
    </row>
    <row r="58" spans="1:256" s="109" customFormat="1" ht="16.5" thickBot="1" x14ac:dyDescent="0.3">
      <c r="A58" s="192" t="s">
        <v>75</v>
      </c>
      <c r="B58" s="110"/>
      <c r="C58" s="111" t="s">
        <v>92</v>
      </c>
      <c r="D58" s="115" t="s">
        <v>530</v>
      </c>
      <c r="E58" s="116"/>
      <c r="F58" s="115"/>
      <c r="G58" s="115"/>
      <c r="H58" s="117"/>
      <c r="I58" s="118">
        <v>12020</v>
      </c>
      <c r="J58" s="118">
        <v>10517</v>
      </c>
      <c r="K58" s="118"/>
      <c r="L58" s="118"/>
      <c r="M58" s="118"/>
      <c r="N58" s="118"/>
      <c r="O58" s="118"/>
      <c r="P58" s="118">
        <v>8</v>
      </c>
      <c r="Q58" s="118"/>
      <c r="R58" s="118"/>
      <c r="S58" s="192" t="s">
        <v>245</v>
      </c>
      <c r="T58" s="110"/>
      <c r="U58" s="111" t="s">
        <v>92</v>
      </c>
      <c r="V58" s="115" t="s">
        <v>530</v>
      </c>
      <c r="W58" s="116"/>
      <c r="X58" s="115"/>
      <c r="Y58" s="115"/>
      <c r="Z58" s="117"/>
      <c r="AA58" s="118"/>
      <c r="AB58" s="118"/>
      <c r="AC58" s="118">
        <v>6497</v>
      </c>
      <c r="AD58" s="118">
        <v>3360</v>
      </c>
      <c r="AE58" s="118"/>
      <c r="AF58" s="118"/>
      <c r="AG58" s="118"/>
      <c r="AH58" s="118"/>
      <c r="AI58" s="192" t="s">
        <v>324</v>
      </c>
      <c r="AJ58" s="110"/>
      <c r="AK58" s="111" t="s">
        <v>92</v>
      </c>
      <c r="AL58" s="115" t="s">
        <v>530</v>
      </c>
      <c r="AM58" s="116"/>
      <c r="AN58" s="115"/>
      <c r="AO58" s="115"/>
      <c r="AP58" s="117"/>
      <c r="AQ58" s="118"/>
      <c r="AR58" s="118"/>
      <c r="AS58" s="118"/>
      <c r="AT58" s="118">
        <v>5</v>
      </c>
      <c r="AU58" s="118"/>
      <c r="AV58" s="118"/>
      <c r="AW58" s="118">
        <v>7156</v>
      </c>
      <c r="AX58" s="118">
        <v>4923</v>
      </c>
      <c r="AY58" s="192" t="s">
        <v>404</v>
      </c>
      <c r="AZ58" s="110"/>
      <c r="BA58" s="111" t="s">
        <v>92</v>
      </c>
      <c r="BB58" s="115" t="s">
        <v>530</v>
      </c>
      <c r="BC58" s="116"/>
      <c r="BD58" s="115"/>
      <c r="BE58" s="115"/>
      <c r="BF58" s="117"/>
      <c r="BG58" s="118"/>
      <c r="BH58" s="118"/>
      <c r="BI58" s="118"/>
      <c r="BJ58" s="118"/>
      <c r="BK58" s="118"/>
      <c r="BL58" s="118"/>
      <c r="BM58" s="118"/>
      <c r="BN58" s="118"/>
      <c r="BO58" s="192" t="s">
        <v>482</v>
      </c>
      <c r="BP58" s="110"/>
      <c r="BQ58" s="111" t="s">
        <v>92</v>
      </c>
      <c r="BR58" s="115" t="s">
        <v>530</v>
      </c>
      <c r="BS58" s="116"/>
      <c r="BT58" s="115"/>
      <c r="BU58" s="115"/>
      <c r="BV58" s="117"/>
      <c r="BW58" s="118"/>
      <c r="BX58" s="118"/>
      <c r="BY58" s="118"/>
      <c r="BZ58" s="118"/>
      <c r="CA58" s="118"/>
      <c r="CB58" s="118"/>
      <c r="CC58" s="118"/>
      <c r="CD58" s="118"/>
      <c r="CE58" s="118"/>
      <c r="CF58" s="118"/>
      <c r="CG58" s="192" t="s">
        <v>710</v>
      </c>
      <c r="CH58" s="110"/>
      <c r="CI58" s="111" t="s">
        <v>92</v>
      </c>
      <c r="CJ58" s="115" t="s">
        <v>530</v>
      </c>
      <c r="CK58" s="116"/>
      <c r="CL58" s="115"/>
      <c r="CM58" s="115"/>
      <c r="CN58" s="117"/>
      <c r="CO58" s="118"/>
      <c r="CP58" s="118"/>
      <c r="CQ58" s="118"/>
      <c r="CR58" s="118"/>
      <c r="CS58" s="118"/>
      <c r="CT58" s="118"/>
      <c r="CU58" s="118"/>
      <c r="CV58" s="118"/>
      <c r="CW58" s="192" t="s">
        <v>952</v>
      </c>
      <c r="CX58" s="110"/>
      <c r="CY58" s="111" t="s">
        <v>92</v>
      </c>
      <c r="CZ58" s="115" t="s">
        <v>530</v>
      </c>
      <c r="DA58" s="116"/>
      <c r="DB58" s="115"/>
      <c r="DC58" s="115"/>
      <c r="DD58" s="117"/>
      <c r="DE58" s="118"/>
      <c r="DF58" s="118"/>
      <c r="DG58" s="118"/>
      <c r="DH58" s="118"/>
      <c r="DI58" s="118"/>
      <c r="DJ58" s="118"/>
      <c r="DK58" s="118">
        <v>423</v>
      </c>
      <c r="DL58" s="118">
        <v>106</v>
      </c>
      <c r="DM58" s="192" t="s">
        <v>1031</v>
      </c>
      <c r="DN58" s="110"/>
      <c r="DO58" s="111" t="s">
        <v>92</v>
      </c>
      <c r="DP58" s="115" t="s">
        <v>530</v>
      </c>
      <c r="DQ58" s="116"/>
      <c r="DR58" s="115"/>
      <c r="DS58" s="115"/>
      <c r="DT58" s="117"/>
      <c r="DU58" s="118"/>
      <c r="DV58" s="118"/>
      <c r="DW58" s="118">
        <v>6664</v>
      </c>
      <c r="DX58" s="118">
        <v>5896</v>
      </c>
      <c r="DY58" s="118">
        <v>2566</v>
      </c>
      <c r="DZ58" s="118">
        <v>2497</v>
      </c>
      <c r="EA58" s="118"/>
      <c r="EB58" s="118"/>
      <c r="EC58" s="192" t="s">
        <v>1110</v>
      </c>
      <c r="ED58" s="110"/>
      <c r="EE58" s="111" t="s">
        <v>92</v>
      </c>
      <c r="EF58" s="115" t="s">
        <v>530</v>
      </c>
      <c r="EG58" s="116"/>
      <c r="EH58" s="115"/>
      <c r="EI58" s="115"/>
      <c r="EJ58" s="117"/>
      <c r="EK58" s="118"/>
      <c r="EL58" s="118"/>
      <c r="EM58" s="118"/>
      <c r="EN58" s="118"/>
      <c r="EO58" s="118"/>
      <c r="EP58" s="118"/>
      <c r="EQ58" s="118"/>
      <c r="ER58" s="118"/>
      <c r="ES58" s="192" t="s">
        <v>1189</v>
      </c>
      <c r="ET58" s="110"/>
      <c r="EU58" s="111" t="s">
        <v>92</v>
      </c>
      <c r="EV58" s="115" t="s">
        <v>530</v>
      </c>
      <c r="EW58" s="116"/>
      <c r="EX58" s="115"/>
      <c r="EY58" s="115"/>
      <c r="EZ58" s="117"/>
      <c r="FA58" s="118"/>
      <c r="FB58" s="118"/>
      <c r="FC58" s="118"/>
      <c r="FD58" s="118"/>
      <c r="FE58" s="118"/>
      <c r="FF58" s="118"/>
      <c r="FG58" s="118"/>
      <c r="FH58" s="118">
        <v>169</v>
      </c>
      <c r="FI58" s="192" t="s">
        <v>1268</v>
      </c>
      <c r="FJ58" s="110"/>
      <c r="FK58" s="111" t="s">
        <v>92</v>
      </c>
      <c r="FL58" s="115" t="s">
        <v>530</v>
      </c>
      <c r="FM58" s="116"/>
      <c r="FN58" s="115"/>
      <c r="FO58" s="115"/>
      <c r="FP58" s="117"/>
      <c r="FQ58" s="118"/>
      <c r="FR58" s="118"/>
      <c r="FS58" s="118"/>
      <c r="FT58" s="118"/>
      <c r="FU58" s="118"/>
      <c r="FV58" s="118"/>
      <c r="FW58" s="118"/>
      <c r="FX58" s="118"/>
      <c r="FY58" s="192" t="s">
        <v>1347</v>
      </c>
      <c r="FZ58" s="110"/>
      <c r="GA58" s="111" t="s">
        <v>92</v>
      </c>
      <c r="GB58" s="115" t="s">
        <v>530</v>
      </c>
      <c r="GC58" s="116"/>
      <c r="GD58" s="115"/>
      <c r="GE58" s="115"/>
      <c r="GF58" s="117"/>
      <c r="GG58" s="118"/>
      <c r="GH58" s="118"/>
      <c r="GI58" s="118"/>
      <c r="GJ58" s="118"/>
      <c r="GK58" s="118"/>
      <c r="GL58" s="118"/>
      <c r="GM58" s="118"/>
      <c r="GN58" s="118"/>
      <c r="GO58" s="192" t="s">
        <v>1426</v>
      </c>
      <c r="GP58" s="110"/>
      <c r="GQ58" s="111" t="s">
        <v>92</v>
      </c>
      <c r="GR58" s="115" t="s">
        <v>530</v>
      </c>
      <c r="GS58" s="116"/>
      <c r="GT58" s="115"/>
      <c r="GU58" s="115"/>
      <c r="GV58" s="117"/>
      <c r="GW58" s="118"/>
      <c r="GX58" s="118"/>
      <c r="GY58" s="118"/>
      <c r="GZ58" s="118"/>
      <c r="HA58" s="118"/>
      <c r="HB58" s="118"/>
      <c r="HC58" s="118"/>
      <c r="HD58" s="118"/>
      <c r="HE58" s="192" t="s">
        <v>2213</v>
      </c>
      <c r="HF58" s="110"/>
      <c r="HG58" s="111" t="s">
        <v>92</v>
      </c>
      <c r="HH58" s="115" t="s">
        <v>530</v>
      </c>
      <c r="HI58" s="116"/>
      <c r="HJ58" s="115"/>
      <c r="HK58" s="115"/>
      <c r="HL58" s="117"/>
      <c r="HM58" s="118"/>
      <c r="HN58" s="118"/>
      <c r="HO58" s="118"/>
      <c r="HP58" s="118"/>
      <c r="HQ58" s="118"/>
      <c r="HR58" s="118"/>
      <c r="HS58" s="118"/>
      <c r="HT58" s="118"/>
      <c r="HU58" s="192" t="s">
        <v>2292</v>
      </c>
      <c r="HV58" s="110"/>
      <c r="HW58" s="111" t="s">
        <v>92</v>
      </c>
      <c r="HX58" s="115" t="s">
        <v>530</v>
      </c>
      <c r="HY58" s="116"/>
      <c r="HZ58" s="115"/>
      <c r="IA58" s="115"/>
      <c r="IB58" s="118"/>
      <c r="IC58" s="118"/>
      <c r="ID58" s="118"/>
      <c r="IE58" s="118"/>
      <c r="IF58" s="118"/>
      <c r="IG58" s="118"/>
      <c r="IH58" s="118"/>
      <c r="II58" s="118"/>
      <c r="IJ58" s="192" t="s">
        <v>2371</v>
      </c>
      <c r="IK58" s="110"/>
      <c r="IL58" s="111" t="s">
        <v>92</v>
      </c>
      <c r="IM58" s="115" t="s">
        <v>530</v>
      </c>
      <c r="IN58" s="116"/>
      <c r="IO58" s="115"/>
      <c r="IP58" s="115"/>
      <c r="IQ58" s="118"/>
      <c r="IR58" s="118"/>
      <c r="IS58" s="118"/>
      <c r="IT58" s="118"/>
      <c r="IU58" s="118">
        <f t="shared" si="249"/>
        <v>35326</v>
      </c>
      <c r="IV58" s="118">
        <f t="shared" si="249"/>
        <v>27481</v>
      </c>
    </row>
    <row r="59" spans="1:256" s="109" customFormat="1" ht="16.5" thickBot="1" x14ac:dyDescent="0.3">
      <c r="A59" s="192" t="s">
        <v>76</v>
      </c>
      <c r="B59" s="110"/>
      <c r="C59" s="111" t="s">
        <v>93</v>
      </c>
      <c r="D59" s="115" t="s">
        <v>531</v>
      </c>
      <c r="E59" s="116"/>
      <c r="F59" s="115"/>
      <c r="G59" s="115"/>
      <c r="H59" s="117"/>
      <c r="I59" s="118">
        <v>82858</v>
      </c>
      <c r="J59" s="118">
        <v>54283</v>
      </c>
      <c r="K59" s="118"/>
      <c r="L59" s="118"/>
      <c r="M59" s="118">
        <v>16631</v>
      </c>
      <c r="N59" s="118">
        <v>16506</v>
      </c>
      <c r="O59" s="118">
        <v>174801</v>
      </c>
      <c r="P59" s="118">
        <v>131905</v>
      </c>
      <c r="Q59" s="118"/>
      <c r="R59" s="118"/>
      <c r="S59" s="192" t="s">
        <v>246</v>
      </c>
      <c r="T59" s="110"/>
      <c r="U59" s="111" t="s">
        <v>93</v>
      </c>
      <c r="V59" s="115" t="s">
        <v>531</v>
      </c>
      <c r="W59" s="116"/>
      <c r="X59" s="115"/>
      <c r="Y59" s="115"/>
      <c r="Z59" s="117"/>
      <c r="AA59" s="118"/>
      <c r="AB59" s="118"/>
      <c r="AC59" s="118">
        <v>67984</v>
      </c>
      <c r="AD59" s="118">
        <v>59871</v>
      </c>
      <c r="AE59" s="118"/>
      <c r="AF59" s="118"/>
      <c r="AG59" s="118"/>
      <c r="AH59" s="118"/>
      <c r="AI59" s="192" t="s">
        <v>325</v>
      </c>
      <c r="AJ59" s="110"/>
      <c r="AK59" s="111" t="s">
        <v>93</v>
      </c>
      <c r="AL59" s="115" t="s">
        <v>531</v>
      </c>
      <c r="AM59" s="116"/>
      <c r="AN59" s="115"/>
      <c r="AO59" s="115"/>
      <c r="AP59" s="117"/>
      <c r="AQ59" s="118"/>
      <c r="AR59" s="118"/>
      <c r="AS59" s="118">
        <v>250</v>
      </c>
      <c r="AT59" s="118">
        <v>204</v>
      </c>
      <c r="AU59" s="118"/>
      <c r="AV59" s="118"/>
      <c r="AW59" s="118">
        <v>4734</v>
      </c>
      <c r="AX59" s="118">
        <v>4101</v>
      </c>
      <c r="AY59" s="192" t="s">
        <v>405</v>
      </c>
      <c r="AZ59" s="110"/>
      <c r="BA59" s="111" t="s">
        <v>93</v>
      </c>
      <c r="BB59" s="115" t="s">
        <v>531</v>
      </c>
      <c r="BC59" s="116"/>
      <c r="BD59" s="115"/>
      <c r="BE59" s="115"/>
      <c r="BF59" s="117"/>
      <c r="BG59" s="118">
        <v>3500</v>
      </c>
      <c r="BH59" s="118">
        <v>2713</v>
      </c>
      <c r="BI59" s="118"/>
      <c r="BJ59" s="118"/>
      <c r="BK59" s="118">
        <v>1000</v>
      </c>
      <c r="BL59" s="118">
        <v>765</v>
      </c>
      <c r="BM59" s="118">
        <v>64694</v>
      </c>
      <c r="BN59" s="118">
        <v>53904</v>
      </c>
      <c r="BO59" s="192" t="s">
        <v>483</v>
      </c>
      <c r="BP59" s="110"/>
      <c r="BQ59" s="111" t="s">
        <v>93</v>
      </c>
      <c r="BR59" s="115" t="s">
        <v>531</v>
      </c>
      <c r="BS59" s="116"/>
      <c r="BT59" s="115"/>
      <c r="BU59" s="115"/>
      <c r="BV59" s="117"/>
      <c r="BW59" s="118">
        <v>3620</v>
      </c>
      <c r="BX59" s="118">
        <v>4965</v>
      </c>
      <c r="BY59" s="118">
        <v>1600</v>
      </c>
      <c r="BZ59" s="118">
        <v>782</v>
      </c>
      <c r="CA59" s="118"/>
      <c r="CB59" s="118"/>
      <c r="CC59" s="118">
        <v>48244</v>
      </c>
      <c r="CD59" s="118">
        <v>40126</v>
      </c>
      <c r="CE59" s="118">
        <v>61262</v>
      </c>
      <c r="CF59" s="118">
        <v>57478</v>
      </c>
      <c r="CG59" s="192" t="s">
        <v>711</v>
      </c>
      <c r="CH59" s="110"/>
      <c r="CI59" s="111" t="s">
        <v>93</v>
      </c>
      <c r="CJ59" s="115" t="s">
        <v>531</v>
      </c>
      <c r="CK59" s="116"/>
      <c r="CL59" s="115"/>
      <c r="CM59" s="115"/>
      <c r="CN59" s="117"/>
      <c r="CO59" s="118"/>
      <c r="CP59" s="118"/>
      <c r="CQ59" s="118">
        <v>3990</v>
      </c>
      <c r="CR59" s="118">
        <v>990</v>
      </c>
      <c r="CS59" s="118"/>
      <c r="CT59" s="118"/>
      <c r="CU59" s="118">
        <v>200</v>
      </c>
      <c r="CV59" s="118">
        <v>146</v>
      </c>
      <c r="CW59" s="192" t="s">
        <v>953</v>
      </c>
      <c r="CX59" s="110"/>
      <c r="CY59" s="111" t="s">
        <v>93</v>
      </c>
      <c r="CZ59" s="115" t="s">
        <v>531</v>
      </c>
      <c r="DA59" s="116"/>
      <c r="DB59" s="115"/>
      <c r="DC59" s="115"/>
      <c r="DD59" s="117"/>
      <c r="DE59" s="118">
        <v>51051</v>
      </c>
      <c r="DF59" s="118">
        <v>44116</v>
      </c>
      <c r="DG59" s="118">
        <v>58133</v>
      </c>
      <c r="DH59" s="118">
        <v>57674</v>
      </c>
      <c r="DI59" s="118"/>
      <c r="DJ59" s="118"/>
      <c r="DK59" s="118">
        <v>15300</v>
      </c>
      <c r="DL59" s="118">
        <v>12576</v>
      </c>
      <c r="DM59" s="192" t="s">
        <v>1032</v>
      </c>
      <c r="DN59" s="110"/>
      <c r="DO59" s="111" t="s">
        <v>93</v>
      </c>
      <c r="DP59" s="115" t="s">
        <v>531</v>
      </c>
      <c r="DQ59" s="116"/>
      <c r="DR59" s="115"/>
      <c r="DS59" s="115"/>
      <c r="DT59" s="117"/>
      <c r="DU59" s="118"/>
      <c r="DV59" s="118"/>
      <c r="DW59" s="118">
        <v>3517</v>
      </c>
      <c r="DX59" s="118">
        <v>3025</v>
      </c>
      <c r="DY59" s="118">
        <v>403</v>
      </c>
      <c r="DZ59" s="118">
        <v>233</v>
      </c>
      <c r="EA59" s="118"/>
      <c r="EB59" s="118"/>
      <c r="EC59" s="192" t="s">
        <v>1111</v>
      </c>
      <c r="ED59" s="110"/>
      <c r="EE59" s="111" t="s">
        <v>93</v>
      </c>
      <c r="EF59" s="115" t="s">
        <v>531</v>
      </c>
      <c r="EG59" s="116"/>
      <c r="EH59" s="115"/>
      <c r="EI59" s="115"/>
      <c r="EJ59" s="117"/>
      <c r="EK59" s="118"/>
      <c r="EL59" s="118"/>
      <c r="EM59" s="118">
        <v>550</v>
      </c>
      <c r="EN59" s="118">
        <v>521</v>
      </c>
      <c r="EO59" s="118"/>
      <c r="EP59" s="118"/>
      <c r="EQ59" s="118"/>
      <c r="ER59" s="118"/>
      <c r="ES59" s="192" t="s">
        <v>1190</v>
      </c>
      <c r="ET59" s="110"/>
      <c r="EU59" s="111" t="s">
        <v>93</v>
      </c>
      <c r="EV59" s="115" t="s">
        <v>531</v>
      </c>
      <c r="EW59" s="116"/>
      <c r="EX59" s="115"/>
      <c r="EY59" s="115"/>
      <c r="EZ59" s="117"/>
      <c r="FA59" s="118"/>
      <c r="FB59" s="118"/>
      <c r="FC59" s="118"/>
      <c r="FD59" s="118"/>
      <c r="FE59" s="118"/>
      <c r="FF59" s="118"/>
      <c r="FG59" s="118">
        <v>2128</v>
      </c>
      <c r="FH59" s="118">
        <v>194</v>
      </c>
      <c r="FI59" s="192" t="s">
        <v>1269</v>
      </c>
      <c r="FJ59" s="110"/>
      <c r="FK59" s="111" t="s">
        <v>93</v>
      </c>
      <c r="FL59" s="115" t="s">
        <v>531</v>
      </c>
      <c r="FM59" s="116"/>
      <c r="FN59" s="115"/>
      <c r="FO59" s="115"/>
      <c r="FP59" s="117"/>
      <c r="FQ59" s="118"/>
      <c r="FR59" s="118"/>
      <c r="FS59" s="118"/>
      <c r="FT59" s="118"/>
      <c r="FU59" s="118"/>
      <c r="FV59" s="118"/>
      <c r="FW59" s="118"/>
      <c r="FX59" s="118"/>
      <c r="FY59" s="192" t="s">
        <v>1348</v>
      </c>
      <c r="FZ59" s="110"/>
      <c r="GA59" s="111" t="s">
        <v>93</v>
      </c>
      <c r="GB59" s="115" t="s">
        <v>531</v>
      </c>
      <c r="GC59" s="116"/>
      <c r="GD59" s="115"/>
      <c r="GE59" s="115"/>
      <c r="GF59" s="117"/>
      <c r="GG59" s="118"/>
      <c r="GH59" s="118"/>
      <c r="GI59" s="118"/>
      <c r="GJ59" s="118"/>
      <c r="GK59" s="118"/>
      <c r="GL59" s="118"/>
      <c r="GM59" s="118"/>
      <c r="GN59" s="118"/>
      <c r="GO59" s="192" t="s">
        <v>1427</v>
      </c>
      <c r="GP59" s="110"/>
      <c r="GQ59" s="111" t="s">
        <v>93</v>
      </c>
      <c r="GR59" s="115" t="s">
        <v>531</v>
      </c>
      <c r="GS59" s="116"/>
      <c r="GT59" s="115"/>
      <c r="GU59" s="115"/>
      <c r="GV59" s="117"/>
      <c r="GW59" s="118"/>
      <c r="GX59" s="118"/>
      <c r="GY59" s="118"/>
      <c r="GZ59" s="118"/>
      <c r="HA59" s="118"/>
      <c r="HB59" s="118"/>
      <c r="HC59" s="118"/>
      <c r="HD59" s="118"/>
      <c r="HE59" s="192" t="s">
        <v>2214</v>
      </c>
      <c r="HF59" s="110"/>
      <c r="HG59" s="111" t="s">
        <v>93</v>
      </c>
      <c r="HH59" s="115" t="s">
        <v>531</v>
      </c>
      <c r="HI59" s="116"/>
      <c r="HJ59" s="115"/>
      <c r="HK59" s="115"/>
      <c r="HL59" s="117"/>
      <c r="HM59" s="118"/>
      <c r="HN59" s="118"/>
      <c r="HO59" s="118"/>
      <c r="HP59" s="118"/>
      <c r="HQ59" s="118"/>
      <c r="HR59" s="118"/>
      <c r="HS59" s="118">
        <v>1626</v>
      </c>
      <c r="HT59" s="118"/>
      <c r="HU59" s="192" t="s">
        <v>2293</v>
      </c>
      <c r="HV59" s="110"/>
      <c r="HW59" s="111" t="s">
        <v>93</v>
      </c>
      <c r="HX59" s="115" t="s">
        <v>531</v>
      </c>
      <c r="HY59" s="116"/>
      <c r="HZ59" s="115"/>
      <c r="IA59" s="115"/>
      <c r="IB59" s="118"/>
      <c r="IC59" s="118"/>
      <c r="ID59" s="118"/>
      <c r="IE59" s="118"/>
      <c r="IF59" s="118"/>
      <c r="IG59" s="118"/>
      <c r="IH59" s="118"/>
      <c r="II59" s="118"/>
      <c r="IJ59" s="192" t="s">
        <v>2372</v>
      </c>
      <c r="IK59" s="110"/>
      <c r="IL59" s="111" t="s">
        <v>93</v>
      </c>
      <c r="IM59" s="115" t="s">
        <v>531</v>
      </c>
      <c r="IN59" s="116"/>
      <c r="IO59" s="115"/>
      <c r="IP59" s="115"/>
      <c r="IQ59" s="118"/>
      <c r="IR59" s="118"/>
      <c r="IS59" s="118"/>
      <c r="IT59" s="118"/>
      <c r="IU59" s="118">
        <f t="shared" si="249"/>
        <v>668076</v>
      </c>
      <c r="IV59" s="118">
        <f t="shared" si="249"/>
        <v>547078</v>
      </c>
    </row>
    <row r="60" spans="1:256" s="109" customFormat="1" ht="16.5" thickBot="1" x14ac:dyDescent="0.3">
      <c r="A60" s="192" t="s">
        <v>78</v>
      </c>
      <c r="B60" s="110"/>
      <c r="C60" s="111" t="s">
        <v>95</v>
      </c>
      <c r="D60" s="119" t="s">
        <v>551</v>
      </c>
      <c r="E60" s="120"/>
      <c r="F60" s="120"/>
      <c r="G60" s="119"/>
      <c r="H60" s="121"/>
      <c r="I60" s="134"/>
      <c r="J60" s="134"/>
      <c r="K60" s="134"/>
      <c r="L60" s="134"/>
      <c r="M60" s="134"/>
      <c r="N60" s="134"/>
      <c r="O60" s="134"/>
      <c r="P60" s="134"/>
      <c r="Q60" s="134"/>
      <c r="R60" s="134"/>
      <c r="S60" s="192" t="s">
        <v>247</v>
      </c>
      <c r="T60" s="110"/>
      <c r="U60" s="111" t="s">
        <v>95</v>
      </c>
      <c r="V60" s="119" t="s">
        <v>551</v>
      </c>
      <c r="W60" s="120"/>
      <c r="X60" s="120"/>
      <c r="Y60" s="119"/>
      <c r="Z60" s="121"/>
      <c r="AA60" s="134"/>
      <c r="AB60" s="134"/>
      <c r="AC60" s="134"/>
      <c r="AD60" s="134"/>
      <c r="AE60" s="134"/>
      <c r="AF60" s="134"/>
      <c r="AG60" s="134"/>
      <c r="AH60" s="134"/>
      <c r="AI60" s="192" t="s">
        <v>326</v>
      </c>
      <c r="AJ60" s="110"/>
      <c r="AK60" s="111" t="s">
        <v>95</v>
      </c>
      <c r="AL60" s="119" t="s">
        <v>551</v>
      </c>
      <c r="AM60" s="120"/>
      <c r="AN60" s="120"/>
      <c r="AO60" s="119"/>
      <c r="AP60" s="121"/>
      <c r="AQ60" s="134"/>
      <c r="AR60" s="134"/>
      <c r="AS60" s="134"/>
      <c r="AT60" s="134"/>
      <c r="AU60" s="134"/>
      <c r="AV60" s="134"/>
      <c r="AW60" s="134"/>
      <c r="AX60" s="134"/>
      <c r="AY60" s="192" t="s">
        <v>406</v>
      </c>
      <c r="AZ60" s="110"/>
      <c r="BA60" s="111" t="s">
        <v>95</v>
      </c>
      <c r="BB60" s="119" t="s">
        <v>551</v>
      </c>
      <c r="BC60" s="120"/>
      <c r="BD60" s="120"/>
      <c r="BE60" s="119"/>
      <c r="BF60" s="121"/>
      <c r="BG60" s="134"/>
      <c r="BH60" s="134"/>
      <c r="BI60" s="134"/>
      <c r="BJ60" s="134"/>
      <c r="BK60" s="134"/>
      <c r="BL60" s="134"/>
      <c r="BM60" s="134"/>
      <c r="BN60" s="134"/>
      <c r="BO60" s="192" t="s">
        <v>484</v>
      </c>
      <c r="BP60" s="110"/>
      <c r="BQ60" s="111" t="s">
        <v>95</v>
      </c>
      <c r="BR60" s="119" t="s">
        <v>551</v>
      </c>
      <c r="BS60" s="120"/>
      <c r="BT60" s="120"/>
      <c r="BU60" s="119"/>
      <c r="BV60" s="121"/>
      <c r="BW60" s="134"/>
      <c r="BX60" s="134"/>
      <c r="BY60" s="134"/>
      <c r="BZ60" s="134"/>
      <c r="CA60" s="134"/>
      <c r="CB60" s="134"/>
      <c r="CC60" s="134"/>
      <c r="CD60" s="134"/>
      <c r="CE60" s="134"/>
      <c r="CF60" s="134"/>
      <c r="CG60" s="192" t="s">
        <v>712</v>
      </c>
      <c r="CH60" s="110"/>
      <c r="CI60" s="111" t="s">
        <v>95</v>
      </c>
      <c r="CJ60" s="119" t="s">
        <v>551</v>
      </c>
      <c r="CK60" s="120"/>
      <c r="CL60" s="120"/>
      <c r="CM60" s="119"/>
      <c r="CN60" s="121"/>
      <c r="CO60" s="134"/>
      <c r="CP60" s="134"/>
      <c r="CQ60" s="134"/>
      <c r="CR60" s="134"/>
      <c r="CS60" s="134"/>
      <c r="CT60" s="134"/>
      <c r="CU60" s="134"/>
      <c r="CV60" s="134"/>
      <c r="CW60" s="192" t="s">
        <v>954</v>
      </c>
      <c r="CX60" s="110"/>
      <c r="CY60" s="111" t="s">
        <v>95</v>
      </c>
      <c r="CZ60" s="119" t="s">
        <v>551</v>
      </c>
      <c r="DA60" s="120"/>
      <c r="DB60" s="120"/>
      <c r="DC60" s="119"/>
      <c r="DD60" s="121"/>
      <c r="DE60" s="134"/>
      <c r="DF60" s="134"/>
      <c r="DG60" s="134"/>
      <c r="DH60" s="134"/>
      <c r="DI60" s="134"/>
      <c r="DJ60" s="134"/>
      <c r="DK60" s="134"/>
      <c r="DL60" s="134"/>
      <c r="DM60" s="192" t="s">
        <v>1033</v>
      </c>
      <c r="DN60" s="110"/>
      <c r="DO60" s="111" t="s">
        <v>95</v>
      </c>
      <c r="DP60" s="119" t="s">
        <v>551</v>
      </c>
      <c r="DQ60" s="120"/>
      <c r="DR60" s="120"/>
      <c r="DS60" s="119"/>
      <c r="DT60" s="121"/>
      <c r="DU60" s="134"/>
      <c r="DV60" s="134"/>
      <c r="DW60" s="134">
        <v>6588</v>
      </c>
      <c r="DX60" s="134"/>
      <c r="DY60" s="134"/>
      <c r="DZ60" s="134"/>
      <c r="EA60" s="134"/>
      <c r="EB60" s="134"/>
      <c r="EC60" s="192" t="s">
        <v>1112</v>
      </c>
      <c r="ED60" s="110"/>
      <c r="EE60" s="111" t="s">
        <v>95</v>
      </c>
      <c r="EF60" s="119" t="s">
        <v>551</v>
      </c>
      <c r="EG60" s="120"/>
      <c r="EH60" s="120"/>
      <c r="EI60" s="119"/>
      <c r="EJ60" s="121"/>
      <c r="EK60" s="134"/>
      <c r="EL60" s="134"/>
      <c r="EM60" s="134"/>
      <c r="EN60" s="134"/>
      <c r="EO60" s="134"/>
      <c r="EP60" s="134"/>
      <c r="EQ60" s="134"/>
      <c r="ER60" s="134"/>
      <c r="ES60" s="192" t="s">
        <v>1191</v>
      </c>
      <c r="ET60" s="110"/>
      <c r="EU60" s="111" t="s">
        <v>95</v>
      </c>
      <c r="EV60" s="119" t="s">
        <v>551</v>
      </c>
      <c r="EW60" s="120"/>
      <c r="EX60" s="120"/>
      <c r="EY60" s="119"/>
      <c r="EZ60" s="121"/>
      <c r="FA60" s="134"/>
      <c r="FB60" s="134"/>
      <c r="FC60" s="134"/>
      <c r="FD60" s="134"/>
      <c r="FE60" s="134"/>
      <c r="FF60" s="134"/>
      <c r="FG60" s="134"/>
      <c r="FH60" s="134"/>
      <c r="FI60" s="192" t="s">
        <v>1270</v>
      </c>
      <c r="FJ60" s="110"/>
      <c r="FK60" s="111" t="s">
        <v>95</v>
      </c>
      <c r="FL60" s="119" t="s">
        <v>551</v>
      </c>
      <c r="FM60" s="120"/>
      <c r="FN60" s="120"/>
      <c r="FO60" s="119"/>
      <c r="FP60" s="121"/>
      <c r="FQ60" s="134"/>
      <c r="FR60" s="134"/>
      <c r="FS60" s="134"/>
      <c r="FT60" s="134"/>
      <c r="FU60" s="134"/>
      <c r="FV60" s="134"/>
      <c r="FW60" s="134"/>
      <c r="FX60" s="134"/>
      <c r="FY60" s="192" t="s">
        <v>1349</v>
      </c>
      <c r="FZ60" s="110"/>
      <c r="GA60" s="111" t="s">
        <v>95</v>
      </c>
      <c r="GB60" s="119" t="s">
        <v>551</v>
      </c>
      <c r="GC60" s="120"/>
      <c r="GD60" s="120"/>
      <c r="GE60" s="119"/>
      <c r="GF60" s="121"/>
      <c r="GG60" s="134"/>
      <c r="GH60" s="134"/>
      <c r="GI60" s="134"/>
      <c r="GJ60" s="134"/>
      <c r="GK60" s="134">
        <v>2866</v>
      </c>
      <c r="GL60" s="134"/>
      <c r="GM60" s="134"/>
      <c r="GN60" s="134"/>
      <c r="GO60" s="192" t="s">
        <v>1428</v>
      </c>
      <c r="GP60" s="110"/>
      <c r="GQ60" s="111" t="s">
        <v>95</v>
      </c>
      <c r="GR60" s="119" t="s">
        <v>551</v>
      </c>
      <c r="GS60" s="120"/>
      <c r="GT60" s="120"/>
      <c r="GU60" s="119"/>
      <c r="GV60" s="121"/>
      <c r="GW60" s="134"/>
      <c r="GX60" s="134"/>
      <c r="GY60" s="134"/>
      <c r="GZ60" s="134"/>
      <c r="HA60" s="134"/>
      <c r="HB60" s="134"/>
      <c r="HC60" s="134"/>
      <c r="HD60" s="134"/>
      <c r="HE60" s="192" t="s">
        <v>2215</v>
      </c>
      <c r="HF60" s="110"/>
      <c r="HG60" s="111" t="s">
        <v>95</v>
      </c>
      <c r="HH60" s="119" t="s">
        <v>551</v>
      </c>
      <c r="HI60" s="120"/>
      <c r="HJ60" s="120"/>
      <c r="HK60" s="119"/>
      <c r="HL60" s="121"/>
      <c r="HM60" s="134">
        <v>5744</v>
      </c>
      <c r="HN60" s="134">
        <v>20</v>
      </c>
      <c r="HO60" s="134">
        <v>12060</v>
      </c>
      <c r="HP60" s="134"/>
      <c r="HQ60" s="134"/>
      <c r="HR60" s="134"/>
      <c r="HS60" s="134"/>
      <c r="HT60" s="134"/>
      <c r="HU60" s="192" t="s">
        <v>2294</v>
      </c>
      <c r="HV60" s="110"/>
      <c r="HW60" s="111" t="s">
        <v>95</v>
      </c>
      <c r="HX60" s="119" t="s">
        <v>551</v>
      </c>
      <c r="HY60" s="120"/>
      <c r="HZ60" s="120"/>
      <c r="IA60" s="119"/>
      <c r="IB60" s="134">
        <v>6853</v>
      </c>
      <c r="IC60" s="134">
        <v>90</v>
      </c>
      <c r="ID60" s="134"/>
      <c r="IE60" s="134"/>
      <c r="IF60" s="134"/>
      <c r="IG60" s="134"/>
      <c r="IH60" s="134"/>
      <c r="II60" s="134"/>
      <c r="IJ60" s="192" t="s">
        <v>2373</v>
      </c>
      <c r="IK60" s="110"/>
      <c r="IL60" s="111" t="s">
        <v>95</v>
      </c>
      <c r="IM60" s="119" t="s">
        <v>551</v>
      </c>
      <c r="IN60" s="120"/>
      <c r="IO60" s="120"/>
      <c r="IP60" s="119"/>
      <c r="IQ60" s="134">
        <v>10100</v>
      </c>
      <c r="IR60" s="134">
        <v>26573</v>
      </c>
      <c r="IS60" s="134"/>
      <c r="IT60" s="134"/>
      <c r="IU60" s="134">
        <f t="shared" si="249"/>
        <v>44211</v>
      </c>
      <c r="IV60" s="134">
        <f t="shared" si="249"/>
        <v>26683</v>
      </c>
    </row>
    <row r="61" spans="1:256" s="109" customFormat="1" ht="16.5" thickBot="1" x14ac:dyDescent="0.3">
      <c r="A61" s="192" t="s">
        <v>79</v>
      </c>
      <c r="B61" s="110"/>
      <c r="C61" s="111" t="s">
        <v>94</v>
      </c>
      <c r="D61" s="115" t="s">
        <v>532</v>
      </c>
      <c r="E61" s="116"/>
      <c r="F61" s="115"/>
      <c r="G61" s="115"/>
      <c r="H61" s="117"/>
      <c r="I61" s="118">
        <f t="shared" ref="I61:R61" si="250">SUM(I62:I67)</f>
        <v>82082</v>
      </c>
      <c r="J61" s="118">
        <f t="shared" si="250"/>
        <v>1500</v>
      </c>
      <c r="K61" s="118">
        <f>SUM(K62:K67)</f>
        <v>0</v>
      </c>
      <c r="L61" s="118">
        <f>SUM(L62:L67)</f>
        <v>0</v>
      </c>
      <c r="M61" s="118">
        <f t="shared" si="250"/>
        <v>0</v>
      </c>
      <c r="N61" s="118">
        <f t="shared" si="250"/>
        <v>0</v>
      </c>
      <c r="O61" s="118">
        <f t="shared" si="250"/>
        <v>4800</v>
      </c>
      <c r="P61" s="118">
        <f t="shared" si="250"/>
        <v>4800</v>
      </c>
      <c r="Q61" s="118">
        <f t="shared" si="250"/>
        <v>16113</v>
      </c>
      <c r="R61" s="118">
        <f t="shared" si="250"/>
        <v>16113</v>
      </c>
      <c r="S61" s="192" t="s">
        <v>248</v>
      </c>
      <c r="T61" s="110"/>
      <c r="U61" s="111" t="s">
        <v>94</v>
      </c>
      <c r="V61" s="115" t="s">
        <v>532</v>
      </c>
      <c r="W61" s="116"/>
      <c r="X61" s="115"/>
      <c r="Y61" s="115"/>
      <c r="Z61" s="117"/>
      <c r="AA61" s="118">
        <f t="shared" ref="AA61:AH61" si="251">SUM(AA62:AA67)</f>
        <v>0</v>
      </c>
      <c r="AB61" s="118">
        <f t="shared" si="251"/>
        <v>0</v>
      </c>
      <c r="AC61" s="118">
        <f t="shared" si="251"/>
        <v>0</v>
      </c>
      <c r="AD61" s="118">
        <f t="shared" si="251"/>
        <v>0</v>
      </c>
      <c r="AE61" s="118">
        <f t="shared" si="251"/>
        <v>0</v>
      </c>
      <c r="AF61" s="118">
        <f t="shared" si="251"/>
        <v>2057</v>
      </c>
      <c r="AG61" s="118">
        <f t="shared" si="251"/>
        <v>3897</v>
      </c>
      <c r="AH61" s="118">
        <f t="shared" si="251"/>
        <v>228</v>
      </c>
      <c r="AI61" s="192" t="s">
        <v>327</v>
      </c>
      <c r="AJ61" s="110"/>
      <c r="AK61" s="111" t="s">
        <v>94</v>
      </c>
      <c r="AL61" s="115" t="s">
        <v>532</v>
      </c>
      <c r="AM61" s="116"/>
      <c r="AN61" s="115"/>
      <c r="AO61" s="115"/>
      <c r="AP61" s="117"/>
      <c r="AQ61" s="118">
        <f t="shared" ref="AQ61:AW61" si="252">SUM(AQ62:AQ67)</f>
        <v>0</v>
      </c>
      <c r="AR61" s="118">
        <f>SUM(AR62:AR67)</f>
        <v>0</v>
      </c>
      <c r="AS61" s="118">
        <f t="shared" si="252"/>
        <v>0</v>
      </c>
      <c r="AT61" s="118">
        <f>SUM(AT62:AT67)</f>
        <v>0</v>
      </c>
      <c r="AU61" s="118">
        <f t="shared" si="252"/>
        <v>0</v>
      </c>
      <c r="AV61" s="118">
        <f>SUM(AV62:AV67)</f>
        <v>0</v>
      </c>
      <c r="AW61" s="118">
        <f t="shared" si="252"/>
        <v>1314</v>
      </c>
      <c r="AX61" s="118">
        <f>SUM(AX62:AX67)</f>
        <v>1376</v>
      </c>
      <c r="AY61" s="192" t="s">
        <v>407</v>
      </c>
      <c r="AZ61" s="110"/>
      <c r="BA61" s="111" t="s">
        <v>94</v>
      </c>
      <c r="BB61" s="115" t="s">
        <v>532</v>
      </c>
      <c r="BC61" s="116"/>
      <c r="BD61" s="115"/>
      <c r="BE61" s="115"/>
      <c r="BF61" s="117"/>
      <c r="BG61" s="118">
        <f t="shared" ref="BG61:BN61" si="253">SUM(BG62:BG67)</f>
        <v>0</v>
      </c>
      <c r="BH61" s="118">
        <f t="shared" si="253"/>
        <v>0</v>
      </c>
      <c r="BI61" s="118">
        <f t="shared" si="253"/>
        <v>42366</v>
      </c>
      <c r="BJ61" s="118">
        <f t="shared" si="253"/>
        <v>35752</v>
      </c>
      <c r="BK61" s="118">
        <f t="shared" si="253"/>
        <v>0</v>
      </c>
      <c r="BL61" s="118">
        <f t="shared" si="253"/>
        <v>0</v>
      </c>
      <c r="BM61" s="118">
        <f t="shared" si="253"/>
        <v>0</v>
      </c>
      <c r="BN61" s="118">
        <f t="shared" si="253"/>
        <v>0</v>
      </c>
      <c r="BO61" s="192" t="s">
        <v>485</v>
      </c>
      <c r="BP61" s="110"/>
      <c r="BQ61" s="111" t="s">
        <v>94</v>
      </c>
      <c r="BR61" s="115" t="s">
        <v>532</v>
      </c>
      <c r="BS61" s="116"/>
      <c r="BT61" s="115"/>
      <c r="BU61" s="115"/>
      <c r="BV61" s="117"/>
      <c r="BW61" s="118">
        <f t="shared" ref="BW61:CF61" si="254">SUM(BW62:BW67)</f>
        <v>0</v>
      </c>
      <c r="BX61" s="118">
        <f t="shared" si="254"/>
        <v>0</v>
      </c>
      <c r="BY61" s="118">
        <f t="shared" si="254"/>
        <v>0</v>
      </c>
      <c r="BZ61" s="118">
        <f t="shared" si="254"/>
        <v>0</v>
      </c>
      <c r="CA61" s="118">
        <f t="shared" ref="CA61:CB61" si="255">SUM(CA62:CA67)</f>
        <v>0</v>
      </c>
      <c r="CB61" s="118">
        <f t="shared" si="255"/>
        <v>0</v>
      </c>
      <c r="CC61" s="118">
        <f t="shared" si="254"/>
        <v>9304</v>
      </c>
      <c r="CD61" s="118">
        <f t="shared" si="254"/>
        <v>9304</v>
      </c>
      <c r="CE61" s="118">
        <f t="shared" si="254"/>
        <v>0</v>
      </c>
      <c r="CF61" s="118">
        <f t="shared" si="254"/>
        <v>0</v>
      </c>
      <c r="CG61" s="192" t="s">
        <v>713</v>
      </c>
      <c r="CH61" s="110"/>
      <c r="CI61" s="111" t="s">
        <v>94</v>
      </c>
      <c r="CJ61" s="115" t="s">
        <v>532</v>
      </c>
      <c r="CK61" s="116"/>
      <c r="CL61" s="115"/>
      <c r="CM61" s="115"/>
      <c r="CN61" s="117"/>
      <c r="CO61" s="118">
        <f t="shared" ref="CO61:CV61" si="256">SUM(CO62:CO67)</f>
        <v>0</v>
      </c>
      <c r="CP61" s="118">
        <f t="shared" si="256"/>
        <v>0</v>
      </c>
      <c r="CQ61" s="118">
        <f t="shared" si="256"/>
        <v>0</v>
      </c>
      <c r="CR61" s="118">
        <f t="shared" si="256"/>
        <v>0</v>
      </c>
      <c r="CS61" s="118">
        <f t="shared" si="256"/>
        <v>0</v>
      </c>
      <c r="CT61" s="118">
        <f t="shared" si="256"/>
        <v>0</v>
      </c>
      <c r="CU61" s="118">
        <f t="shared" si="256"/>
        <v>0</v>
      </c>
      <c r="CV61" s="118">
        <f t="shared" si="256"/>
        <v>0</v>
      </c>
      <c r="CW61" s="192" t="s">
        <v>955</v>
      </c>
      <c r="CX61" s="110"/>
      <c r="CY61" s="111" t="s">
        <v>94</v>
      </c>
      <c r="CZ61" s="115" t="s">
        <v>532</v>
      </c>
      <c r="DA61" s="116"/>
      <c r="DB61" s="115"/>
      <c r="DC61" s="115"/>
      <c r="DD61" s="117"/>
      <c r="DE61" s="118">
        <f t="shared" ref="DE61:DL61" si="257">SUM(DE62:DE67)</f>
        <v>0</v>
      </c>
      <c r="DF61" s="118">
        <f t="shared" si="257"/>
        <v>0</v>
      </c>
      <c r="DG61" s="118">
        <f t="shared" si="257"/>
        <v>0</v>
      </c>
      <c r="DH61" s="118">
        <f t="shared" si="257"/>
        <v>0</v>
      </c>
      <c r="DI61" s="118">
        <f t="shared" si="257"/>
        <v>0</v>
      </c>
      <c r="DJ61" s="118">
        <f t="shared" si="257"/>
        <v>0</v>
      </c>
      <c r="DK61" s="118">
        <f t="shared" si="257"/>
        <v>3500</v>
      </c>
      <c r="DL61" s="118">
        <f t="shared" si="257"/>
        <v>3500</v>
      </c>
      <c r="DM61" s="192" t="s">
        <v>1034</v>
      </c>
      <c r="DN61" s="110"/>
      <c r="DO61" s="111" t="s">
        <v>94</v>
      </c>
      <c r="DP61" s="115" t="s">
        <v>532</v>
      </c>
      <c r="DQ61" s="116"/>
      <c r="DR61" s="115"/>
      <c r="DS61" s="115"/>
      <c r="DT61" s="117"/>
      <c r="DU61" s="118">
        <f t="shared" ref="DU61:EB61" si="258">SUM(DU62:DU67)</f>
        <v>0</v>
      </c>
      <c r="DV61" s="118">
        <f t="shared" si="258"/>
        <v>0</v>
      </c>
      <c r="DW61" s="118">
        <f t="shared" si="258"/>
        <v>0</v>
      </c>
      <c r="DX61" s="118">
        <f t="shared" si="258"/>
        <v>0</v>
      </c>
      <c r="DY61" s="118">
        <f t="shared" si="258"/>
        <v>0</v>
      </c>
      <c r="DZ61" s="118">
        <f t="shared" si="258"/>
        <v>0</v>
      </c>
      <c r="EA61" s="118">
        <f t="shared" si="258"/>
        <v>6050</v>
      </c>
      <c r="EB61" s="118">
        <f t="shared" si="258"/>
        <v>6050</v>
      </c>
      <c r="EC61" s="192" t="s">
        <v>1113</v>
      </c>
      <c r="ED61" s="110"/>
      <c r="EE61" s="111" t="s">
        <v>94</v>
      </c>
      <c r="EF61" s="115" t="s">
        <v>532</v>
      </c>
      <c r="EG61" s="116"/>
      <c r="EH61" s="115"/>
      <c r="EI61" s="115"/>
      <c r="EJ61" s="117"/>
      <c r="EK61" s="118">
        <f t="shared" ref="EK61:ER61" si="259">SUM(EK62:EK67)</f>
        <v>35000</v>
      </c>
      <c r="EL61" s="118">
        <f t="shared" si="259"/>
        <v>33650</v>
      </c>
      <c r="EM61" s="118">
        <f t="shared" si="259"/>
        <v>400</v>
      </c>
      <c r="EN61" s="118">
        <f t="shared" si="259"/>
        <v>263</v>
      </c>
      <c r="EO61" s="118">
        <f t="shared" si="259"/>
        <v>76502</v>
      </c>
      <c r="EP61" s="118">
        <f t="shared" si="259"/>
        <v>64160</v>
      </c>
      <c r="EQ61" s="118">
        <f t="shared" si="259"/>
        <v>25220</v>
      </c>
      <c r="ER61" s="118">
        <f t="shared" si="259"/>
        <v>24000</v>
      </c>
      <c r="ES61" s="192" t="s">
        <v>1192</v>
      </c>
      <c r="ET61" s="110"/>
      <c r="EU61" s="111" t="s">
        <v>94</v>
      </c>
      <c r="EV61" s="115" t="s">
        <v>532</v>
      </c>
      <c r="EW61" s="116"/>
      <c r="EX61" s="115"/>
      <c r="EY61" s="115"/>
      <c r="EZ61" s="117"/>
      <c r="FA61" s="118">
        <f t="shared" ref="FA61:FH61" si="260">SUM(FA62:FA67)</f>
        <v>44838</v>
      </c>
      <c r="FB61" s="118">
        <f t="shared" si="260"/>
        <v>42735</v>
      </c>
      <c r="FC61" s="118">
        <f t="shared" si="260"/>
        <v>2250</v>
      </c>
      <c r="FD61" s="118">
        <f t="shared" si="260"/>
        <v>1600</v>
      </c>
      <c r="FE61" s="118">
        <f t="shared" si="260"/>
        <v>9500</v>
      </c>
      <c r="FF61" s="118">
        <f t="shared" si="260"/>
        <v>9500</v>
      </c>
      <c r="FG61" s="118">
        <f t="shared" si="260"/>
        <v>0</v>
      </c>
      <c r="FH61" s="118">
        <f t="shared" si="260"/>
        <v>0</v>
      </c>
      <c r="FI61" s="192" t="s">
        <v>1271</v>
      </c>
      <c r="FJ61" s="110"/>
      <c r="FK61" s="111" t="s">
        <v>94</v>
      </c>
      <c r="FL61" s="115" t="s">
        <v>532</v>
      </c>
      <c r="FM61" s="116"/>
      <c r="FN61" s="115"/>
      <c r="FO61" s="115"/>
      <c r="FP61" s="117"/>
      <c r="FQ61" s="118">
        <f t="shared" ref="FQ61:FV61" si="261">SUM(FQ62:FQ67)</f>
        <v>229658</v>
      </c>
      <c r="FR61" s="118">
        <f t="shared" si="261"/>
        <v>217968</v>
      </c>
      <c r="FS61" s="118">
        <f t="shared" si="261"/>
        <v>0</v>
      </c>
      <c r="FT61" s="118">
        <f t="shared" si="261"/>
        <v>0</v>
      </c>
      <c r="FU61" s="118">
        <f t="shared" si="261"/>
        <v>0</v>
      </c>
      <c r="FV61" s="118">
        <f t="shared" si="261"/>
        <v>0</v>
      </c>
      <c r="FW61" s="118">
        <f>SUM(FW63:FW67)</f>
        <v>0</v>
      </c>
      <c r="FX61" s="118">
        <f>SUM(FX63:FX67)</f>
        <v>0</v>
      </c>
      <c r="FY61" s="192" t="s">
        <v>1350</v>
      </c>
      <c r="FZ61" s="110"/>
      <c r="GA61" s="111" t="s">
        <v>94</v>
      </c>
      <c r="GB61" s="115" t="s">
        <v>532</v>
      </c>
      <c r="GC61" s="116"/>
      <c r="GD61" s="115"/>
      <c r="GE61" s="115"/>
      <c r="GF61" s="117"/>
      <c r="GG61" s="118">
        <f>SUM(GG63:GG67)</f>
        <v>1500</v>
      </c>
      <c r="GH61" s="118">
        <f>SUM(GH63:GH67)</f>
        <v>1343</v>
      </c>
      <c r="GI61" s="118">
        <f>SUM(GI62:GI67)</f>
        <v>0</v>
      </c>
      <c r="GJ61" s="118">
        <f>SUM(GJ62:GJ67)</f>
        <v>0</v>
      </c>
      <c r="GK61" s="118">
        <f>SUM(GK63:GK67)</f>
        <v>0</v>
      </c>
      <c r="GL61" s="118">
        <f>SUM(GL63:GL67)</f>
        <v>0</v>
      </c>
      <c r="GM61" s="118">
        <f>SUM(GM62:GM67)</f>
        <v>16044</v>
      </c>
      <c r="GN61" s="118">
        <f>SUM(GN62:GN67)</f>
        <v>11732</v>
      </c>
      <c r="GO61" s="192" t="s">
        <v>1429</v>
      </c>
      <c r="GP61" s="110"/>
      <c r="GQ61" s="111" t="s">
        <v>94</v>
      </c>
      <c r="GR61" s="115" t="s">
        <v>532</v>
      </c>
      <c r="GS61" s="116"/>
      <c r="GT61" s="115"/>
      <c r="GU61" s="115"/>
      <c r="GV61" s="117"/>
      <c r="GW61" s="118">
        <f t="shared" ref="GW61:HT61" si="262">SUM(GW62:GW67)</f>
        <v>0</v>
      </c>
      <c r="GX61" s="118">
        <f t="shared" si="262"/>
        <v>0</v>
      </c>
      <c r="GY61" s="118">
        <f t="shared" si="262"/>
        <v>0</v>
      </c>
      <c r="GZ61" s="118">
        <f t="shared" si="262"/>
        <v>0</v>
      </c>
      <c r="HA61" s="118">
        <f t="shared" ref="HA61" si="263">SUM(HA62:HA67)</f>
        <v>25880</v>
      </c>
      <c r="HB61" s="118">
        <f t="shared" ref="HB61" si="264">SUM(HB62:HB67)</f>
        <v>20505</v>
      </c>
      <c r="HC61" s="118">
        <f t="shared" ref="HC61" si="265">SUM(HC62:HC67)</f>
        <v>46775</v>
      </c>
      <c r="HD61" s="118">
        <f t="shared" ref="HD61" si="266">SUM(HD62:HD67)</f>
        <v>38518</v>
      </c>
      <c r="HE61" s="192" t="s">
        <v>2216</v>
      </c>
      <c r="HF61" s="110"/>
      <c r="HG61" s="111" t="s">
        <v>94</v>
      </c>
      <c r="HH61" s="115" t="s">
        <v>532</v>
      </c>
      <c r="HI61" s="116"/>
      <c r="HJ61" s="115"/>
      <c r="HK61" s="115"/>
      <c r="HL61" s="117"/>
      <c r="HM61" s="118">
        <f t="shared" si="262"/>
        <v>0</v>
      </c>
      <c r="HN61" s="118">
        <f t="shared" si="262"/>
        <v>0</v>
      </c>
      <c r="HO61" s="118">
        <f t="shared" si="262"/>
        <v>0</v>
      </c>
      <c r="HP61" s="118">
        <f t="shared" si="262"/>
        <v>0</v>
      </c>
      <c r="HQ61" s="118">
        <f t="shared" si="262"/>
        <v>0</v>
      </c>
      <c r="HR61" s="118">
        <f t="shared" si="262"/>
        <v>0</v>
      </c>
      <c r="HS61" s="118">
        <f t="shared" si="262"/>
        <v>0</v>
      </c>
      <c r="HT61" s="118">
        <f t="shared" si="262"/>
        <v>0</v>
      </c>
      <c r="HU61" s="192" t="s">
        <v>2295</v>
      </c>
      <c r="HV61" s="110"/>
      <c r="HW61" s="111" t="s">
        <v>94</v>
      </c>
      <c r="HX61" s="115" t="s">
        <v>532</v>
      </c>
      <c r="HY61" s="116"/>
      <c r="HZ61" s="115"/>
      <c r="IA61" s="115"/>
      <c r="IB61" s="118">
        <f t="shared" ref="IB61:II61" si="267">SUM(IB62:IB67)</f>
        <v>0</v>
      </c>
      <c r="IC61" s="118">
        <f t="shared" si="267"/>
        <v>0</v>
      </c>
      <c r="ID61" s="118">
        <f t="shared" si="267"/>
        <v>34913</v>
      </c>
      <c r="IE61" s="118">
        <f t="shared" si="267"/>
        <v>35581</v>
      </c>
      <c r="IF61" s="118">
        <f t="shared" si="267"/>
        <v>39603</v>
      </c>
      <c r="IG61" s="118">
        <f t="shared" si="267"/>
        <v>37575</v>
      </c>
      <c r="IH61" s="118">
        <f t="shared" si="267"/>
        <v>29589</v>
      </c>
      <c r="II61" s="118">
        <f t="shared" si="267"/>
        <v>25795</v>
      </c>
      <c r="IJ61" s="192" t="s">
        <v>2374</v>
      </c>
      <c r="IK61" s="110"/>
      <c r="IL61" s="111" t="s">
        <v>94</v>
      </c>
      <c r="IM61" s="115" t="s">
        <v>532</v>
      </c>
      <c r="IN61" s="116"/>
      <c r="IO61" s="115"/>
      <c r="IP61" s="115"/>
      <c r="IQ61" s="118">
        <f t="shared" ref="IQ61:IT61" si="268">SUM(IQ62:IQ67)</f>
        <v>750</v>
      </c>
      <c r="IR61" s="118">
        <f t="shared" si="268"/>
        <v>100</v>
      </c>
      <c r="IS61" s="118">
        <f t="shared" si="268"/>
        <v>0</v>
      </c>
      <c r="IT61" s="118">
        <f t="shared" si="268"/>
        <v>0</v>
      </c>
      <c r="IU61" s="118">
        <f t="shared" si="249"/>
        <v>787848</v>
      </c>
      <c r="IV61" s="118">
        <f t="shared" si="249"/>
        <v>645705</v>
      </c>
    </row>
    <row r="62" spans="1:256" s="191" customFormat="1" ht="15" thickBot="1" x14ac:dyDescent="0.25">
      <c r="A62" s="192" t="s">
        <v>149</v>
      </c>
      <c r="B62" s="73"/>
      <c r="C62" s="74"/>
      <c r="D62" s="75" t="s">
        <v>866</v>
      </c>
      <c r="E62" s="76" t="s">
        <v>867</v>
      </c>
      <c r="F62" s="76"/>
      <c r="G62" s="76"/>
      <c r="H62" s="77"/>
      <c r="I62" s="54"/>
      <c r="J62" s="54"/>
      <c r="K62" s="54"/>
      <c r="L62" s="54"/>
      <c r="M62" s="54"/>
      <c r="N62" s="54"/>
      <c r="O62" s="54"/>
      <c r="P62" s="54"/>
      <c r="Q62" s="54"/>
      <c r="R62" s="54"/>
      <c r="S62" s="192" t="s">
        <v>249</v>
      </c>
      <c r="T62" s="73"/>
      <c r="U62" s="74"/>
      <c r="V62" s="75" t="s">
        <v>866</v>
      </c>
      <c r="W62" s="76" t="s">
        <v>867</v>
      </c>
      <c r="X62" s="76"/>
      <c r="Y62" s="76"/>
      <c r="Z62" s="77"/>
      <c r="AA62" s="54"/>
      <c r="AB62" s="54"/>
      <c r="AC62" s="54"/>
      <c r="AD62" s="54"/>
      <c r="AE62" s="54"/>
      <c r="AF62" s="54">
        <v>2057</v>
      </c>
      <c r="AG62" s="54">
        <v>3897</v>
      </c>
      <c r="AH62" s="54">
        <v>228</v>
      </c>
      <c r="AI62" s="192" t="s">
        <v>328</v>
      </c>
      <c r="AJ62" s="73"/>
      <c r="AK62" s="74"/>
      <c r="AL62" s="75" t="s">
        <v>866</v>
      </c>
      <c r="AM62" s="76" t="s">
        <v>867</v>
      </c>
      <c r="AN62" s="76"/>
      <c r="AO62" s="76"/>
      <c r="AP62" s="77"/>
      <c r="AQ62" s="54"/>
      <c r="AR62" s="54"/>
      <c r="AS62" s="54"/>
      <c r="AT62" s="54"/>
      <c r="AU62" s="54"/>
      <c r="AV62" s="54"/>
      <c r="AW62" s="54"/>
      <c r="AX62" s="54"/>
      <c r="AY62" s="192" t="s">
        <v>408</v>
      </c>
      <c r="AZ62" s="73"/>
      <c r="BA62" s="74"/>
      <c r="BB62" s="75" t="s">
        <v>866</v>
      </c>
      <c r="BC62" s="76" t="s">
        <v>867</v>
      </c>
      <c r="BD62" s="76"/>
      <c r="BE62" s="76"/>
      <c r="BF62" s="77"/>
      <c r="BG62" s="54"/>
      <c r="BH62" s="54"/>
      <c r="BI62" s="54"/>
      <c r="BJ62" s="54"/>
      <c r="BK62" s="54"/>
      <c r="BL62" s="54"/>
      <c r="BM62" s="54"/>
      <c r="BN62" s="54"/>
      <c r="BO62" s="192" t="s">
        <v>486</v>
      </c>
      <c r="BP62" s="73"/>
      <c r="BQ62" s="74"/>
      <c r="BR62" s="75" t="s">
        <v>866</v>
      </c>
      <c r="BS62" s="76" t="s">
        <v>867</v>
      </c>
      <c r="BT62" s="76"/>
      <c r="BU62" s="76"/>
      <c r="BV62" s="77"/>
      <c r="BW62" s="54"/>
      <c r="BX62" s="54"/>
      <c r="BY62" s="54"/>
      <c r="BZ62" s="54"/>
      <c r="CA62" s="54"/>
      <c r="CB62" s="54"/>
      <c r="CC62" s="54"/>
      <c r="CD62" s="54"/>
      <c r="CE62" s="54"/>
      <c r="CF62" s="54"/>
      <c r="CG62" s="192" t="s">
        <v>714</v>
      </c>
      <c r="CH62" s="73"/>
      <c r="CI62" s="74"/>
      <c r="CJ62" s="75" t="s">
        <v>866</v>
      </c>
      <c r="CK62" s="76" t="s">
        <v>867</v>
      </c>
      <c r="CL62" s="76"/>
      <c r="CM62" s="76"/>
      <c r="CN62" s="77"/>
      <c r="CO62" s="54"/>
      <c r="CP62" s="54"/>
      <c r="CQ62" s="54"/>
      <c r="CR62" s="54"/>
      <c r="CS62" s="54"/>
      <c r="CT62" s="54"/>
      <c r="CU62" s="54"/>
      <c r="CV62" s="54"/>
      <c r="CW62" s="192" t="s">
        <v>956</v>
      </c>
      <c r="CX62" s="73"/>
      <c r="CY62" s="74"/>
      <c r="CZ62" s="75" t="s">
        <v>866</v>
      </c>
      <c r="DA62" s="76" t="s">
        <v>867</v>
      </c>
      <c r="DB62" s="76"/>
      <c r="DC62" s="76"/>
      <c r="DD62" s="77"/>
      <c r="DE62" s="54"/>
      <c r="DF62" s="54"/>
      <c r="DG62" s="54"/>
      <c r="DH62" s="54"/>
      <c r="DI62" s="54"/>
      <c r="DJ62" s="54"/>
      <c r="DK62" s="54"/>
      <c r="DL62" s="54"/>
      <c r="DM62" s="192" t="s">
        <v>1035</v>
      </c>
      <c r="DN62" s="73"/>
      <c r="DO62" s="74"/>
      <c r="DP62" s="75" t="s">
        <v>866</v>
      </c>
      <c r="DQ62" s="76" t="s">
        <v>867</v>
      </c>
      <c r="DR62" s="76"/>
      <c r="DS62" s="76"/>
      <c r="DT62" s="77"/>
      <c r="DU62" s="54"/>
      <c r="DV62" s="54"/>
      <c r="DW62" s="54"/>
      <c r="DX62" s="54"/>
      <c r="DY62" s="54"/>
      <c r="DZ62" s="54"/>
      <c r="EA62" s="54"/>
      <c r="EB62" s="54"/>
      <c r="EC62" s="192" t="s">
        <v>1114</v>
      </c>
      <c r="ED62" s="73"/>
      <c r="EE62" s="74"/>
      <c r="EF62" s="75" t="s">
        <v>866</v>
      </c>
      <c r="EG62" s="76" t="s">
        <v>867</v>
      </c>
      <c r="EH62" s="76"/>
      <c r="EI62" s="76"/>
      <c r="EJ62" s="77"/>
      <c r="EK62" s="54"/>
      <c r="EL62" s="54"/>
      <c r="EM62" s="54"/>
      <c r="EN62" s="54"/>
      <c r="EO62" s="54"/>
      <c r="EP62" s="54"/>
      <c r="EQ62" s="54"/>
      <c r="ER62" s="54"/>
      <c r="ES62" s="192" t="s">
        <v>1193</v>
      </c>
      <c r="ET62" s="73"/>
      <c r="EU62" s="74"/>
      <c r="EV62" s="75" t="s">
        <v>866</v>
      </c>
      <c r="EW62" s="76" t="s">
        <v>867</v>
      </c>
      <c r="EX62" s="76"/>
      <c r="EY62" s="76"/>
      <c r="EZ62" s="77"/>
      <c r="FA62" s="54"/>
      <c r="FB62" s="54"/>
      <c r="FC62" s="54"/>
      <c r="FD62" s="54"/>
      <c r="FE62" s="54"/>
      <c r="FF62" s="54"/>
      <c r="FG62" s="54"/>
      <c r="FH62" s="54"/>
      <c r="FI62" s="192" t="s">
        <v>1272</v>
      </c>
      <c r="FJ62" s="73"/>
      <c r="FK62" s="74"/>
      <c r="FL62" s="75" t="s">
        <v>866</v>
      </c>
      <c r="FM62" s="76" t="s">
        <v>867</v>
      </c>
      <c r="FN62" s="76"/>
      <c r="FO62" s="76"/>
      <c r="FP62" s="77"/>
      <c r="FQ62" s="54"/>
      <c r="FR62" s="54"/>
      <c r="FS62" s="54"/>
      <c r="FT62" s="54"/>
      <c r="FU62" s="54"/>
      <c r="FV62" s="54"/>
      <c r="FW62" s="54"/>
      <c r="FX62" s="54"/>
      <c r="FY62" s="192" t="s">
        <v>1351</v>
      </c>
      <c r="FZ62" s="73"/>
      <c r="GA62" s="74"/>
      <c r="GB62" s="75" t="s">
        <v>866</v>
      </c>
      <c r="GC62" s="76" t="s">
        <v>867</v>
      </c>
      <c r="GD62" s="76"/>
      <c r="GE62" s="76"/>
      <c r="GF62" s="77"/>
      <c r="GG62" s="54"/>
      <c r="GH62" s="54"/>
      <c r="GI62" s="54"/>
      <c r="GJ62" s="54"/>
      <c r="GK62" s="54"/>
      <c r="GL62" s="54"/>
      <c r="GM62" s="54"/>
      <c r="GN62" s="54"/>
      <c r="GO62" s="192" t="s">
        <v>1430</v>
      </c>
      <c r="GP62" s="73"/>
      <c r="GQ62" s="74"/>
      <c r="GR62" s="75" t="s">
        <v>866</v>
      </c>
      <c r="GS62" s="76" t="s">
        <v>867</v>
      </c>
      <c r="GT62" s="76"/>
      <c r="GU62" s="76"/>
      <c r="GV62" s="77"/>
      <c r="GW62" s="54"/>
      <c r="GX62" s="54"/>
      <c r="GY62" s="54"/>
      <c r="GZ62" s="54"/>
      <c r="HA62" s="54"/>
      <c r="HB62" s="54"/>
      <c r="HC62" s="54"/>
      <c r="HD62" s="54"/>
      <c r="HE62" s="192" t="s">
        <v>2217</v>
      </c>
      <c r="HF62" s="73"/>
      <c r="HG62" s="74"/>
      <c r="HH62" s="75" t="s">
        <v>866</v>
      </c>
      <c r="HI62" s="76" t="s">
        <v>867</v>
      </c>
      <c r="HJ62" s="76"/>
      <c r="HK62" s="76"/>
      <c r="HL62" s="77"/>
      <c r="HM62" s="54"/>
      <c r="HN62" s="54"/>
      <c r="HO62" s="54"/>
      <c r="HP62" s="54"/>
      <c r="HQ62" s="54"/>
      <c r="HR62" s="54"/>
      <c r="HS62" s="54"/>
      <c r="HT62" s="54"/>
      <c r="HU62" s="192" t="s">
        <v>2296</v>
      </c>
      <c r="HV62" s="73"/>
      <c r="HW62" s="74"/>
      <c r="HX62" s="75" t="s">
        <v>866</v>
      </c>
      <c r="HY62" s="76" t="s">
        <v>867</v>
      </c>
      <c r="HZ62" s="76"/>
      <c r="IA62" s="76"/>
      <c r="IB62" s="54"/>
      <c r="IC62" s="54"/>
      <c r="ID62" s="54"/>
      <c r="IE62" s="54"/>
      <c r="IF62" s="54"/>
      <c r="IG62" s="54"/>
      <c r="IH62" s="54"/>
      <c r="II62" s="54"/>
      <c r="IJ62" s="192" t="s">
        <v>2375</v>
      </c>
      <c r="IK62" s="73"/>
      <c r="IL62" s="74"/>
      <c r="IM62" s="75" t="s">
        <v>866</v>
      </c>
      <c r="IN62" s="76" t="s">
        <v>867</v>
      </c>
      <c r="IO62" s="76"/>
      <c r="IP62" s="76"/>
      <c r="IQ62" s="54"/>
      <c r="IR62" s="54"/>
      <c r="IS62" s="54"/>
      <c r="IT62" s="54"/>
      <c r="IU62" s="54">
        <f t="shared" si="249"/>
        <v>3897</v>
      </c>
      <c r="IV62" s="54">
        <f t="shared" si="249"/>
        <v>2285</v>
      </c>
    </row>
    <row r="63" spans="1:256" s="191" customFormat="1" ht="15" thickBot="1" x14ac:dyDescent="0.25">
      <c r="A63" s="192" t="s">
        <v>150</v>
      </c>
      <c r="B63" s="73"/>
      <c r="C63" s="74"/>
      <c r="D63" s="75" t="s">
        <v>649</v>
      </c>
      <c r="E63" s="76" t="s">
        <v>647</v>
      </c>
      <c r="F63" s="76"/>
      <c r="G63" s="76"/>
      <c r="H63" s="77"/>
      <c r="I63" s="54">
        <v>10854</v>
      </c>
      <c r="J63" s="54">
        <v>1500</v>
      </c>
      <c r="K63" s="54"/>
      <c r="L63" s="54"/>
      <c r="M63" s="54"/>
      <c r="N63" s="54"/>
      <c r="O63" s="54"/>
      <c r="P63" s="54"/>
      <c r="Q63" s="54">
        <v>16113</v>
      </c>
      <c r="R63" s="54">
        <v>16113</v>
      </c>
      <c r="S63" s="192" t="s">
        <v>250</v>
      </c>
      <c r="T63" s="73"/>
      <c r="U63" s="74"/>
      <c r="V63" s="75" t="s">
        <v>649</v>
      </c>
      <c r="W63" s="76" t="s">
        <v>647</v>
      </c>
      <c r="X63" s="76"/>
      <c r="Y63" s="76"/>
      <c r="Z63" s="77"/>
      <c r="AA63" s="54"/>
      <c r="AB63" s="54"/>
      <c r="AC63" s="54"/>
      <c r="AD63" s="54"/>
      <c r="AE63" s="54"/>
      <c r="AF63" s="54"/>
      <c r="AG63" s="54"/>
      <c r="AH63" s="54"/>
      <c r="AI63" s="192" t="s">
        <v>329</v>
      </c>
      <c r="AJ63" s="73"/>
      <c r="AK63" s="74"/>
      <c r="AL63" s="75" t="s">
        <v>649</v>
      </c>
      <c r="AM63" s="76" t="s">
        <v>647</v>
      </c>
      <c r="AN63" s="76"/>
      <c r="AO63" s="76"/>
      <c r="AP63" s="77"/>
      <c r="AQ63" s="54"/>
      <c r="AR63" s="54"/>
      <c r="AS63" s="54"/>
      <c r="AT63" s="54"/>
      <c r="AU63" s="54"/>
      <c r="AV63" s="54"/>
      <c r="AW63" s="54">
        <v>1314</v>
      </c>
      <c r="AX63" s="54">
        <v>1376</v>
      </c>
      <c r="AY63" s="192" t="s">
        <v>409</v>
      </c>
      <c r="AZ63" s="73"/>
      <c r="BA63" s="74"/>
      <c r="BB63" s="75" t="s">
        <v>649</v>
      </c>
      <c r="BC63" s="76" t="s">
        <v>647</v>
      </c>
      <c r="BD63" s="76"/>
      <c r="BE63" s="76"/>
      <c r="BF63" s="77"/>
      <c r="BG63" s="54"/>
      <c r="BH63" s="54"/>
      <c r="BI63" s="54"/>
      <c r="BJ63" s="54"/>
      <c r="BK63" s="54"/>
      <c r="BL63" s="54"/>
      <c r="BM63" s="54"/>
      <c r="BN63" s="54"/>
      <c r="BO63" s="192" t="s">
        <v>487</v>
      </c>
      <c r="BP63" s="73"/>
      <c r="BQ63" s="74"/>
      <c r="BR63" s="75" t="s">
        <v>649</v>
      </c>
      <c r="BS63" s="76" t="s">
        <v>647</v>
      </c>
      <c r="BT63" s="76"/>
      <c r="BU63" s="76"/>
      <c r="BV63" s="77"/>
      <c r="BW63" s="54"/>
      <c r="BX63" s="54"/>
      <c r="BY63" s="54"/>
      <c r="BZ63" s="54"/>
      <c r="CA63" s="54"/>
      <c r="CB63" s="54"/>
      <c r="CC63" s="54">
        <v>1454</v>
      </c>
      <c r="CD63" s="54">
        <v>1454</v>
      </c>
      <c r="CE63" s="54"/>
      <c r="CF63" s="54"/>
      <c r="CG63" s="192" t="s">
        <v>715</v>
      </c>
      <c r="CH63" s="73"/>
      <c r="CI63" s="74"/>
      <c r="CJ63" s="75" t="s">
        <v>649</v>
      </c>
      <c r="CK63" s="76" t="s">
        <v>647</v>
      </c>
      <c r="CL63" s="76"/>
      <c r="CM63" s="76"/>
      <c r="CN63" s="77"/>
      <c r="CO63" s="54"/>
      <c r="CP63" s="54"/>
      <c r="CQ63" s="54"/>
      <c r="CR63" s="54"/>
      <c r="CS63" s="54"/>
      <c r="CT63" s="54"/>
      <c r="CU63" s="54"/>
      <c r="CV63" s="54"/>
      <c r="CW63" s="192" t="s">
        <v>957</v>
      </c>
      <c r="CX63" s="73"/>
      <c r="CY63" s="74"/>
      <c r="CZ63" s="75" t="s">
        <v>649</v>
      </c>
      <c r="DA63" s="76" t="s">
        <v>647</v>
      </c>
      <c r="DB63" s="76"/>
      <c r="DC63" s="76"/>
      <c r="DD63" s="77"/>
      <c r="DE63" s="54"/>
      <c r="DF63" s="54"/>
      <c r="DG63" s="54"/>
      <c r="DH63" s="54"/>
      <c r="DI63" s="54"/>
      <c r="DJ63" s="54"/>
      <c r="DK63" s="54"/>
      <c r="DL63" s="54"/>
      <c r="DM63" s="192" t="s">
        <v>1036</v>
      </c>
      <c r="DN63" s="73"/>
      <c r="DO63" s="74"/>
      <c r="DP63" s="75" t="s">
        <v>649</v>
      </c>
      <c r="DQ63" s="76" t="s">
        <v>647</v>
      </c>
      <c r="DR63" s="76"/>
      <c r="DS63" s="76"/>
      <c r="DT63" s="77"/>
      <c r="DU63" s="54"/>
      <c r="DV63" s="54"/>
      <c r="DW63" s="54"/>
      <c r="DX63" s="54"/>
      <c r="DY63" s="54"/>
      <c r="DZ63" s="54"/>
      <c r="EA63" s="54"/>
      <c r="EB63" s="54"/>
      <c r="EC63" s="192" t="s">
        <v>1115</v>
      </c>
      <c r="ED63" s="73"/>
      <c r="EE63" s="74"/>
      <c r="EF63" s="75" t="s">
        <v>649</v>
      </c>
      <c r="EG63" s="76" t="s">
        <v>647</v>
      </c>
      <c r="EH63" s="76"/>
      <c r="EI63" s="76"/>
      <c r="EJ63" s="77"/>
      <c r="EK63" s="54"/>
      <c r="EL63" s="54"/>
      <c r="EM63" s="54">
        <v>400</v>
      </c>
      <c r="EN63" s="54">
        <v>263</v>
      </c>
      <c r="EO63" s="54"/>
      <c r="EP63" s="54"/>
      <c r="EQ63" s="54"/>
      <c r="ER63" s="54"/>
      <c r="ES63" s="192" t="s">
        <v>1194</v>
      </c>
      <c r="ET63" s="73"/>
      <c r="EU63" s="74"/>
      <c r="EV63" s="75" t="s">
        <v>649</v>
      </c>
      <c r="EW63" s="76" t="s">
        <v>647</v>
      </c>
      <c r="EX63" s="76"/>
      <c r="EY63" s="76"/>
      <c r="EZ63" s="77"/>
      <c r="FA63" s="54"/>
      <c r="FB63" s="54"/>
      <c r="FC63" s="54"/>
      <c r="FD63" s="54"/>
      <c r="FE63" s="54"/>
      <c r="FF63" s="54"/>
      <c r="FG63" s="54"/>
      <c r="FH63" s="54"/>
      <c r="FI63" s="192" t="s">
        <v>1273</v>
      </c>
      <c r="FJ63" s="73"/>
      <c r="FK63" s="74"/>
      <c r="FL63" s="75" t="s">
        <v>649</v>
      </c>
      <c r="FM63" s="76" t="s">
        <v>647</v>
      </c>
      <c r="FN63" s="76"/>
      <c r="FO63" s="76"/>
      <c r="FP63" s="77"/>
      <c r="FQ63" s="54">
        <v>229658</v>
      </c>
      <c r="FR63" s="54">
        <v>217968</v>
      </c>
      <c r="FS63" s="54"/>
      <c r="FT63" s="54"/>
      <c r="FU63" s="54"/>
      <c r="FV63" s="54"/>
      <c r="FW63" s="54"/>
      <c r="FX63" s="54"/>
      <c r="FY63" s="192" t="s">
        <v>1352</v>
      </c>
      <c r="FZ63" s="73"/>
      <c r="GA63" s="74"/>
      <c r="GB63" s="75" t="s">
        <v>649</v>
      </c>
      <c r="GC63" s="76" t="s">
        <v>647</v>
      </c>
      <c r="GD63" s="76"/>
      <c r="GE63" s="76"/>
      <c r="GF63" s="77"/>
      <c r="GG63" s="54">
        <v>1500</v>
      </c>
      <c r="GH63" s="54">
        <v>1343</v>
      </c>
      <c r="GI63" s="54"/>
      <c r="GJ63" s="54"/>
      <c r="GK63" s="54"/>
      <c r="GL63" s="54"/>
      <c r="GM63" s="54">
        <v>16044</v>
      </c>
      <c r="GN63" s="54">
        <v>11732</v>
      </c>
      <c r="GO63" s="192" t="s">
        <v>1431</v>
      </c>
      <c r="GP63" s="73"/>
      <c r="GQ63" s="74"/>
      <c r="GR63" s="75" t="s">
        <v>649</v>
      </c>
      <c r="GS63" s="76" t="s">
        <v>647</v>
      </c>
      <c r="GT63" s="76"/>
      <c r="GU63" s="76"/>
      <c r="GV63" s="77"/>
      <c r="GW63" s="54"/>
      <c r="GX63" s="54"/>
      <c r="GY63" s="54"/>
      <c r="GZ63" s="54"/>
      <c r="HA63" s="54">
        <v>25880</v>
      </c>
      <c r="HB63" s="54">
        <v>20505</v>
      </c>
      <c r="HC63" s="54">
        <v>46775</v>
      </c>
      <c r="HD63" s="54">
        <v>38518</v>
      </c>
      <c r="HE63" s="192" t="s">
        <v>2218</v>
      </c>
      <c r="HF63" s="73"/>
      <c r="HG63" s="74"/>
      <c r="HH63" s="75" t="s">
        <v>649</v>
      </c>
      <c r="HI63" s="76" t="s">
        <v>647</v>
      </c>
      <c r="HJ63" s="76"/>
      <c r="HK63" s="76"/>
      <c r="HL63" s="77"/>
      <c r="HM63" s="54"/>
      <c r="HN63" s="54"/>
      <c r="HO63" s="54"/>
      <c r="HP63" s="54"/>
      <c r="HQ63" s="54"/>
      <c r="HR63" s="54"/>
      <c r="HS63" s="54"/>
      <c r="HT63" s="54"/>
      <c r="HU63" s="192" t="s">
        <v>2297</v>
      </c>
      <c r="HV63" s="73"/>
      <c r="HW63" s="74"/>
      <c r="HX63" s="75" t="s">
        <v>649</v>
      </c>
      <c r="HY63" s="76" t="s">
        <v>647</v>
      </c>
      <c r="HZ63" s="76"/>
      <c r="IA63" s="76"/>
      <c r="IB63" s="54"/>
      <c r="IC63" s="54"/>
      <c r="ID63" s="54">
        <v>34913</v>
      </c>
      <c r="IE63" s="54">
        <v>35581</v>
      </c>
      <c r="IF63" s="54">
        <v>39603</v>
      </c>
      <c r="IG63" s="54">
        <v>37575</v>
      </c>
      <c r="IH63" s="54">
        <v>29589</v>
      </c>
      <c r="II63" s="54">
        <v>25795</v>
      </c>
      <c r="IJ63" s="192" t="s">
        <v>2376</v>
      </c>
      <c r="IK63" s="73"/>
      <c r="IL63" s="74"/>
      <c r="IM63" s="75" t="s">
        <v>649</v>
      </c>
      <c r="IN63" s="76" t="s">
        <v>647</v>
      </c>
      <c r="IO63" s="76"/>
      <c r="IP63" s="76"/>
      <c r="IQ63" s="54"/>
      <c r="IR63" s="54"/>
      <c r="IS63" s="54"/>
      <c r="IT63" s="54"/>
      <c r="IU63" s="54">
        <f t="shared" si="249"/>
        <v>454097</v>
      </c>
      <c r="IV63" s="54">
        <f t="shared" si="249"/>
        <v>409723</v>
      </c>
    </row>
    <row r="64" spans="1:256" s="191" customFormat="1" ht="15" thickBot="1" x14ac:dyDescent="0.25">
      <c r="A64" s="192" t="s">
        <v>151</v>
      </c>
      <c r="B64" s="73"/>
      <c r="C64" s="74"/>
      <c r="D64" s="75" t="s">
        <v>640</v>
      </c>
      <c r="E64" s="76" t="s">
        <v>646</v>
      </c>
      <c r="F64" s="31"/>
      <c r="G64" s="76"/>
      <c r="H64" s="77"/>
      <c r="I64" s="54"/>
      <c r="J64" s="54"/>
      <c r="K64" s="54"/>
      <c r="L64" s="54"/>
      <c r="M64" s="54"/>
      <c r="N64" s="54"/>
      <c r="O64" s="54"/>
      <c r="P64" s="54"/>
      <c r="Q64" s="54"/>
      <c r="R64" s="54"/>
      <c r="S64" s="192" t="s">
        <v>251</v>
      </c>
      <c r="T64" s="73"/>
      <c r="U64" s="74"/>
      <c r="V64" s="75" t="s">
        <v>640</v>
      </c>
      <c r="W64" s="76" t="s">
        <v>646</v>
      </c>
      <c r="X64" s="31"/>
      <c r="Y64" s="76"/>
      <c r="Z64" s="77"/>
      <c r="AA64" s="54"/>
      <c r="AB64" s="54"/>
      <c r="AC64" s="54"/>
      <c r="AD64" s="54"/>
      <c r="AE64" s="54"/>
      <c r="AF64" s="54"/>
      <c r="AG64" s="54"/>
      <c r="AH64" s="54"/>
      <c r="AI64" s="192" t="s">
        <v>331</v>
      </c>
      <c r="AJ64" s="73"/>
      <c r="AK64" s="74"/>
      <c r="AL64" s="75" t="s">
        <v>640</v>
      </c>
      <c r="AM64" s="76" t="s">
        <v>646</v>
      </c>
      <c r="AN64" s="31"/>
      <c r="AO64" s="76"/>
      <c r="AP64" s="77"/>
      <c r="AQ64" s="54"/>
      <c r="AR64" s="54"/>
      <c r="AS64" s="54"/>
      <c r="AT64" s="54"/>
      <c r="AU64" s="54"/>
      <c r="AV64" s="54"/>
      <c r="AW64" s="54"/>
      <c r="AX64" s="54"/>
      <c r="AY64" s="192" t="s">
        <v>410</v>
      </c>
      <c r="AZ64" s="73"/>
      <c r="BA64" s="74"/>
      <c r="BB64" s="75" t="s">
        <v>640</v>
      </c>
      <c r="BC64" s="76" t="s">
        <v>646</v>
      </c>
      <c r="BD64" s="31"/>
      <c r="BE64" s="76"/>
      <c r="BF64" s="77"/>
      <c r="BG64" s="54"/>
      <c r="BH64" s="54"/>
      <c r="BI64" s="54"/>
      <c r="BJ64" s="54"/>
      <c r="BK64" s="54"/>
      <c r="BL64" s="54"/>
      <c r="BM64" s="54"/>
      <c r="BN64" s="54"/>
      <c r="BO64" s="192" t="s">
        <v>488</v>
      </c>
      <c r="BP64" s="73"/>
      <c r="BQ64" s="74"/>
      <c r="BR64" s="75" t="s">
        <v>640</v>
      </c>
      <c r="BS64" s="76" t="s">
        <v>646</v>
      </c>
      <c r="BT64" s="31"/>
      <c r="BU64" s="76"/>
      <c r="BV64" s="77"/>
      <c r="BW64" s="54"/>
      <c r="BX64" s="54"/>
      <c r="BY64" s="54"/>
      <c r="BZ64" s="54"/>
      <c r="CA64" s="54"/>
      <c r="CB64" s="54"/>
      <c r="CC64" s="54"/>
      <c r="CD64" s="54"/>
      <c r="CE64" s="54"/>
      <c r="CF64" s="54"/>
      <c r="CG64" s="192" t="s">
        <v>716</v>
      </c>
      <c r="CH64" s="73"/>
      <c r="CI64" s="74"/>
      <c r="CJ64" s="75" t="s">
        <v>640</v>
      </c>
      <c r="CK64" s="76" t="s">
        <v>646</v>
      </c>
      <c r="CL64" s="31"/>
      <c r="CM64" s="76"/>
      <c r="CN64" s="77"/>
      <c r="CO64" s="54"/>
      <c r="CP64" s="54"/>
      <c r="CQ64" s="54"/>
      <c r="CR64" s="54"/>
      <c r="CS64" s="54"/>
      <c r="CT64" s="54"/>
      <c r="CU64" s="54"/>
      <c r="CV64" s="54"/>
      <c r="CW64" s="192" t="s">
        <v>958</v>
      </c>
      <c r="CX64" s="73"/>
      <c r="CY64" s="74"/>
      <c r="CZ64" s="75" t="s">
        <v>640</v>
      </c>
      <c r="DA64" s="76" t="s">
        <v>646</v>
      </c>
      <c r="DB64" s="31"/>
      <c r="DC64" s="76"/>
      <c r="DD64" s="77"/>
      <c r="DE64" s="54"/>
      <c r="DF64" s="54"/>
      <c r="DG64" s="54"/>
      <c r="DH64" s="54"/>
      <c r="DI64" s="54"/>
      <c r="DJ64" s="54"/>
      <c r="DK64" s="54"/>
      <c r="DL64" s="54"/>
      <c r="DM64" s="192" t="s">
        <v>1037</v>
      </c>
      <c r="DN64" s="73"/>
      <c r="DO64" s="74"/>
      <c r="DP64" s="75" t="s">
        <v>640</v>
      </c>
      <c r="DQ64" s="76" t="s">
        <v>646</v>
      </c>
      <c r="DR64" s="31"/>
      <c r="DS64" s="76"/>
      <c r="DT64" s="77"/>
      <c r="DU64" s="54"/>
      <c r="DV64" s="54"/>
      <c r="DW64" s="54"/>
      <c r="DX64" s="54"/>
      <c r="DY64" s="54"/>
      <c r="DZ64" s="54"/>
      <c r="EA64" s="54"/>
      <c r="EB64" s="54"/>
      <c r="EC64" s="192" t="s">
        <v>1116</v>
      </c>
      <c r="ED64" s="73"/>
      <c r="EE64" s="74"/>
      <c r="EF64" s="75" t="s">
        <v>640</v>
      </c>
      <c r="EG64" s="76" t="s">
        <v>646</v>
      </c>
      <c r="EH64" s="31"/>
      <c r="EI64" s="76"/>
      <c r="EJ64" s="77"/>
      <c r="EK64" s="54"/>
      <c r="EL64" s="54"/>
      <c r="EM64" s="54"/>
      <c r="EN64" s="54"/>
      <c r="EO64" s="54"/>
      <c r="EP64" s="54"/>
      <c r="EQ64" s="54"/>
      <c r="ER64" s="54"/>
      <c r="ES64" s="192" t="s">
        <v>1195</v>
      </c>
      <c r="ET64" s="73"/>
      <c r="EU64" s="74"/>
      <c r="EV64" s="75" t="s">
        <v>640</v>
      </c>
      <c r="EW64" s="76" t="s">
        <v>646</v>
      </c>
      <c r="EX64" s="31"/>
      <c r="EY64" s="76"/>
      <c r="EZ64" s="77"/>
      <c r="FA64" s="54"/>
      <c r="FB64" s="54"/>
      <c r="FC64" s="54"/>
      <c r="FD64" s="54"/>
      <c r="FE64" s="54"/>
      <c r="FF64" s="54"/>
      <c r="FG64" s="54"/>
      <c r="FH64" s="54"/>
      <c r="FI64" s="192" t="s">
        <v>1274</v>
      </c>
      <c r="FJ64" s="73"/>
      <c r="FK64" s="74"/>
      <c r="FL64" s="75" t="s">
        <v>640</v>
      </c>
      <c r="FM64" s="76" t="s">
        <v>646</v>
      </c>
      <c r="FN64" s="31"/>
      <c r="FO64" s="76"/>
      <c r="FP64" s="77"/>
      <c r="FQ64" s="54"/>
      <c r="FR64" s="54"/>
      <c r="FS64" s="54"/>
      <c r="FT64" s="54"/>
      <c r="FU64" s="54"/>
      <c r="FV64" s="54"/>
      <c r="FW64" s="54"/>
      <c r="FX64" s="54"/>
      <c r="FY64" s="192" t="s">
        <v>1353</v>
      </c>
      <c r="FZ64" s="73"/>
      <c r="GA64" s="74"/>
      <c r="GB64" s="75" t="s">
        <v>640</v>
      </c>
      <c r="GC64" s="76" t="s">
        <v>646</v>
      </c>
      <c r="GD64" s="31"/>
      <c r="GE64" s="76"/>
      <c r="GF64" s="77"/>
      <c r="GG64" s="54"/>
      <c r="GH64" s="54"/>
      <c r="GI64" s="54"/>
      <c r="GJ64" s="54"/>
      <c r="GK64" s="54"/>
      <c r="GL64" s="54"/>
      <c r="GM64" s="54"/>
      <c r="GN64" s="54"/>
      <c r="GO64" s="192" t="s">
        <v>1432</v>
      </c>
      <c r="GP64" s="73"/>
      <c r="GQ64" s="74"/>
      <c r="GR64" s="75" t="s">
        <v>640</v>
      </c>
      <c r="GS64" s="76" t="s">
        <v>646</v>
      </c>
      <c r="GT64" s="31"/>
      <c r="GU64" s="76"/>
      <c r="GV64" s="77"/>
      <c r="GW64" s="54"/>
      <c r="GX64" s="54"/>
      <c r="GY64" s="54"/>
      <c r="GZ64" s="54"/>
      <c r="HA64" s="54"/>
      <c r="HB64" s="54"/>
      <c r="HC64" s="54"/>
      <c r="HD64" s="54"/>
      <c r="HE64" s="192" t="s">
        <v>2219</v>
      </c>
      <c r="HF64" s="73"/>
      <c r="HG64" s="74"/>
      <c r="HH64" s="75" t="s">
        <v>640</v>
      </c>
      <c r="HI64" s="76" t="s">
        <v>646</v>
      </c>
      <c r="HJ64" s="31"/>
      <c r="HK64" s="76"/>
      <c r="HL64" s="77"/>
      <c r="HM64" s="54"/>
      <c r="HN64" s="54"/>
      <c r="HO64" s="54"/>
      <c r="HP64" s="54"/>
      <c r="HQ64" s="54"/>
      <c r="HR64" s="54"/>
      <c r="HS64" s="54"/>
      <c r="HT64" s="54"/>
      <c r="HU64" s="192" t="s">
        <v>2298</v>
      </c>
      <c r="HV64" s="73"/>
      <c r="HW64" s="74"/>
      <c r="HX64" s="75" t="s">
        <v>640</v>
      </c>
      <c r="HY64" s="76" t="s">
        <v>646</v>
      </c>
      <c r="HZ64" s="31"/>
      <c r="IA64" s="76"/>
      <c r="IB64" s="54"/>
      <c r="IC64" s="54"/>
      <c r="ID64" s="54"/>
      <c r="IE64" s="54"/>
      <c r="IF64" s="54"/>
      <c r="IG64" s="54"/>
      <c r="IH64" s="54"/>
      <c r="II64" s="54"/>
      <c r="IJ64" s="192" t="s">
        <v>2377</v>
      </c>
      <c r="IK64" s="73"/>
      <c r="IL64" s="74"/>
      <c r="IM64" s="75" t="s">
        <v>640</v>
      </c>
      <c r="IN64" s="76" t="s">
        <v>646</v>
      </c>
      <c r="IO64" s="31"/>
      <c r="IP64" s="76"/>
      <c r="IQ64" s="54">
        <v>750</v>
      </c>
      <c r="IR64" s="54">
        <v>100</v>
      </c>
      <c r="IS64" s="54"/>
      <c r="IT64" s="54"/>
      <c r="IU64" s="54">
        <f t="shared" si="249"/>
        <v>750</v>
      </c>
      <c r="IV64" s="54">
        <f t="shared" si="249"/>
        <v>100</v>
      </c>
    </row>
    <row r="65" spans="1:256" s="191" customFormat="1" ht="15" thickBot="1" x14ac:dyDescent="0.25">
      <c r="A65" s="192" t="s">
        <v>152</v>
      </c>
      <c r="B65" s="73"/>
      <c r="C65" s="74"/>
      <c r="D65" s="75" t="s">
        <v>641</v>
      </c>
      <c r="E65" s="78" t="s">
        <v>650</v>
      </c>
      <c r="F65" s="53"/>
      <c r="G65" s="78"/>
      <c r="H65" s="79"/>
      <c r="I65" s="55"/>
      <c r="J65" s="55"/>
      <c r="K65" s="55"/>
      <c r="L65" s="55"/>
      <c r="M65" s="55"/>
      <c r="N65" s="55"/>
      <c r="O65" s="55">
        <v>4800</v>
      </c>
      <c r="P65" s="55">
        <v>4800</v>
      </c>
      <c r="Q65" s="55"/>
      <c r="R65" s="55"/>
      <c r="S65" s="192" t="s">
        <v>252</v>
      </c>
      <c r="T65" s="73"/>
      <c r="U65" s="74"/>
      <c r="V65" s="75" t="s">
        <v>641</v>
      </c>
      <c r="W65" s="78" t="s">
        <v>650</v>
      </c>
      <c r="X65" s="53"/>
      <c r="Y65" s="78"/>
      <c r="Z65" s="79"/>
      <c r="AA65" s="55"/>
      <c r="AB65" s="55"/>
      <c r="AC65" s="55"/>
      <c r="AD65" s="55"/>
      <c r="AE65" s="55"/>
      <c r="AF65" s="55"/>
      <c r="AG65" s="55"/>
      <c r="AH65" s="55"/>
      <c r="AI65" s="192" t="s">
        <v>332</v>
      </c>
      <c r="AJ65" s="73"/>
      <c r="AK65" s="74"/>
      <c r="AL65" s="75" t="s">
        <v>641</v>
      </c>
      <c r="AM65" s="78" t="s">
        <v>650</v>
      </c>
      <c r="AN65" s="53"/>
      <c r="AO65" s="78"/>
      <c r="AP65" s="79"/>
      <c r="AQ65" s="55"/>
      <c r="AR65" s="55"/>
      <c r="AS65" s="55"/>
      <c r="AT65" s="55"/>
      <c r="AU65" s="55"/>
      <c r="AV65" s="55"/>
      <c r="AW65" s="55"/>
      <c r="AX65" s="55"/>
      <c r="AY65" s="192" t="s">
        <v>411</v>
      </c>
      <c r="AZ65" s="73"/>
      <c r="BA65" s="74"/>
      <c r="BB65" s="75" t="s">
        <v>641</v>
      </c>
      <c r="BC65" s="78" t="s">
        <v>650</v>
      </c>
      <c r="BD65" s="53"/>
      <c r="BE65" s="78"/>
      <c r="BF65" s="79"/>
      <c r="BG65" s="55"/>
      <c r="BH65" s="55"/>
      <c r="BI65" s="55">
        <v>42366</v>
      </c>
      <c r="BJ65" s="55">
        <v>35752</v>
      </c>
      <c r="BK65" s="55"/>
      <c r="BL65" s="55"/>
      <c r="BM65" s="55"/>
      <c r="BN65" s="55"/>
      <c r="BO65" s="192" t="s">
        <v>489</v>
      </c>
      <c r="BP65" s="73"/>
      <c r="BQ65" s="74"/>
      <c r="BR65" s="75" t="s">
        <v>641</v>
      </c>
      <c r="BS65" s="78" t="s">
        <v>650</v>
      </c>
      <c r="BT65" s="53"/>
      <c r="BU65" s="78"/>
      <c r="BV65" s="79"/>
      <c r="BW65" s="55"/>
      <c r="BX65" s="55"/>
      <c r="BY65" s="55"/>
      <c r="BZ65" s="55"/>
      <c r="CA65" s="55"/>
      <c r="CB65" s="55"/>
      <c r="CC65" s="55">
        <v>7850</v>
      </c>
      <c r="CD65" s="55">
        <v>7850</v>
      </c>
      <c r="CE65" s="55"/>
      <c r="CF65" s="55"/>
      <c r="CG65" s="192" t="s">
        <v>717</v>
      </c>
      <c r="CH65" s="73"/>
      <c r="CI65" s="74"/>
      <c r="CJ65" s="75" t="s">
        <v>641</v>
      </c>
      <c r="CK65" s="78" t="s">
        <v>650</v>
      </c>
      <c r="CL65" s="53"/>
      <c r="CM65" s="78"/>
      <c r="CN65" s="79"/>
      <c r="CO65" s="55"/>
      <c r="CP65" s="55"/>
      <c r="CQ65" s="55"/>
      <c r="CR65" s="55"/>
      <c r="CS65" s="55"/>
      <c r="CT65" s="55"/>
      <c r="CU65" s="55"/>
      <c r="CV65" s="55"/>
      <c r="CW65" s="192" t="s">
        <v>959</v>
      </c>
      <c r="CX65" s="73"/>
      <c r="CY65" s="74"/>
      <c r="CZ65" s="75" t="s">
        <v>641</v>
      </c>
      <c r="DA65" s="78" t="s">
        <v>650</v>
      </c>
      <c r="DB65" s="53"/>
      <c r="DC65" s="78"/>
      <c r="DD65" s="79"/>
      <c r="DE65" s="55"/>
      <c r="DF65" s="55"/>
      <c r="DG65" s="55"/>
      <c r="DH65" s="55"/>
      <c r="DI65" s="55"/>
      <c r="DJ65" s="55"/>
      <c r="DK65" s="55">
        <v>3500</v>
      </c>
      <c r="DL65" s="55">
        <v>3500</v>
      </c>
      <c r="DM65" s="192" t="s">
        <v>1038</v>
      </c>
      <c r="DN65" s="73"/>
      <c r="DO65" s="74"/>
      <c r="DP65" s="75" t="s">
        <v>641</v>
      </c>
      <c r="DQ65" s="78" t="s">
        <v>650</v>
      </c>
      <c r="DR65" s="53"/>
      <c r="DS65" s="78"/>
      <c r="DT65" s="79"/>
      <c r="DU65" s="55"/>
      <c r="DV65" s="55"/>
      <c r="DW65" s="55"/>
      <c r="DX65" s="55"/>
      <c r="DY65" s="55"/>
      <c r="DZ65" s="55"/>
      <c r="EA65" s="55">
        <v>6050</v>
      </c>
      <c r="EB65" s="55">
        <v>6050</v>
      </c>
      <c r="EC65" s="192" t="s">
        <v>1117</v>
      </c>
      <c r="ED65" s="73"/>
      <c r="EE65" s="74"/>
      <c r="EF65" s="75" t="s">
        <v>641</v>
      </c>
      <c r="EG65" s="78" t="s">
        <v>650</v>
      </c>
      <c r="EH65" s="53"/>
      <c r="EI65" s="78"/>
      <c r="EJ65" s="79"/>
      <c r="EK65" s="55">
        <v>35000</v>
      </c>
      <c r="EL65" s="55">
        <v>33650</v>
      </c>
      <c r="EM65" s="55"/>
      <c r="EN65" s="55"/>
      <c r="EO65" s="55">
        <v>76502</v>
      </c>
      <c r="EP65" s="55">
        <v>64160</v>
      </c>
      <c r="EQ65" s="55">
        <v>25220</v>
      </c>
      <c r="ER65" s="55">
        <v>24000</v>
      </c>
      <c r="ES65" s="192" t="s">
        <v>1196</v>
      </c>
      <c r="ET65" s="73"/>
      <c r="EU65" s="74"/>
      <c r="EV65" s="75" t="s">
        <v>641</v>
      </c>
      <c r="EW65" s="78" t="s">
        <v>650</v>
      </c>
      <c r="EX65" s="53"/>
      <c r="EY65" s="78"/>
      <c r="EZ65" s="79"/>
      <c r="FA65" s="55">
        <v>44838</v>
      </c>
      <c r="FB65" s="55">
        <v>42735</v>
      </c>
      <c r="FC65" s="55">
        <v>2250</v>
      </c>
      <c r="FD65" s="55">
        <v>1600</v>
      </c>
      <c r="FE65" s="55">
        <v>9500</v>
      </c>
      <c r="FF65" s="55">
        <v>9500</v>
      </c>
      <c r="FG65" s="55"/>
      <c r="FH65" s="55"/>
      <c r="FI65" s="192" t="s">
        <v>1275</v>
      </c>
      <c r="FJ65" s="73"/>
      <c r="FK65" s="74"/>
      <c r="FL65" s="75" t="s">
        <v>641</v>
      </c>
      <c r="FM65" s="78" t="s">
        <v>650</v>
      </c>
      <c r="FN65" s="53"/>
      <c r="FO65" s="78"/>
      <c r="FP65" s="79"/>
      <c r="FQ65" s="55"/>
      <c r="FR65" s="55"/>
      <c r="FS65" s="55"/>
      <c r="FT65" s="55"/>
      <c r="FU65" s="55"/>
      <c r="FV65" s="55"/>
      <c r="FW65" s="55"/>
      <c r="FX65" s="55"/>
      <c r="FY65" s="192" t="s">
        <v>1354</v>
      </c>
      <c r="FZ65" s="73"/>
      <c r="GA65" s="74"/>
      <c r="GB65" s="75" t="s">
        <v>641</v>
      </c>
      <c r="GC65" s="78" t="s">
        <v>650</v>
      </c>
      <c r="GD65" s="53"/>
      <c r="GE65" s="78"/>
      <c r="GF65" s="79"/>
      <c r="GG65" s="55"/>
      <c r="GH65" s="55"/>
      <c r="GI65" s="55"/>
      <c r="GJ65" s="55"/>
      <c r="GK65" s="55"/>
      <c r="GL65" s="55"/>
      <c r="GM65" s="55"/>
      <c r="GN65" s="55"/>
      <c r="GO65" s="192" t="s">
        <v>1433</v>
      </c>
      <c r="GP65" s="73"/>
      <c r="GQ65" s="74"/>
      <c r="GR65" s="75" t="s">
        <v>641</v>
      </c>
      <c r="GS65" s="78" t="s">
        <v>650</v>
      </c>
      <c r="GT65" s="53"/>
      <c r="GU65" s="78"/>
      <c r="GV65" s="79"/>
      <c r="GW65" s="55"/>
      <c r="GX65" s="55"/>
      <c r="GY65" s="55"/>
      <c r="GZ65" s="55"/>
      <c r="HA65" s="55"/>
      <c r="HB65" s="55"/>
      <c r="HC65" s="55"/>
      <c r="HD65" s="55"/>
      <c r="HE65" s="192" t="s">
        <v>2220</v>
      </c>
      <c r="HF65" s="73"/>
      <c r="HG65" s="74"/>
      <c r="HH65" s="75" t="s">
        <v>641</v>
      </c>
      <c r="HI65" s="78" t="s">
        <v>650</v>
      </c>
      <c r="HJ65" s="53"/>
      <c r="HK65" s="78"/>
      <c r="HL65" s="79"/>
      <c r="HM65" s="55"/>
      <c r="HN65" s="55"/>
      <c r="HO65" s="55"/>
      <c r="HP65" s="55"/>
      <c r="HQ65" s="55"/>
      <c r="HR65" s="55"/>
      <c r="HS65" s="55"/>
      <c r="HT65" s="55"/>
      <c r="HU65" s="192" t="s">
        <v>2299</v>
      </c>
      <c r="HV65" s="73"/>
      <c r="HW65" s="74"/>
      <c r="HX65" s="75" t="s">
        <v>641</v>
      </c>
      <c r="HY65" s="78" t="s">
        <v>650</v>
      </c>
      <c r="HZ65" s="53"/>
      <c r="IA65" s="78"/>
      <c r="IB65" s="55"/>
      <c r="IC65" s="55"/>
      <c r="ID65" s="55"/>
      <c r="IE65" s="55"/>
      <c r="IF65" s="55"/>
      <c r="IG65" s="55"/>
      <c r="IH65" s="55"/>
      <c r="II65" s="55"/>
      <c r="IJ65" s="192" t="s">
        <v>2378</v>
      </c>
      <c r="IK65" s="73"/>
      <c r="IL65" s="74"/>
      <c r="IM65" s="75" t="s">
        <v>641</v>
      </c>
      <c r="IN65" s="78" t="s">
        <v>650</v>
      </c>
      <c r="IO65" s="53"/>
      <c r="IP65" s="78"/>
      <c r="IQ65" s="55"/>
      <c r="IR65" s="55"/>
      <c r="IS65" s="55"/>
      <c r="IT65" s="55"/>
      <c r="IU65" s="54">
        <f t="shared" si="249"/>
        <v>257876</v>
      </c>
      <c r="IV65" s="54">
        <f t="shared" si="249"/>
        <v>233597</v>
      </c>
    </row>
    <row r="66" spans="1:256" s="191" customFormat="1" ht="15" thickBot="1" x14ac:dyDescent="0.25">
      <c r="A66" s="192" t="s">
        <v>153</v>
      </c>
      <c r="B66" s="73"/>
      <c r="C66" s="74"/>
      <c r="D66" s="75" t="s">
        <v>644</v>
      </c>
      <c r="E66" s="76" t="s">
        <v>648</v>
      </c>
      <c r="F66" s="31"/>
      <c r="G66" s="76"/>
      <c r="H66" s="77"/>
      <c r="I66" s="54">
        <v>58706</v>
      </c>
      <c r="J66" s="54"/>
      <c r="K66" s="54"/>
      <c r="L66" s="54"/>
      <c r="M66" s="54"/>
      <c r="N66" s="54"/>
      <c r="O66" s="54"/>
      <c r="P66" s="54"/>
      <c r="Q66" s="54"/>
      <c r="R66" s="54"/>
      <c r="S66" s="192" t="s">
        <v>253</v>
      </c>
      <c r="T66" s="73"/>
      <c r="U66" s="74"/>
      <c r="V66" s="75" t="s">
        <v>644</v>
      </c>
      <c r="W66" s="76" t="s">
        <v>648</v>
      </c>
      <c r="X66" s="31"/>
      <c r="Y66" s="76"/>
      <c r="Z66" s="77"/>
      <c r="AA66" s="54"/>
      <c r="AB66" s="54"/>
      <c r="AC66" s="54"/>
      <c r="AD66" s="54"/>
      <c r="AE66" s="54"/>
      <c r="AF66" s="54"/>
      <c r="AG66" s="54"/>
      <c r="AH66" s="54"/>
      <c r="AI66" s="192" t="s">
        <v>333</v>
      </c>
      <c r="AJ66" s="73"/>
      <c r="AK66" s="74"/>
      <c r="AL66" s="75" t="s">
        <v>644</v>
      </c>
      <c r="AM66" s="76" t="s">
        <v>648</v>
      </c>
      <c r="AN66" s="31"/>
      <c r="AO66" s="76"/>
      <c r="AP66" s="77"/>
      <c r="AQ66" s="54"/>
      <c r="AR66" s="54"/>
      <c r="AS66" s="54"/>
      <c r="AT66" s="54"/>
      <c r="AU66" s="54"/>
      <c r="AV66" s="54"/>
      <c r="AW66" s="54"/>
      <c r="AX66" s="54"/>
      <c r="AY66" s="192" t="s">
        <v>412</v>
      </c>
      <c r="AZ66" s="73"/>
      <c r="BA66" s="74"/>
      <c r="BB66" s="75" t="s">
        <v>644</v>
      </c>
      <c r="BC66" s="76" t="s">
        <v>648</v>
      </c>
      <c r="BD66" s="31"/>
      <c r="BE66" s="76"/>
      <c r="BF66" s="77"/>
      <c r="BG66" s="54"/>
      <c r="BH66" s="54"/>
      <c r="BI66" s="54"/>
      <c r="BJ66" s="54"/>
      <c r="BK66" s="54"/>
      <c r="BL66" s="54"/>
      <c r="BM66" s="54"/>
      <c r="BN66" s="54"/>
      <c r="BO66" s="192" t="s">
        <v>490</v>
      </c>
      <c r="BP66" s="73"/>
      <c r="BQ66" s="74"/>
      <c r="BR66" s="75" t="s">
        <v>644</v>
      </c>
      <c r="BS66" s="76" t="s">
        <v>648</v>
      </c>
      <c r="BT66" s="31"/>
      <c r="BU66" s="76"/>
      <c r="BV66" s="77"/>
      <c r="BW66" s="54"/>
      <c r="BX66" s="54"/>
      <c r="BY66" s="54"/>
      <c r="BZ66" s="54"/>
      <c r="CA66" s="54"/>
      <c r="CB66" s="54"/>
      <c r="CC66" s="54"/>
      <c r="CD66" s="54"/>
      <c r="CE66" s="54"/>
      <c r="CF66" s="54"/>
      <c r="CG66" s="192" t="s">
        <v>718</v>
      </c>
      <c r="CH66" s="73"/>
      <c r="CI66" s="74"/>
      <c r="CJ66" s="75" t="s">
        <v>644</v>
      </c>
      <c r="CK66" s="76" t="s">
        <v>648</v>
      </c>
      <c r="CL66" s="31"/>
      <c r="CM66" s="76"/>
      <c r="CN66" s="77"/>
      <c r="CO66" s="54"/>
      <c r="CP66" s="54"/>
      <c r="CQ66" s="54"/>
      <c r="CR66" s="54"/>
      <c r="CS66" s="54"/>
      <c r="CT66" s="54"/>
      <c r="CU66" s="54"/>
      <c r="CV66" s="54"/>
      <c r="CW66" s="192" t="s">
        <v>960</v>
      </c>
      <c r="CX66" s="73"/>
      <c r="CY66" s="74"/>
      <c r="CZ66" s="75" t="s">
        <v>644</v>
      </c>
      <c r="DA66" s="76" t="s">
        <v>648</v>
      </c>
      <c r="DB66" s="31"/>
      <c r="DC66" s="76"/>
      <c r="DD66" s="77"/>
      <c r="DE66" s="54"/>
      <c r="DF66" s="54"/>
      <c r="DG66" s="54"/>
      <c r="DH66" s="54"/>
      <c r="DI66" s="54"/>
      <c r="DJ66" s="54"/>
      <c r="DK66" s="54"/>
      <c r="DL66" s="54"/>
      <c r="DM66" s="192" t="s">
        <v>1039</v>
      </c>
      <c r="DN66" s="73"/>
      <c r="DO66" s="74"/>
      <c r="DP66" s="75" t="s">
        <v>644</v>
      </c>
      <c r="DQ66" s="76" t="s">
        <v>648</v>
      </c>
      <c r="DR66" s="31"/>
      <c r="DS66" s="76"/>
      <c r="DT66" s="77"/>
      <c r="DU66" s="54"/>
      <c r="DV66" s="54"/>
      <c r="DW66" s="54"/>
      <c r="DX66" s="54"/>
      <c r="DY66" s="54"/>
      <c r="DZ66" s="54"/>
      <c r="EA66" s="54"/>
      <c r="EB66" s="54"/>
      <c r="EC66" s="192" t="s">
        <v>1118</v>
      </c>
      <c r="ED66" s="73"/>
      <c r="EE66" s="74"/>
      <c r="EF66" s="75" t="s">
        <v>644</v>
      </c>
      <c r="EG66" s="76" t="s">
        <v>648</v>
      </c>
      <c r="EH66" s="31"/>
      <c r="EI66" s="76"/>
      <c r="EJ66" s="77"/>
      <c r="EK66" s="54"/>
      <c r="EL66" s="54"/>
      <c r="EM66" s="54"/>
      <c r="EN66" s="54"/>
      <c r="EO66" s="54"/>
      <c r="EP66" s="54"/>
      <c r="EQ66" s="54"/>
      <c r="ER66" s="54"/>
      <c r="ES66" s="192" t="s">
        <v>1197</v>
      </c>
      <c r="ET66" s="73"/>
      <c r="EU66" s="74"/>
      <c r="EV66" s="75" t="s">
        <v>644</v>
      </c>
      <c r="EW66" s="76" t="s">
        <v>648</v>
      </c>
      <c r="EX66" s="31"/>
      <c r="EY66" s="76"/>
      <c r="EZ66" s="77"/>
      <c r="FA66" s="54"/>
      <c r="FB66" s="54"/>
      <c r="FC66" s="54"/>
      <c r="FD66" s="54"/>
      <c r="FE66" s="54"/>
      <c r="FF66" s="54"/>
      <c r="FG66" s="54"/>
      <c r="FH66" s="54"/>
      <c r="FI66" s="192" t="s">
        <v>1276</v>
      </c>
      <c r="FJ66" s="73"/>
      <c r="FK66" s="74"/>
      <c r="FL66" s="75" t="s">
        <v>644</v>
      </c>
      <c r="FM66" s="76" t="s">
        <v>648</v>
      </c>
      <c r="FN66" s="31"/>
      <c r="FO66" s="76"/>
      <c r="FP66" s="77"/>
      <c r="FQ66" s="54"/>
      <c r="FR66" s="54"/>
      <c r="FS66" s="54"/>
      <c r="FT66" s="54"/>
      <c r="FU66" s="54"/>
      <c r="FV66" s="54"/>
      <c r="FW66" s="54"/>
      <c r="FX66" s="54"/>
      <c r="FY66" s="192" t="s">
        <v>1355</v>
      </c>
      <c r="FZ66" s="73"/>
      <c r="GA66" s="74"/>
      <c r="GB66" s="75" t="s">
        <v>644</v>
      </c>
      <c r="GC66" s="76" t="s">
        <v>648</v>
      </c>
      <c r="GD66" s="31"/>
      <c r="GE66" s="76"/>
      <c r="GF66" s="77"/>
      <c r="GG66" s="54"/>
      <c r="GH66" s="54"/>
      <c r="GI66" s="54"/>
      <c r="GJ66" s="54"/>
      <c r="GK66" s="54"/>
      <c r="GL66" s="54"/>
      <c r="GM66" s="54"/>
      <c r="GN66" s="54"/>
      <c r="GO66" s="192" t="s">
        <v>1434</v>
      </c>
      <c r="GP66" s="73"/>
      <c r="GQ66" s="74"/>
      <c r="GR66" s="75" t="s">
        <v>644</v>
      </c>
      <c r="GS66" s="76" t="s">
        <v>648</v>
      </c>
      <c r="GT66" s="31"/>
      <c r="GU66" s="76"/>
      <c r="GV66" s="77"/>
      <c r="GW66" s="54"/>
      <c r="GX66" s="54"/>
      <c r="GY66" s="54"/>
      <c r="GZ66" s="54"/>
      <c r="HA66" s="54"/>
      <c r="HB66" s="54"/>
      <c r="HC66" s="54"/>
      <c r="HD66" s="54"/>
      <c r="HE66" s="192" t="s">
        <v>2221</v>
      </c>
      <c r="HF66" s="73"/>
      <c r="HG66" s="74"/>
      <c r="HH66" s="75" t="s">
        <v>644</v>
      </c>
      <c r="HI66" s="76" t="s">
        <v>648</v>
      </c>
      <c r="HJ66" s="31"/>
      <c r="HK66" s="76"/>
      <c r="HL66" s="77"/>
      <c r="HM66" s="54"/>
      <c r="HN66" s="54"/>
      <c r="HO66" s="54"/>
      <c r="HP66" s="54"/>
      <c r="HQ66" s="54"/>
      <c r="HR66" s="54"/>
      <c r="HS66" s="54"/>
      <c r="HT66" s="54"/>
      <c r="HU66" s="192" t="s">
        <v>2300</v>
      </c>
      <c r="HV66" s="73"/>
      <c r="HW66" s="74"/>
      <c r="HX66" s="75" t="s">
        <v>644</v>
      </c>
      <c r="HY66" s="76" t="s">
        <v>648</v>
      </c>
      <c r="HZ66" s="31"/>
      <c r="IA66" s="76"/>
      <c r="IB66" s="54"/>
      <c r="IC66" s="54"/>
      <c r="ID66" s="54"/>
      <c r="IE66" s="54"/>
      <c r="IF66" s="54"/>
      <c r="IG66" s="54"/>
      <c r="IH66" s="54"/>
      <c r="II66" s="54"/>
      <c r="IJ66" s="192" t="s">
        <v>2379</v>
      </c>
      <c r="IK66" s="73"/>
      <c r="IL66" s="74"/>
      <c r="IM66" s="75" t="s">
        <v>644</v>
      </c>
      <c r="IN66" s="76" t="s">
        <v>648</v>
      </c>
      <c r="IO66" s="31"/>
      <c r="IP66" s="76"/>
      <c r="IQ66" s="54"/>
      <c r="IR66" s="54"/>
      <c r="IS66" s="54"/>
      <c r="IT66" s="54"/>
      <c r="IU66" s="54">
        <f t="shared" si="249"/>
        <v>58706</v>
      </c>
      <c r="IV66" s="54">
        <f t="shared" si="249"/>
        <v>0</v>
      </c>
    </row>
    <row r="67" spans="1:256" s="191" customFormat="1" ht="15" thickBot="1" x14ac:dyDescent="0.25">
      <c r="A67" s="192" t="s">
        <v>154</v>
      </c>
      <c r="B67" s="73"/>
      <c r="C67" s="74"/>
      <c r="D67" s="75" t="s">
        <v>645</v>
      </c>
      <c r="E67" s="76" t="s">
        <v>106</v>
      </c>
      <c r="F67" s="31"/>
      <c r="G67" s="76"/>
      <c r="H67" s="77"/>
      <c r="I67" s="54">
        <v>12522</v>
      </c>
      <c r="J67" s="54"/>
      <c r="K67" s="54"/>
      <c r="L67" s="54"/>
      <c r="M67" s="54"/>
      <c r="N67" s="54"/>
      <c r="O67" s="54"/>
      <c r="P67" s="54"/>
      <c r="Q67" s="54"/>
      <c r="R67" s="54"/>
      <c r="S67" s="192" t="s">
        <v>254</v>
      </c>
      <c r="T67" s="73"/>
      <c r="U67" s="74"/>
      <c r="V67" s="75" t="s">
        <v>645</v>
      </c>
      <c r="W67" s="76" t="s">
        <v>106</v>
      </c>
      <c r="X67" s="31"/>
      <c r="Y67" s="76"/>
      <c r="Z67" s="77"/>
      <c r="AA67" s="54"/>
      <c r="AB67" s="54"/>
      <c r="AC67" s="54"/>
      <c r="AD67" s="54"/>
      <c r="AE67" s="54"/>
      <c r="AF67" s="54"/>
      <c r="AG67" s="54"/>
      <c r="AH67" s="54"/>
      <c r="AI67" s="192" t="s">
        <v>334</v>
      </c>
      <c r="AJ67" s="73"/>
      <c r="AK67" s="74"/>
      <c r="AL67" s="75" t="s">
        <v>645</v>
      </c>
      <c r="AM67" s="76" t="s">
        <v>106</v>
      </c>
      <c r="AN67" s="31"/>
      <c r="AO67" s="76"/>
      <c r="AP67" s="77"/>
      <c r="AQ67" s="54"/>
      <c r="AR67" s="54"/>
      <c r="AS67" s="54"/>
      <c r="AT67" s="54"/>
      <c r="AU67" s="54"/>
      <c r="AV67" s="54"/>
      <c r="AW67" s="54"/>
      <c r="AX67" s="54"/>
      <c r="AY67" s="192" t="s">
        <v>413</v>
      </c>
      <c r="AZ67" s="73"/>
      <c r="BA67" s="74"/>
      <c r="BB67" s="75" t="s">
        <v>645</v>
      </c>
      <c r="BC67" s="76" t="s">
        <v>106</v>
      </c>
      <c r="BD67" s="31"/>
      <c r="BE67" s="76"/>
      <c r="BF67" s="77"/>
      <c r="BG67" s="54"/>
      <c r="BH67" s="54"/>
      <c r="BI67" s="54"/>
      <c r="BJ67" s="54"/>
      <c r="BK67" s="54"/>
      <c r="BL67" s="54"/>
      <c r="BM67" s="54"/>
      <c r="BN67" s="54"/>
      <c r="BO67" s="192" t="s">
        <v>491</v>
      </c>
      <c r="BP67" s="73"/>
      <c r="BQ67" s="74"/>
      <c r="BR67" s="75" t="s">
        <v>645</v>
      </c>
      <c r="BS67" s="76" t="s">
        <v>106</v>
      </c>
      <c r="BT67" s="31"/>
      <c r="BU67" s="76"/>
      <c r="BV67" s="77"/>
      <c r="BW67" s="54"/>
      <c r="BX67" s="54"/>
      <c r="BY67" s="54"/>
      <c r="BZ67" s="54"/>
      <c r="CA67" s="54"/>
      <c r="CB67" s="54"/>
      <c r="CC67" s="54"/>
      <c r="CD67" s="54"/>
      <c r="CE67" s="54"/>
      <c r="CF67" s="54"/>
      <c r="CG67" s="192" t="s">
        <v>719</v>
      </c>
      <c r="CH67" s="73"/>
      <c r="CI67" s="74"/>
      <c r="CJ67" s="75" t="s">
        <v>645</v>
      </c>
      <c r="CK67" s="76" t="s">
        <v>106</v>
      </c>
      <c r="CL67" s="31"/>
      <c r="CM67" s="76"/>
      <c r="CN67" s="77"/>
      <c r="CO67" s="54"/>
      <c r="CP67" s="54"/>
      <c r="CQ67" s="54"/>
      <c r="CR67" s="54"/>
      <c r="CS67" s="54"/>
      <c r="CT67" s="54"/>
      <c r="CU67" s="54"/>
      <c r="CV67" s="54"/>
      <c r="CW67" s="192" t="s">
        <v>961</v>
      </c>
      <c r="CX67" s="73"/>
      <c r="CY67" s="74"/>
      <c r="CZ67" s="75" t="s">
        <v>645</v>
      </c>
      <c r="DA67" s="76" t="s">
        <v>106</v>
      </c>
      <c r="DB67" s="31"/>
      <c r="DC67" s="76"/>
      <c r="DD67" s="77"/>
      <c r="DE67" s="54"/>
      <c r="DF67" s="54"/>
      <c r="DG67" s="54"/>
      <c r="DH67" s="54"/>
      <c r="DI67" s="54"/>
      <c r="DJ67" s="54"/>
      <c r="DK67" s="54"/>
      <c r="DL67" s="54"/>
      <c r="DM67" s="192" t="s">
        <v>1040</v>
      </c>
      <c r="DN67" s="73"/>
      <c r="DO67" s="74"/>
      <c r="DP67" s="75" t="s">
        <v>645</v>
      </c>
      <c r="DQ67" s="76" t="s">
        <v>106</v>
      </c>
      <c r="DR67" s="31"/>
      <c r="DS67" s="76"/>
      <c r="DT67" s="77"/>
      <c r="DU67" s="54"/>
      <c r="DV67" s="54"/>
      <c r="DW67" s="54"/>
      <c r="DX67" s="54"/>
      <c r="DY67" s="54"/>
      <c r="DZ67" s="54"/>
      <c r="EA67" s="54"/>
      <c r="EB67" s="54"/>
      <c r="EC67" s="192" t="s">
        <v>1119</v>
      </c>
      <c r="ED67" s="73"/>
      <c r="EE67" s="74"/>
      <c r="EF67" s="75" t="s">
        <v>645</v>
      </c>
      <c r="EG67" s="76" t="s">
        <v>106</v>
      </c>
      <c r="EH67" s="31"/>
      <c r="EI67" s="76"/>
      <c r="EJ67" s="77"/>
      <c r="EK67" s="54"/>
      <c r="EL67" s="54"/>
      <c r="EM67" s="54"/>
      <c r="EN67" s="54"/>
      <c r="EO67" s="54"/>
      <c r="EP67" s="54"/>
      <c r="EQ67" s="54"/>
      <c r="ER67" s="54"/>
      <c r="ES67" s="192" t="s">
        <v>1198</v>
      </c>
      <c r="ET67" s="73"/>
      <c r="EU67" s="74"/>
      <c r="EV67" s="75" t="s">
        <v>645</v>
      </c>
      <c r="EW67" s="76" t="s">
        <v>106</v>
      </c>
      <c r="EX67" s="31"/>
      <c r="EY67" s="76"/>
      <c r="EZ67" s="77"/>
      <c r="FA67" s="54"/>
      <c r="FB67" s="54"/>
      <c r="FC67" s="54"/>
      <c r="FD67" s="54"/>
      <c r="FE67" s="54"/>
      <c r="FF67" s="54"/>
      <c r="FG67" s="54"/>
      <c r="FH67" s="54"/>
      <c r="FI67" s="192" t="s">
        <v>1277</v>
      </c>
      <c r="FJ67" s="73"/>
      <c r="FK67" s="74"/>
      <c r="FL67" s="75" t="s">
        <v>645</v>
      </c>
      <c r="FM67" s="76" t="s">
        <v>106</v>
      </c>
      <c r="FN67" s="31"/>
      <c r="FO67" s="76"/>
      <c r="FP67" s="77"/>
      <c r="FQ67" s="54"/>
      <c r="FR67" s="54"/>
      <c r="FS67" s="54"/>
      <c r="FT67" s="54"/>
      <c r="FU67" s="54"/>
      <c r="FV67" s="54"/>
      <c r="FW67" s="54"/>
      <c r="FX67" s="54"/>
      <c r="FY67" s="192" t="s">
        <v>1356</v>
      </c>
      <c r="FZ67" s="73"/>
      <c r="GA67" s="74"/>
      <c r="GB67" s="75" t="s">
        <v>645</v>
      </c>
      <c r="GC67" s="76" t="s">
        <v>106</v>
      </c>
      <c r="GD67" s="31"/>
      <c r="GE67" s="76"/>
      <c r="GF67" s="77"/>
      <c r="GG67" s="54"/>
      <c r="GH67" s="54"/>
      <c r="GI67" s="54"/>
      <c r="GJ67" s="54"/>
      <c r="GK67" s="54"/>
      <c r="GL67" s="54"/>
      <c r="GM67" s="54"/>
      <c r="GN67" s="54"/>
      <c r="GO67" s="192" t="s">
        <v>1435</v>
      </c>
      <c r="GP67" s="73"/>
      <c r="GQ67" s="74"/>
      <c r="GR67" s="75" t="s">
        <v>645</v>
      </c>
      <c r="GS67" s="76" t="s">
        <v>106</v>
      </c>
      <c r="GT67" s="31"/>
      <c r="GU67" s="76"/>
      <c r="GV67" s="77"/>
      <c r="GW67" s="54"/>
      <c r="GX67" s="54"/>
      <c r="GY67" s="54"/>
      <c r="GZ67" s="54"/>
      <c r="HA67" s="54"/>
      <c r="HB67" s="54"/>
      <c r="HC67" s="54"/>
      <c r="HD67" s="54"/>
      <c r="HE67" s="192" t="s">
        <v>2222</v>
      </c>
      <c r="HF67" s="73"/>
      <c r="HG67" s="74"/>
      <c r="HH67" s="75" t="s">
        <v>645</v>
      </c>
      <c r="HI67" s="76" t="s">
        <v>106</v>
      </c>
      <c r="HJ67" s="31"/>
      <c r="HK67" s="76"/>
      <c r="HL67" s="77"/>
      <c r="HM67" s="54"/>
      <c r="HN67" s="54"/>
      <c r="HO67" s="54"/>
      <c r="HP67" s="54"/>
      <c r="HQ67" s="54"/>
      <c r="HR67" s="54"/>
      <c r="HS67" s="54"/>
      <c r="HT67" s="54"/>
      <c r="HU67" s="192" t="s">
        <v>2301</v>
      </c>
      <c r="HV67" s="73"/>
      <c r="HW67" s="74"/>
      <c r="HX67" s="75" t="s">
        <v>645</v>
      </c>
      <c r="HY67" s="76" t="s">
        <v>106</v>
      </c>
      <c r="HZ67" s="31"/>
      <c r="IA67" s="76"/>
      <c r="IB67" s="54"/>
      <c r="IC67" s="54"/>
      <c r="ID67" s="54"/>
      <c r="IE67" s="54"/>
      <c r="IF67" s="54"/>
      <c r="IG67" s="54"/>
      <c r="IH67" s="54"/>
      <c r="II67" s="54"/>
      <c r="IJ67" s="192" t="s">
        <v>2380</v>
      </c>
      <c r="IK67" s="73"/>
      <c r="IL67" s="74"/>
      <c r="IM67" s="75" t="s">
        <v>645</v>
      </c>
      <c r="IN67" s="76" t="s">
        <v>106</v>
      </c>
      <c r="IO67" s="31"/>
      <c r="IP67" s="76"/>
      <c r="IQ67" s="54"/>
      <c r="IR67" s="54"/>
      <c r="IS67" s="54"/>
      <c r="IT67" s="54"/>
      <c r="IU67" s="54">
        <f t="shared" si="249"/>
        <v>12522</v>
      </c>
      <c r="IV67" s="54">
        <f t="shared" si="249"/>
        <v>0</v>
      </c>
    </row>
    <row r="68" spans="1:256" s="109" customFormat="1" ht="16.5" thickBot="1" x14ac:dyDescent="0.3">
      <c r="A68" s="192" t="s">
        <v>155</v>
      </c>
      <c r="B68" s="106" t="s">
        <v>96</v>
      </c>
      <c r="C68" s="107" t="s">
        <v>105</v>
      </c>
      <c r="D68" s="122"/>
      <c r="E68" s="122"/>
      <c r="F68" s="107"/>
      <c r="G68" s="107"/>
      <c r="H68" s="107"/>
      <c r="I68" s="108">
        <f t="shared" ref="I68:R68" si="269">SUM(I69:I71)</f>
        <v>223395</v>
      </c>
      <c r="J68" s="108">
        <f t="shared" si="269"/>
        <v>0</v>
      </c>
      <c r="K68" s="108">
        <f>SUM(K69:K71)</f>
        <v>0</v>
      </c>
      <c r="L68" s="108">
        <f>SUM(L69:L71)</f>
        <v>0</v>
      </c>
      <c r="M68" s="108">
        <f t="shared" si="269"/>
        <v>29167</v>
      </c>
      <c r="N68" s="108">
        <f t="shared" si="269"/>
        <v>6923</v>
      </c>
      <c r="O68" s="108">
        <f t="shared" si="269"/>
        <v>499994</v>
      </c>
      <c r="P68" s="108">
        <f t="shared" si="269"/>
        <v>194848</v>
      </c>
      <c r="Q68" s="108">
        <f t="shared" si="269"/>
        <v>0</v>
      </c>
      <c r="R68" s="108">
        <f t="shared" si="269"/>
        <v>0</v>
      </c>
      <c r="S68" s="192" t="s">
        <v>255</v>
      </c>
      <c r="T68" s="106" t="s">
        <v>96</v>
      </c>
      <c r="U68" s="107" t="s">
        <v>105</v>
      </c>
      <c r="V68" s="122"/>
      <c r="W68" s="122"/>
      <c r="X68" s="107"/>
      <c r="Y68" s="107"/>
      <c r="Z68" s="107"/>
      <c r="AA68" s="108">
        <f t="shared" ref="AA68:AH68" si="270">SUM(AA69:AA71)</f>
        <v>0</v>
      </c>
      <c r="AB68" s="108">
        <f t="shared" si="270"/>
        <v>0</v>
      </c>
      <c r="AC68" s="108">
        <f t="shared" si="270"/>
        <v>10500</v>
      </c>
      <c r="AD68" s="108">
        <f t="shared" si="270"/>
        <v>8338</v>
      </c>
      <c r="AE68" s="108">
        <f t="shared" si="270"/>
        <v>0</v>
      </c>
      <c r="AF68" s="108">
        <f t="shared" si="270"/>
        <v>0</v>
      </c>
      <c r="AG68" s="108">
        <f t="shared" si="270"/>
        <v>0</v>
      </c>
      <c r="AH68" s="108">
        <f t="shared" si="270"/>
        <v>0</v>
      </c>
      <c r="AI68" s="192" t="s">
        <v>335</v>
      </c>
      <c r="AJ68" s="106" t="s">
        <v>96</v>
      </c>
      <c r="AK68" s="107" t="s">
        <v>105</v>
      </c>
      <c r="AL68" s="122"/>
      <c r="AM68" s="122"/>
      <c r="AN68" s="107"/>
      <c r="AO68" s="107"/>
      <c r="AP68" s="107"/>
      <c r="AQ68" s="108">
        <f t="shared" ref="AQ68:AW68" si="271">SUM(AQ69:AQ71)</f>
        <v>0</v>
      </c>
      <c r="AR68" s="108">
        <f>SUM(AR69:AR71)</f>
        <v>0</v>
      </c>
      <c r="AS68" s="108">
        <f t="shared" si="271"/>
        <v>0</v>
      </c>
      <c r="AT68" s="108">
        <f>SUM(AT69:AT71)</f>
        <v>0</v>
      </c>
      <c r="AU68" s="108">
        <f t="shared" si="271"/>
        <v>0</v>
      </c>
      <c r="AV68" s="108">
        <f>SUM(AV69:AV71)</f>
        <v>0</v>
      </c>
      <c r="AW68" s="108">
        <f t="shared" si="271"/>
        <v>10012</v>
      </c>
      <c r="AX68" s="108">
        <f>SUM(AX69:AX71)</f>
        <v>4889</v>
      </c>
      <c r="AY68" s="192" t="s">
        <v>414</v>
      </c>
      <c r="AZ68" s="106" t="s">
        <v>96</v>
      </c>
      <c r="BA68" s="107" t="s">
        <v>105</v>
      </c>
      <c r="BB68" s="122"/>
      <c r="BC68" s="122"/>
      <c r="BD68" s="107"/>
      <c r="BE68" s="107"/>
      <c r="BF68" s="107"/>
      <c r="BG68" s="108">
        <f t="shared" ref="BG68:BN68" si="272">SUM(BG69:BG71)</f>
        <v>0</v>
      </c>
      <c r="BH68" s="108">
        <f t="shared" si="272"/>
        <v>0</v>
      </c>
      <c r="BI68" s="108">
        <f t="shared" si="272"/>
        <v>0</v>
      </c>
      <c r="BJ68" s="108">
        <f t="shared" si="272"/>
        <v>0</v>
      </c>
      <c r="BK68" s="108">
        <f t="shared" si="272"/>
        <v>321249</v>
      </c>
      <c r="BL68" s="108">
        <f t="shared" si="272"/>
        <v>174254</v>
      </c>
      <c r="BM68" s="108">
        <f t="shared" si="272"/>
        <v>0</v>
      </c>
      <c r="BN68" s="108">
        <f t="shared" si="272"/>
        <v>0</v>
      </c>
      <c r="BO68" s="192" t="s">
        <v>492</v>
      </c>
      <c r="BP68" s="106" t="s">
        <v>96</v>
      </c>
      <c r="BQ68" s="107" t="s">
        <v>105</v>
      </c>
      <c r="BR68" s="122"/>
      <c r="BS68" s="122"/>
      <c r="BT68" s="107"/>
      <c r="BU68" s="107"/>
      <c r="BV68" s="107"/>
      <c r="BW68" s="108">
        <f t="shared" ref="BW68:CF68" si="273">SUM(BW69:BW71)</f>
        <v>0</v>
      </c>
      <c r="BX68" s="108">
        <f t="shared" si="273"/>
        <v>0</v>
      </c>
      <c r="BY68" s="108">
        <f t="shared" si="273"/>
        <v>0</v>
      </c>
      <c r="BZ68" s="108">
        <f t="shared" si="273"/>
        <v>0</v>
      </c>
      <c r="CA68" s="108">
        <f t="shared" ref="CA68:CB68" si="274">SUM(CA69:CA71)</f>
        <v>70000</v>
      </c>
      <c r="CB68" s="108">
        <f t="shared" si="274"/>
        <v>0</v>
      </c>
      <c r="CC68" s="108">
        <f t="shared" si="273"/>
        <v>1500</v>
      </c>
      <c r="CD68" s="108">
        <f t="shared" si="273"/>
        <v>815</v>
      </c>
      <c r="CE68" s="108">
        <f t="shared" si="273"/>
        <v>16510</v>
      </c>
      <c r="CF68" s="108">
        <f t="shared" si="273"/>
        <v>14277</v>
      </c>
      <c r="CG68" s="192" t="s">
        <v>720</v>
      </c>
      <c r="CH68" s="106" t="s">
        <v>96</v>
      </c>
      <c r="CI68" s="107" t="s">
        <v>105</v>
      </c>
      <c r="CJ68" s="122"/>
      <c r="CK68" s="122"/>
      <c r="CL68" s="107"/>
      <c r="CM68" s="107"/>
      <c r="CN68" s="107"/>
      <c r="CO68" s="108">
        <f t="shared" ref="CO68:CV68" si="275">SUM(CO69:CO71)</f>
        <v>13600</v>
      </c>
      <c r="CP68" s="108">
        <f t="shared" si="275"/>
        <v>11100</v>
      </c>
      <c r="CQ68" s="108">
        <f t="shared" si="275"/>
        <v>10826</v>
      </c>
      <c r="CR68" s="108">
        <f t="shared" si="275"/>
        <v>2096</v>
      </c>
      <c r="CS68" s="108">
        <f t="shared" si="275"/>
        <v>0</v>
      </c>
      <c r="CT68" s="108">
        <f t="shared" si="275"/>
        <v>0</v>
      </c>
      <c r="CU68" s="108">
        <f t="shared" si="275"/>
        <v>5357</v>
      </c>
      <c r="CV68" s="108">
        <f t="shared" si="275"/>
        <v>0</v>
      </c>
      <c r="CW68" s="192" t="s">
        <v>962</v>
      </c>
      <c r="CX68" s="106" t="s">
        <v>96</v>
      </c>
      <c r="CY68" s="107" t="s">
        <v>105</v>
      </c>
      <c r="CZ68" s="122"/>
      <c r="DA68" s="122"/>
      <c r="DB68" s="107"/>
      <c r="DC68" s="107"/>
      <c r="DD68" s="107"/>
      <c r="DE68" s="108">
        <f t="shared" ref="DE68:DL68" si="276">SUM(DE69:DE71)</f>
        <v>39527</v>
      </c>
      <c r="DF68" s="108">
        <f t="shared" si="276"/>
        <v>127</v>
      </c>
      <c r="DG68" s="108">
        <f t="shared" si="276"/>
        <v>29789</v>
      </c>
      <c r="DH68" s="108">
        <f t="shared" si="276"/>
        <v>18594</v>
      </c>
      <c r="DI68" s="108">
        <f t="shared" si="276"/>
        <v>99918</v>
      </c>
      <c r="DJ68" s="108">
        <f t="shared" si="276"/>
        <v>60610</v>
      </c>
      <c r="DK68" s="108">
        <f t="shared" si="276"/>
        <v>0</v>
      </c>
      <c r="DL68" s="108">
        <f t="shared" si="276"/>
        <v>0</v>
      </c>
      <c r="DM68" s="192" t="s">
        <v>1041</v>
      </c>
      <c r="DN68" s="106" t="s">
        <v>96</v>
      </c>
      <c r="DO68" s="107" t="s">
        <v>105</v>
      </c>
      <c r="DP68" s="122"/>
      <c r="DQ68" s="122"/>
      <c r="DR68" s="107"/>
      <c r="DS68" s="107"/>
      <c r="DT68" s="107"/>
      <c r="DU68" s="108">
        <f t="shared" ref="DU68:EB68" si="277">SUM(DU69:DU71)</f>
        <v>0</v>
      </c>
      <c r="DV68" s="108">
        <f t="shared" si="277"/>
        <v>0</v>
      </c>
      <c r="DW68" s="108">
        <f t="shared" si="277"/>
        <v>470</v>
      </c>
      <c r="DX68" s="108">
        <f t="shared" si="277"/>
        <v>485</v>
      </c>
      <c r="DY68" s="108">
        <f t="shared" si="277"/>
        <v>0</v>
      </c>
      <c r="DZ68" s="108">
        <f t="shared" si="277"/>
        <v>0</v>
      </c>
      <c r="EA68" s="108">
        <f t="shared" si="277"/>
        <v>111397</v>
      </c>
      <c r="EB68" s="108">
        <f t="shared" si="277"/>
        <v>102658</v>
      </c>
      <c r="EC68" s="192" t="s">
        <v>1120</v>
      </c>
      <c r="ED68" s="106" t="s">
        <v>96</v>
      </c>
      <c r="EE68" s="107" t="s">
        <v>105</v>
      </c>
      <c r="EF68" s="122"/>
      <c r="EG68" s="122"/>
      <c r="EH68" s="107"/>
      <c r="EI68" s="107"/>
      <c r="EJ68" s="107"/>
      <c r="EK68" s="108">
        <f t="shared" ref="EK68:ER68" si="278">SUM(EK69:EK71)</f>
        <v>0</v>
      </c>
      <c r="EL68" s="108">
        <f t="shared" si="278"/>
        <v>0</v>
      </c>
      <c r="EM68" s="108">
        <f t="shared" si="278"/>
        <v>0</v>
      </c>
      <c r="EN68" s="108">
        <f t="shared" si="278"/>
        <v>0</v>
      </c>
      <c r="EO68" s="108">
        <f t="shared" si="278"/>
        <v>10000</v>
      </c>
      <c r="EP68" s="108">
        <f t="shared" si="278"/>
        <v>0</v>
      </c>
      <c r="EQ68" s="108">
        <f t="shared" si="278"/>
        <v>0</v>
      </c>
      <c r="ER68" s="108">
        <f t="shared" si="278"/>
        <v>0</v>
      </c>
      <c r="ES68" s="192" t="s">
        <v>1199</v>
      </c>
      <c r="ET68" s="106" t="s">
        <v>96</v>
      </c>
      <c r="EU68" s="107" t="s">
        <v>105</v>
      </c>
      <c r="EV68" s="122"/>
      <c r="EW68" s="122"/>
      <c r="EX68" s="107"/>
      <c r="EY68" s="107"/>
      <c r="EZ68" s="107"/>
      <c r="FA68" s="108">
        <f t="shared" ref="FA68:FH68" si="279">SUM(FA69:FA71)</f>
        <v>0</v>
      </c>
      <c r="FB68" s="108">
        <f t="shared" si="279"/>
        <v>0</v>
      </c>
      <c r="FC68" s="108">
        <f t="shared" si="279"/>
        <v>0</v>
      </c>
      <c r="FD68" s="108">
        <f t="shared" si="279"/>
        <v>0</v>
      </c>
      <c r="FE68" s="108">
        <f t="shared" si="279"/>
        <v>8000</v>
      </c>
      <c r="FF68" s="108">
        <f t="shared" si="279"/>
        <v>7511</v>
      </c>
      <c r="FG68" s="108">
        <f t="shared" si="279"/>
        <v>0</v>
      </c>
      <c r="FH68" s="108">
        <f t="shared" si="279"/>
        <v>0</v>
      </c>
      <c r="FI68" s="192" t="s">
        <v>1278</v>
      </c>
      <c r="FJ68" s="106" t="s">
        <v>96</v>
      </c>
      <c r="FK68" s="107" t="s">
        <v>105</v>
      </c>
      <c r="FL68" s="122"/>
      <c r="FM68" s="122"/>
      <c r="FN68" s="107"/>
      <c r="FO68" s="107"/>
      <c r="FP68" s="107"/>
      <c r="FQ68" s="108">
        <f t="shared" ref="FQ68:FR68" si="280">SUM(FQ69:FQ71)</f>
        <v>30000</v>
      </c>
      <c r="FR68" s="108">
        <f t="shared" si="280"/>
        <v>1321</v>
      </c>
      <c r="FS68" s="108">
        <f t="shared" ref="FS68:FT68" si="281">SUM(FS69:FS71)</f>
        <v>511982</v>
      </c>
      <c r="FT68" s="108">
        <f t="shared" si="281"/>
        <v>135476</v>
      </c>
      <c r="FU68" s="108">
        <f t="shared" ref="FU68:HT68" si="282">SUM(FU69:FU71)</f>
        <v>7097</v>
      </c>
      <c r="FV68" s="108">
        <f t="shared" si="282"/>
        <v>7096</v>
      </c>
      <c r="FW68" s="108">
        <f t="shared" ref="FW68:GJ68" si="283">SUM(FW69:FW71)</f>
        <v>10800</v>
      </c>
      <c r="FX68" s="108">
        <f t="shared" si="283"/>
        <v>10738</v>
      </c>
      <c r="FY68" s="192" t="s">
        <v>1357</v>
      </c>
      <c r="FZ68" s="106" t="s">
        <v>96</v>
      </c>
      <c r="GA68" s="107" t="s">
        <v>105</v>
      </c>
      <c r="GB68" s="122"/>
      <c r="GC68" s="122"/>
      <c r="GD68" s="107"/>
      <c r="GE68" s="107"/>
      <c r="GF68" s="107"/>
      <c r="GG68" s="108">
        <f t="shared" si="283"/>
        <v>0</v>
      </c>
      <c r="GH68" s="108">
        <f t="shared" si="283"/>
        <v>0</v>
      </c>
      <c r="GI68" s="108">
        <f t="shared" si="283"/>
        <v>0</v>
      </c>
      <c r="GJ68" s="108">
        <f t="shared" si="283"/>
        <v>0</v>
      </c>
      <c r="GK68" s="108">
        <f t="shared" si="282"/>
        <v>0</v>
      </c>
      <c r="GL68" s="108">
        <f t="shared" si="282"/>
        <v>0</v>
      </c>
      <c r="GM68" s="108">
        <f t="shared" ref="GM68:HD68" si="284">SUM(GM69:GM71)</f>
        <v>0</v>
      </c>
      <c r="GN68" s="108">
        <f t="shared" si="284"/>
        <v>0</v>
      </c>
      <c r="GO68" s="192" t="s">
        <v>1436</v>
      </c>
      <c r="GP68" s="106" t="s">
        <v>96</v>
      </c>
      <c r="GQ68" s="107" t="s">
        <v>105</v>
      </c>
      <c r="GR68" s="122"/>
      <c r="GS68" s="122"/>
      <c r="GT68" s="107"/>
      <c r="GU68" s="107"/>
      <c r="GV68" s="107"/>
      <c r="GW68" s="108">
        <f t="shared" ref="GW68:GX68" si="285">SUM(GW69:GW71)</f>
        <v>0</v>
      </c>
      <c r="GX68" s="108">
        <f t="shared" si="285"/>
        <v>0</v>
      </c>
      <c r="GY68" s="108">
        <f t="shared" si="284"/>
        <v>0</v>
      </c>
      <c r="GZ68" s="108">
        <f t="shared" si="284"/>
        <v>0</v>
      </c>
      <c r="HA68" s="108">
        <f t="shared" si="284"/>
        <v>0</v>
      </c>
      <c r="HB68" s="108">
        <f t="shared" si="284"/>
        <v>0</v>
      </c>
      <c r="HC68" s="108">
        <f t="shared" si="284"/>
        <v>0</v>
      </c>
      <c r="HD68" s="108">
        <f t="shared" si="284"/>
        <v>0</v>
      </c>
      <c r="HE68" s="192" t="s">
        <v>2223</v>
      </c>
      <c r="HF68" s="106" t="s">
        <v>96</v>
      </c>
      <c r="HG68" s="107" t="s">
        <v>105</v>
      </c>
      <c r="HH68" s="122"/>
      <c r="HI68" s="122"/>
      <c r="HJ68" s="107"/>
      <c r="HK68" s="107"/>
      <c r="HL68" s="107"/>
      <c r="HM68" s="108">
        <f t="shared" si="282"/>
        <v>0</v>
      </c>
      <c r="HN68" s="108">
        <f t="shared" si="282"/>
        <v>0</v>
      </c>
      <c r="HO68" s="108">
        <f t="shared" si="282"/>
        <v>0</v>
      </c>
      <c r="HP68" s="108">
        <f t="shared" si="282"/>
        <v>0</v>
      </c>
      <c r="HQ68" s="108">
        <f t="shared" si="282"/>
        <v>0</v>
      </c>
      <c r="HR68" s="108">
        <f t="shared" si="282"/>
        <v>0</v>
      </c>
      <c r="HS68" s="108">
        <f t="shared" si="282"/>
        <v>0</v>
      </c>
      <c r="HT68" s="108">
        <f t="shared" si="282"/>
        <v>0</v>
      </c>
      <c r="HU68" s="192" t="s">
        <v>2302</v>
      </c>
      <c r="HV68" s="106" t="s">
        <v>96</v>
      </c>
      <c r="HW68" s="107" t="s">
        <v>105</v>
      </c>
      <c r="HX68" s="122"/>
      <c r="HY68" s="122"/>
      <c r="HZ68" s="107"/>
      <c r="IA68" s="107"/>
      <c r="IB68" s="108">
        <f t="shared" ref="IB68:II68" si="286">SUM(IB69:IB71)</f>
        <v>0</v>
      </c>
      <c r="IC68" s="108">
        <f t="shared" si="286"/>
        <v>0</v>
      </c>
      <c r="ID68" s="108">
        <f t="shared" si="286"/>
        <v>0</v>
      </c>
      <c r="IE68" s="108">
        <f t="shared" si="286"/>
        <v>0</v>
      </c>
      <c r="IF68" s="108">
        <f t="shared" si="286"/>
        <v>0</v>
      </c>
      <c r="IG68" s="108">
        <f t="shared" si="286"/>
        <v>0</v>
      </c>
      <c r="IH68" s="108">
        <f t="shared" si="286"/>
        <v>0</v>
      </c>
      <c r="II68" s="108">
        <f t="shared" si="286"/>
        <v>0</v>
      </c>
      <c r="IJ68" s="192" t="s">
        <v>2381</v>
      </c>
      <c r="IK68" s="106" t="s">
        <v>96</v>
      </c>
      <c r="IL68" s="107" t="s">
        <v>105</v>
      </c>
      <c r="IM68" s="122"/>
      <c r="IN68" s="122"/>
      <c r="IO68" s="107"/>
      <c r="IP68" s="107"/>
      <c r="IQ68" s="108">
        <f t="shared" ref="IQ68:IT68" si="287">SUM(IQ69:IQ71)</f>
        <v>0</v>
      </c>
      <c r="IR68" s="108">
        <f t="shared" si="287"/>
        <v>0</v>
      </c>
      <c r="IS68" s="108">
        <f t="shared" si="287"/>
        <v>0</v>
      </c>
      <c r="IT68" s="108">
        <f t="shared" si="287"/>
        <v>0</v>
      </c>
      <c r="IU68" s="108">
        <f t="shared" si="249"/>
        <v>2071090</v>
      </c>
      <c r="IV68" s="108">
        <f t="shared" si="249"/>
        <v>762156</v>
      </c>
    </row>
    <row r="69" spans="1:256" s="109" customFormat="1" ht="16.5" thickBot="1" x14ac:dyDescent="0.3">
      <c r="A69" s="192" t="s">
        <v>156</v>
      </c>
      <c r="B69" s="110"/>
      <c r="C69" s="111" t="s">
        <v>98</v>
      </c>
      <c r="D69" s="112" t="s">
        <v>533</v>
      </c>
      <c r="E69" s="112"/>
      <c r="F69" s="112"/>
      <c r="G69" s="112"/>
      <c r="H69" s="113"/>
      <c r="I69" s="114"/>
      <c r="J69" s="114"/>
      <c r="K69" s="114"/>
      <c r="L69" s="114"/>
      <c r="M69" s="114">
        <v>25976</v>
      </c>
      <c r="N69" s="114">
        <v>4445</v>
      </c>
      <c r="O69" s="114">
        <v>354617</v>
      </c>
      <c r="P69" s="114">
        <v>83496</v>
      </c>
      <c r="Q69" s="114"/>
      <c r="R69" s="114"/>
      <c r="S69" s="192" t="s">
        <v>256</v>
      </c>
      <c r="T69" s="110"/>
      <c r="U69" s="111" t="s">
        <v>98</v>
      </c>
      <c r="V69" s="112" t="s">
        <v>533</v>
      </c>
      <c r="W69" s="112"/>
      <c r="X69" s="112"/>
      <c r="Y69" s="112"/>
      <c r="Z69" s="113"/>
      <c r="AA69" s="114"/>
      <c r="AB69" s="114"/>
      <c r="AC69" s="114">
        <v>10500</v>
      </c>
      <c r="AD69" s="114">
        <v>8338</v>
      </c>
      <c r="AE69" s="114"/>
      <c r="AF69" s="114"/>
      <c r="AG69" s="114"/>
      <c r="AH69" s="114"/>
      <c r="AI69" s="192" t="s">
        <v>336</v>
      </c>
      <c r="AJ69" s="110"/>
      <c r="AK69" s="111" t="s">
        <v>98</v>
      </c>
      <c r="AL69" s="112" t="s">
        <v>533</v>
      </c>
      <c r="AM69" s="112"/>
      <c r="AN69" s="112"/>
      <c r="AO69" s="112"/>
      <c r="AP69" s="113"/>
      <c r="AQ69" s="114"/>
      <c r="AR69" s="114"/>
      <c r="AS69" s="114"/>
      <c r="AT69" s="114"/>
      <c r="AU69" s="114"/>
      <c r="AV69" s="114"/>
      <c r="AW69" s="114">
        <v>10012</v>
      </c>
      <c r="AX69" s="114">
        <v>4889</v>
      </c>
      <c r="AY69" s="192" t="s">
        <v>415</v>
      </c>
      <c r="AZ69" s="110"/>
      <c r="BA69" s="111" t="s">
        <v>98</v>
      </c>
      <c r="BB69" s="112" t="s">
        <v>533</v>
      </c>
      <c r="BC69" s="112"/>
      <c r="BD69" s="112"/>
      <c r="BE69" s="112"/>
      <c r="BF69" s="113"/>
      <c r="BG69" s="114"/>
      <c r="BH69" s="114"/>
      <c r="BI69" s="114"/>
      <c r="BJ69" s="114"/>
      <c r="BK69" s="114">
        <v>150135</v>
      </c>
      <c r="BL69" s="114">
        <v>74635</v>
      </c>
      <c r="BM69" s="114"/>
      <c r="BN69" s="114"/>
      <c r="BO69" s="192" t="s">
        <v>493</v>
      </c>
      <c r="BP69" s="110"/>
      <c r="BQ69" s="111" t="s">
        <v>98</v>
      </c>
      <c r="BR69" s="112" t="s">
        <v>533</v>
      </c>
      <c r="BS69" s="112"/>
      <c r="BT69" s="112"/>
      <c r="BU69" s="112"/>
      <c r="BV69" s="113"/>
      <c r="BW69" s="114"/>
      <c r="BX69" s="114"/>
      <c r="BY69" s="114"/>
      <c r="BZ69" s="114"/>
      <c r="CA69" s="114"/>
      <c r="CB69" s="114"/>
      <c r="CC69" s="114">
        <v>1500</v>
      </c>
      <c r="CD69" s="114">
        <v>815</v>
      </c>
      <c r="CE69" s="114">
        <v>13843</v>
      </c>
      <c r="CF69" s="114">
        <v>11610</v>
      </c>
      <c r="CG69" s="192" t="s">
        <v>721</v>
      </c>
      <c r="CH69" s="110"/>
      <c r="CI69" s="111" t="s">
        <v>98</v>
      </c>
      <c r="CJ69" s="112" t="s">
        <v>533</v>
      </c>
      <c r="CK69" s="112"/>
      <c r="CL69" s="112"/>
      <c r="CM69" s="112"/>
      <c r="CN69" s="113"/>
      <c r="CO69" s="114"/>
      <c r="CP69" s="114"/>
      <c r="CQ69" s="114">
        <v>10826</v>
      </c>
      <c r="CR69" s="114">
        <v>2096</v>
      </c>
      <c r="CS69" s="114"/>
      <c r="CT69" s="114"/>
      <c r="CU69" s="114">
        <v>5357</v>
      </c>
      <c r="CV69" s="114"/>
      <c r="CW69" s="192" t="s">
        <v>963</v>
      </c>
      <c r="CX69" s="110"/>
      <c r="CY69" s="111" t="s">
        <v>98</v>
      </c>
      <c r="CZ69" s="112" t="s">
        <v>533</v>
      </c>
      <c r="DA69" s="112"/>
      <c r="DB69" s="112"/>
      <c r="DC69" s="112"/>
      <c r="DD69" s="113"/>
      <c r="DE69" s="114">
        <v>39527</v>
      </c>
      <c r="DF69" s="114">
        <v>127</v>
      </c>
      <c r="DG69" s="114">
        <v>12639</v>
      </c>
      <c r="DH69" s="114">
        <v>6469</v>
      </c>
      <c r="DI69" s="114"/>
      <c r="DJ69" s="114"/>
      <c r="DK69" s="114"/>
      <c r="DL69" s="114"/>
      <c r="DM69" s="192" t="s">
        <v>1042</v>
      </c>
      <c r="DN69" s="110"/>
      <c r="DO69" s="111" t="s">
        <v>98</v>
      </c>
      <c r="DP69" s="112" t="s">
        <v>533</v>
      </c>
      <c r="DQ69" s="112"/>
      <c r="DR69" s="112"/>
      <c r="DS69" s="112"/>
      <c r="DT69" s="113"/>
      <c r="DU69" s="114"/>
      <c r="DV69" s="114"/>
      <c r="DW69" s="114">
        <v>470</v>
      </c>
      <c r="DX69" s="114">
        <v>485</v>
      </c>
      <c r="DY69" s="114"/>
      <c r="DZ69" s="114"/>
      <c r="EA69" s="114">
        <v>7537</v>
      </c>
      <c r="EB69" s="114">
        <v>2994</v>
      </c>
      <c r="EC69" s="192" t="s">
        <v>1121</v>
      </c>
      <c r="ED69" s="110"/>
      <c r="EE69" s="111" t="s">
        <v>98</v>
      </c>
      <c r="EF69" s="112" t="s">
        <v>533</v>
      </c>
      <c r="EG69" s="112"/>
      <c r="EH69" s="112"/>
      <c r="EI69" s="112"/>
      <c r="EJ69" s="113"/>
      <c r="EK69" s="114"/>
      <c r="EL69" s="114"/>
      <c r="EM69" s="114"/>
      <c r="EN69" s="114"/>
      <c r="EO69" s="114">
        <v>10000</v>
      </c>
      <c r="EP69" s="114"/>
      <c r="EQ69" s="114"/>
      <c r="ER69" s="114"/>
      <c r="ES69" s="192" t="s">
        <v>1200</v>
      </c>
      <c r="ET69" s="110"/>
      <c r="EU69" s="111" t="s">
        <v>98</v>
      </c>
      <c r="EV69" s="112" t="s">
        <v>533</v>
      </c>
      <c r="EW69" s="112"/>
      <c r="EX69" s="112"/>
      <c r="EY69" s="112"/>
      <c r="EZ69" s="113"/>
      <c r="FA69" s="114"/>
      <c r="FB69" s="114"/>
      <c r="FC69" s="114"/>
      <c r="FD69" s="114"/>
      <c r="FE69" s="114"/>
      <c r="FF69" s="114"/>
      <c r="FG69" s="114"/>
      <c r="FH69" s="114"/>
      <c r="FI69" s="192" t="s">
        <v>1279</v>
      </c>
      <c r="FJ69" s="110"/>
      <c r="FK69" s="111" t="s">
        <v>98</v>
      </c>
      <c r="FL69" s="112" t="s">
        <v>533</v>
      </c>
      <c r="FM69" s="112"/>
      <c r="FN69" s="112"/>
      <c r="FO69" s="112"/>
      <c r="FP69" s="113"/>
      <c r="FQ69" s="114">
        <v>30000</v>
      </c>
      <c r="FR69" s="114">
        <v>1321</v>
      </c>
      <c r="FS69" s="114">
        <v>493005</v>
      </c>
      <c r="FT69" s="114">
        <v>116499</v>
      </c>
      <c r="FU69" s="114"/>
      <c r="FV69" s="114"/>
      <c r="FW69" s="114">
        <v>10800</v>
      </c>
      <c r="FX69" s="114">
        <v>10738</v>
      </c>
      <c r="FY69" s="192" t="s">
        <v>1358</v>
      </c>
      <c r="FZ69" s="110"/>
      <c r="GA69" s="111" t="s">
        <v>98</v>
      </c>
      <c r="GB69" s="112" t="s">
        <v>533</v>
      </c>
      <c r="GC69" s="112"/>
      <c r="GD69" s="112"/>
      <c r="GE69" s="112"/>
      <c r="GF69" s="113"/>
      <c r="GG69" s="114"/>
      <c r="GH69" s="114"/>
      <c r="GI69" s="114"/>
      <c r="GJ69" s="114"/>
      <c r="GK69" s="114"/>
      <c r="GL69" s="114"/>
      <c r="GM69" s="114"/>
      <c r="GN69" s="114"/>
      <c r="GO69" s="192" t="s">
        <v>1437</v>
      </c>
      <c r="GP69" s="110"/>
      <c r="GQ69" s="111" t="s">
        <v>98</v>
      </c>
      <c r="GR69" s="112" t="s">
        <v>533</v>
      </c>
      <c r="GS69" s="112"/>
      <c r="GT69" s="112"/>
      <c r="GU69" s="112"/>
      <c r="GV69" s="113"/>
      <c r="GW69" s="114"/>
      <c r="GX69" s="114"/>
      <c r="GY69" s="114"/>
      <c r="GZ69" s="114"/>
      <c r="HA69" s="114"/>
      <c r="HB69" s="114"/>
      <c r="HC69" s="114"/>
      <c r="HD69" s="114"/>
      <c r="HE69" s="192" t="s">
        <v>2224</v>
      </c>
      <c r="HF69" s="110"/>
      <c r="HG69" s="111" t="s">
        <v>98</v>
      </c>
      <c r="HH69" s="112" t="s">
        <v>533</v>
      </c>
      <c r="HI69" s="112"/>
      <c r="HJ69" s="112"/>
      <c r="HK69" s="112"/>
      <c r="HL69" s="113"/>
      <c r="HM69" s="114"/>
      <c r="HN69" s="114"/>
      <c r="HO69" s="114"/>
      <c r="HP69" s="114"/>
      <c r="HQ69" s="114"/>
      <c r="HR69" s="114"/>
      <c r="HS69" s="114"/>
      <c r="HT69" s="114"/>
      <c r="HU69" s="192" t="s">
        <v>2303</v>
      </c>
      <c r="HV69" s="110"/>
      <c r="HW69" s="111" t="s">
        <v>98</v>
      </c>
      <c r="HX69" s="112" t="s">
        <v>533</v>
      </c>
      <c r="HY69" s="112"/>
      <c r="HZ69" s="112"/>
      <c r="IA69" s="112"/>
      <c r="IB69" s="114"/>
      <c r="IC69" s="114"/>
      <c r="ID69" s="114"/>
      <c r="IE69" s="114"/>
      <c r="IF69" s="114"/>
      <c r="IG69" s="114"/>
      <c r="IH69" s="114"/>
      <c r="II69" s="114"/>
      <c r="IJ69" s="192" t="s">
        <v>2382</v>
      </c>
      <c r="IK69" s="110"/>
      <c r="IL69" s="111" t="s">
        <v>98</v>
      </c>
      <c r="IM69" s="112" t="s">
        <v>533</v>
      </c>
      <c r="IN69" s="112"/>
      <c r="IO69" s="112"/>
      <c r="IP69" s="112"/>
      <c r="IQ69" s="114"/>
      <c r="IR69" s="114"/>
      <c r="IS69" s="114"/>
      <c r="IT69" s="114"/>
      <c r="IU69" s="114">
        <f t="shared" si="249"/>
        <v>1186744</v>
      </c>
      <c r="IV69" s="114">
        <f t="shared" si="249"/>
        <v>328957</v>
      </c>
    </row>
    <row r="70" spans="1:256" s="109" customFormat="1" ht="16.5" thickBot="1" x14ac:dyDescent="0.3">
      <c r="A70" s="192" t="s">
        <v>157</v>
      </c>
      <c r="B70" s="110"/>
      <c r="C70" s="111" t="s">
        <v>99</v>
      </c>
      <c r="D70" s="115" t="s">
        <v>534</v>
      </c>
      <c r="E70" s="115"/>
      <c r="F70" s="115"/>
      <c r="G70" s="115"/>
      <c r="H70" s="117"/>
      <c r="I70" s="118"/>
      <c r="J70" s="118"/>
      <c r="K70" s="118"/>
      <c r="L70" s="118"/>
      <c r="M70" s="118">
        <v>3191</v>
      </c>
      <c r="N70" s="118">
        <v>2478</v>
      </c>
      <c r="O70" s="118">
        <v>62377</v>
      </c>
      <c r="P70" s="118">
        <v>28453</v>
      </c>
      <c r="Q70" s="118"/>
      <c r="R70" s="118"/>
      <c r="S70" s="192" t="s">
        <v>257</v>
      </c>
      <c r="T70" s="110"/>
      <c r="U70" s="111" t="s">
        <v>99</v>
      </c>
      <c r="V70" s="115" t="s">
        <v>534</v>
      </c>
      <c r="W70" s="115"/>
      <c r="X70" s="115"/>
      <c r="Y70" s="115"/>
      <c r="Z70" s="117"/>
      <c r="AA70" s="118"/>
      <c r="AB70" s="118"/>
      <c r="AC70" s="118"/>
      <c r="AD70" s="118"/>
      <c r="AE70" s="118"/>
      <c r="AF70" s="118"/>
      <c r="AG70" s="118"/>
      <c r="AH70" s="118"/>
      <c r="AI70" s="192" t="s">
        <v>337</v>
      </c>
      <c r="AJ70" s="110"/>
      <c r="AK70" s="111" t="s">
        <v>99</v>
      </c>
      <c r="AL70" s="115" t="s">
        <v>534</v>
      </c>
      <c r="AM70" s="115"/>
      <c r="AN70" s="115"/>
      <c r="AO70" s="115"/>
      <c r="AP70" s="117"/>
      <c r="AQ70" s="118"/>
      <c r="AR70" s="118"/>
      <c r="AS70" s="118"/>
      <c r="AT70" s="118"/>
      <c r="AU70" s="118"/>
      <c r="AV70" s="118"/>
      <c r="AW70" s="118"/>
      <c r="AX70" s="118"/>
      <c r="AY70" s="192" t="s">
        <v>416</v>
      </c>
      <c r="AZ70" s="110"/>
      <c r="BA70" s="111" t="s">
        <v>99</v>
      </c>
      <c r="BB70" s="115" t="s">
        <v>534</v>
      </c>
      <c r="BC70" s="115"/>
      <c r="BD70" s="115"/>
      <c r="BE70" s="115"/>
      <c r="BF70" s="117"/>
      <c r="BG70" s="118"/>
      <c r="BH70" s="118"/>
      <c r="BI70" s="118"/>
      <c r="BJ70" s="118"/>
      <c r="BK70" s="118">
        <v>171114</v>
      </c>
      <c r="BL70" s="118">
        <v>99619</v>
      </c>
      <c r="BM70" s="118"/>
      <c r="BN70" s="118"/>
      <c r="BO70" s="192" t="s">
        <v>494</v>
      </c>
      <c r="BP70" s="110"/>
      <c r="BQ70" s="111" t="s">
        <v>99</v>
      </c>
      <c r="BR70" s="115" t="s">
        <v>534</v>
      </c>
      <c r="BS70" s="115"/>
      <c r="BT70" s="115"/>
      <c r="BU70" s="115"/>
      <c r="BV70" s="117"/>
      <c r="BW70" s="118"/>
      <c r="BX70" s="118"/>
      <c r="BY70" s="118"/>
      <c r="BZ70" s="118"/>
      <c r="CA70" s="118">
        <v>70000</v>
      </c>
      <c r="CB70" s="118"/>
      <c r="CC70" s="118"/>
      <c r="CD70" s="118"/>
      <c r="CE70" s="118">
        <v>2667</v>
      </c>
      <c r="CF70" s="118">
        <v>2667</v>
      </c>
      <c r="CG70" s="192" t="s">
        <v>722</v>
      </c>
      <c r="CH70" s="110"/>
      <c r="CI70" s="111" t="s">
        <v>99</v>
      </c>
      <c r="CJ70" s="115" t="s">
        <v>534</v>
      </c>
      <c r="CK70" s="115"/>
      <c r="CL70" s="115"/>
      <c r="CM70" s="115"/>
      <c r="CN70" s="117"/>
      <c r="CO70" s="118"/>
      <c r="CP70" s="118"/>
      <c r="CQ70" s="118"/>
      <c r="CR70" s="118"/>
      <c r="CS70" s="118"/>
      <c r="CT70" s="118"/>
      <c r="CU70" s="118"/>
      <c r="CV70" s="118"/>
      <c r="CW70" s="192" t="s">
        <v>964</v>
      </c>
      <c r="CX70" s="110"/>
      <c r="CY70" s="111" t="s">
        <v>99</v>
      </c>
      <c r="CZ70" s="115" t="s">
        <v>534</v>
      </c>
      <c r="DA70" s="115"/>
      <c r="DB70" s="115"/>
      <c r="DC70" s="115"/>
      <c r="DD70" s="117"/>
      <c r="DE70" s="118"/>
      <c r="DF70" s="118"/>
      <c r="DG70" s="118">
        <v>6450</v>
      </c>
      <c r="DH70" s="118">
        <v>1425</v>
      </c>
      <c r="DI70" s="118"/>
      <c r="DJ70" s="118"/>
      <c r="DK70" s="118"/>
      <c r="DL70" s="118"/>
      <c r="DM70" s="192" t="s">
        <v>1043</v>
      </c>
      <c r="DN70" s="110"/>
      <c r="DO70" s="111" t="s">
        <v>99</v>
      </c>
      <c r="DP70" s="115" t="s">
        <v>534</v>
      </c>
      <c r="DQ70" s="115"/>
      <c r="DR70" s="115"/>
      <c r="DS70" s="115"/>
      <c r="DT70" s="117"/>
      <c r="DU70" s="118"/>
      <c r="DV70" s="118"/>
      <c r="DW70" s="118"/>
      <c r="DX70" s="118"/>
      <c r="DY70" s="118"/>
      <c r="DZ70" s="118"/>
      <c r="EA70" s="118"/>
      <c r="EB70" s="118"/>
      <c r="EC70" s="192" t="s">
        <v>1122</v>
      </c>
      <c r="ED70" s="110"/>
      <c r="EE70" s="111" t="s">
        <v>99</v>
      </c>
      <c r="EF70" s="115" t="s">
        <v>534</v>
      </c>
      <c r="EG70" s="115"/>
      <c r="EH70" s="115"/>
      <c r="EI70" s="115"/>
      <c r="EJ70" s="117"/>
      <c r="EK70" s="118"/>
      <c r="EL70" s="118"/>
      <c r="EM70" s="118"/>
      <c r="EN70" s="118"/>
      <c r="EO70" s="118"/>
      <c r="EP70" s="118"/>
      <c r="EQ70" s="118"/>
      <c r="ER70" s="118"/>
      <c r="ES70" s="192" t="s">
        <v>1201</v>
      </c>
      <c r="ET70" s="110"/>
      <c r="EU70" s="111" t="s">
        <v>99</v>
      </c>
      <c r="EV70" s="115" t="s">
        <v>534</v>
      </c>
      <c r="EW70" s="115"/>
      <c r="EX70" s="115"/>
      <c r="EY70" s="115"/>
      <c r="EZ70" s="117"/>
      <c r="FA70" s="118"/>
      <c r="FB70" s="118"/>
      <c r="FC70" s="118"/>
      <c r="FD70" s="118"/>
      <c r="FE70" s="118"/>
      <c r="FF70" s="118"/>
      <c r="FG70" s="118"/>
      <c r="FH70" s="118"/>
      <c r="FI70" s="192" t="s">
        <v>1280</v>
      </c>
      <c r="FJ70" s="110"/>
      <c r="FK70" s="111" t="s">
        <v>99</v>
      </c>
      <c r="FL70" s="115" t="s">
        <v>534</v>
      </c>
      <c r="FM70" s="115"/>
      <c r="FN70" s="115"/>
      <c r="FO70" s="115"/>
      <c r="FP70" s="117"/>
      <c r="FQ70" s="118"/>
      <c r="FR70" s="118"/>
      <c r="FS70" s="118">
        <v>18977</v>
      </c>
      <c r="FT70" s="118">
        <v>18977</v>
      </c>
      <c r="FU70" s="118">
        <v>7097</v>
      </c>
      <c r="FV70" s="118">
        <v>7096</v>
      </c>
      <c r="FW70" s="118"/>
      <c r="FX70" s="118"/>
      <c r="FY70" s="192" t="s">
        <v>1359</v>
      </c>
      <c r="FZ70" s="110"/>
      <c r="GA70" s="111" t="s">
        <v>99</v>
      </c>
      <c r="GB70" s="115" t="s">
        <v>534</v>
      </c>
      <c r="GC70" s="115"/>
      <c r="GD70" s="115"/>
      <c r="GE70" s="115"/>
      <c r="GF70" s="117"/>
      <c r="GG70" s="118"/>
      <c r="GH70" s="118"/>
      <c r="GI70" s="118"/>
      <c r="GJ70" s="118"/>
      <c r="GK70" s="118"/>
      <c r="GL70" s="118"/>
      <c r="GM70" s="118"/>
      <c r="GN70" s="118"/>
      <c r="GO70" s="192" t="s">
        <v>1438</v>
      </c>
      <c r="GP70" s="110"/>
      <c r="GQ70" s="111" t="s">
        <v>99</v>
      </c>
      <c r="GR70" s="115" t="s">
        <v>534</v>
      </c>
      <c r="GS70" s="115"/>
      <c r="GT70" s="115"/>
      <c r="GU70" s="115"/>
      <c r="GV70" s="117"/>
      <c r="GW70" s="118"/>
      <c r="GX70" s="118"/>
      <c r="GY70" s="118"/>
      <c r="GZ70" s="118"/>
      <c r="HA70" s="118"/>
      <c r="HB70" s="118"/>
      <c r="HC70" s="118"/>
      <c r="HD70" s="118"/>
      <c r="HE70" s="192" t="s">
        <v>2225</v>
      </c>
      <c r="HF70" s="110"/>
      <c r="HG70" s="111" t="s">
        <v>99</v>
      </c>
      <c r="HH70" s="115" t="s">
        <v>534</v>
      </c>
      <c r="HI70" s="115"/>
      <c r="HJ70" s="115"/>
      <c r="HK70" s="115"/>
      <c r="HL70" s="117"/>
      <c r="HM70" s="118"/>
      <c r="HN70" s="118"/>
      <c r="HO70" s="118"/>
      <c r="HP70" s="118"/>
      <c r="HQ70" s="118"/>
      <c r="HR70" s="118"/>
      <c r="HS70" s="118"/>
      <c r="HT70" s="118"/>
      <c r="HU70" s="192" t="s">
        <v>2304</v>
      </c>
      <c r="HV70" s="110"/>
      <c r="HW70" s="111" t="s">
        <v>99</v>
      </c>
      <c r="HX70" s="115" t="s">
        <v>534</v>
      </c>
      <c r="HY70" s="115"/>
      <c r="HZ70" s="115"/>
      <c r="IA70" s="115"/>
      <c r="IB70" s="118"/>
      <c r="IC70" s="118"/>
      <c r="ID70" s="118"/>
      <c r="IE70" s="118"/>
      <c r="IF70" s="118"/>
      <c r="IG70" s="118"/>
      <c r="IH70" s="118"/>
      <c r="II70" s="118"/>
      <c r="IJ70" s="192" t="s">
        <v>2383</v>
      </c>
      <c r="IK70" s="110"/>
      <c r="IL70" s="111" t="s">
        <v>99</v>
      </c>
      <c r="IM70" s="115" t="s">
        <v>534</v>
      </c>
      <c r="IN70" s="115"/>
      <c r="IO70" s="115"/>
      <c r="IP70" s="115"/>
      <c r="IQ70" s="118"/>
      <c r="IR70" s="118"/>
      <c r="IS70" s="118"/>
      <c r="IT70" s="118"/>
      <c r="IU70" s="118">
        <f t="shared" si="249"/>
        <v>341873</v>
      </c>
      <c r="IV70" s="118">
        <f t="shared" si="249"/>
        <v>160715</v>
      </c>
    </row>
    <row r="71" spans="1:256" s="109" customFormat="1" ht="16.5" thickBot="1" x14ac:dyDescent="0.3">
      <c r="A71" s="192" t="s">
        <v>158</v>
      </c>
      <c r="B71" s="110"/>
      <c r="C71" s="111" t="s">
        <v>100</v>
      </c>
      <c r="D71" s="115" t="s">
        <v>535</v>
      </c>
      <c r="E71" s="116"/>
      <c r="F71" s="115"/>
      <c r="G71" s="115"/>
      <c r="H71" s="117"/>
      <c r="I71" s="118">
        <f t="shared" ref="I71:R71" si="288">SUM(I72:I75)</f>
        <v>223395</v>
      </c>
      <c r="J71" s="118">
        <f t="shared" si="288"/>
        <v>0</v>
      </c>
      <c r="K71" s="118">
        <f>SUM(K72:K75)</f>
        <v>0</v>
      </c>
      <c r="L71" s="118">
        <f>SUM(L72:L75)</f>
        <v>0</v>
      </c>
      <c r="M71" s="118">
        <f t="shared" si="288"/>
        <v>0</v>
      </c>
      <c r="N71" s="118">
        <f t="shared" si="288"/>
        <v>0</v>
      </c>
      <c r="O71" s="118">
        <f t="shared" si="288"/>
        <v>83000</v>
      </c>
      <c r="P71" s="118">
        <f t="shared" si="288"/>
        <v>82899</v>
      </c>
      <c r="Q71" s="118">
        <f t="shared" si="288"/>
        <v>0</v>
      </c>
      <c r="R71" s="118">
        <f t="shared" si="288"/>
        <v>0</v>
      </c>
      <c r="S71" s="192" t="s">
        <v>258</v>
      </c>
      <c r="T71" s="110"/>
      <c r="U71" s="111" t="s">
        <v>100</v>
      </c>
      <c r="V71" s="115" t="s">
        <v>535</v>
      </c>
      <c r="W71" s="116"/>
      <c r="X71" s="115"/>
      <c r="Y71" s="115"/>
      <c r="Z71" s="117"/>
      <c r="AA71" s="118">
        <f t="shared" ref="AA71:AH71" si="289">SUM(AA72:AA75)</f>
        <v>0</v>
      </c>
      <c r="AB71" s="118">
        <f t="shared" si="289"/>
        <v>0</v>
      </c>
      <c r="AC71" s="118">
        <f t="shared" si="289"/>
        <v>0</v>
      </c>
      <c r="AD71" s="118">
        <f t="shared" si="289"/>
        <v>0</v>
      </c>
      <c r="AE71" s="118">
        <f t="shared" si="289"/>
        <v>0</v>
      </c>
      <c r="AF71" s="118">
        <f t="shared" si="289"/>
        <v>0</v>
      </c>
      <c r="AG71" s="118">
        <f t="shared" si="289"/>
        <v>0</v>
      </c>
      <c r="AH71" s="118">
        <f t="shared" si="289"/>
        <v>0</v>
      </c>
      <c r="AI71" s="192" t="s">
        <v>338</v>
      </c>
      <c r="AJ71" s="110"/>
      <c r="AK71" s="111" t="s">
        <v>100</v>
      </c>
      <c r="AL71" s="115" t="s">
        <v>535</v>
      </c>
      <c r="AM71" s="116"/>
      <c r="AN71" s="115"/>
      <c r="AO71" s="115"/>
      <c r="AP71" s="117"/>
      <c r="AQ71" s="118">
        <f t="shared" ref="AQ71:AW71" si="290">SUM(AQ72:AQ75)</f>
        <v>0</v>
      </c>
      <c r="AR71" s="118">
        <f>SUM(AR72:AR75)</f>
        <v>0</v>
      </c>
      <c r="AS71" s="118">
        <f t="shared" si="290"/>
        <v>0</v>
      </c>
      <c r="AT71" s="118">
        <f>SUM(AT72:AT75)</f>
        <v>0</v>
      </c>
      <c r="AU71" s="118">
        <f t="shared" si="290"/>
        <v>0</v>
      </c>
      <c r="AV71" s="118">
        <f>SUM(AV72:AV75)</f>
        <v>0</v>
      </c>
      <c r="AW71" s="118">
        <f t="shared" si="290"/>
        <v>0</v>
      </c>
      <c r="AX71" s="118">
        <f>SUM(AX72:AX75)</f>
        <v>0</v>
      </c>
      <c r="AY71" s="192" t="s">
        <v>417</v>
      </c>
      <c r="AZ71" s="110"/>
      <c r="BA71" s="111" t="s">
        <v>100</v>
      </c>
      <c r="BB71" s="115" t="s">
        <v>535</v>
      </c>
      <c r="BC71" s="116"/>
      <c r="BD71" s="115"/>
      <c r="BE71" s="115"/>
      <c r="BF71" s="117"/>
      <c r="BG71" s="118">
        <f t="shared" ref="BG71:BN71" si="291">SUM(BG72:BG75)</f>
        <v>0</v>
      </c>
      <c r="BH71" s="118">
        <f t="shared" si="291"/>
        <v>0</v>
      </c>
      <c r="BI71" s="118">
        <f t="shared" si="291"/>
        <v>0</v>
      </c>
      <c r="BJ71" s="118">
        <f t="shared" si="291"/>
        <v>0</v>
      </c>
      <c r="BK71" s="118">
        <f t="shared" si="291"/>
        <v>0</v>
      </c>
      <c r="BL71" s="118">
        <f t="shared" si="291"/>
        <v>0</v>
      </c>
      <c r="BM71" s="118">
        <f t="shared" si="291"/>
        <v>0</v>
      </c>
      <c r="BN71" s="118">
        <f t="shared" si="291"/>
        <v>0</v>
      </c>
      <c r="BO71" s="192" t="s">
        <v>495</v>
      </c>
      <c r="BP71" s="110"/>
      <c r="BQ71" s="111" t="s">
        <v>100</v>
      </c>
      <c r="BR71" s="115" t="s">
        <v>535</v>
      </c>
      <c r="BS71" s="116"/>
      <c r="BT71" s="115"/>
      <c r="BU71" s="115"/>
      <c r="BV71" s="117"/>
      <c r="BW71" s="118">
        <f t="shared" ref="BW71:CF71" si="292">SUM(BW72:BW75)</f>
        <v>0</v>
      </c>
      <c r="BX71" s="118">
        <f t="shared" si="292"/>
        <v>0</v>
      </c>
      <c r="BY71" s="118">
        <f t="shared" si="292"/>
        <v>0</v>
      </c>
      <c r="BZ71" s="118">
        <f t="shared" si="292"/>
        <v>0</v>
      </c>
      <c r="CA71" s="118">
        <f t="shared" ref="CA71:CB71" si="293">SUM(CA72:CA75)</f>
        <v>0</v>
      </c>
      <c r="CB71" s="118">
        <f t="shared" si="293"/>
        <v>0</v>
      </c>
      <c r="CC71" s="118">
        <f t="shared" si="292"/>
        <v>0</v>
      </c>
      <c r="CD71" s="118">
        <f t="shared" si="292"/>
        <v>0</v>
      </c>
      <c r="CE71" s="118">
        <f t="shared" si="292"/>
        <v>0</v>
      </c>
      <c r="CF71" s="118">
        <f t="shared" si="292"/>
        <v>0</v>
      </c>
      <c r="CG71" s="192" t="s">
        <v>723</v>
      </c>
      <c r="CH71" s="110"/>
      <c r="CI71" s="111" t="s">
        <v>100</v>
      </c>
      <c r="CJ71" s="115" t="s">
        <v>535</v>
      </c>
      <c r="CK71" s="116"/>
      <c r="CL71" s="115"/>
      <c r="CM71" s="115"/>
      <c r="CN71" s="117"/>
      <c r="CO71" s="118">
        <f t="shared" ref="CO71:CV71" si="294">SUM(CO72:CO75)</f>
        <v>13600</v>
      </c>
      <c r="CP71" s="118">
        <f t="shared" si="294"/>
        <v>11100</v>
      </c>
      <c r="CQ71" s="118">
        <f t="shared" si="294"/>
        <v>0</v>
      </c>
      <c r="CR71" s="118">
        <f t="shared" si="294"/>
        <v>0</v>
      </c>
      <c r="CS71" s="118">
        <f t="shared" si="294"/>
        <v>0</v>
      </c>
      <c r="CT71" s="118">
        <f t="shared" si="294"/>
        <v>0</v>
      </c>
      <c r="CU71" s="118">
        <f t="shared" si="294"/>
        <v>0</v>
      </c>
      <c r="CV71" s="118">
        <f t="shared" si="294"/>
        <v>0</v>
      </c>
      <c r="CW71" s="192" t="s">
        <v>965</v>
      </c>
      <c r="CX71" s="110"/>
      <c r="CY71" s="111" t="s">
        <v>100</v>
      </c>
      <c r="CZ71" s="115" t="s">
        <v>535</v>
      </c>
      <c r="DA71" s="116"/>
      <c r="DB71" s="115"/>
      <c r="DC71" s="115"/>
      <c r="DD71" s="117"/>
      <c r="DE71" s="118">
        <f t="shared" ref="DE71:DL71" si="295">SUM(DE72:DE75)</f>
        <v>0</v>
      </c>
      <c r="DF71" s="118">
        <f t="shared" si="295"/>
        <v>0</v>
      </c>
      <c r="DG71" s="118">
        <f t="shared" si="295"/>
        <v>10700</v>
      </c>
      <c r="DH71" s="118">
        <f t="shared" si="295"/>
        <v>10700</v>
      </c>
      <c r="DI71" s="118">
        <f t="shared" si="295"/>
        <v>99918</v>
      </c>
      <c r="DJ71" s="118">
        <f t="shared" si="295"/>
        <v>60610</v>
      </c>
      <c r="DK71" s="118">
        <f t="shared" si="295"/>
        <v>0</v>
      </c>
      <c r="DL71" s="118">
        <f t="shared" si="295"/>
        <v>0</v>
      </c>
      <c r="DM71" s="192" t="s">
        <v>1044</v>
      </c>
      <c r="DN71" s="110"/>
      <c r="DO71" s="111" t="s">
        <v>100</v>
      </c>
      <c r="DP71" s="115" t="s">
        <v>535</v>
      </c>
      <c r="DQ71" s="116"/>
      <c r="DR71" s="115"/>
      <c r="DS71" s="115"/>
      <c r="DT71" s="117"/>
      <c r="DU71" s="118">
        <f t="shared" ref="DU71:EB71" si="296">SUM(DU72:DU75)</f>
        <v>0</v>
      </c>
      <c r="DV71" s="118">
        <f t="shared" si="296"/>
        <v>0</v>
      </c>
      <c r="DW71" s="118">
        <f t="shared" si="296"/>
        <v>0</v>
      </c>
      <c r="DX71" s="118">
        <f t="shared" si="296"/>
        <v>0</v>
      </c>
      <c r="DY71" s="118">
        <f t="shared" si="296"/>
        <v>0</v>
      </c>
      <c r="DZ71" s="118">
        <f t="shared" si="296"/>
        <v>0</v>
      </c>
      <c r="EA71" s="118">
        <f t="shared" si="296"/>
        <v>103860</v>
      </c>
      <c r="EB71" s="118">
        <f t="shared" si="296"/>
        <v>99664</v>
      </c>
      <c r="EC71" s="192" t="s">
        <v>1123</v>
      </c>
      <c r="ED71" s="110"/>
      <c r="EE71" s="111" t="s">
        <v>100</v>
      </c>
      <c r="EF71" s="115" t="s">
        <v>535</v>
      </c>
      <c r="EG71" s="116"/>
      <c r="EH71" s="115"/>
      <c r="EI71" s="115"/>
      <c r="EJ71" s="117"/>
      <c r="EK71" s="118">
        <f t="shared" ref="EK71:ER71" si="297">SUM(EK72:EK75)</f>
        <v>0</v>
      </c>
      <c r="EL71" s="118">
        <f t="shared" si="297"/>
        <v>0</v>
      </c>
      <c r="EM71" s="118">
        <f t="shared" si="297"/>
        <v>0</v>
      </c>
      <c r="EN71" s="118">
        <f t="shared" si="297"/>
        <v>0</v>
      </c>
      <c r="EO71" s="118">
        <f t="shared" si="297"/>
        <v>0</v>
      </c>
      <c r="EP71" s="118">
        <f t="shared" si="297"/>
        <v>0</v>
      </c>
      <c r="EQ71" s="118">
        <f t="shared" si="297"/>
        <v>0</v>
      </c>
      <c r="ER71" s="118">
        <f t="shared" si="297"/>
        <v>0</v>
      </c>
      <c r="ES71" s="192" t="s">
        <v>1202</v>
      </c>
      <c r="ET71" s="110"/>
      <c r="EU71" s="111" t="s">
        <v>100</v>
      </c>
      <c r="EV71" s="115" t="s">
        <v>535</v>
      </c>
      <c r="EW71" s="116"/>
      <c r="EX71" s="115"/>
      <c r="EY71" s="115"/>
      <c r="EZ71" s="117"/>
      <c r="FA71" s="118">
        <f t="shared" ref="FA71:FH71" si="298">SUM(FA72:FA75)</f>
        <v>0</v>
      </c>
      <c r="FB71" s="118">
        <f t="shared" si="298"/>
        <v>0</v>
      </c>
      <c r="FC71" s="118">
        <f t="shared" si="298"/>
        <v>0</v>
      </c>
      <c r="FD71" s="118">
        <f t="shared" si="298"/>
        <v>0</v>
      </c>
      <c r="FE71" s="118">
        <f t="shared" si="298"/>
        <v>8000</v>
      </c>
      <c r="FF71" s="118">
        <f t="shared" si="298"/>
        <v>7511</v>
      </c>
      <c r="FG71" s="118">
        <f t="shared" si="298"/>
        <v>0</v>
      </c>
      <c r="FH71" s="118">
        <f t="shared" si="298"/>
        <v>0</v>
      </c>
      <c r="FI71" s="192" t="s">
        <v>1281</v>
      </c>
      <c r="FJ71" s="110"/>
      <c r="FK71" s="111" t="s">
        <v>100</v>
      </c>
      <c r="FL71" s="115" t="s">
        <v>535</v>
      </c>
      <c r="FM71" s="116"/>
      <c r="FN71" s="115"/>
      <c r="FO71" s="115"/>
      <c r="FP71" s="117"/>
      <c r="FQ71" s="118">
        <f t="shared" ref="FQ71:FR71" si="299">SUM(FQ72:FQ75)</f>
        <v>0</v>
      </c>
      <c r="FR71" s="118">
        <f t="shared" si="299"/>
        <v>0</v>
      </c>
      <c r="FS71" s="118">
        <f t="shared" ref="FS71:FT71" si="300">SUM(FS72:FS75)</f>
        <v>0</v>
      </c>
      <c r="FT71" s="118">
        <f t="shared" si="300"/>
        <v>0</v>
      </c>
      <c r="FU71" s="118">
        <f t="shared" ref="FU71:HT71" si="301">SUM(FU72:FU75)</f>
        <v>0</v>
      </c>
      <c r="FV71" s="118">
        <f t="shared" si="301"/>
        <v>0</v>
      </c>
      <c r="FW71" s="118">
        <f t="shared" ref="FW71:GJ71" si="302">SUM(FW72:FW75)</f>
        <v>0</v>
      </c>
      <c r="FX71" s="118">
        <f t="shared" si="302"/>
        <v>0</v>
      </c>
      <c r="FY71" s="192" t="s">
        <v>1360</v>
      </c>
      <c r="FZ71" s="110"/>
      <c r="GA71" s="111" t="s">
        <v>100</v>
      </c>
      <c r="GB71" s="115" t="s">
        <v>535</v>
      </c>
      <c r="GC71" s="116"/>
      <c r="GD71" s="115"/>
      <c r="GE71" s="115"/>
      <c r="GF71" s="117"/>
      <c r="GG71" s="118">
        <f t="shared" si="302"/>
        <v>0</v>
      </c>
      <c r="GH71" s="118">
        <f t="shared" si="302"/>
        <v>0</v>
      </c>
      <c r="GI71" s="118">
        <f t="shared" si="302"/>
        <v>0</v>
      </c>
      <c r="GJ71" s="118">
        <f t="shared" si="302"/>
        <v>0</v>
      </c>
      <c r="GK71" s="118">
        <f t="shared" si="301"/>
        <v>0</v>
      </c>
      <c r="GL71" s="118">
        <f t="shared" si="301"/>
        <v>0</v>
      </c>
      <c r="GM71" s="118">
        <f t="shared" ref="GM71:HD71" si="303">SUM(GM72:GM75)</f>
        <v>0</v>
      </c>
      <c r="GN71" s="118">
        <f t="shared" si="303"/>
        <v>0</v>
      </c>
      <c r="GO71" s="192" t="s">
        <v>1439</v>
      </c>
      <c r="GP71" s="110"/>
      <c r="GQ71" s="111" t="s">
        <v>100</v>
      </c>
      <c r="GR71" s="115" t="s">
        <v>535</v>
      </c>
      <c r="GS71" s="116"/>
      <c r="GT71" s="115"/>
      <c r="GU71" s="115"/>
      <c r="GV71" s="117"/>
      <c r="GW71" s="118">
        <f t="shared" ref="GW71:GX71" si="304">SUM(GW72:GW75)</f>
        <v>0</v>
      </c>
      <c r="GX71" s="118">
        <f t="shared" si="304"/>
        <v>0</v>
      </c>
      <c r="GY71" s="118">
        <f t="shared" si="303"/>
        <v>0</v>
      </c>
      <c r="GZ71" s="118">
        <f t="shared" si="303"/>
        <v>0</v>
      </c>
      <c r="HA71" s="118">
        <f t="shared" si="303"/>
        <v>0</v>
      </c>
      <c r="HB71" s="118">
        <f t="shared" si="303"/>
        <v>0</v>
      </c>
      <c r="HC71" s="118">
        <f t="shared" si="303"/>
        <v>0</v>
      </c>
      <c r="HD71" s="118">
        <f t="shared" si="303"/>
        <v>0</v>
      </c>
      <c r="HE71" s="192" t="s">
        <v>2226</v>
      </c>
      <c r="HF71" s="110"/>
      <c r="HG71" s="111" t="s">
        <v>100</v>
      </c>
      <c r="HH71" s="115" t="s">
        <v>535</v>
      </c>
      <c r="HI71" s="116"/>
      <c r="HJ71" s="115"/>
      <c r="HK71" s="115"/>
      <c r="HL71" s="117"/>
      <c r="HM71" s="118">
        <f t="shared" si="301"/>
        <v>0</v>
      </c>
      <c r="HN71" s="118">
        <f t="shared" si="301"/>
        <v>0</v>
      </c>
      <c r="HO71" s="118">
        <f t="shared" si="301"/>
        <v>0</v>
      </c>
      <c r="HP71" s="118">
        <f t="shared" si="301"/>
        <v>0</v>
      </c>
      <c r="HQ71" s="118">
        <f t="shared" si="301"/>
        <v>0</v>
      </c>
      <c r="HR71" s="118">
        <f t="shared" si="301"/>
        <v>0</v>
      </c>
      <c r="HS71" s="118">
        <f t="shared" si="301"/>
        <v>0</v>
      </c>
      <c r="HT71" s="118">
        <f t="shared" si="301"/>
        <v>0</v>
      </c>
      <c r="HU71" s="192" t="s">
        <v>2305</v>
      </c>
      <c r="HV71" s="110"/>
      <c r="HW71" s="111" t="s">
        <v>100</v>
      </c>
      <c r="HX71" s="115" t="s">
        <v>535</v>
      </c>
      <c r="HY71" s="116"/>
      <c r="HZ71" s="115"/>
      <c r="IA71" s="115"/>
      <c r="IB71" s="118">
        <f t="shared" ref="IB71:II71" si="305">SUM(IB72:IB75)</f>
        <v>0</v>
      </c>
      <c r="IC71" s="118">
        <f t="shared" si="305"/>
        <v>0</v>
      </c>
      <c r="ID71" s="118">
        <f t="shared" si="305"/>
        <v>0</v>
      </c>
      <c r="IE71" s="118">
        <f t="shared" si="305"/>
        <v>0</v>
      </c>
      <c r="IF71" s="118">
        <f t="shared" si="305"/>
        <v>0</v>
      </c>
      <c r="IG71" s="118">
        <f t="shared" si="305"/>
        <v>0</v>
      </c>
      <c r="IH71" s="118">
        <f t="shared" si="305"/>
        <v>0</v>
      </c>
      <c r="II71" s="118">
        <f t="shared" si="305"/>
        <v>0</v>
      </c>
      <c r="IJ71" s="192" t="s">
        <v>2384</v>
      </c>
      <c r="IK71" s="110"/>
      <c r="IL71" s="111" t="s">
        <v>100</v>
      </c>
      <c r="IM71" s="115" t="s">
        <v>535</v>
      </c>
      <c r="IN71" s="116"/>
      <c r="IO71" s="115"/>
      <c r="IP71" s="115"/>
      <c r="IQ71" s="118">
        <f t="shared" ref="IQ71:IT71" si="306">SUM(IQ72:IQ75)</f>
        <v>0</v>
      </c>
      <c r="IR71" s="118">
        <f t="shared" si="306"/>
        <v>0</v>
      </c>
      <c r="IS71" s="118">
        <f t="shared" si="306"/>
        <v>0</v>
      </c>
      <c r="IT71" s="118">
        <f t="shared" si="306"/>
        <v>0</v>
      </c>
      <c r="IU71" s="118">
        <f t="shared" si="249"/>
        <v>542473</v>
      </c>
      <c r="IV71" s="118">
        <f t="shared" si="249"/>
        <v>272484</v>
      </c>
    </row>
    <row r="72" spans="1:256" s="191" customFormat="1" ht="15" thickBot="1" x14ac:dyDescent="0.25">
      <c r="A72" s="192" t="s">
        <v>159</v>
      </c>
      <c r="B72" s="73"/>
      <c r="C72" s="80"/>
      <c r="D72" s="75" t="s">
        <v>651</v>
      </c>
      <c r="E72" s="76" t="s">
        <v>652</v>
      </c>
      <c r="F72" s="76"/>
      <c r="G72" s="76"/>
      <c r="H72" s="77"/>
      <c r="I72" s="54"/>
      <c r="J72" s="54"/>
      <c r="K72" s="54"/>
      <c r="L72" s="54"/>
      <c r="M72" s="54"/>
      <c r="N72" s="54"/>
      <c r="O72" s="54"/>
      <c r="P72" s="54"/>
      <c r="Q72" s="54"/>
      <c r="R72" s="54"/>
      <c r="S72" s="192" t="s">
        <v>259</v>
      </c>
      <c r="T72" s="73"/>
      <c r="U72" s="80"/>
      <c r="V72" s="75" t="s">
        <v>651</v>
      </c>
      <c r="W72" s="76" t="s">
        <v>652</v>
      </c>
      <c r="X72" s="76"/>
      <c r="Y72" s="76"/>
      <c r="Z72" s="77"/>
      <c r="AA72" s="54"/>
      <c r="AB72" s="54"/>
      <c r="AC72" s="54"/>
      <c r="AD72" s="54"/>
      <c r="AE72" s="54"/>
      <c r="AF72" s="54"/>
      <c r="AG72" s="54"/>
      <c r="AH72" s="54"/>
      <c r="AI72" s="192" t="s">
        <v>339</v>
      </c>
      <c r="AJ72" s="73"/>
      <c r="AK72" s="80"/>
      <c r="AL72" s="75" t="s">
        <v>651</v>
      </c>
      <c r="AM72" s="76" t="s">
        <v>652</v>
      </c>
      <c r="AN72" s="76"/>
      <c r="AO72" s="76"/>
      <c r="AP72" s="77"/>
      <c r="AQ72" s="54"/>
      <c r="AR72" s="54"/>
      <c r="AS72" s="54"/>
      <c r="AT72" s="54"/>
      <c r="AU72" s="54"/>
      <c r="AV72" s="54"/>
      <c r="AW72" s="54"/>
      <c r="AX72" s="54"/>
      <c r="AY72" s="192" t="s">
        <v>418</v>
      </c>
      <c r="AZ72" s="73"/>
      <c r="BA72" s="80"/>
      <c r="BB72" s="75" t="s">
        <v>651</v>
      </c>
      <c r="BC72" s="76" t="s">
        <v>652</v>
      </c>
      <c r="BD72" s="76"/>
      <c r="BE72" s="76"/>
      <c r="BF72" s="77"/>
      <c r="BG72" s="54"/>
      <c r="BH72" s="54"/>
      <c r="BI72" s="54"/>
      <c r="BJ72" s="54"/>
      <c r="BK72" s="54"/>
      <c r="BL72" s="54"/>
      <c r="BM72" s="54"/>
      <c r="BN72" s="54"/>
      <c r="BO72" s="192" t="s">
        <v>496</v>
      </c>
      <c r="BP72" s="73"/>
      <c r="BQ72" s="80"/>
      <c r="BR72" s="75" t="s">
        <v>651</v>
      </c>
      <c r="BS72" s="76" t="s">
        <v>652</v>
      </c>
      <c r="BT72" s="76"/>
      <c r="BU72" s="76"/>
      <c r="BV72" s="77"/>
      <c r="BW72" s="54"/>
      <c r="BX72" s="54"/>
      <c r="BY72" s="54"/>
      <c r="BZ72" s="54"/>
      <c r="CA72" s="54"/>
      <c r="CB72" s="54"/>
      <c r="CC72" s="54"/>
      <c r="CD72" s="54"/>
      <c r="CE72" s="54"/>
      <c r="CF72" s="54"/>
      <c r="CG72" s="192" t="s">
        <v>724</v>
      </c>
      <c r="CH72" s="73"/>
      <c r="CI72" s="80"/>
      <c r="CJ72" s="75" t="s">
        <v>651</v>
      </c>
      <c r="CK72" s="76" t="s">
        <v>652</v>
      </c>
      <c r="CL72" s="76"/>
      <c r="CM72" s="76"/>
      <c r="CN72" s="77"/>
      <c r="CO72" s="54"/>
      <c r="CP72" s="54"/>
      <c r="CQ72" s="54"/>
      <c r="CR72" s="54"/>
      <c r="CS72" s="54"/>
      <c r="CT72" s="54"/>
      <c r="CU72" s="54"/>
      <c r="CV72" s="54"/>
      <c r="CW72" s="192" t="s">
        <v>966</v>
      </c>
      <c r="CX72" s="73"/>
      <c r="CY72" s="80"/>
      <c r="CZ72" s="75" t="s">
        <v>651</v>
      </c>
      <c r="DA72" s="76" t="s">
        <v>652</v>
      </c>
      <c r="DB72" s="76"/>
      <c r="DC72" s="76"/>
      <c r="DD72" s="77"/>
      <c r="DE72" s="54"/>
      <c r="DF72" s="54"/>
      <c r="DG72" s="54"/>
      <c r="DH72" s="54"/>
      <c r="DI72" s="54"/>
      <c r="DJ72" s="54"/>
      <c r="DK72" s="54"/>
      <c r="DL72" s="54"/>
      <c r="DM72" s="192" t="s">
        <v>1045</v>
      </c>
      <c r="DN72" s="73"/>
      <c r="DO72" s="80"/>
      <c r="DP72" s="75" t="s">
        <v>651</v>
      </c>
      <c r="DQ72" s="76" t="s">
        <v>652</v>
      </c>
      <c r="DR72" s="76"/>
      <c r="DS72" s="76"/>
      <c r="DT72" s="77"/>
      <c r="DU72" s="54"/>
      <c r="DV72" s="54"/>
      <c r="DW72" s="54"/>
      <c r="DX72" s="54"/>
      <c r="DY72" s="54"/>
      <c r="DZ72" s="54"/>
      <c r="EA72" s="54"/>
      <c r="EB72" s="54"/>
      <c r="EC72" s="192" t="s">
        <v>1124</v>
      </c>
      <c r="ED72" s="73"/>
      <c r="EE72" s="80"/>
      <c r="EF72" s="75" t="s">
        <v>651</v>
      </c>
      <c r="EG72" s="76" t="s">
        <v>652</v>
      </c>
      <c r="EH72" s="76"/>
      <c r="EI72" s="76"/>
      <c r="EJ72" s="77"/>
      <c r="EK72" s="54"/>
      <c r="EL72" s="54"/>
      <c r="EM72" s="54"/>
      <c r="EN72" s="54"/>
      <c r="EO72" s="54"/>
      <c r="EP72" s="54"/>
      <c r="EQ72" s="54"/>
      <c r="ER72" s="54"/>
      <c r="ES72" s="192" t="s">
        <v>1203</v>
      </c>
      <c r="ET72" s="73"/>
      <c r="EU72" s="80"/>
      <c r="EV72" s="75" t="s">
        <v>651</v>
      </c>
      <c r="EW72" s="76" t="s">
        <v>652</v>
      </c>
      <c r="EX72" s="76"/>
      <c r="EY72" s="76"/>
      <c r="EZ72" s="77"/>
      <c r="FA72" s="54"/>
      <c r="FB72" s="54"/>
      <c r="FC72" s="54"/>
      <c r="FD72" s="54"/>
      <c r="FE72" s="54"/>
      <c r="FF72" s="54"/>
      <c r="FG72" s="54"/>
      <c r="FH72" s="54"/>
      <c r="FI72" s="192" t="s">
        <v>1282</v>
      </c>
      <c r="FJ72" s="73"/>
      <c r="FK72" s="80"/>
      <c r="FL72" s="75" t="s">
        <v>651</v>
      </c>
      <c r="FM72" s="76" t="s">
        <v>652</v>
      </c>
      <c r="FN72" s="76"/>
      <c r="FO72" s="76"/>
      <c r="FP72" s="77"/>
      <c r="FQ72" s="54"/>
      <c r="FR72" s="54"/>
      <c r="FS72" s="54"/>
      <c r="FT72" s="54"/>
      <c r="FU72" s="54"/>
      <c r="FV72" s="54"/>
      <c r="FW72" s="54"/>
      <c r="FX72" s="54"/>
      <c r="FY72" s="192" t="s">
        <v>1361</v>
      </c>
      <c r="FZ72" s="73"/>
      <c r="GA72" s="80"/>
      <c r="GB72" s="75" t="s">
        <v>651</v>
      </c>
      <c r="GC72" s="76" t="s">
        <v>652</v>
      </c>
      <c r="GD72" s="76"/>
      <c r="GE72" s="76"/>
      <c r="GF72" s="77"/>
      <c r="GG72" s="54"/>
      <c r="GH72" s="54"/>
      <c r="GI72" s="54"/>
      <c r="GJ72" s="54"/>
      <c r="GK72" s="54"/>
      <c r="GL72" s="54"/>
      <c r="GM72" s="54"/>
      <c r="GN72" s="54"/>
      <c r="GO72" s="192" t="s">
        <v>2148</v>
      </c>
      <c r="GP72" s="73"/>
      <c r="GQ72" s="80"/>
      <c r="GR72" s="75" t="s">
        <v>651</v>
      </c>
      <c r="GS72" s="76" t="s">
        <v>652</v>
      </c>
      <c r="GT72" s="76"/>
      <c r="GU72" s="76"/>
      <c r="GV72" s="77"/>
      <c r="GW72" s="54"/>
      <c r="GX72" s="54"/>
      <c r="GY72" s="54"/>
      <c r="GZ72" s="54"/>
      <c r="HA72" s="54"/>
      <c r="HB72" s="54"/>
      <c r="HC72" s="54"/>
      <c r="HD72" s="54"/>
      <c r="HE72" s="192" t="s">
        <v>2227</v>
      </c>
      <c r="HF72" s="73"/>
      <c r="HG72" s="80"/>
      <c r="HH72" s="75" t="s">
        <v>651</v>
      </c>
      <c r="HI72" s="76" t="s">
        <v>652</v>
      </c>
      <c r="HJ72" s="76"/>
      <c r="HK72" s="76"/>
      <c r="HL72" s="77"/>
      <c r="HM72" s="54"/>
      <c r="HN72" s="54"/>
      <c r="HO72" s="54"/>
      <c r="HP72" s="54"/>
      <c r="HQ72" s="54"/>
      <c r="HR72" s="54"/>
      <c r="HS72" s="54"/>
      <c r="HT72" s="54"/>
      <c r="HU72" s="192" t="s">
        <v>2306</v>
      </c>
      <c r="HV72" s="73"/>
      <c r="HW72" s="80"/>
      <c r="HX72" s="75" t="s">
        <v>651</v>
      </c>
      <c r="HY72" s="76" t="s">
        <v>652</v>
      </c>
      <c r="HZ72" s="76"/>
      <c r="IA72" s="76"/>
      <c r="IB72" s="54"/>
      <c r="IC72" s="54"/>
      <c r="ID72" s="54"/>
      <c r="IE72" s="54"/>
      <c r="IF72" s="54"/>
      <c r="IG72" s="54"/>
      <c r="IH72" s="54"/>
      <c r="II72" s="54"/>
      <c r="IJ72" s="192" t="s">
        <v>2385</v>
      </c>
      <c r="IK72" s="73"/>
      <c r="IL72" s="80"/>
      <c r="IM72" s="75" t="s">
        <v>651</v>
      </c>
      <c r="IN72" s="76" t="s">
        <v>652</v>
      </c>
      <c r="IO72" s="76"/>
      <c r="IP72" s="76"/>
      <c r="IQ72" s="54"/>
      <c r="IR72" s="54"/>
      <c r="IS72" s="54"/>
      <c r="IT72" s="54"/>
      <c r="IU72" s="54">
        <f t="shared" si="249"/>
        <v>0</v>
      </c>
      <c r="IV72" s="54">
        <f t="shared" si="249"/>
        <v>0</v>
      </c>
    </row>
    <row r="73" spans="1:256" s="191" customFormat="1" ht="15" thickBot="1" x14ac:dyDescent="0.25">
      <c r="A73" s="192" t="s">
        <v>160</v>
      </c>
      <c r="B73" s="73"/>
      <c r="C73" s="80"/>
      <c r="D73" s="75" t="s">
        <v>653</v>
      </c>
      <c r="E73" s="76" t="s">
        <v>536</v>
      </c>
      <c r="F73" s="76"/>
      <c r="G73" s="76"/>
      <c r="H73" s="77"/>
      <c r="I73" s="54"/>
      <c r="J73" s="54"/>
      <c r="K73" s="54"/>
      <c r="L73" s="54"/>
      <c r="M73" s="54"/>
      <c r="N73" s="54"/>
      <c r="O73" s="54"/>
      <c r="P73" s="54"/>
      <c r="Q73" s="54"/>
      <c r="R73" s="54"/>
      <c r="S73" s="192" t="s">
        <v>260</v>
      </c>
      <c r="T73" s="73"/>
      <c r="U73" s="80"/>
      <c r="V73" s="75" t="s">
        <v>653</v>
      </c>
      <c r="W73" s="76" t="s">
        <v>536</v>
      </c>
      <c r="X73" s="76"/>
      <c r="Y73" s="76"/>
      <c r="Z73" s="77"/>
      <c r="AA73" s="54"/>
      <c r="AB73" s="54"/>
      <c r="AC73" s="54"/>
      <c r="AD73" s="54"/>
      <c r="AE73" s="54"/>
      <c r="AF73" s="54"/>
      <c r="AG73" s="54"/>
      <c r="AH73" s="54"/>
      <c r="AI73" s="192" t="s">
        <v>340</v>
      </c>
      <c r="AJ73" s="73"/>
      <c r="AK73" s="80"/>
      <c r="AL73" s="75" t="s">
        <v>653</v>
      </c>
      <c r="AM73" s="76" t="s">
        <v>536</v>
      </c>
      <c r="AN73" s="76"/>
      <c r="AO73" s="76"/>
      <c r="AP73" s="77"/>
      <c r="AQ73" s="54"/>
      <c r="AR73" s="54"/>
      <c r="AS73" s="54"/>
      <c r="AT73" s="54"/>
      <c r="AU73" s="54"/>
      <c r="AV73" s="54"/>
      <c r="AW73" s="54"/>
      <c r="AX73" s="54"/>
      <c r="AY73" s="192" t="s">
        <v>419</v>
      </c>
      <c r="AZ73" s="73"/>
      <c r="BA73" s="80"/>
      <c r="BB73" s="75" t="s">
        <v>653</v>
      </c>
      <c r="BC73" s="76" t="s">
        <v>536</v>
      </c>
      <c r="BD73" s="76"/>
      <c r="BE73" s="76"/>
      <c r="BF73" s="77"/>
      <c r="BG73" s="54"/>
      <c r="BH73" s="54"/>
      <c r="BI73" s="54"/>
      <c r="BJ73" s="54"/>
      <c r="BK73" s="54"/>
      <c r="BL73" s="54"/>
      <c r="BM73" s="54"/>
      <c r="BN73" s="54"/>
      <c r="BO73" s="192" t="s">
        <v>497</v>
      </c>
      <c r="BP73" s="73"/>
      <c r="BQ73" s="80"/>
      <c r="BR73" s="75" t="s">
        <v>653</v>
      </c>
      <c r="BS73" s="76" t="s">
        <v>536</v>
      </c>
      <c r="BT73" s="76"/>
      <c r="BU73" s="76"/>
      <c r="BV73" s="77"/>
      <c r="BW73" s="54"/>
      <c r="BX73" s="54"/>
      <c r="BY73" s="54"/>
      <c r="BZ73" s="54"/>
      <c r="CA73" s="54"/>
      <c r="CB73" s="54"/>
      <c r="CC73" s="54"/>
      <c r="CD73" s="54"/>
      <c r="CE73" s="54"/>
      <c r="CF73" s="54"/>
      <c r="CG73" s="192" t="s">
        <v>725</v>
      </c>
      <c r="CH73" s="73"/>
      <c r="CI73" s="80"/>
      <c r="CJ73" s="75" t="s">
        <v>653</v>
      </c>
      <c r="CK73" s="76" t="s">
        <v>536</v>
      </c>
      <c r="CL73" s="76"/>
      <c r="CM73" s="76"/>
      <c r="CN73" s="77"/>
      <c r="CO73" s="54">
        <v>13600</v>
      </c>
      <c r="CP73" s="54">
        <v>11100</v>
      </c>
      <c r="CQ73" s="54"/>
      <c r="CR73" s="54"/>
      <c r="CS73" s="54"/>
      <c r="CT73" s="54"/>
      <c r="CU73" s="54"/>
      <c r="CV73" s="54"/>
      <c r="CW73" s="192" t="s">
        <v>967</v>
      </c>
      <c r="CX73" s="73"/>
      <c r="CY73" s="80"/>
      <c r="CZ73" s="75" t="s">
        <v>653</v>
      </c>
      <c r="DA73" s="76" t="s">
        <v>536</v>
      </c>
      <c r="DB73" s="76"/>
      <c r="DC73" s="76"/>
      <c r="DD73" s="77"/>
      <c r="DE73" s="54"/>
      <c r="DF73" s="54"/>
      <c r="DG73" s="54"/>
      <c r="DH73" s="54"/>
      <c r="DI73" s="54"/>
      <c r="DJ73" s="54"/>
      <c r="DK73" s="54"/>
      <c r="DL73" s="54"/>
      <c r="DM73" s="192" t="s">
        <v>1046</v>
      </c>
      <c r="DN73" s="73"/>
      <c r="DO73" s="80"/>
      <c r="DP73" s="75" t="s">
        <v>653</v>
      </c>
      <c r="DQ73" s="76" t="s">
        <v>536</v>
      </c>
      <c r="DR73" s="76"/>
      <c r="DS73" s="76"/>
      <c r="DT73" s="77"/>
      <c r="DU73" s="54"/>
      <c r="DV73" s="54"/>
      <c r="DW73" s="54"/>
      <c r="DX73" s="54"/>
      <c r="DY73" s="54"/>
      <c r="DZ73" s="54"/>
      <c r="EA73" s="54">
        <v>43360</v>
      </c>
      <c r="EB73" s="54">
        <v>43360</v>
      </c>
      <c r="EC73" s="192" t="s">
        <v>1125</v>
      </c>
      <c r="ED73" s="73"/>
      <c r="EE73" s="80"/>
      <c r="EF73" s="75" t="s">
        <v>653</v>
      </c>
      <c r="EG73" s="76" t="s">
        <v>536</v>
      </c>
      <c r="EH73" s="76"/>
      <c r="EI73" s="76"/>
      <c r="EJ73" s="77"/>
      <c r="EK73" s="54"/>
      <c r="EL73" s="54"/>
      <c r="EM73" s="54"/>
      <c r="EN73" s="54"/>
      <c r="EO73" s="54"/>
      <c r="EP73" s="54"/>
      <c r="EQ73" s="54"/>
      <c r="ER73" s="54"/>
      <c r="ES73" s="192" t="s">
        <v>1204</v>
      </c>
      <c r="ET73" s="73"/>
      <c r="EU73" s="80"/>
      <c r="EV73" s="75" t="s">
        <v>653</v>
      </c>
      <c r="EW73" s="76" t="s">
        <v>536</v>
      </c>
      <c r="EX73" s="76"/>
      <c r="EY73" s="76"/>
      <c r="EZ73" s="77"/>
      <c r="FA73" s="54"/>
      <c r="FB73" s="54"/>
      <c r="FC73" s="54"/>
      <c r="FD73" s="54"/>
      <c r="FE73" s="54"/>
      <c r="FF73" s="54"/>
      <c r="FG73" s="54"/>
      <c r="FH73" s="54"/>
      <c r="FI73" s="192" t="s">
        <v>1283</v>
      </c>
      <c r="FJ73" s="73"/>
      <c r="FK73" s="80"/>
      <c r="FL73" s="75" t="s">
        <v>653</v>
      </c>
      <c r="FM73" s="76" t="s">
        <v>536</v>
      </c>
      <c r="FN73" s="76"/>
      <c r="FO73" s="76"/>
      <c r="FP73" s="77"/>
      <c r="FQ73" s="54"/>
      <c r="FR73" s="54"/>
      <c r="FS73" s="54"/>
      <c r="FT73" s="54"/>
      <c r="FU73" s="54"/>
      <c r="FV73" s="54"/>
      <c r="FW73" s="54"/>
      <c r="FX73" s="54"/>
      <c r="FY73" s="192" t="s">
        <v>1362</v>
      </c>
      <c r="FZ73" s="73"/>
      <c r="GA73" s="80"/>
      <c r="GB73" s="75" t="s">
        <v>653</v>
      </c>
      <c r="GC73" s="76" t="s">
        <v>536</v>
      </c>
      <c r="GD73" s="76"/>
      <c r="GE73" s="76"/>
      <c r="GF73" s="77"/>
      <c r="GG73" s="54"/>
      <c r="GH73" s="54"/>
      <c r="GI73" s="54"/>
      <c r="GJ73" s="54"/>
      <c r="GK73" s="54"/>
      <c r="GL73" s="54"/>
      <c r="GM73" s="54"/>
      <c r="GN73" s="54"/>
      <c r="GO73" s="192" t="s">
        <v>2149</v>
      </c>
      <c r="GP73" s="73"/>
      <c r="GQ73" s="80"/>
      <c r="GR73" s="75" t="s">
        <v>653</v>
      </c>
      <c r="GS73" s="76" t="s">
        <v>536</v>
      </c>
      <c r="GT73" s="76"/>
      <c r="GU73" s="76"/>
      <c r="GV73" s="77"/>
      <c r="GW73" s="54"/>
      <c r="GX73" s="54"/>
      <c r="GY73" s="54"/>
      <c r="GZ73" s="54"/>
      <c r="HA73" s="54"/>
      <c r="HB73" s="54"/>
      <c r="HC73" s="54"/>
      <c r="HD73" s="54"/>
      <c r="HE73" s="192" t="s">
        <v>2228</v>
      </c>
      <c r="HF73" s="73"/>
      <c r="HG73" s="80"/>
      <c r="HH73" s="75" t="s">
        <v>653</v>
      </c>
      <c r="HI73" s="76" t="s">
        <v>536</v>
      </c>
      <c r="HJ73" s="76"/>
      <c r="HK73" s="76"/>
      <c r="HL73" s="77"/>
      <c r="HM73" s="54"/>
      <c r="HN73" s="54"/>
      <c r="HO73" s="54"/>
      <c r="HP73" s="54"/>
      <c r="HQ73" s="54"/>
      <c r="HR73" s="54"/>
      <c r="HS73" s="54"/>
      <c r="HT73" s="54"/>
      <c r="HU73" s="192" t="s">
        <v>2307</v>
      </c>
      <c r="HV73" s="73"/>
      <c r="HW73" s="80"/>
      <c r="HX73" s="75" t="s">
        <v>653</v>
      </c>
      <c r="HY73" s="76" t="s">
        <v>536</v>
      </c>
      <c r="HZ73" s="76"/>
      <c r="IA73" s="76"/>
      <c r="IB73" s="54"/>
      <c r="IC73" s="54"/>
      <c r="ID73" s="54"/>
      <c r="IE73" s="54"/>
      <c r="IF73" s="54"/>
      <c r="IG73" s="54"/>
      <c r="IH73" s="54"/>
      <c r="II73" s="54"/>
      <c r="IJ73" s="192" t="s">
        <v>2386</v>
      </c>
      <c r="IK73" s="73"/>
      <c r="IL73" s="80"/>
      <c r="IM73" s="75" t="s">
        <v>653</v>
      </c>
      <c r="IN73" s="76" t="s">
        <v>536</v>
      </c>
      <c r="IO73" s="76"/>
      <c r="IP73" s="76"/>
      <c r="IQ73" s="54"/>
      <c r="IR73" s="54"/>
      <c r="IS73" s="54"/>
      <c r="IT73" s="54"/>
      <c r="IU73" s="54">
        <f t="shared" si="249"/>
        <v>56960</v>
      </c>
      <c r="IV73" s="54">
        <f t="shared" si="249"/>
        <v>54460</v>
      </c>
    </row>
    <row r="74" spans="1:256" s="191" customFormat="1" ht="15" thickBot="1" x14ac:dyDescent="0.25">
      <c r="A74" s="192" t="s">
        <v>161</v>
      </c>
      <c r="B74" s="73"/>
      <c r="C74" s="80"/>
      <c r="D74" s="75" t="s">
        <v>654</v>
      </c>
      <c r="E74" s="76" t="s">
        <v>655</v>
      </c>
      <c r="F74" s="31"/>
      <c r="G74" s="76"/>
      <c r="H74" s="77"/>
      <c r="I74" s="54"/>
      <c r="J74" s="54"/>
      <c r="K74" s="54"/>
      <c r="L74" s="54"/>
      <c r="M74" s="54"/>
      <c r="N74" s="54"/>
      <c r="O74" s="54">
        <v>83000</v>
      </c>
      <c r="P74" s="54">
        <v>82899</v>
      </c>
      <c r="Q74" s="54"/>
      <c r="R74" s="54"/>
      <c r="S74" s="192" t="s">
        <v>261</v>
      </c>
      <c r="T74" s="73"/>
      <c r="U74" s="80"/>
      <c r="V74" s="75" t="s">
        <v>654</v>
      </c>
      <c r="W74" s="76" t="s">
        <v>655</v>
      </c>
      <c r="X74" s="31"/>
      <c r="Y74" s="76"/>
      <c r="Z74" s="77"/>
      <c r="AA74" s="54"/>
      <c r="AB74" s="54"/>
      <c r="AC74" s="54"/>
      <c r="AD74" s="54"/>
      <c r="AE74" s="54"/>
      <c r="AF74" s="54"/>
      <c r="AG74" s="54"/>
      <c r="AH74" s="54"/>
      <c r="AI74" s="192" t="s">
        <v>341</v>
      </c>
      <c r="AJ74" s="73"/>
      <c r="AK74" s="80"/>
      <c r="AL74" s="75" t="s">
        <v>654</v>
      </c>
      <c r="AM74" s="76" t="s">
        <v>655</v>
      </c>
      <c r="AN74" s="31"/>
      <c r="AO74" s="76"/>
      <c r="AP74" s="77"/>
      <c r="AQ74" s="54"/>
      <c r="AR74" s="54"/>
      <c r="AS74" s="54"/>
      <c r="AT74" s="54"/>
      <c r="AU74" s="54"/>
      <c r="AV74" s="54"/>
      <c r="AW74" s="54"/>
      <c r="AX74" s="54"/>
      <c r="AY74" s="192" t="s">
        <v>420</v>
      </c>
      <c r="AZ74" s="73"/>
      <c r="BA74" s="80"/>
      <c r="BB74" s="75" t="s">
        <v>654</v>
      </c>
      <c r="BC74" s="76" t="s">
        <v>655</v>
      </c>
      <c r="BD74" s="31"/>
      <c r="BE74" s="76"/>
      <c r="BF74" s="77"/>
      <c r="BG74" s="54"/>
      <c r="BH74" s="54"/>
      <c r="BI74" s="54"/>
      <c r="BJ74" s="54"/>
      <c r="BK74" s="54"/>
      <c r="BL74" s="54"/>
      <c r="BM74" s="54"/>
      <c r="BN74" s="54"/>
      <c r="BO74" s="192" t="s">
        <v>498</v>
      </c>
      <c r="BP74" s="73"/>
      <c r="BQ74" s="80"/>
      <c r="BR74" s="75" t="s">
        <v>654</v>
      </c>
      <c r="BS74" s="76" t="s">
        <v>655</v>
      </c>
      <c r="BT74" s="31"/>
      <c r="BU74" s="76"/>
      <c r="BV74" s="77"/>
      <c r="BW74" s="54"/>
      <c r="BX74" s="54"/>
      <c r="BY74" s="54"/>
      <c r="BZ74" s="54"/>
      <c r="CA74" s="54"/>
      <c r="CB74" s="54"/>
      <c r="CC74" s="54"/>
      <c r="CD74" s="54"/>
      <c r="CE74" s="54"/>
      <c r="CF74" s="54"/>
      <c r="CG74" s="192" t="s">
        <v>726</v>
      </c>
      <c r="CH74" s="73"/>
      <c r="CI74" s="80"/>
      <c r="CJ74" s="75" t="s">
        <v>654</v>
      </c>
      <c r="CK74" s="76" t="s">
        <v>655</v>
      </c>
      <c r="CL74" s="31"/>
      <c r="CM74" s="76"/>
      <c r="CN74" s="77"/>
      <c r="CO74" s="54"/>
      <c r="CP74" s="54"/>
      <c r="CQ74" s="54"/>
      <c r="CR74" s="54"/>
      <c r="CS74" s="54"/>
      <c r="CT74" s="54"/>
      <c r="CU74" s="54"/>
      <c r="CV74" s="54"/>
      <c r="CW74" s="192" t="s">
        <v>968</v>
      </c>
      <c r="CX74" s="73"/>
      <c r="CY74" s="80"/>
      <c r="CZ74" s="75" t="s">
        <v>654</v>
      </c>
      <c r="DA74" s="76" t="s">
        <v>655</v>
      </c>
      <c r="DB74" s="31"/>
      <c r="DC74" s="76"/>
      <c r="DD74" s="77"/>
      <c r="DE74" s="54"/>
      <c r="DF74" s="54"/>
      <c r="DG74" s="54">
        <v>10700</v>
      </c>
      <c r="DH74" s="54">
        <v>10700</v>
      </c>
      <c r="DI74" s="54">
        <v>99918</v>
      </c>
      <c r="DJ74" s="54">
        <v>60610</v>
      </c>
      <c r="DK74" s="54"/>
      <c r="DL74" s="54"/>
      <c r="DM74" s="192" t="s">
        <v>1047</v>
      </c>
      <c r="DN74" s="73"/>
      <c r="DO74" s="80"/>
      <c r="DP74" s="75" t="s">
        <v>654</v>
      </c>
      <c r="DQ74" s="76" t="s">
        <v>655</v>
      </c>
      <c r="DR74" s="31"/>
      <c r="DS74" s="76"/>
      <c r="DT74" s="77"/>
      <c r="DU74" s="54"/>
      <c r="DV74" s="54"/>
      <c r="DW74" s="54"/>
      <c r="DX74" s="54"/>
      <c r="DY74" s="54"/>
      <c r="DZ74" s="54"/>
      <c r="EA74" s="54">
        <v>60500</v>
      </c>
      <c r="EB74" s="54">
        <v>56304</v>
      </c>
      <c r="EC74" s="192" t="s">
        <v>1126</v>
      </c>
      <c r="ED74" s="73"/>
      <c r="EE74" s="80"/>
      <c r="EF74" s="75" t="s">
        <v>654</v>
      </c>
      <c r="EG74" s="76" t="s">
        <v>655</v>
      </c>
      <c r="EH74" s="31"/>
      <c r="EI74" s="76"/>
      <c r="EJ74" s="77"/>
      <c r="EK74" s="54"/>
      <c r="EL74" s="54"/>
      <c r="EM74" s="54"/>
      <c r="EN74" s="54"/>
      <c r="EO74" s="54">
        <v>0</v>
      </c>
      <c r="EP74" s="54">
        <v>0</v>
      </c>
      <c r="EQ74" s="54"/>
      <c r="ER74" s="54"/>
      <c r="ES74" s="192" t="s">
        <v>1205</v>
      </c>
      <c r="ET74" s="73"/>
      <c r="EU74" s="80"/>
      <c r="EV74" s="75" t="s">
        <v>654</v>
      </c>
      <c r="EW74" s="76" t="s">
        <v>655</v>
      </c>
      <c r="EX74" s="31"/>
      <c r="EY74" s="76"/>
      <c r="EZ74" s="77"/>
      <c r="FA74" s="54"/>
      <c r="FB74" s="54"/>
      <c r="FC74" s="54"/>
      <c r="FD74" s="54"/>
      <c r="FE74" s="54">
        <v>8000</v>
      </c>
      <c r="FF74" s="54">
        <v>7511</v>
      </c>
      <c r="FG74" s="54"/>
      <c r="FH74" s="54"/>
      <c r="FI74" s="192" t="s">
        <v>1284</v>
      </c>
      <c r="FJ74" s="73"/>
      <c r="FK74" s="80"/>
      <c r="FL74" s="75" t="s">
        <v>654</v>
      </c>
      <c r="FM74" s="76" t="s">
        <v>655</v>
      </c>
      <c r="FN74" s="31"/>
      <c r="FO74" s="76"/>
      <c r="FP74" s="77"/>
      <c r="FQ74" s="54"/>
      <c r="FR74" s="54"/>
      <c r="FS74" s="54"/>
      <c r="FT74" s="54"/>
      <c r="FU74" s="54"/>
      <c r="FV74" s="54"/>
      <c r="FW74" s="54"/>
      <c r="FX74" s="54"/>
      <c r="FY74" s="192" t="s">
        <v>1363</v>
      </c>
      <c r="FZ74" s="73"/>
      <c r="GA74" s="80"/>
      <c r="GB74" s="75" t="s">
        <v>654</v>
      </c>
      <c r="GC74" s="76" t="s">
        <v>655</v>
      </c>
      <c r="GD74" s="31"/>
      <c r="GE74" s="76"/>
      <c r="GF74" s="77"/>
      <c r="GG74" s="54"/>
      <c r="GH74" s="54"/>
      <c r="GI74" s="54"/>
      <c r="GJ74" s="54"/>
      <c r="GK74" s="54"/>
      <c r="GL74" s="54"/>
      <c r="GM74" s="54"/>
      <c r="GN74" s="54"/>
      <c r="GO74" s="192" t="s">
        <v>2150</v>
      </c>
      <c r="GP74" s="73"/>
      <c r="GQ74" s="80"/>
      <c r="GR74" s="75" t="s">
        <v>654</v>
      </c>
      <c r="GS74" s="76" t="s">
        <v>655</v>
      </c>
      <c r="GT74" s="31"/>
      <c r="GU74" s="76"/>
      <c r="GV74" s="77"/>
      <c r="GW74" s="54"/>
      <c r="GX74" s="54"/>
      <c r="GY74" s="54"/>
      <c r="GZ74" s="54"/>
      <c r="HA74" s="54"/>
      <c r="HB74" s="54"/>
      <c r="HC74" s="54"/>
      <c r="HD74" s="54"/>
      <c r="HE74" s="192" t="s">
        <v>2229</v>
      </c>
      <c r="HF74" s="73"/>
      <c r="HG74" s="80"/>
      <c r="HH74" s="75" t="s">
        <v>654</v>
      </c>
      <c r="HI74" s="76" t="s">
        <v>655</v>
      </c>
      <c r="HJ74" s="31"/>
      <c r="HK74" s="76"/>
      <c r="HL74" s="77"/>
      <c r="HM74" s="54"/>
      <c r="HN74" s="54"/>
      <c r="HO74" s="54"/>
      <c r="HP74" s="54"/>
      <c r="HQ74" s="54"/>
      <c r="HR74" s="54"/>
      <c r="HS74" s="54"/>
      <c r="HT74" s="54"/>
      <c r="HU74" s="192" t="s">
        <v>2308</v>
      </c>
      <c r="HV74" s="73"/>
      <c r="HW74" s="80"/>
      <c r="HX74" s="75" t="s">
        <v>654</v>
      </c>
      <c r="HY74" s="76" t="s">
        <v>655</v>
      </c>
      <c r="HZ74" s="31"/>
      <c r="IA74" s="76"/>
      <c r="IB74" s="54"/>
      <c r="IC74" s="54"/>
      <c r="ID74" s="54"/>
      <c r="IE74" s="54"/>
      <c r="IF74" s="54"/>
      <c r="IG74" s="54"/>
      <c r="IH74" s="54"/>
      <c r="II74" s="54"/>
      <c r="IJ74" s="192" t="s">
        <v>2387</v>
      </c>
      <c r="IK74" s="73"/>
      <c r="IL74" s="80"/>
      <c r="IM74" s="75" t="s">
        <v>654</v>
      </c>
      <c r="IN74" s="76" t="s">
        <v>655</v>
      </c>
      <c r="IO74" s="31"/>
      <c r="IP74" s="76"/>
      <c r="IQ74" s="54"/>
      <c r="IR74" s="54"/>
      <c r="IS74" s="54"/>
      <c r="IT74" s="54"/>
      <c r="IU74" s="54">
        <f t="shared" si="249"/>
        <v>262118</v>
      </c>
      <c r="IV74" s="54">
        <f t="shared" si="249"/>
        <v>218024</v>
      </c>
    </row>
    <row r="75" spans="1:256" s="191" customFormat="1" ht="15" thickBot="1" x14ac:dyDescent="0.25">
      <c r="A75" s="192" t="s">
        <v>162</v>
      </c>
      <c r="B75" s="73"/>
      <c r="C75" s="80"/>
      <c r="D75" s="75" t="s">
        <v>656</v>
      </c>
      <c r="E75" s="76" t="s">
        <v>537</v>
      </c>
      <c r="F75" s="31"/>
      <c r="G75" s="76"/>
      <c r="H75" s="77"/>
      <c r="I75" s="55">
        <v>223395</v>
      </c>
      <c r="J75" s="55"/>
      <c r="K75" s="55"/>
      <c r="L75" s="55"/>
      <c r="M75" s="55"/>
      <c r="N75" s="55"/>
      <c r="O75" s="55"/>
      <c r="P75" s="55"/>
      <c r="Q75" s="55"/>
      <c r="R75" s="55"/>
      <c r="S75" s="192" t="s">
        <v>262</v>
      </c>
      <c r="T75" s="73"/>
      <c r="U75" s="80"/>
      <c r="V75" s="75" t="s">
        <v>656</v>
      </c>
      <c r="W75" s="76" t="s">
        <v>537</v>
      </c>
      <c r="X75" s="31"/>
      <c r="Y75" s="76"/>
      <c r="Z75" s="77"/>
      <c r="AA75" s="55"/>
      <c r="AB75" s="55"/>
      <c r="AC75" s="55"/>
      <c r="AD75" s="55"/>
      <c r="AE75" s="55"/>
      <c r="AF75" s="55"/>
      <c r="AG75" s="55"/>
      <c r="AH75" s="55"/>
      <c r="AI75" s="192" t="s">
        <v>342</v>
      </c>
      <c r="AJ75" s="73"/>
      <c r="AK75" s="80"/>
      <c r="AL75" s="75" t="s">
        <v>656</v>
      </c>
      <c r="AM75" s="76" t="s">
        <v>537</v>
      </c>
      <c r="AN75" s="31"/>
      <c r="AO75" s="76"/>
      <c r="AP75" s="77"/>
      <c r="AQ75" s="55"/>
      <c r="AR75" s="55"/>
      <c r="AS75" s="55"/>
      <c r="AT75" s="55"/>
      <c r="AU75" s="55"/>
      <c r="AV75" s="55"/>
      <c r="AW75" s="55"/>
      <c r="AX75" s="55"/>
      <c r="AY75" s="192" t="s">
        <v>421</v>
      </c>
      <c r="AZ75" s="73"/>
      <c r="BA75" s="80"/>
      <c r="BB75" s="75" t="s">
        <v>656</v>
      </c>
      <c r="BC75" s="76" t="s">
        <v>537</v>
      </c>
      <c r="BD75" s="31"/>
      <c r="BE75" s="76"/>
      <c r="BF75" s="77"/>
      <c r="BG75" s="55"/>
      <c r="BH75" s="55"/>
      <c r="BI75" s="55"/>
      <c r="BJ75" s="55"/>
      <c r="BK75" s="55"/>
      <c r="BL75" s="55"/>
      <c r="BM75" s="55"/>
      <c r="BN75" s="55"/>
      <c r="BO75" s="192" t="s">
        <v>499</v>
      </c>
      <c r="BP75" s="73"/>
      <c r="BQ75" s="80"/>
      <c r="BR75" s="75" t="s">
        <v>656</v>
      </c>
      <c r="BS75" s="76" t="s">
        <v>537</v>
      </c>
      <c r="BT75" s="31"/>
      <c r="BU75" s="76"/>
      <c r="BV75" s="77"/>
      <c r="BW75" s="55"/>
      <c r="BX75" s="55"/>
      <c r="BY75" s="55"/>
      <c r="BZ75" s="55"/>
      <c r="CA75" s="55"/>
      <c r="CB75" s="55"/>
      <c r="CC75" s="55"/>
      <c r="CD75" s="55"/>
      <c r="CE75" s="55"/>
      <c r="CF75" s="55"/>
      <c r="CG75" s="192" t="s">
        <v>727</v>
      </c>
      <c r="CH75" s="73"/>
      <c r="CI75" s="80"/>
      <c r="CJ75" s="75" t="s">
        <v>656</v>
      </c>
      <c r="CK75" s="76" t="s">
        <v>537</v>
      </c>
      <c r="CL75" s="31"/>
      <c r="CM75" s="76"/>
      <c r="CN75" s="77"/>
      <c r="CO75" s="55"/>
      <c r="CP75" s="55"/>
      <c r="CQ75" s="55"/>
      <c r="CR75" s="55"/>
      <c r="CS75" s="55"/>
      <c r="CT75" s="55"/>
      <c r="CU75" s="55"/>
      <c r="CV75" s="55"/>
      <c r="CW75" s="192" t="s">
        <v>969</v>
      </c>
      <c r="CX75" s="73"/>
      <c r="CY75" s="80"/>
      <c r="CZ75" s="75" t="s">
        <v>656</v>
      </c>
      <c r="DA75" s="76" t="s">
        <v>537</v>
      </c>
      <c r="DB75" s="31"/>
      <c r="DC75" s="76"/>
      <c r="DD75" s="77"/>
      <c r="DE75" s="55"/>
      <c r="DF75" s="55"/>
      <c r="DG75" s="55"/>
      <c r="DH75" s="55"/>
      <c r="DI75" s="55"/>
      <c r="DJ75" s="55"/>
      <c r="DK75" s="55"/>
      <c r="DL75" s="55"/>
      <c r="DM75" s="192" t="s">
        <v>1048</v>
      </c>
      <c r="DN75" s="73"/>
      <c r="DO75" s="80"/>
      <c r="DP75" s="75" t="s">
        <v>656</v>
      </c>
      <c r="DQ75" s="76" t="s">
        <v>537</v>
      </c>
      <c r="DR75" s="31"/>
      <c r="DS75" s="76"/>
      <c r="DT75" s="77"/>
      <c r="DU75" s="55"/>
      <c r="DV75" s="55"/>
      <c r="DW75" s="55"/>
      <c r="DX75" s="55"/>
      <c r="DY75" s="55"/>
      <c r="DZ75" s="55"/>
      <c r="EA75" s="55"/>
      <c r="EB75" s="55"/>
      <c r="EC75" s="192" t="s">
        <v>1127</v>
      </c>
      <c r="ED75" s="73"/>
      <c r="EE75" s="80"/>
      <c r="EF75" s="75" t="s">
        <v>656</v>
      </c>
      <c r="EG75" s="76" t="s">
        <v>537</v>
      </c>
      <c r="EH75" s="31"/>
      <c r="EI75" s="76"/>
      <c r="EJ75" s="77"/>
      <c r="EK75" s="55"/>
      <c r="EL75" s="55"/>
      <c r="EM75" s="55"/>
      <c r="EN75" s="55"/>
      <c r="EO75" s="55"/>
      <c r="EP75" s="55"/>
      <c r="EQ75" s="55"/>
      <c r="ER75" s="55"/>
      <c r="ES75" s="192" t="s">
        <v>1206</v>
      </c>
      <c r="ET75" s="73"/>
      <c r="EU75" s="80"/>
      <c r="EV75" s="75" t="s">
        <v>656</v>
      </c>
      <c r="EW75" s="76" t="s">
        <v>537</v>
      </c>
      <c r="EX75" s="31"/>
      <c r="EY75" s="76"/>
      <c r="EZ75" s="77"/>
      <c r="FA75" s="55"/>
      <c r="FB75" s="55"/>
      <c r="FC75" s="55"/>
      <c r="FD75" s="55"/>
      <c r="FE75" s="55"/>
      <c r="FF75" s="55"/>
      <c r="FG75" s="55"/>
      <c r="FH75" s="55"/>
      <c r="FI75" s="192" t="s">
        <v>1285</v>
      </c>
      <c r="FJ75" s="73"/>
      <c r="FK75" s="80"/>
      <c r="FL75" s="75" t="s">
        <v>656</v>
      </c>
      <c r="FM75" s="76" t="s">
        <v>537</v>
      </c>
      <c r="FN75" s="31"/>
      <c r="FO75" s="76"/>
      <c r="FP75" s="77"/>
      <c r="FQ75" s="55"/>
      <c r="FR75" s="55"/>
      <c r="FS75" s="55"/>
      <c r="FT75" s="55"/>
      <c r="FU75" s="55"/>
      <c r="FV75" s="55"/>
      <c r="FW75" s="55"/>
      <c r="FX75" s="55"/>
      <c r="FY75" s="192" t="s">
        <v>1364</v>
      </c>
      <c r="FZ75" s="73"/>
      <c r="GA75" s="80"/>
      <c r="GB75" s="75" t="s">
        <v>656</v>
      </c>
      <c r="GC75" s="76" t="s">
        <v>537</v>
      </c>
      <c r="GD75" s="31"/>
      <c r="GE75" s="76"/>
      <c r="GF75" s="77"/>
      <c r="GG75" s="55"/>
      <c r="GH75" s="55"/>
      <c r="GI75" s="55"/>
      <c r="GJ75" s="55"/>
      <c r="GK75" s="55"/>
      <c r="GL75" s="55"/>
      <c r="GM75" s="55"/>
      <c r="GN75" s="55"/>
      <c r="GO75" s="192" t="s">
        <v>2151</v>
      </c>
      <c r="GP75" s="73"/>
      <c r="GQ75" s="80"/>
      <c r="GR75" s="75" t="s">
        <v>656</v>
      </c>
      <c r="GS75" s="76" t="s">
        <v>537</v>
      </c>
      <c r="GT75" s="31"/>
      <c r="GU75" s="76"/>
      <c r="GV75" s="77"/>
      <c r="GW75" s="55"/>
      <c r="GX75" s="55"/>
      <c r="GY75" s="55"/>
      <c r="GZ75" s="55"/>
      <c r="HA75" s="55"/>
      <c r="HB75" s="55"/>
      <c r="HC75" s="55"/>
      <c r="HD75" s="55"/>
      <c r="HE75" s="192" t="s">
        <v>2230</v>
      </c>
      <c r="HF75" s="73"/>
      <c r="HG75" s="80"/>
      <c r="HH75" s="75" t="s">
        <v>656</v>
      </c>
      <c r="HI75" s="76" t="s">
        <v>537</v>
      </c>
      <c r="HJ75" s="31"/>
      <c r="HK75" s="76"/>
      <c r="HL75" s="77"/>
      <c r="HM75" s="55"/>
      <c r="HN75" s="55"/>
      <c r="HO75" s="55"/>
      <c r="HP75" s="55"/>
      <c r="HQ75" s="55"/>
      <c r="HR75" s="55"/>
      <c r="HS75" s="55"/>
      <c r="HT75" s="55"/>
      <c r="HU75" s="192" t="s">
        <v>2309</v>
      </c>
      <c r="HV75" s="73"/>
      <c r="HW75" s="80"/>
      <c r="HX75" s="75" t="s">
        <v>656</v>
      </c>
      <c r="HY75" s="76" t="s">
        <v>537</v>
      </c>
      <c r="HZ75" s="31"/>
      <c r="IA75" s="76"/>
      <c r="IB75" s="55"/>
      <c r="IC75" s="55"/>
      <c r="ID75" s="55"/>
      <c r="IE75" s="55"/>
      <c r="IF75" s="55"/>
      <c r="IG75" s="55"/>
      <c r="IH75" s="55"/>
      <c r="II75" s="55"/>
      <c r="IJ75" s="192" t="s">
        <v>2388</v>
      </c>
      <c r="IK75" s="73"/>
      <c r="IL75" s="80"/>
      <c r="IM75" s="75" t="s">
        <v>656</v>
      </c>
      <c r="IN75" s="76" t="s">
        <v>537</v>
      </c>
      <c r="IO75" s="31"/>
      <c r="IP75" s="76"/>
      <c r="IQ75" s="55"/>
      <c r="IR75" s="55"/>
      <c r="IS75" s="55"/>
      <c r="IT75" s="55"/>
      <c r="IU75" s="54">
        <f t="shared" si="249"/>
        <v>223395</v>
      </c>
      <c r="IV75" s="54">
        <f t="shared" si="249"/>
        <v>0</v>
      </c>
    </row>
    <row r="76" spans="1:256" s="102" customFormat="1" ht="30" customHeight="1" thickBot="1" x14ac:dyDescent="0.3">
      <c r="A76" s="192" t="s">
        <v>163</v>
      </c>
      <c r="B76" s="133" t="s">
        <v>549</v>
      </c>
      <c r="C76" s="123"/>
      <c r="D76" s="124"/>
      <c r="E76" s="124"/>
      <c r="F76" s="124"/>
      <c r="G76" s="124"/>
      <c r="H76" s="124"/>
      <c r="I76" s="99">
        <f t="shared" ref="I76:R76" si="307">SUM(I56,I68)</f>
        <v>444971</v>
      </c>
      <c r="J76" s="99">
        <f t="shared" si="307"/>
        <v>107642</v>
      </c>
      <c r="K76" s="99">
        <f>SUM(K56,K68)</f>
        <v>0</v>
      </c>
      <c r="L76" s="99">
        <f>SUM(L56,L68)</f>
        <v>0</v>
      </c>
      <c r="M76" s="99">
        <f t="shared" si="307"/>
        <v>45798</v>
      </c>
      <c r="N76" s="99">
        <f t="shared" si="307"/>
        <v>23429</v>
      </c>
      <c r="O76" s="99">
        <f t="shared" si="307"/>
        <v>679595</v>
      </c>
      <c r="P76" s="99">
        <f t="shared" si="307"/>
        <v>331561</v>
      </c>
      <c r="Q76" s="99">
        <f t="shared" si="307"/>
        <v>16113</v>
      </c>
      <c r="R76" s="99">
        <f t="shared" si="307"/>
        <v>16113</v>
      </c>
      <c r="S76" s="192" t="s">
        <v>263</v>
      </c>
      <c r="T76" s="133" t="s">
        <v>549</v>
      </c>
      <c r="U76" s="123"/>
      <c r="V76" s="124"/>
      <c r="W76" s="124"/>
      <c r="X76" s="124"/>
      <c r="Y76" s="124"/>
      <c r="Z76" s="124"/>
      <c r="AA76" s="99">
        <f t="shared" ref="AA76:AH76" si="308">SUM(AA56,AA68)</f>
        <v>0</v>
      </c>
      <c r="AB76" s="99">
        <f t="shared" si="308"/>
        <v>0</v>
      </c>
      <c r="AC76" s="99">
        <f t="shared" si="308"/>
        <v>94514</v>
      </c>
      <c r="AD76" s="99">
        <f t="shared" si="308"/>
        <v>79347</v>
      </c>
      <c r="AE76" s="99">
        <f t="shared" si="308"/>
        <v>0</v>
      </c>
      <c r="AF76" s="99">
        <f t="shared" si="308"/>
        <v>2057</v>
      </c>
      <c r="AG76" s="99">
        <f t="shared" si="308"/>
        <v>3897</v>
      </c>
      <c r="AH76" s="99">
        <f t="shared" si="308"/>
        <v>228</v>
      </c>
      <c r="AI76" s="192" t="s">
        <v>343</v>
      </c>
      <c r="AJ76" s="133" t="s">
        <v>549</v>
      </c>
      <c r="AK76" s="123"/>
      <c r="AL76" s="124"/>
      <c r="AM76" s="124"/>
      <c r="AN76" s="124"/>
      <c r="AO76" s="124"/>
      <c r="AP76" s="124"/>
      <c r="AQ76" s="99">
        <f t="shared" ref="AQ76:AW76" si="309">SUM(AQ56,AQ68)</f>
        <v>0</v>
      </c>
      <c r="AR76" s="99">
        <f>SUM(AR56,AR68)</f>
        <v>0</v>
      </c>
      <c r="AS76" s="99">
        <f t="shared" si="309"/>
        <v>250</v>
      </c>
      <c r="AT76" s="99">
        <f>SUM(AT56,AT68)</f>
        <v>209</v>
      </c>
      <c r="AU76" s="99">
        <f t="shared" si="309"/>
        <v>0</v>
      </c>
      <c r="AV76" s="99">
        <f>SUM(AV56,AV68)</f>
        <v>0</v>
      </c>
      <c r="AW76" s="99">
        <f t="shared" si="309"/>
        <v>66608</v>
      </c>
      <c r="AX76" s="99">
        <f>SUM(AX56,AX68)</f>
        <v>50039</v>
      </c>
      <c r="AY76" s="192" t="s">
        <v>422</v>
      </c>
      <c r="AZ76" s="133" t="s">
        <v>549</v>
      </c>
      <c r="BA76" s="123"/>
      <c r="BB76" s="124"/>
      <c r="BC76" s="124"/>
      <c r="BD76" s="124"/>
      <c r="BE76" s="124"/>
      <c r="BF76" s="124"/>
      <c r="BG76" s="99">
        <f t="shared" ref="BG76:BN76" si="310">SUM(BG56,BG68)</f>
        <v>3500</v>
      </c>
      <c r="BH76" s="99">
        <f t="shared" si="310"/>
        <v>2713</v>
      </c>
      <c r="BI76" s="99">
        <f t="shared" si="310"/>
        <v>42366</v>
      </c>
      <c r="BJ76" s="99">
        <f t="shared" si="310"/>
        <v>35752</v>
      </c>
      <c r="BK76" s="99">
        <f t="shared" si="310"/>
        <v>322249</v>
      </c>
      <c r="BL76" s="99">
        <f t="shared" si="310"/>
        <v>175019</v>
      </c>
      <c r="BM76" s="99">
        <f t="shared" si="310"/>
        <v>64694</v>
      </c>
      <c r="BN76" s="99">
        <f t="shared" si="310"/>
        <v>53904</v>
      </c>
      <c r="BO76" s="192" t="s">
        <v>500</v>
      </c>
      <c r="BP76" s="133" t="s">
        <v>549</v>
      </c>
      <c r="BQ76" s="123"/>
      <c r="BR76" s="124"/>
      <c r="BS76" s="124"/>
      <c r="BT76" s="124"/>
      <c r="BU76" s="124"/>
      <c r="BV76" s="124"/>
      <c r="BW76" s="99">
        <f t="shared" ref="BW76:CF76" si="311">SUM(BW56,BW68)</f>
        <v>3620</v>
      </c>
      <c r="BX76" s="99">
        <f t="shared" si="311"/>
        <v>4965</v>
      </c>
      <c r="BY76" s="99">
        <f t="shared" si="311"/>
        <v>1600</v>
      </c>
      <c r="BZ76" s="99">
        <f t="shared" si="311"/>
        <v>782</v>
      </c>
      <c r="CA76" s="99">
        <f t="shared" ref="CA76:CB76" si="312">SUM(CA56,CA68)</f>
        <v>70000</v>
      </c>
      <c r="CB76" s="99">
        <f t="shared" si="312"/>
        <v>0</v>
      </c>
      <c r="CC76" s="99">
        <f t="shared" si="311"/>
        <v>59048</v>
      </c>
      <c r="CD76" s="99">
        <f t="shared" si="311"/>
        <v>50245</v>
      </c>
      <c r="CE76" s="99">
        <f t="shared" si="311"/>
        <v>77772</v>
      </c>
      <c r="CF76" s="99">
        <f t="shared" si="311"/>
        <v>71755</v>
      </c>
      <c r="CG76" s="192" t="s">
        <v>728</v>
      </c>
      <c r="CH76" s="133" t="s">
        <v>549</v>
      </c>
      <c r="CI76" s="123"/>
      <c r="CJ76" s="124"/>
      <c r="CK76" s="124"/>
      <c r="CL76" s="124"/>
      <c r="CM76" s="124"/>
      <c r="CN76" s="124"/>
      <c r="CO76" s="99">
        <f t="shared" ref="CO76:CV76" si="313">SUM(CO56,CO68)</f>
        <v>13600</v>
      </c>
      <c r="CP76" s="99">
        <f t="shared" si="313"/>
        <v>11100</v>
      </c>
      <c r="CQ76" s="99">
        <f t="shared" si="313"/>
        <v>14816</v>
      </c>
      <c r="CR76" s="99">
        <f t="shared" si="313"/>
        <v>3086</v>
      </c>
      <c r="CS76" s="99">
        <f t="shared" si="313"/>
        <v>0</v>
      </c>
      <c r="CT76" s="99">
        <f t="shared" si="313"/>
        <v>0</v>
      </c>
      <c r="CU76" s="99">
        <f t="shared" si="313"/>
        <v>5557</v>
      </c>
      <c r="CV76" s="99">
        <f t="shared" si="313"/>
        <v>146</v>
      </c>
      <c r="CW76" s="192" t="s">
        <v>970</v>
      </c>
      <c r="CX76" s="133" t="s">
        <v>549</v>
      </c>
      <c r="CY76" s="123"/>
      <c r="CZ76" s="124"/>
      <c r="DA76" s="124"/>
      <c r="DB76" s="124"/>
      <c r="DC76" s="124"/>
      <c r="DD76" s="124"/>
      <c r="DE76" s="99">
        <f t="shared" ref="DE76:DL76" si="314">SUM(DE56,DE68)</f>
        <v>90578</v>
      </c>
      <c r="DF76" s="99">
        <f t="shared" si="314"/>
        <v>44243</v>
      </c>
      <c r="DG76" s="99">
        <f t="shared" si="314"/>
        <v>87922</v>
      </c>
      <c r="DH76" s="99">
        <f t="shared" si="314"/>
        <v>76268</v>
      </c>
      <c r="DI76" s="99">
        <f t="shared" si="314"/>
        <v>99918</v>
      </c>
      <c r="DJ76" s="99">
        <f t="shared" si="314"/>
        <v>60610</v>
      </c>
      <c r="DK76" s="99">
        <f t="shared" si="314"/>
        <v>20963</v>
      </c>
      <c r="DL76" s="99">
        <f t="shared" si="314"/>
        <v>17632</v>
      </c>
      <c r="DM76" s="192" t="s">
        <v>1049</v>
      </c>
      <c r="DN76" s="133" t="s">
        <v>549</v>
      </c>
      <c r="DO76" s="123"/>
      <c r="DP76" s="124"/>
      <c r="DQ76" s="124"/>
      <c r="DR76" s="124"/>
      <c r="DS76" s="124"/>
      <c r="DT76" s="124"/>
      <c r="DU76" s="99">
        <f t="shared" ref="DU76:EB76" si="315">SUM(DU56,DU68)</f>
        <v>0</v>
      </c>
      <c r="DV76" s="99">
        <f t="shared" si="315"/>
        <v>0</v>
      </c>
      <c r="DW76" s="99">
        <f t="shared" si="315"/>
        <v>41068</v>
      </c>
      <c r="DX76" s="99">
        <f t="shared" si="315"/>
        <v>30701</v>
      </c>
      <c r="DY76" s="99">
        <f t="shared" si="315"/>
        <v>12377</v>
      </c>
      <c r="DZ76" s="99">
        <f t="shared" si="315"/>
        <v>11598</v>
      </c>
      <c r="EA76" s="99">
        <f t="shared" si="315"/>
        <v>117447</v>
      </c>
      <c r="EB76" s="99">
        <f t="shared" si="315"/>
        <v>108708</v>
      </c>
      <c r="EC76" s="192" t="s">
        <v>1128</v>
      </c>
      <c r="ED76" s="133" t="s">
        <v>549</v>
      </c>
      <c r="EE76" s="123"/>
      <c r="EF76" s="124"/>
      <c r="EG76" s="124"/>
      <c r="EH76" s="124"/>
      <c r="EI76" s="124"/>
      <c r="EJ76" s="124"/>
      <c r="EK76" s="99">
        <f t="shared" ref="EK76:ER76" si="316">SUM(EK56,EK68)</f>
        <v>35000</v>
      </c>
      <c r="EL76" s="99">
        <f t="shared" si="316"/>
        <v>33650</v>
      </c>
      <c r="EM76" s="99">
        <f t="shared" si="316"/>
        <v>950</v>
      </c>
      <c r="EN76" s="99">
        <f t="shared" si="316"/>
        <v>784</v>
      </c>
      <c r="EO76" s="99">
        <f t="shared" si="316"/>
        <v>86502</v>
      </c>
      <c r="EP76" s="99">
        <f t="shared" si="316"/>
        <v>64160</v>
      </c>
      <c r="EQ76" s="99">
        <f t="shared" si="316"/>
        <v>25220</v>
      </c>
      <c r="ER76" s="99">
        <f t="shared" si="316"/>
        <v>24000</v>
      </c>
      <c r="ES76" s="192" t="s">
        <v>1207</v>
      </c>
      <c r="ET76" s="133" t="s">
        <v>549</v>
      </c>
      <c r="EU76" s="123"/>
      <c r="EV76" s="124"/>
      <c r="EW76" s="124"/>
      <c r="EX76" s="124"/>
      <c r="EY76" s="124"/>
      <c r="EZ76" s="124"/>
      <c r="FA76" s="99">
        <f t="shared" ref="FA76:FH76" si="317">SUM(FA56,FA68)</f>
        <v>44838</v>
      </c>
      <c r="FB76" s="99">
        <f t="shared" si="317"/>
        <v>42735</v>
      </c>
      <c r="FC76" s="99">
        <f t="shared" si="317"/>
        <v>2250</v>
      </c>
      <c r="FD76" s="99">
        <f t="shared" si="317"/>
        <v>1600</v>
      </c>
      <c r="FE76" s="99">
        <f t="shared" si="317"/>
        <v>17500</v>
      </c>
      <c r="FF76" s="99">
        <f t="shared" si="317"/>
        <v>17011</v>
      </c>
      <c r="FG76" s="99">
        <f t="shared" si="317"/>
        <v>2600</v>
      </c>
      <c r="FH76" s="99">
        <f t="shared" si="317"/>
        <v>651</v>
      </c>
      <c r="FI76" s="192" t="s">
        <v>1286</v>
      </c>
      <c r="FJ76" s="133" t="s">
        <v>549</v>
      </c>
      <c r="FK76" s="123"/>
      <c r="FL76" s="124"/>
      <c r="FM76" s="124"/>
      <c r="FN76" s="124"/>
      <c r="FO76" s="124"/>
      <c r="FP76" s="124"/>
      <c r="FQ76" s="99">
        <f t="shared" ref="FQ76:FR76" si="318">SUM(FQ56,FQ68)</f>
        <v>259658</v>
      </c>
      <c r="FR76" s="99">
        <f t="shared" si="318"/>
        <v>219289</v>
      </c>
      <c r="FS76" s="99">
        <f t="shared" ref="FS76:FT76" si="319">SUM(FS56,FS68)</f>
        <v>511982</v>
      </c>
      <c r="FT76" s="99">
        <f t="shared" si="319"/>
        <v>135476</v>
      </c>
      <c r="FU76" s="99">
        <f t="shared" ref="FU76:HT76" si="320">SUM(FU56,FU68)</f>
        <v>7097</v>
      </c>
      <c r="FV76" s="99">
        <f t="shared" si="320"/>
        <v>7096</v>
      </c>
      <c r="FW76" s="99">
        <f t="shared" ref="FW76:GJ76" si="321">SUM(FW56,FW68)</f>
        <v>10800</v>
      </c>
      <c r="FX76" s="99">
        <f t="shared" si="321"/>
        <v>10738</v>
      </c>
      <c r="FY76" s="192" t="s">
        <v>1365</v>
      </c>
      <c r="FZ76" s="133" t="s">
        <v>549</v>
      </c>
      <c r="GA76" s="123"/>
      <c r="GB76" s="124"/>
      <c r="GC76" s="124"/>
      <c r="GD76" s="124"/>
      <c r="GE76" s="124"/>
      <c r="GF76" s="124"/>
      <c r="GG76" s="99">
        <f t="shared" si="321"/>
        <v>3500</v>
      </c>
      <c r="GH76" s="99">
        <f t="shared" si="321"/>
        <v>1753</v>
      </c>
      <c r="GI76" s="99">
        <f t="shared" si="321"/>
        <v>0</v>
      </c>
      <c r="GJ76" s="99">
        <f t="shared" si="321"/>
        <v>0</v>
      </c>
      <c r="GK76" s="99">
        <f t="shared" si="320"/>
        <v>2866</v>
      </c>
      <c r="GL76" s="99">
        <f t="shared" si="320"/>
        <v>0</v>
      </c>
      <c r="GM76" s="99">
        <f t="shared" ref="GM76:HD76" si="322">SUM(GM56,GM68)</f>
        <v>16044</v>
      </c>
      <c r="GN76" s="99">
        <f t="shared" si="322"/>
        <v>11732</v>
      </c>
      <c r="GO76" s="192" t="s">
        <v>2152</v>
      </c>
      <c r="GP76" s="133" t="s">
        <v>549</v>
      </c>
      <c r="GQ76" s="123"/>
      <c r="GR76" s="124"/>
      <c r="GS76" s="124"/>
      <c r="GT76" s="124"/>
      <c r="GU76" s="124"/>
      <c r="GV76" s="124"/>
      <c r="GW76" s="99">
        <f t="shared" ref="GW76:GX76" si="323">SUM(GW56,GW68)</f>
        <v>0</v>
      </c>
      <c r="GX76" s="99">
        <f t="shared" si="323"/>
        <v>0</v>
      </c>
      <c r="GY76" s="99">
        <f t="shared" si="322"/>
        <v>0</v>
      </c>
      <c r="GZ76" s="99">
        <f t="shared" si="322"/>
        <v>0</v>
      </c>
      <c r="HA76" s="99">
        <f t="shared" si="322"/>
        <v>25880</v>
      </c>
      <c r="HB76" s="99">
        <f t="shared" si="322"/>
        <v>20505</v>
      </c>
      <c r="HC76" s="99">
        <f t="shared" si="322"/>
        <v>46775</v>
      </c>
      <c r="HD76" s="99">
        <f t="shared" si="322"/>
        <v>38518</v>
      </c>
      <c r="HE76" s="192" t="s">
        <v>2231</v>
      </c>
      <c r="HF76" s="133" t="s">
        <v>549</v>
      </c>
      <c r="HG76" s="123"/>
      <c r="HH76" s="124"/>
      <c r="HI76" s="124"/>
      <c r="HJ76" s="124"/>
      <c r="HK76" s="124"/>
      <c r="HL76" s="124"/>
      <c r="HM76" s="99">
        <f t="shared" si="320"/>
        <v>5744</v>
      </c>
      <c r="HN76" s="99">
        <f t="shared" si="320"/>
        <v>20</v>
      </c>
      <c r="HO76" s="99">
        <f t="shared" si="320"/>
        <v>12060</v>
      </c>
      <c r="HP76" s="99">
        <f t="shared" si="320"/>
        <v>0</v>
      </c>
      <c r="HQ76" s="99">
        <f t="shared" si="320"/>
        <v>400</v>
      </c>
      <c r="HR76" s="99">
        <f t="shared" si="320"/>
        <v>370</v>
      </c>
      <c r="HS76" s="99">
        <f t="shared" si="320"/>
        <v>1626</v>
      </c>
      <c r="HT76" s="99">
        <f t="shared" si="320"/>
        <v>0</v>
      </c>
      <c r="HU76" s="192" t="s">
        <v>2310</v>
      </c>
      <c r="HV76" s="133" t="s">
        <v>845</v>
      </c>
      <c r="HW76" s="123"/>
      <c r="HX76" s="124"/>
      <c r="HY76" s="124"/>
      <c r="HZ76" s="124"/>
      <c r="IA76" s="124"/>
      <c r="IB76" s="99">
        <f t="shared" ref="IB76:II76" si="324">SUM(IB56,IB68)</f>
        <v>6853</v>
      </c>
      <c r="IC76" s="99">
        <f t="shared" si="324"/>
        <v>90</v>
      </c>
      <c r="ID76" s="99">
        <f t="shared" si="324"/>
        <v>34913</v>
      </c>
      <c r="IE76" s="99">
        <f t="shared" si="324"/>
        <v>35581</v>
      </c>
      <c r="IF76" s="99">
        <f t="shared" si="324"/>
        <v>39603</v>
      </c>
      <c r="IG76" s="99">
        <f t="shared" si="324"/>
        <v>37575</v>
      </c>
      <c r="IH76" s="99">
        <f t="shared" si="324"/>
        <v>29589</v>
      </c>
      <c r="II76" s="99">
        <f t="shared" si="324"/>
        <v>25795</v>
      </c>
      <c r="IJ76" s="192" t="s">
        <v>2389</v>
      </c>
      <c r="IK76" s="133" t="s">
        <v>845</v>
      </c>
      <c r="IL76" s="123"/>
      <c r="IM76" s="124"/>
      <c r="IN76" s="124"/>
      <c r="IO76" s="124"/>
      <c r="IP76" s="124"/>
      <c r="IQ76" s="99">
        <f t="shared" ref="IQ76:IT76" si="325">SUM(IQ56,IQ68)</f>
        <v>10850</v>
      </c>
      <c r="IR76" s="99">
        <f t="shared" si="325"/>
        <v>26673</v>
      </c>
      <c r="IS76" s="99">
        <f t="shared" si="325"/>
        <v>0</v>
      </c>
      <c r="IT76" s="99">
        <f t="shared" si="325"/>
        <v>0</v>
      </c>
      <c r="IU76" s="99">
        <f t="shared" si="249"/>
        <v>3741941</v>
      </c>
      <c r="IV76" s="99">
        <f t="shared" si="249"/>
        <v>2125654</v>
      </c>
    </row>
    <row r="77" spans="1:256" s="109" customFormat="1" ht="16.5" thickBot="1" x14ac:dyDescent="0.3">
      <c r="A77" s="192" t="s">
        <v>164</v>
      </c>
      <c r="B77" s="106" t="s">
        <v>101</v>
      </c>
      <c r="C77" s="107" t="s">
        <v>538</v>
      </c>
      <c r="D77" s="107"/>
      <c r="E77" s="107"/>
      <c r="F77" s="107"/>
      <c r="G77" s="107"/>
      <c r="H77" s="107"/>
      <c r="I77" s="108">
        <f t="shared" ref="I77:R77" si="326">SUM(I78,I81)</f>
        <v>500000</v>
      </c>
      <c r="J77" s="108">
        <f t="shared" si="326"/>
        <v>500000</v>
      </c>
      <c r="K77" s="108">
        <f t="shared" si="326"/>
        <v>0</v>
      </c>
      <c r="L77" s="108">
        <f t="shared" si="326"/>
        <v>0</v>
      </c>
      <c r="M77" s="108">
        <f t="shared" si="326"/>
        <v>0</v>
      </c>
      <c r="N77" s="108">
        <f t="shared" si="326"/>
        <v>0</v>
      </c>
      <c r="O77" s="108">
        <f t="shared" si="326"/>
        <v>0</v>
      </c>
      <c r="P77" s="108">
        <f t="shared" si="326"/>
        <v>0</v>
      </c>
      <c r="Q77" s="108">
        <f t="shared" si="326"/>
        <v>0</v>
      </c>
      <c r="R77" s="108">
        <f t="shared" si="326"/>
        <v>0</v>
      </c>
      <c r="S77" s="192" t="s">
        <v>264</v>
      </c>
      <c r="T77" s="106" t="s">
        <v>101</v>
      </c>
      <c r="U77" s="107" t="s">
        <v>538</v>
      </c>
      <c r="V77" s="107"/>
      <c r="W77" s="107"/>
      <c r="X77" s="107"/>
      <c r="Y77" s="107"/>
      <c r="Z77" s="107"/>
      <c r="AA77" s="108">
        <f>SUM(AA78,AA81)</f>
        <v>0</v>
      </c>
      <c r="AB77" s="108">
        <f>SUM(AB78,AB81)</f>
        <v>0</v>
      </c>
      <c r="AC77" s="108">
        <f>SUM(AC78,AC81)</f>
        <v>0</v>
      </c>
      <c r="AD77" s="108">
        <f>SUM(AD78,AD81)</f>
        <v>0</v>
      </c>
      <c r="AE77" s="108">
        <f>SUM(AE78,AE80)</f>
        <v>21189</v>
      </c>
      <c r="AF77" s="108">
        <f>SUM(AF78,AF80)</f>
        <v>21189</v>
      </c>
      <c r="AG77" s="108">
        <f>SUM(AG78,AG81)</f>
        <v>0</v>
      </c>
      <c r="AH77" s="108">
        <f>SUM(AH78,AH81)</f>
        <v>0</v>
      </c>
      <c r="AI77" s="192" t="s">
        <v>344</v>
      </c>
      <c r="AJ77" s="106" t="s">
        <v>101</v>
      </c>
      <c r="AK77" s="107" t="s">
        <v>538</v>
      </c>
      <c r="AL77" s="107"/>
      <c r="AM77" s="107"/>
      <c r="AN77" s="107"/>
      <c r="AO77" s="107"/>
      <c r="AP77" s="107"/>
      <c r="AQ77" s="108">
        <f t="shared" ref="AQ77:AX77" si="327">SUM(AQ78,AQ81)</f>
        <v>1283143</v>
      </c>
      <c r="AR77" s="108">
        <f t="shared" si="327"/>
        <v>1243143</v>
      </c>
      <c r="AS77" s="108">
        <f t="shared" si="327"/>
        <v>0</v>
      </c>
      <c r="AT77" s="108">
        <f t="shared" si="327"/>
        <v>0</v>
      </c>
      <c r="AU77" s="108">
        <f t="shared" si="327"/>
        <v>0</v>
      </c>
      <c r="AV77" s="108">
        <f t="shared" si="327"/>
        <v>0</v>
      </c>
      <c r="AW77" s="108">
        <f t="shared" si="327"/>
        <v>0</v>
      </c>
      <c r="AX77" s="108">
        <f t="shared" si="327"/>
        <v>0</v>
      </c>
      <c r="AY77" s="192" t="s">
        <v>423</v>
      </c>
      <c r="AZ77" s="106" t="s">
        <v>101</v>
      </c>
      <c r="BA77" s="107" t="s">
        <v>538</v>
      </c>
      <c r="BB77" s="107"/>
      <c r="BC77" s="107"/>
      <c r="BD77" s="107"/>
      <c r="BE77" s="107"/>
      <c r="BF77" s="107"/>
      <c r="BG77" s="108">
        <f t="shared" ref="BG77:BN77" si="328">SUM(BG78,BG81)</f>
        <v>0</v>
      </c>
      <c r="BH77" s="108">
        <f t="shared" si="328"/>
        <v>0</v>
      </c>
      <c r="BI77" s="108">
        <f t="shared" si="328"/>
        <v>0</v>
      </c>
      <c r="BJ77" s="108">
        <f t="shared" si="328"/>
        <v>0</v>
      </c>
      <c r="BK77" s="108">
        <f t="shared" si="328"/>
        <v>0</v>
      </c>
      <c r="BL77" s="108">
        <f t="shared" si="328"/>
        <v>0</v>
      </c>
      <c r="BM77" s="108">
        <f t="shared" si="328"/>
        <v>0</v>
      </c>
      <c r="BN77" s="108">
        <f t="shared" si="328"/>
        <v>0</v>
      </c>
      <c r="BO77" s="192" t="s">
        <v>501</v>
      </c>
      <c r="BP77" s="106" t="s">
        <v>101</v>
      </c>
      <c r="BQ77" s="107" t="s">
        <v>538</v>
      </c>
      <c r="BR77" s="107"/>
      <c r="BS77" s="107"/>
      <c r="BT77" s="107"/>
      <c r="BU77" s="107"/>
      <c r="BV77" s="107"/>
      <c r="BW77" s="108">
        <f>SUM(BW78,BW81)</f>
        <v>0</v>
      </c>
      <c r="BX77" s="108">
        <f>SUM(BX78,BX81)</f>
        <v>0</v>
      </c>
      <c r="BY77" s="108">
        <f>SUM(BY78,BY81)</f>
        <v>0</v>
      </c>
      <c r="BZ77" s="108">
        <f>SUM(BZ78,BZ81)</f>
        <v>0</v>
      </c>
      <c r="CA77" s="108">
        <f t="shared" ref="CA77:CB77" si="329">SUM(CA78,CA81)</f>
        <v>0</v>
      </c>
      <c r="CB77" s="108">
        <f t="shared" si="329"/>
        <v>0</v>
      </c>
      <c r="CC77" s="108">
        <f>SUM(CC78,CC81)</f>
        <v>0</v>
      </c>
      <c r="CD77" s="108">
        <f>SUM(CD78,CD81)</f>
        <v>0</v>
      </c>
      <c r="CE77" s="108">
        <f>SUM(CE78,CE81)</f>
        <v>0</v>
      </c>
      <c r="CF77" s="108">
        <f>SUM(CF78,CF81)</f>
        <v>0</v>
      </c>
      <c r="CG77" s="192" t="s">
        <v>729</v>
      </c>
      <c r="CH77" s="106" t="s">
        <v>101</v>
      </c>
      <c r="CI77" s="107" t="s">
        <v>538</v>
      </c>
      <c r="CJ77" s="107"/>
      <c r="CK77" s="107"/>
      <c r="CL77" s="107"/>
      <c r="CM77" s="107"/>
      <c r="CN77" s="107"/>
      <c r="CO77" s="108">
        <f t="shared" ref="CO77:CV77" si="330">SUM(CO78,CO81)</f>
        <v>0</v>
      </c>
      <c r="CP77" s="108">
        <f t="shared" si="330"/>
        <v>0</v>
      </c>
      <c r="CQ77" s="108">
        <f t="shared" si="330"/>
        <v>0</v>
      </c>
      <c r="CR77" s="108">
        <f t="shared" si="330"/>
        <v>0</v>
      </c>
      <c r="CS77" s="108">
        <f t="shared" si="330"/>
        <v>0</v>
      </c>
      <c r="CT77" s="108">
        <f t="shared" si="330"/>
        <v>0</v>
      </c>
      <c r="CU77" s="108">
        <f t="shared" si="330"/>
        <v>0</v>
      </c>
      <c r="CV77" s="108">
        <f t="shared" si="330"/>
        <v>0</v>
      </c>
      <c r="CW77" s="192" t="s">
        <v>971</v>
      </c>
      <c r="CX77" s="106" t="s">
        <v>101</v>
      </c>
      <c r="CY77" s="107" t="s">
        <v>538</v>
      </c>
      <c r="CZ77" s="107"/>
      <c r="DA77" s="107"/>
      <c r="DB77" s="107"/>
      <c r="DC77" s="107"/>
      <c r="DD77" s="107"/>
      <c r="DE77" s="108">
        <f t="shared" ref="DE77:DL77" si="331">SUM(DE78,DE81)</f>
        <v>0</v>
      </c>
      <c r="DF77" s="108">
        <f t="shared" si="331"/>
        <v>0</v>
      </c>
      <c r="DG77" s="108">
        <f t="shared" si="331"/>
        <v>0</v>
      </c>
      <c r="DH77" s="108">
        <f t="shared" si="331"/>
        <v>0</v>
      </c>
      <c r="DI77" s="108">
        <f t="shared" si="331"/>
        <v>0</v>
      </c>
      <c r="DJ77" s="108">
        <f t="shared" si="331"/>
        <v>0</v>
      </c>
      <c r="DK77" s="108">
        <f t="shared" si="331"/>
        <v>0</v>
      </c>
      <c r="DL77" s="108">
        <f t="shared" si="331"/>
        <v>0</v>
      </c>
      <c r="DM77" s="192" t="s">
        <v>1050</v>
      </c>
      <c r="DN77" s="106" t="s">
        <v>101</v>
      </c>
      <c r="DO77" s="107" t="s">
        <v>538</v>
      </c>
      <c r="DP77" s="107"/>
      <c r="DQ77" s="107"/>
      <c r="DR77" s="107"/>
      <c r="DS77" s="107"/>
      <c r="DT77" s="107"/>
      <c r="DU77" s="108">
        <f t="shared" ref="DU77:EB77" si="332">SUM(DU78,DU81)</f>
        <v>0</v>
      </c>
      <c r="DV77" s="108">
        <f t="shared" si="332"/>
        <v>0</v>
      </c>
      <c r="DW77" s="108">
        <f t="shared" si="332"/>
        <v>0</v>
      </c>
      <c r="DX77" s="108">
        <f t="shared" si="332"/>
        <v>0</v>
      </c>
      <c r="DY77" s="108">
        <f t="shared" si="332"/>
        <v>0</v>
      </c>
      <c r="DZ77" s="108">
        <f t="shared" si="332"/>
        <v>0</v>
      </c>
      <c r="EA77" s="108">
        <f t="shared" si="332"/>
        <v>0</v>
      </c>
      <c r="EB77" s="108">
        <f t="shared" si="332"/>
        <v>0</v>
      </c>
      <c r="EC77" s="192" t="s">
        <v>1129</v>
      </c>
      <c r="ED77" s="106" t="s">
        <v>101</v>
      </c>
      <c r="EE77" s="107" t="s">
        <v>538</v>
      </c>
      <c r="EF77" s="107"/>
      <c r="EG77" s="107"/>
      <c r="EH77" s="107"/>
      <c r="EI77" s="107"/>
      <c r="EJ77" s="107"/>
      <c r="EK77" s="108">
        <f t="shared" ref="EK77:ER77" si="333">SUM(EK78,EK81)</f>
        <v>0</v>
      </c>
      <c r="EL77" s="108">
        <f t="shared" si="333"/>
        <v>0</v>
      </c>
      <c r="EM77" s="108">
        <f t="shared" si="333"/>
        <v>0</v>
      </c>
      <c r="EN77" s="108">
        <f t="shared" si="333"/>
        <v>0</v>
      </c>
      <c r="EO77" s="108">
        <f t="shared" si="333"/>
        <v>0</v>
      </c>
      <c r="EP77" s="108">
        <f t="shared" si="333"/>
        <v>0</v>
      </c>
      <c r="EQ77" s="108">
        <f t="shared" si="333"/>
        <v>0</v>
      </c>
      <c r="ER77" s="108">
        <f t="shared" si="333"/>
        <v>0</v>
      </c>
      <c r="ES77" s="192" t="s">
        <v>1208</v>
      </c>
      <c r="ET77" s="106" t="s">
        <v>101</v>
      </c>
      <c r="EU77" s="107" t="s">
        <v>538</v>
      </c>
      <c r="EV77" s="107"/>
      <c r="EW77" s="107"/>
      <c r="EX77" s="107"/>
      <c r="EY77" s="107"/>
      <c r="EZ77" s="107"/>
      <c r="FA77" s="108">
        <f t="shared" ref="FA77:FH77" si="334">SUM(FA78,FA81)</f>
        <v>0</v>
      </c>
      <c r="FB77" s="108">
        <f t="shared" si="334"/>
        <v>0</v>
      </c>
      <c r="FC77" s="108">
        <f t="shared" si="334"/>
        <v>0</v>
      </c>
      <c r="FD77" s="108">
        <f t="shared" si="334"/>
        <v>0</v>
      </c>
      <c r="FE77" s="108">
        <f t="shared" si="334"/>
        <v>0</v>
      </c>
      <c r="FF77" s="108">
        <f t="shared" si="334"/>
        <v>0</v>
      </c>
      <c r="FG77" s="108">
        <f t="shared" si="334"/>
        <v>0</v>
      </c>
      <c r="FH77" s="108">
        <f t="shared" si="334"/>
        <v>0</v>
      </c>
      <c r="FI77" s="192" t="s">
        <v>1287</v>
      </c>
      <c r="FJ77" s="106" t="s">
        <v>101</v>
      </c>
      <c r="FK77" s="107" t="s">
        <v>538</v>
      </c>
      <c r="FL77" s="107"/>
      <c r="FM77" s="107"/>
      <c r="FN77" s="107"/>
      <c r="FO77" s="107"/>
      <c r="FP77" s="107"/>
      <c r="FQ77" s="108">
        <f t="shared" ref="FQ77:FX77" si="335">SUM(FQ78,FQ81)</f>
        <v>0</v>
      </c>
      <c r="FR77" s="108">
        <f t="shared" si="335"/>
        <v>0</v>
      </c>
      <c r="FS77" s="108">
        <f t="shared" si="335"/>
        <v>0</v>
      </c>
      <c r="FT77" s="108">
        <f t="shared" si="335"/>
        <v>0</v>
      </c>
      <c r="FU77" s="108">
        <f t="shared" si="335"/>
        <v>0</v>
      </c>
      <c r="FV77" s="108">
        <f t="shared" si="335"/>
        <v>0</v>
      </c>
      <c r="FW77" s="108">
        <f t="shared" si="335"/>
        <v>0</v>
      </c>
      <c r="FX77" s="108">
        <f t="shared" si="335"/>
        <v>0</v>
      </c>
      <c r="FY77" s="192" t="s">
        <v>1366</v>
      </c>
      <c r="FZ77" s="106" t="s">
        <v>101</v>
      </c>
      <c r="GA77" s="107" t="s">
        <v>538</v>
      </c>
      <c r="GB77" s="107"/>
      <c r="GC77" s="107"/>
      <c r="GD77" s="107"/>
      <c r="GE77" s="107"/>
      <c r="GF77" s="107"/>
      <c r="GG77" s="108">
        <f t="shared" ref="GG77:GN77" si="336">SUM(GG78,GG81)</f>
        <v>0</v>
      </c>
      <c r="GH77" s="108">
        <f t="shared" si="336"/>
        <v>0</v>
      </c>
      <c r="GI77" s="108">
        <f t="shared" si="336"/>
        <v>0</v>
      </c>
      <c r="GJ77" s="108">
        <f t="shared" si="336"/>
        <v>0</v>
      </c>
      <c r="GK77" s="108">
        <f t="shared" si="336"/>
        <v>0</v>
      </c>
      <c r="GL77" s="108">
        <f t="shared" si="336"/>
        <v>0</v>
      </c>
      <c r="GM77" s="108">
        <f t="shared" si="336"/>
        <v>0</v>
      </c>
      <c r="GN77" s="108">
        <f t="shared" si="336"/>
        <v>0</v>
      </c>
      <c r="GO77" s="192" t="s">
        <v>2153</v>
      </c>
      <c r="GP77" s="106" t="s">
        <v>101</v>
      </c>
      <c r="GQ77" s="107" t="s">
        <v>538</v>
      </c>
      <c r="GR77" s="107"/>
      <c r="GS77" s="107"/>
      <c r="GT77" s="107"/>
      <c r="GU77" s="107"/>
      <c r="GV77" s="107"/>
      <c r="GW77" s="108">
        <f t="shared" ref="GW77:HP77" si="337">SUM(GW78,GW81)</f>
        <v>0</v>
      </c>
      <c r="GX77" s="108">
        <f t="shared" si="337"/>
        <v>0</v>
      </c>
      <c r="GY77" s="108">
        <f t="shared" si="337"/>
        <v>0</v>
      </c>
      <c r="GZ77" s="108">
        <f t="shared" si="337"/>
        <v>0</v>
      </c>
      <c r="HA77" s="108">
        <f t="shared" ref="HA77" si="338">SUM(HA78,HA81)</f>
        <v>0</v>
      </c>
      <c r="HB77" s="108">
        <f t="shared" ref="HB77" si="339">SUM(HB78,HB81)</f>
        <v>0</v>
      </c>
      <c r="HC77" s="108">
        <f t="shared" ref="HC77" si="340">SUM(HC78,HC81)</f>
        <v>0</v>
      </c>
      <c r="HD77" s="108">
        <f t="shared" ref="HD77" si="341">SUM(HD78,HD81)</f>
        <v>0</v>
      </c>
      <c r="HE77" s="192" t="s">
        <v>2232</v>
      </c>
      <c r="HF77" s="106" t="s">
        <v>101</v>
      </c>
      <c r="HG77" s="107" t="s">
        <v>538</v>
      </c>
      <c r="HH77" s="107"/>
      <c r="HI77" s="107"/>
      <c r="HJ77" s="107"/>
      <c r="HK77" s="107"/>
      <c r="HL77" s="107"/>
      <c r="HM77" s="108">
        <f t="shared" si="337"/>
        <v>0</v>
      </c>
      <c r="HN77" s="108">
        <f t="shared" si="337"/>
        <v>0</v>
      </c>
      <c r="HO77" s="108">
        <f t="shared" si="337"/>
        <v>0</v>
      </c>
      <c r="HP77" s="108">
        <f t="shared" si="337"/>
        <v>0</v>
      </c>
      <c r="HQ77" s="108">
        <f t="shared" ref="HQ77" si="342">SUM(HQ78,HQ81)</f>
        <v>0</v>
      </c>
      <c r="HR77" s="108">
        <f t="shared" ref="HR77" si="343">SUM(HR78,HR81)</f>
        <v>0</v>
      </c>
      <c r="HS77" s="108">
        <f t="shared" ref="HS77" si="344">SUM(HS78,HS81)</f>
        <v>0</v>
      </c>
      <c r="HT77" s="108">
        <f t="shared" ref="HT77" si="345">SUM(HT78,HT81)</f>
        <v>0</v>
      </c>
      <c r="HU77" s="192" t="s">
        <v>2311</v>
      </c>
      <c r="HV77" s="106" t="s">
        <v>101</v>
      </c>
      <c r="HW77" s="107" t="s">
        <v>538</v>
      </c>
      <c r="HX77" s="107"/>
      <c r="HY77" s="107"/>
      <c r="HZ77" s="107"/>
      <c r="IA77" s="107"/>
      <c r="IB77" s="108">
        <f t="shared" ref="IB77:II77" si="346">SUM(IB78,IB81)</f>
        <v>0</v>
      </c>
      <c r="IC77" s="108">
        <f t="shared" si="346"/>
        <v>0</v>
      </c>
      <c r="ID77" s="108">
        <f t="shared" si="346"/>
        <v>0</v>
      </c>
      <c r="IE77" s="108">
        <f t="shared" si="346"/>
        <v>0</v>
      </c>
      <c r="IF77" s="108">
        <f t="shared" si="346"/>
        <v>0</v>
      </c>
      <c r="IG77" s="108">
        <f t="shared" si="346"/>
        <v>0</v>
      </c>
      <c r="IH77" s="108">
        <f t="shared" si="346"/>
        <v>0</v>
      </c>
      <c r="II77" s="108">
        <f t="shared" si="346"/>
        <v>0</v>
      </c>
      <c r="IJ77" s="192" t="s">
        <v>2390</v>
      </c>
      <c r="IK77" s="106" t="s">
        <v>101</v>
      </c>
      <c r="IL77" s="107" t="s">
        <v>538</v>
      </c>
      <c r="IM77" s="107"/>
      <c r="IN77" s="107"/>
      <c r="IO77" s="107"/>
      <c r="IP77" s="107"/>
      <c r="IQ77" s="108">
        <f t="shared" ref="IQ77:IT77" si="347">SUM(IQ78,IQ81)</f>
        <v>0</v>
      </c>
      <c r="IR77" s="108">
        <f t="shared" si="347"/>
        <v>0</v>
      </c>
      <c r="IS77" s="108">
        <f t="shared" si="347"/>
        <v>0</v>
      </c>
      <c r="IT77" s="108">
        <f t="shared" si="347"/>
        <v>0</v>
      </c>
      <c r="IU77" s="108">
        <f t="shared" si="249"/>
        <v>1804332</v>
      </c>
      <c r="IV77" s="108">
        <f t="shared" si="249"/>
        <v>1764332</v>
      </c>
    </row>
    <row r="78" spans="1:256" s="109" customFormat="1" ht="16.5" thickBot="1" x14ac:dyDescent="0.3">
      <c r="A78" s="192" t="s">
        <v>165</v>
      </c>
      <c r="B78" s="110"/>
      <c r="C78" s="125" t="s">
        <v>102</v>
      </c>
      <c r="D78" s="126" t="s">
        <v>1955</v>
      </c>
      <c r="E78" s="126"/>
      <c r="F78" s="126"/>
      <c r="G78" s="126"/>
      <c r="H78" s="127"/>
      <c r="I78" s="140">
        <f t="shared" ref="I78:R78" si="348">SUM(I79)</f>
        <v>500000</v>
      </c>
      <c r="J78" s="140">
        <f t="shared" si="348"/>
        <v>500000</v>
      </c>
      <c r="K78" s="140">
        <f t="shared" si="348"/>
        <v>0</v>
      </c>
      <c r="L78" s="140">
        <f t="shared" si="348"/>
        <v>0</v>
      </c>
      <c r="M78" s="140">
        <f t="shared" si="348"/>
        <v>0</v>
      </c>
      <c r="N78" s="140">
        <f t="shared" si="348"/>
        <v>0</v>
      </c>
      <c r="O78" s="140">
        <f t="shared" si="348"/>
        <v>0</v>
      </c>
      <c r="P78" s="140">
        <f t="shared" si="348"/>
        <v>0</v>
      </c>
      <c r="Q78" s="140">
        <f t="shared" si="348"/>
        <v>0</v>
      </c>
      <c r="R78" s="140">
        <f t="shared" si="348"/>
        <v>0</v>
      </c>
      <c r="S78" s="192" t="s">
        <v>265</v>
      </c>
      <c r="T78" s="110"/>
      <c r="U78" s="125" t="s">
        <v>102</v>
      </c>
      <c r="V78" s="126" t="s">
        <v>1955</v>
      </c>
      <c r="W78" s="126"/>
      <c r="X78" s="126"/>
      <c r="Y78" s="126"/>
      <c r="Z78" s="127"/>
      <c r="AA78" s="140">
        <f t="shared" ref="AA78:AH78" si="349">SUM(AA79)</f>
        <v>0</v>
      </c>
      <c r="AB78" s="140">
        <f t="shared" si="349"/>
        <v>0</v>
      </c>
      <c r="AC78" s="140">
        <f t="shared" si="349"/>
        <v>0</v>
      </c>
      <c r="AD78" s="140">
        <f t="shared" si="349"/>
        <v>0</v>
      </c>
      <c r="AE78" s="140">
        <f t="shared" si="349"/>
        <v>0</v>
      </c>
      <c r="AF78" s="140">
        <f t="shared" si="349"/>
        <v>0</v>
      </c>
      <c r="AG78" s="140">
        <f t="shared" si="349"/>
        <v>0</v>
      </c>
      <c r="AH78" s="140">
        <f t="shared" si="349"/>
        <v>0</v>
      </c>
      <c r="AI78" s="192" t="s">
        <v>345</v>
      </c>
      <c r="AJ78" s="110"/>
      <c r="AK78" s="125" t="s">
        <v>102</v>
      </c>
      <c r="AL78" s="126" t="s">
        <v>1955</v>
      </c>
      <c r="AM78" s="126"/>
      <c r="AN78" s="126"/>
      <c r="AO78" s="126"/>
      <c r="AP78" s="127"/>
      <c r="AQ78" s="140">
        <f t="shared" ref="AQ78:AX78" si="350">SUM(AQ79)</f>
        <v>0</v>
      </c>
      <c r="AR78" s="140">
        <f t="shared" si="350"/>
        <v>0</v>
      </c>
      <c r="AS78" s="140">
        <f t="shared" si="350"/>
        <v>0</v>
      </c>
      <c r="AT78" s="140">
        <f t="shared" si="350"/>
        <v>0</v>
      </c>
      <c r="AU78" s="140">
        <f t="shared" si="350"/>
        <v>0</v>
      </c>
      <c r="AV78" s="140">
        <f t="shared" si="350"/>
        <v>0</v>
      </c>
      <c r="AW78" s="140">
        <f t="shared" si="350"/>
        <v>0</v>
      </c>
      <c r="AX78" s="140">
        <f t="shared" si="350"/>
        <v>0</v>
      </c>
      <c r="AY78" s="192" t="s">
        <v>424</v>
      </c>
      <c r="AZ78" s="170"/>
      <c r="BA78" s="125" t="s">
        <v>102</v>
      </c>
      <c r="BB78" s="126" t="s">
        <v>1955</v>
      </c>
      <c r="BC78" s="126"/>
      <c r="BD78" s="126"/>
      <c r="BE78" s="126"/>
      <c r="BF78" s="127"/>
      <c r="BG78" s="140">
        <f t="shared" ref="BG78:BN78" si="351">SUM(BG79)</f>
        <v>0</v>
      </c>
      <c r="BH78" s="140">
        <f t="shared" si="351"/>
        <v>0</v>
      </c>
      <c r="BI78" s="140">
        <f t="shared" si="351"/>
        <v>0</v>
      </c>
      <c r="BJ78" s="140">
        <f t="shared" si="351"/>
        <v>0</v>
      </c>
      <c r="BK78" s="167">
        <f t="shared" si="351"/>
        <v>0</v>
      </c>
      <c r="BL78" s="167">
        <f t="shared" si="351"/>
        <v>0</v>
      </c>
      <c r="BM78" s="140">
        <f t="shared" si="351"/>
        <v>0</v>
      </c>
      <c r="BN78" s="140">
        <f t="shared" si="351"/>
        <v>0</v>
      </c>
      <c r="BO78" s="192" t="s">
        <v>502</v>
      </c>
      <c r="BP78" s="170"/>
      <c r="BQ78" s="125" t="s">
        <v>102</v>
      </c>
      <c r="BR78" s="126" t="s">
        <v>1955</v>
      </c>
      <c r="BS78" s="126"/>
      <c r="BT78" s="126"/>
      <c r="BU78" s="126"/>
      <c r="BV78" s="127"/>
      <c r="BW78" s="140">
        <f>SUM(BW79)</f>
        <v>0</v>
      </c>
      <c r="BX78" s="140">
        <f>SUM(BX79)</f>
        <v>0</v>
      </c>
      <c r="BY78" s="140">
        <f>SUM(BY79)</f>
        <v>0</v>
      </c>
      <c r="BZ78" s="140">
        <f>SUM(BZ79)</f>
        <v>0</v>
      </c>
      <c r="CA78" s="140">
        <f t="shared" ref="CA78:CB78" si="352">SUM(CA79)</f>
        <v>0</v>
      </c>
      <c r="CB78" s="140">
        <f t="shared" si="352"/>
        <v>0</v>
      </c>
      <c r="CC78" s="140">
        <f>SUM(CC79)</f>
        <v>0</v>
      </c>
      <c r="CD78" s="140">
        <f>SUM(CD79)</f>
        <v>0</v>
      </c>
      <c r="CE78" s="140">
        <f>SUM(CE79)</f>
        <v>0</v>
      </c>
      <c r="CF78" s="140">
        <f>SUM(CF79)</f>
        <v>0</v>
      </c>
      <c r="CG78" s="192" t="s">
        <v>730</v>
      </c>
      <c r="CH78" s="110"/>
      <c r="CI78" s="125" t="s">
        <v>102</v>
      </c>
      <c r="CJ78" s="126" t="s">
        <v>1955</v>
      </c>
      <c r="CK78" s="126"/>
      <c r="CL78" s="126"/>
      <c r="CM78" s="126"/>
      <c r="CN78" s="127"/>
      <c r="CO78" s="140">
        <f t="shared" ref="CO78:CV78" si="353">SUM(CO79)</f>
        <v>0</v>
      </c>
      <c r="CP78" s="140">
        <f t="shared" si="353"/>
        <v>0</v>
      </c>
      <c r="CQ78" s="140">
        <f t="shared" si="353"/>
        <v>0</v>
      </c>
      <c r="CR78" s="140">
        <f t="shared" si="353"/>
        <v>0</v>
      </c>
      <c r="CS78" s="140">
        <f t="shared" si="353"/>
        <v>0</v>
      </c>
      <c r="CT78" s="140">
        <f t="shared" si="353"/>
        <v>0</v>
      </c>
      <c r="CU78" s="140">
        <f t="shared" si="353"/>
        <v>0</v>
      </c>
      <c r="CV78" s="140">
        <f t="shared" si="353"/>
        <v>0</v>
      </c>
      <c r="CW78" s="192" t="s">
        <v>972</v>
      </c>
      <c r="CX78" s="110"/>
      <c r="CY78" s="125" t="s">
        <v>102</v>
      </c>
      <c r="CZ78" s="126" t="s">
        <v>1955</v>
      </c>
      <c r="DA78" s="126"/>
      <c r="DB78" s="126"/>
      <c r="DC78" s="126"/>
      <c r="DD78" s="127"/>
      <c r="DE78" s="140">
        <f t="shared" ref="DE78:DL78" si="354">SUM(DE79)</f>
        <v>0</v>
      </c>
      <c r="DF78" s="140">
        <f t="shared" si="354"/>
        <v>0</v>
      </c>
      <c r="DG78" s="140">
        <f t="shared" si="354"/>
        <v>0</v>
      </c>
      <c r="DH78" s="140">
        <f t="shared" si="354"/>
        <v>0</v>
      </c>
      <c r="DI78" s="140">
        <f t="shared" si="354"/>
        <v>0</v>
      </c>
      <c r="DJ78" s="140">
        <f t="shared" si="354"/>
        <v>0</v>
      </c>
      <c r="DK78" s="140">
        <f t="shared" si="354"/>
        <v>0</v>
      </c>
      <c r="DL78" s="140">
        <f t="shared" si="354"/>
        <v>0</v>
      </c>
      <c r="DM78" s="192" t="s">
        <v>1051</v>
      </c>
      <c r="DN78" s="110"/>
      <c r="DO78" s="125" t="s">
        <v>102</v>
      </c>
      <c r="DP78" s="126" t="s">
        <v>1955</v>
      </c>
      <c r="DQ78" s="126"/>
      <c r="DR78" s="126"/>
      <c r="DS78" s="126"/>
      <c r="DT78" s="127"/>
      <c r="DU78" s="140">
        <f t="shared" ref="DU78:EB78" si="355">SUM(DU79)</f>
        <v>0</v>
      </c>
      <c r="DV78" s="140">
        <f t="shared" si="355"/>
        <v>0</v>
      </c>
      <c r="DW78" s="140">
        <f t="shared" si="355"/>
        <v>0</v>
      </c>
      <c r="DX78" s="140">
        <f t="shared" si="355"/>
        <v>0</v>
      </c>
      <c r="DY78" s="140">
        <f t="shared" si="355"/>
        <v>0</v>
      </c>
      <c r="DZ78" s="140">
        <f t="shared" si="355"/>
        <v>0</v>
      </c>
      <c r="EA78" s="140">
        <f t="shared" si="355"/>
        <v>0</v>
      </c>
      <c r="EB78" s="140">
        <f t="shared" si="355"/>
        <v>0</v>
      </c>
      <c r="EC78" s="192" t="s">
        <v>1130</v>
      </c>
      <c r="ED78" s="110"/>
      <c r="EE78" s="125" t="s">
        <v>102</v>
      </c>
      <c r="EF78" s="126" t="s">
        <v>1955</v>
      </c>
      <c r="EG78" s="126"/>
      <c r="EH78" s="126"/>
      <c r="EI78" s="126"/>
      <c r="EJ78" s="127"/>
      <c r="EK78" s="140">
        <f t="shared" ref="EK78:ER78" si="356">SUM(EK79)</f>
        <v>0</v>
      </c>
      <c r="EL78" s="140">
        <f t="shared" si="356"/>
        <v>0</v>
      </c>
      <c r="EM78" s="140">
        <f t="shared" si="356"/>
        <v>0</v>
      </c>
      <c r="EN78" s="140">
        <f t="shared" si="356"/>
        <v>0</v>
      </c>
      <c r="EO78" s="140">
        <f t="shared" si="356"/>
        <v>0</v>
      </c>
      <c r="EP78" s="140">
        <f t="shared" si="356"/>
        <v>0</v>
      </c>
      <c r="EQ78" s="167">
        <f t="shared" si="356"/>
        <v>0</v>
      </c>
      <c r="ER78" s="167">
        <f t="shared" si="356"/>
        <v>0</v>
      </c>
      <c r="ES78" s="192" t="s">
        <v>1209</v>
      </c>
      <c r="ET78" s="170"/>
      <c r="EU78" s="125" t="s">
        <v>102</v>
      </c>
      <c r="EV78" s="126" t="s">
        <v>1955</v>
      </c>
      <c r="EW78" s="126"/>
      <c r="EX78" s="126"/>
      <c r="EY78" s="126"/>
      <c r="EZ78" s="127"/>
      <c r="FA78" s="140">
        <f t="shared" ref="FA78:FH78" si="357">SUM(FA79)</f>
        <v>0</v>
      </c>
      <c r="FB78" s="140">
        <f t="shared" si="357"/>
        <v>0</v>
      </c>
      <c r="FC78" s="140">
        <f t="shared" si="357"/>
        <v>0</v>
      </c>
      <c r="FD78" s="140">
        <f t="shared" si="357"/>
        <v>0</v>
      </c>
      <c r="FE78" s="140">
        <f t="shared" si="357"/>
        <v>0</v>
      </c>
      <c r="FF78" s="140">
        <f t="shared" si="357"/>
        <v>0</v>
      </c>
      <c r="FG78" s="140">
        <f t="shared" si="357"/>
        <v>0</v>
      </c>
      <c r="FH78" s="140">
        <f t="shared" si="357"/>
        <v>0</v>
      </c>
      <c r="FI78" s="192" t="s">
        <v>1288</v>
      </c>
      <c r="FJ78" s="170"/>
      <c r="FK78" s="125" t="s">
        <v>102</v>
      </c>
      <c r="FL78" s="126" t="s">
        <v>1955</v>
      </c>
      <c r="FM78" s="126"/>
      <c r="FN78" s="126"/>
      <c r="FO78" s="126"/>
      <c r="FP78" s="127"/>
      <c r="FQ78" s="140">
        <f t="shared" ref="FQ78:FX78" si="358">SUM(FQ79)</f>
        <v>0</v>
      </c>
      <c r="FR78" s="140">
        <f t="shared" si="358"/>
        <v>0</v>
      </c>
      <c r="FS78" s="140">
        <f t="shared" si="358"/>
        <v>0</v>
      </c>
      <c r="FT78" s="140">
        <f t="shared" si="358"/>
        <v>0</v>
      </c>
      <c r="FU78" s="140">
        <f t="shared" si="358"/>
        <v>0</v>
      </c>
      <c r="FV78" s="140">
        <f t="shared" si="358"/>
        <v>0</v>
      </c>
      <c r="FW78" s="140">
        <f t="shared" si="358"/>
        <v>0</v>
      </c>
      <c r="FX78" s="140">
        <f t="shared" si="358"/>
        <v>0</v>
      </c>
      <c r="FY78" s="192" t="s">
        <v>1367</v>
      </c>
      <c r="FZ78" s="170"/>
      <c r="GA78" s="125" t="s">
        <v>102</v>
      </c>
      <c r="GB78" s="126" t="s">
        <v>1955</v>
      </c>
      <c r="GC78" s="126"/>
      <c r="GD78" s="126"/>
      <c r="GE78" s="126"/>
      <c r="GF78" s="127"/>
      <c r="GG78" s="140">
        <f t="shared" ref="GG78:GN78" si="359">SUM(GG79)</f>
        <v>0</v>
      </c>
      <c r="GH78" s="140">
        <f t="shared" si="359"/>
        <v>0</v>
      </c>
      <c r="GI78" s="140">
        <f t="shared" si="359"/>
        <v>0</v>
      </c>
      <c r="GJ78" s="140">
        <f t="shared" si="359"/>
        <v>0</v>
      </c>
      <c r="GK78" s="140">
        <f t="shared" si="359"/>
        <v>0</v>
      </c>
      <c r="GL78" s="140">
        <f t="shared" si="359"/>
        <v>0</v>
      </c>
      <c r="GM78" s="140">
        <f t="shared" si="359"/>
        <v>0</v>
      </c>
      <c r="GN78" s="140">
        <f t="shared" si="359"/>
        <v>0</v>
      </c>
      <c r="GO78" s="192" t="s">
        <v>2154</v>
      </c>
      <c r="GP78" s="170"/>
      <c r="GQ78" s="125" t="s">
        <v>102</v>
      </c>
      <c r="GR78" s="126" t="s">
        <v>1955</v>
      </c>
      <c r="GS78" s="126"/>
      <c r="GT78" s="126"/>
      <c r="GU78" s="126"/>
      <c r="GV78" s="127"/>
      <c r="GW78" s="140">
        <f t="shared" ref="GW78:HP78" si="360">SUM(GW79)</f>
        <v>0</v>
      </c>
      <c r="GX78" s="140">
        <f t="shared" si="360"/>
        <v>0</v>
      </c>
      <c r="GY78" s="140">
        <f t="shared" si="360"/>
        <v>0</v>
      </c>
      <c r="GZ78" s="140">
        <f t="shared" si="360"/>
        <v>0</v>
      </c>
      <c r="HA78" s="140">
        <f t="shared" ref="HA78" si="361">SUM(HA79)</f>
        <v>0</v>
      </c>
      <c r="HB78" s="140">
        <f t="shared" ref="HB78" si="362">SUM(HB79)</f>
        <v>0</v>
      </c>
      <c r="HC78" s="140">
        <f t="shared" ref="HC78" si="363">SUM(HC79)</f>
        <v>0</v>
      </c>
      <c r="HD78" s="140">
        <f t="shared" ref="HD78" si="364">SUM(HD79)</f>
        <v>0</v>
      </c>
      <c r="HE78" s="192" t="s">
        <v>2233</v>
      </c>
      <c r="HF78" s="170"/>
      <c r="HG78" s="125" t="s">
        <v>102</v>
      </c>
      <c r="HH78" s="126" t="s">
        <v>1955</v>
      </c>
      <c r="HI78" s="126"/>
      <c r="HJ78" s="126"/>
      <c r="HK78" s="126"/>
      <c r="HL78" s="127"/>
      <c r="HM78" s="140">
        <f t="shared" si="360"/>
        <v>0</v>
      </c>
      <c r="HN78" s="140">
        <f t="shared" si="360"/>
        <v>0</v>
      </c>
      <c r="HO78" s="140">
        <f t="shared" si="360"/>
        <v>0</v>
      </c>
      <c r="HP78" s="140">
        <f t="shared" si="360"/>
        <v>0</v>
      </c>
      <c r="HQ78" s="140">
        <f t="shared" ref="HQ78" si="365">SUM(HQ79)</f>
        <v>0</v>
      </c>
      <c r="HR78" s="140">
        <f t="shared" ref="HR78" si="366">SUM(HR79)</f>
        <v>0</v>
      </c>
      <c r="HS78" s="140">
        <f t="shared" ref="HS78" si="367">SUM(HS79)</f>
        <v>0</v>
      </c>
      <c r="HT78" s="140">
        <f t="shared" ref="HT78" si="368">SUM(HT79)</f>
        <v>0</v>
      </c>
      <c r="HU78" s="192" t="s">
        <v>2312</v>
      </c>
      <c r="HV78" s="110"/>
      <c r="HW78" s="125" t="s">
        <v>102</v>
      </c>
      <c r="HX78" s="126" t="s">
        <v>1955</v>
      </c>
      <c r="HY78" s="126"/>
      <c r="HZ78" s="126"/>
      <c r="IA78" s="126"/>
      <c r="IB78" s="140">
        <f t="shared" ref="IB78:II78" si="369">SUM(IB79)</f>
        <v>0</v>
      </c>
      <c r="IC78" s="140">
        <f t="shared" si="369"/>
        <v>0</v>
      </c>
      <c r="ID78" s="140">
        <f t="shared" si="369"/>
        <v>0</v>
      </c>
      <c r="IE78" s="140">
        <f t="shared" si="369"/>
        <v>0</v>
      </c>
      <c r="IF78" s="140">
        <f t="shared" si="369"/>
        <v>0</v>
      </c>
      <c r="IG78" s="140">
        <f t="shared" si="369"/>
        <v>0</v>
      </c>
      <c r="IH78" s="140">
        <f t="shared" si="369"/>
        <v>0</v>
      </c>
      <c r="II78" s="140">
        <f t="shared" si="369"/>
        <v>0</v>
      </c>
      <c r="IJ78" s="192" t="s">
        <v>2391</v>
      </c>
      <c r="IK78" s="110"/>
      <c r="IL78" s="125" t="s">
        <v>102</v>
      </c>
      <c r="IM78" s="126" t="s">
        <v>1955</v>
      </c>
      <c r="IN78" s="126"/>
      <c r="IO78" s="126"/>
      <c r="IP78" s="126"/>
      <c r="IQ78" s="140">
        <f t="shared" ref="IQ78:IT78" si="370">SUM(IQ79)</f>
        <v>0</v>
      </c>
      <c r="IR78" s="140">
        <f t="shared" si="370"/>
        <v>0</v>
      </c>
      <c r="IS78" s="140">
        <f t="shared" si="370"/>
        <v>0</v>
      </c>
      <c r="IT78" s="140">
        <f t="shared" si="370"/>
        <v>0</v>
      </c>
      <c r="IU78" s="140">
        <f t="shared" si="249"/>
        <v>500000</v>
      </c>
      <c r="IV78" s="140">
        <f t="shared" si="249"/>
        <v>500000</v>
      </c>
    </row>
    <row r="79" spans="1:256" s="62" customFormat="1" ht="15" customHeight="1" thickBot="1" x14ac:dyDescent="0.25">
      <c r="A79" s="192" t="s">
        <v>166</v>
      </c>
      <c r="B79" s="61"/>
      <c r="C79" s="48"/>
      <c r="D79" s="81" t="s">
        <v>637</v>
      </c>
      <c r="E79" s="59" t="s">
        <v>1955</v>
      </c>
      <c r="F79" s="59"/>
      <c r="G79" s="59"/>
      <c r="H79" s="59"/>
      <c r="I79" s="60">
        <v>500000</v>
      </c>
      <c r="J79" s="60">
        <v>500000</v>
      </c>
      <c r="K79" s="60"/>
      <c r="L79" s="60"/>
      <c r="M79" s="60"/>
      <c r="N79" s="60"/>
      <c r="O79" s="60"/>
      <c r="P79" s="60"/>
      <c r="Q79" s="60"/>
      <c r="R79" s="60"/>
      <c r="S79" s="192" t="s">
        <v>266</v>
      </c>
      <c r="T79" s="61"/>
      <c r="U79" s="48"/>
      <c r="V79" s="81" t="s">
        <v>637</v>
      </c>
      <c r="W79" s="59" t="s">
        <v>1955</v>
      </c>
      <c r="X79" s="59"/>
      <c r="Y79" s="59"/>
      <c r="Z79" s="59"/>
      <c r="AA79" s="60"/>
      <c r="AB79" s="60"/>
      <c r="AC79" s="60"/>
      <c r="AD79" s="60"/>
      <c r="AE79" s="60"/>
      <c r="AF79" s="60"/>
      <c r="AG79" s="150"/>
      <c r="AH79" s="150"/>
      <c r="AI79" s="192" t="s">
        <v>346</v>
      </c>
      <c r="AJ79" s="61"/>
      <c r="AK79" s="48"/>
      <c r="AL79" s="81" t="s">
        <v>637</v>
      </c>
      <c r="AM79" s="59" t="s">
        <v>1955</v>
      </c>
      <c r="AN79" s="59"/>
      <c r="AO79" s="59"/>
      <c r="AP79" s="158"/>
      <c r="AQ79" s="150"/>
      <c r="AR79" s="150"/>
      <c r="AS79" s="150"/>
      <c r="AT79" s="150"/>
      <c r="AU79" s="150"/>
      <c r="AV79" s="150"/>
      <c r="AW79" s="150"/>
      <c r="AX79" s="150"/>
      <c r="AY79" s="192" t="s">
        <v>425</v>
      </c>
      <c r="AZ79" s="61"/>
      <c r="BA79" s="48"/>
      <c r="BB79" s="81" t="s">
        <v>637</v>
      </c>
      <c r="BC79" s="59" t="s">
        <v>1955</v>
      </c>
      <c r="BD79" s="59"/>
      <c r="BE79" s="59"/>
      <c r="BF79" s="158"/>
      <c r="BG79" s="150"/>
      <c r="BH79" s="150"/>
      <c r="BI79" s="150"/>
      <c r="BJ79" s="150"/>
      <c r="BK79" s="150"/>
      <c r="BL79" s="150"/>
      <c r="BM79" s="150"/>
      <c r="BN79" s="150"/>
      <c r="BO79" s="192" t="s">
        <v>503</v>
      </c>
      <c r="BP79" s="61"/>
      <c r="BQ79" s="48"/>
      <c r="BR79" s="81" t="s">
        <v>637</v>
      </c>
      <c r="BS79" s="59" t="s">
        <v>1955</v>
      </c>
      <c r="BT79" s="59"/>
      <c r="BU79" s="59"/>
      <c r="BV79" s="158"/>
      <c r="BW79" s="150"/>
      <c r="BX79" s="150"/>
      <c r="BY79" s="150"/>
      <c r="BZ79" s="150"/>
      <c r="CA79" s="150"/>
      <c r="CB79" s="150"/>
      <c r="CC79" s="150"/>
      <c r="CD79" s="150"/>
      <c r="CE79" s="150"/>
      <c r="CF79" s="150"/>
      <c r="CG79" s="192" t="s">
        <v>731</v>
      </c>
      <c r="CH79" s="61"/>
      <c r="CI79" s="48"/>
      <c r="CJ79" s="81" t="s">
        <v>637</v>
      </c>
      <c r="CK79" s="59" t="s">
        <v>1955</v>
      </c>
      <c r="CL79" s="59"/>
      <c r="CM79" s="59"/>
      <c r="CN79" s="158"/>
      <c r="CO79" s="150"/>
      <c r="CP79" s="150"/>
      <c r="CQ79" s="150"/>
      <c r="CR79" s="150"/>
      <c r="CS79" s="150"/>
      <c r="CT79" s="150"/>
      <c r="CU79" s="150"/>
      <c r="CV79" s="150"/>
      <c r="CW79" s="192" t="s">
        <v>973</v>
      </c>
      <c r="CX79" s="61"/>
      <c r="CY79" s="48"/>
      <c r="CZ79" s="81" t="s">
        <v>637</v>
      </c>
      <c r="DA79" s="59" t="s">
        <v>1955</v>
      </c>
      <c r="DB79" s="59"/>
      <c r="DC79" s="59"/>
      <c r="DD79" s="158"/>
      <c r="DE79" s="150"/>
      <c r="DF79" s="150"/>
      <c r="DG79" s="150"/>
      <c r="DH79" s="150"/>
      <c r="DI79" s="150"/>
      <c r="DJ79" s="150"/>
      <c r="DK79" s="150"/>
      <c r="DL79" s="150"/>
      <c r="DM79" s="192" t="s">
        <v>1052</v>
      </c>
      <c r="DN79" s="61"/>
      <c r="DO79" s="48"/>
      <c r="DP79" s="81" t="s">
        <v>637</v>
      </c>
      <c r="DQ79" s="59" t="s">
        <v>1955</v>
      </c>
      <c r="DR79" s="59"/>
      <c r="DS79" s="59"/>
      <c r="DT79" s="158"/>
      <c r="DU79" s="150"/>
      <c r="DV79" s="150"/>
      <c r="DW79" s="150"/>
      <c r="DX79" s="150"/>
      <c r="DY79" s="150"/>
      <c r="DZ79" s="150"/>
      <c r="EA79" s="150"/>
      <c r="EB79" s="150"/>
      <c r="EC79" s="192" t="s">
        <v>1131</v>
      </c>
      <c r="ED79" s="61"/>
      <c r="EE79" s="48"/>
      <c r="EF79" s="81" t="s">
        <v>637</v>
      </c>
      <c r="EG79" s="59" t="s">
        <v>1955</v>
      </c>
      <c r="EH79" s="59"/>
      <c r="EI79" s="59"/>
      <c r="EJ79" s="158"/>
      <c r="EK79" s="150"/>
      <c r="EL79" s="150"/>
      <c r="EM79" s="150"/>
      <c r="EN79" s="150"/>
      <c r="EO79" s="150"/>
      <c r="EP79" s="150"/>
      <c r="EQ79" s="150"/>
      <c r="ER79" s="150"/>
      <c r="ES79" s="192" t="s">
        <v>1210</v>
      </c>
      <c r="ET79" s="61"/>
      <c r="EU79" s="48"/>
      <c r="EV79" s="81" t="s">
        <v>637</v>
      </c>
      <c r="EW79" s="59" t="s">
        <v>1955</v>
      </c>
      <c r="EX79" s="59"/>
      <c r="EY79" s="59"/>
      <c r="EZ79" s="158"/>
      <c r="FA79" s="150"/>
      <c r="FB79" s="150"/>
      <c r="FC79" s="150"/>
      <c r="FD79" s="150"/>
      <c r="FE79" s="150"/>
      <c r="FF79" s="150"/>
      <c r="FG79" s="150"/>
      <c r="FH79" s="150"/>
      <c r="FI79" s="192" t="s">
        <v>1289</v>
      </c>
      <c r="FJ79" s="61"/>
      <c r="FK79" s="48"/>
      <c r="FL79" s="81" t="s">
        <v>637</v>
      </c>
      <c r="FM79" s="59" t="s">
        <v>1955</v>
      </c>
      <c r="FN79" s="59"/>
      <c r="FO79" s="59"/>
      <c r="FP79" s="158"/>
      <c r="FQ79" s="150"/>
      <c r="FR79" s="150"/>
      <c r="FS79" s="150"/>
      <c r="FT79" s="150"/>
      <c r="FU79" s="150"/>
      <c r="FV79" s="150"/>
      <c r="FW79" s="150"/>
      <c r="FX79" s="150"/>
      <c r="FY79" s="192" t="s">
        <v>1368</v>
      </c>
      <c r="FZ79" s="61"/>
      <c r="GA79" s="48"/>
      <c r="GB79" s="81" t="s">
        <v>637</v>
      </c>
      <c r="GC79" s="59" t="s">
        <v>1955</v>
      </c>
      <c r="GD79" s="59"/>
      <c r="GE79" s="59"/>
      <c r="GF79" s="158"/>
      <c r="GG79" s="150"/>
      <c r="GH79" s="150"/>
      <c r="GI79" s="150"/>
      <c r="GJ79" s="150"/>
      <c r="GK79" s="150"/>
      <c r="GL79" s="150"/>
      <c r="GM79" s="150"/>
      <c r="GN79" s="150"/>
      <c r="GO79" s="192" t="s">
        <v>2155</v>
      </c>
      <c r="GP79" s="61"/>
      <c r="GQ79" s="48"/>
      <c r="GR79" s="81" t="s">
        <v>637</v>
      </c>
      <c r="GS79" s="59" t="s">
        <v>1955</v>
      </c>
      <c r="GT79" s="59"/>
      <c r="GU79" s="59"/>
      <c r="GV79" s="158"/>
      <c r="GW79" s="150"/>
      <c r="GX79" s="150"/>
      <c r="GY79" s="150"/>
      <c r="GZ79" s="150"/>
      <c r="HA79" s="150"/>
      <c r="HB79" s="150"/>
      <c r="HC79" s="150"/>
      <c r="HD79" s="150"/>
      <c r="HE79" s="192" t="s">
        <v>2234</v>
      </c>
      <c r="HF79" s="61"/>
      <c r="HG79" s="48"/>
      <c r="HH79" s="81" t="s">
        <v>637</v>
      </c>
      <c r="HI79" s="59" t="s">
        <v>1955</v>
      </c>
      <c r="HJ79" s="59"/>
      <c r="HK79" s="59"/>
      <c r="HL79" s="158"/>
      <c r="HM79" s="150"/>
      <c r="HN79" s="150"/>
      <c r="HO79" s="150"/>
      <c r="HP79" s="150"/>
      <c r="HQ79" s="52"/>
      <c r="HR79" s="150"/>
      <c r="HS79" s="150"/>
      <c r="HT79" s="150"/>
      <c r="HU79" s="192" t="s">
        <v>2313</v>
      </c>
      <c r="HV79" s="61"/>
      <c r="HW79" s="48"/>
      <c r="HX79" s="81" t="s">
        <v>637</v>
      </c>
      <c r="HY79" s="59" t="s">
        <v>1955</v>
      </c>
      <c r="HZ79" s="59"/>
      <c r="IA79" s="59"/>
      <c r="IB79" s="52"/>
      <c r="IC79" s="150"/>
      <c r="ID79" s="150"/>
      <c r="IE79" s="150"/>
      <c r="IF79" s="150"/>
      <c r="IG79" s="150"/>
      <c r="IH79" s="150"/>
      <c r="II79" s="150"/>
      <c r="IJ79" s="192" t="s">
        <v>2392</v>
      </c>
      <c r="IK79" s="61"/>
      <c r="IL79" s="48"/>
      <c r="IM79" s="81" t="s">
        <v>637</v>
      </c>
      <c r="IN79" s="59" t="s">
        <v>1955</v>
      </c>
      <c r="IO79" s="59"/>
      <c r="IP79" s="59"/>
      <c r="IQ79" s="52"/>
      <c r="IR79" s="52"/>
      <c r="IS79" s="150"/>
      <c r="IT79" s="150"/>
      <c r="IU79" s="52">
        <f t="shared" si="249"/>
        <v>500000</v>
      </c>
      <c r="IV79" s="52">
        <f t="shared" si="249"/>
        <v>500000</v>
      </c>
    </row>
    <row r="80" spans="1:256" s="62" customFormat="1" ht="15" customHeight="1" thickBot="1" x14ac:dyDescent="0.3">
      <c r="A80" s="192" t="s">
        <v>167</v>
      </c>
      <c r="B80" s="61"/>
      <c r="C80" s="125" t="s">
        <v>529</v>
      </c>
      <c r="D80" s="112" t="s">
        <v>950</v>
      </c>
      <c r="E80" s="64"/>
      <c r="F80" s="64"/>
      <c r="G80" s="64"/>
      <c r="H80" s="64"/>
      <c r="I80" s="245"/>
      <c r="J80" s="245"/>
      <c r="K80" s="245"/>
      <c r="L80" s="245"/>
      <c r="M80" s="245"/>
      <c r="N80" s="245"/>
      <c r="O80" s="245"/>
      <c r="P80" s="245"/>
      <c r="Q80" s="245"/>
      <c r="R80" s="245"/>
      <c r="S80" s="192" t="s">
        <v>267</v>
      </c>
      <c r="T80" s="61"/>
      <c r="U80" s="125" t="s">
        <v>529</v>
      </c>
      <c r="V80" s="112" t="s">
        <v>950</v>
      </c>
      <c r="W80" s="64"/>
      <c r="X80" s="64"/>
      <c r="Y80" s="64"/>
      <c r="Z80" s="64"/>
      <c r="AA80" s="279"/>
      <c r="AB80" s="279"/>
      <c r="AC80" s="279"/>
      <c r="AD80" s="279"/>
      <c r="AE80" s="279">
        <v>21189</v>
      </c>
      <c r="AF80" s="278">
        <v>21189</v>
      </c>
      <c r="AG80" s="280"/>
      <c r="AH80" s="280"/>
      <c r="AI80" s="192" t="s">
        <v>347</v>
      </c>
      <c r="AJ80" s="61"/>
      <c r="AK80" s="125" t="s">
        <v>529</v>
      </c>
      <c r="AL80" s="112" t="s">
        <v>950</v>
      </c>
      <c r="AM80" s="64"/>
      <c r="AN80" s="64"/>
      <c r="AO80" s="64"/>
      <c r="AP80" s="247"/>
      <c r="AQ80" s="246"/>
      <c r="AR80" s="246"/>
      <c r="AS80" s="246"/>
      <c r="AT80" s="246"/>
      <c r="AU80" s="246"/>
      <c r="AV80" s="246"/>
      <c r="AW80" s="246"/>
      <c r="AX80" s="246"/>
      <c r="AY80" s="192" t="s">
        <v>426</v>
      </c>
      <c r="AZ80" s="61"/>
      <c r="BA80" s="125" t="s">
        <v>529</v>
      </c>
      <c r="BB80" s="112" t="s">
        <v>950</v>
      </c>
      <c r="BC80" s="64"/>
      <c r="BD80" s="64"/>
      <c r="BE80" s="64"/>
      <c r="BF80" s="247"/>
      <c r="BG80" s="246"/>
      <c r="BH80" s="246"/>
      <c r="BI80" s="246"/>
      <c r="BJ80" s="246"/>
      <c r="BK80" s="246"/>
      <c r="BL80" s="246"/>
      <c r="BM80" s="246"/>
      <c r="BN80" s="246"/>
      <c r="BO80" s="192" t="s">
        <v>504</v>
      </c>
      <c r="BP80" s="61"/>
      <c r="BQ80" s="125" t="s">
        <v>529</v>
      </c>
      <c r="BR80" s="112" t="s">
        <v>950</v>
      </c>
      <c r="BS80" s="64"/>
      <c r="BT80" s="64"/>
      <c r="BU80" s="64"/>
      <c r="BV80" s="247"/>
      <c r="BW80" s="246"/>
      <c r="BX80" s="246"/>
      <c r="BY80" s="246"/>
      <c r="BZ80" s="246"/>
      <c r="CA80" s="246"/>
      <c r="CB80" s="246"/>
      <c r="CC80" s="246"/>
      <c r="CD80" s="246"/>
      <c r="CE80" s="246"/>
      <c r="CF80" s="246"/>
      <c r="CG80" s="192" t="s">
        <v>732</v>
      </c>
      <c r="CH80" s="61"/>
      <c r="CI80" s="125" t="s">
        <v>529</v>
      </c>
      <c r="CJ80" s="112" t="s">
        <v>950</v>
      </c>
      <c r="CK80" s="64"/>
      <c r="CL80" s="64"/>
      <c r="CM80" s="64"/>
      <c r="CN80" s="247"/>
      <c r="CO80" s="246"/>
      <c r="CP80" s="246"/>
      <c r="CQ80" s="246"/>
      <c r="CR80" s="246"/>
      <c r="CS80" s="246"/>
      <c r="CT80" s="246"/>
      <c r="CU80" s="246"/>
      <c r="CV80" s="246"/>
      <c r="CW80" s="192" t="s">
        <v>974</v>
      </c>
      <c r="CX80" s="61"/>
      <c r="CY80" s="125" t="s">
        <v>529</v>
      </c>
      <c r="CZ80" s="112" t="s">
        <v>950</v>
      </c>
      <c r="DA80" s="64"/>
      <c r="DB80" s="64"/>
      <c r="DC80" s="64"/>
      <c r="DD80" s="247"/>
      <c r="DE80" s="246"/>
      <c r="DF80" s="246"/>
      <c r="DG80" s="246"/>
      <c r="DH80" s="246"/>
      <c r="DI80" s="246"/>
      <c r="DJ80" s="246"/>
      <c r="DK80" s="246"/>
      <c r="DL80" s="246"/>
      <c r="DM80" s="192" t="s">
        <v>1053</v>
      </c>
      <c r="DN80" s="61"/>
      <c r="DO80" s="125" t="s">
        <v>529</v>
      </c>
      <c r="DP80" s="112" t="s">
        <v>950</v>
      </c>
      <c r="DQ80" s="64"/>
      <c r="DR80" s="64"/>
      <c r="DS80" s="64"/>
      <c r="DT80" s="247"/>
      <c r="DU80" s="246"/>
      <c r="DV80" s="246"/>
      <c r="DW80" s="246"/>
      <c r="DX80" s="246"/>
      <c r="DY80" s="246"/>
      <c r="DZ80" s="246"/>
      <c r="EA80" s="246"/>
      <c r="EB80" s="246"/>
      <c r="EC80" s="192" t="s">
        <v>1132</v>
      </c>
      <c r="ED80" s="61"/>
      <c r="EE80" s="125" t="s">
        <v>529</v>
      </c>
      <c r="EF80" s="112" t="s">
        <v>950</v>
      </c>
      <c r="EG80" s="64"/>
      <c r="EH80" s="64"/>
      <c r="EI80" s="64"/>
      <c r="EJ80" s="247"/>
      <c r="EK80" s="246"/>
      <c r="EL80" s="246"/>
      <c r="EM80" s="246"/>
      <c r="EN80" s="246"/>
      <c r="EO80" s="246"/>
      <c r="EP80" s="246"/>
      <c r="EQ80" s="246"/>
      <c r="ER80" s="246"/>
      <c r="ES80" s="192" t="s">
        <v>1211</v>
      </c>
      <c r="ET80" s="61"/>
      <c r="EU80" s="125" t="s">
        <v>529</v>
      </c>
      <c r="EV80" s="112" t="s">
        <v>950</v>
      </c>
      <c r="EW80" s="64"/>
      <c r="EX80" s="64"/>
      <c r="EY80" s="64"/>
      <c r="EZ80" s="247"/>
      <c r="FA80" s="246"/>
      <c r="FB80" s="246"/>
      <c r="FC80" s="246"/>
      <c r="FD80" s="246"/>
      <c r="FE80" s="246"/>
      <c r="FF80" s="246"/>
      <c r="FG80" s="246"/>
      <c r="FH80" s="246"/>
      <c r="FI80" s="192" t="s">
        <v>1290</v>
      </c>
      <c r="FJ80" s="61"/>
      <c r="FK80" s="125" t="s">
        <v>529</v>
      </c>
      <c r="FL80" s="112" t="s">
        <v>950</v>
      </c>
      <c r="FM80" s="64"/>
      <c r="FN80" s="64"/>
      <c r="FO80" s="64"/>
      <c r="FP80" s="247"/>
      <c r="FQ80" s="246"/>
      <c r="FR80" s="246"/>
      <c r="FS80" s="246"/>
      <c r="FT80" s="246"/>
      <c r="FU80" s="246"/>
      <c r="FV80" s="246"/>
      <c r="FW80" s="246"/>
      <c r="FX80" s="246"/>
      <c r="FY80" s="192" t="s">
        <v>1369</v>
      </c>
      <c r="FZ80" s="61"/>
      <c r="GA80" s="125" t="s">
        <v>529</v>
      </c>
      <c r="GB80" s="112" t="s">
        <v>950</v>
      </c>
      <c r="GC80" s="64"/>
      <c r="GD80" s="64"/>
      <c r="GE80" s="64"/>
      <c r="GF80" s="247"/>
      <c r="GG80" s="246"/>
      <c r="GH80" s="246"/>
      <c r="GI80" s="246"/>
      <c r="GJ80" s="246"/>
      <c r="GK80" s="246"/>
      <c r="GL80" s="246"/>
      <c r="GM80" s="246"/>
      <c r="GN80" s="246"/>
      <c r="GO80" s="192" t="s">
        <v>2156</v>
      </c>
      <c r="GP80" s="61"/>
      <c r="GQ80" s="125" t="s">
        <v>529</v>
      </c>
      <c r="GR80" s="112" t="s">
        <v>950</v>
      </c>
      <c r="GS80" s="64"/>
      <c r="GT80" s="64"/>
      <c r="GU80" s="64"/>
      <c r="GV80" s="247"/>
      <c r="GW80" s="246"/>
      <c r="GX80" s="246"/>
      <c r="GY80" s="246"/>
      <c r="GZ80" s="246"/>
      <c r="HA80" s="246"/>
      <c r="HB80" s="246"/>
      <c r="HC80" s="246"/>
      <c r="HD80" s="246"/>
      <c r="HE80" s="192" t="s">
        <v>2235</v>
      </c>
      <c r="HF80" s="61"/>
      <c r="HG80" s="125" t="s">
        <v>529</v>
      </c>
      <c r="HH80" s="112" t="s">
        <v>950</v>
      </c>
      <c r="HI80" s="64"/>
      <c r="HJ80" s="64"/>
      <c r="HK80" s="64"/>
      <c r="HL80" s="247"/>
      <c r="HM80" s="246"/>
      <c r="HN80" s="246"/>
      <c r="HO80" s="246"/>
      <c r="HP80" s="246"/>
      <c r="HQ80" s="245"/>
      <c r="HR80" s="246"/>
      <c r="HS80" s="246"/>
      <c r="HT80" s="246"/>
      <c r="HU80" s="192" t="s">
        <v>2314</v>
      </c>
      <c r="HV80" s="61"/>
      <c r="HW80" s="125" t="s">
        <v>529</v>
      </c>
      <c r="HX80" s="112" t="s">
        <v>950</v>
      </c>
      <c r="HY80" s="64"/>
      <c r="HZ80" s="64"/>
      <c r="IA80" s="64"/>
      <c r="IB80" s="245"/>
      <c r="IC80" s="246"/>
      <c r="ID80" s="246"/>
      <c r="IE80" s="246"/>
      <c r="IF80" s="246"/>
      <c r="IG80" s="246"/>
      <c r="IH80" s="246"/>
      <c r="II80" s="246"/>
      <c r="IJ80" s="192" t="s">
        <v>2393</v>
      </c>
      <c r="IK80" s="61"/>
      <c r="IL80" s="125" t="s">
        <v>529</v>
      </c>
      <c r="IM80" s="112" t="s">
        <v>950</v>
      </c>
      <c r="IN80" s="64"/>
      <c r="IO80" s="64"/>
      <c r="IP80" s="64"/>
      <c r="IQ80" s="245"/>
      <c r="IR80" s="245"/>
      <c r="IS80" s="246"/>
      <c r="IT80" s="246"/>
      <c r="IU80" s="279">
        <f t="shared" si="249"/>
        <v>21189</v>
      </c>
      <c r="IV80" s="279">
        <f t="shared" si="249"/>
        <v>21189</v>
      </c>
    </row>
    <row r="81" spans="1:256" s="86" customFormat="1" ht="15" customHeight="1" thickBot="1" x14ac:dyDescent="0.25">
      <c r="A81" s="192" t="s">
        <v>168</v>
      </c>
      <c r="B81" s="141"/>
      <c r="C81" s="142" t="s">
        <v>543</v>
      </c>
      <c r="D81" s="143" t="s">
        <v>548</v>
      </c>
      <c r="E81" s="144"/>
      <c r="F81" s="144"/>
      <c r="G81" s="144"/>
      <c r="H81" s="144"/>
      <c r="I81" s="145"/>
      <c r="J81" s="145"/>
      <c r="K81" s="145"/>
      <c r="L81" s="145"/>
      <c r="M81" s="145"/>
      <c r="N81" s="145"/>
      <c r="O81" s="145"/>
      <c r="P81" s="145"/>
      <c r="Q81" s="145"/>
      <c r="R81" s="145"/>
      <c r="S81" s="192" t="s">
        <v>268</v>
      </c>
      <c r="T81" s="141"/>
      <c r="U81" s="142" t="s">
        <v>543</v>
      </c>
      <c r="V81" s="143" t="s">
        <v>548</v>
      </c>
      <c r="W81" s="144"/>
      <c r="X81" s="144"/>
      <c r="Y81" s="144"/>
      <c r="Z81" s="144"/>
      <c r="AA81" s="145"/>
      <c r="AB81" s="145"/>
      <c r="AC81" s="145"/>
      <c r="AD81" s="145"/>
      <c r="AE81" s="145"/>
      <c r="AF81" s="145"/>
      <c r="AG81" s="155"/>
      <c r="AH81" s="155"/>
      <c r="AI81" s="192" t="s">
        <v>348</v>
      </c>
      <c r="AJ81" s="141"/>
      <c r="AK81" s="142" t="s">
        <v>543</v>
      </c>
      <c r="AL81" s="143" t="s">
        <v>548</v>
      </c>
      <c r="AM81" s="144"/>
      <c r="AN81" s="144"/>
      <c r="AO81" s="144"/>
      <c r="AP81" s="166"/>
      <c r="AQ81" s="155">
        <v>1283143</v>
      </c>
      <c r="AR81" s="155">
        <v>1243143</v>
      </c>
      <c r="AS81" s="155"/>
      <c r="AT81" s="155"/>
      <c r="AU81" s="155"/>
      <c r="AV81" s="155"/>
      <c r="AW81" s="155"/>
      <c r="AX81" s="155"/>
      <c r="AY81" s="192" t="s">
        <v>427</v>
      </c>
      <c r="AZ81" s="141"/>
      <c r="BA81" s="142" t="s">
        <v>543</v>
      </c>
      <c r="BB81" s="143" t="s">
        <v>548</v>
      </c>
      <c r="BC81" s="144"/>
      <c r="BD81" s="144"/>
      <c r="BE81" s="144"/>
      <c r="BF81" s="166"/>
      <c r="BG81" s="155"/>
      <c r="BH81" s="155"/>
      <c r="BI81" s="155"/>
      <c r="BJ81" s="155"/>
      <c r="BK81" s="155"/>
      <c r="BL81" s="155"/>
      <c r="BM81" s="155"/>
      <c r="BN81" s="155"/>
      <c r="BO81" s="192" t="s">
        <v>505</v>
      </c>
      <c r="BP81" s="141"/>
      <c r="BQ81" s="142" t="s">
        <v>543</v>
      </c>
      <c r="BR81" s="143" t="s">
        <v>548</v>
      </c>
      <c r="BS81" s="144"/>
      <c r="BT81" s="144"/>
      <c r="BU81" s="144"/>
      <c r="BV81" s="166"/>
      <c r="BW81" s="155"/>
      <c r="BX81" s="155"/>
      <c r="BY81" s="155"/>
      <c r="BZ81" s="155"/>
      <c r="CA81" s="155"/>
      <c r="CB81" s="155"/>
      <c r="CC81" s="155"/>
      <c r="CD81" s="155"/>
      <c r="CE81" s="155"/>
      <c r="CF81" s="155"/>
      <c r="CG81" s="192" t="s">
        <v>733</v>
      </c>
      <c r="CH81" s="141"/>
      <c r="CI81" s="142" t="s">
        <v>543</v>
      </c>
      <c r="CJ81" s="143" t="s">
        <v>548</v>
      </c>
      <c r="CK81" s="144"/>
      <c r="CL81" s="144"/>
      <c r="CM81" s="144"/>
      <c r="CN81" s="166"/>
      <c r="CO81" s="155"/>
      <c r="CP81" s="155"/>
      <c r="CQ81" s="155"/>
      <c r="CR81" s="155"/>
      <c r="CS81" s="155"/>
      <c r="CT81" s="155"/>
      <c r="CU81" s="155"/>
      <c r="CV81" s="155"/>
      <c r="CW81" s="192" t="s">
        <v>975</v>
      </c>
      <c r="CX81" s="141"/>
      <c r="CY81" s="142" t="s">
        <v>543</v>
      </c>
      <c r="CZ81" s="143" t="s">
        <v>548</v>
      </c>
      <c r="DA81" s="144"/>
      <c r="DB81" s="144"/>
      <c r="DC81" s="144"/>
      <c r="DD81" s="166"/>
      <c r="DE81" s="155"/>
      <c r="DF81" s="155"/>
      <c r="DG81" s="155"/>
      <c r="DH81" s="155"/>
      <c r="DI81" s="155"/>
      <c r="DJ81" s="155"/>
      <c r="DK81" s="155"/>
      <c r="DL81" s="155"/>
      <c r="DM81" s="192" t="s">
        <v>1054</v>
      </c>
      <c r="DN81" s="141"/>
      <c r="DO81" s="142" t="s">
        <v>543</v>
      </c>
      <c r="DP81" s="143" t="s">
        <v>548</v>
      </c>
      <c r="DQ81" s="144"/>
      <c r="DR81" s="144"/>
      <c r="DS81" s="144"/>
      <c r="DT81" s="166"/>
      <c r="DU81" s="155"/>
      <c r="DV81" s="155"/>
      <c r="DW81" s="155"/>
      <c r="DX81" s="155"/>
      <c r="DY81" s="155"/>
      <c r="DZ81" s="155"/>
      <c r="EA81" s="155"/>
      <c r="EB81" s="155"/>
      <c r="EC81" s="192" t="s">
        <v>1133</v>
      </c>
      <c r="ED81" s="141"/>
      <c r="EE81" s="142" t="s">
        <v>543</v>
      </c>
      <c r="EF81" s="143" t="s">
        <v>548</v>
      </c>
      <c r="EG81" s="144"/>
      <c r="EH81" s="144"/>
      <c r="EI81" s="144"/>
      <c r="EJ81" s="166"/>
      <c r="EK81" s="155"/>
      <c r="EL81" s="155"/>
      <c r="EM81" s="155"/>
      <c r="EN81" s="155"/>
      <c r="EO81" s="155"/>
      <c r="EP81" s="155"/>
      <c r="EQ81" s="155"/>
      <c r="ER81" s="155"/>
      <c r="ES81" s="192" t="s">
        <v>1212</v>
      </c>
      <c r="ET81" s="141"/>
      <c r="EU81" s="142" t="s">
        <v>543</v>
      </c>
      <c r="EV81" s="143" t="s">
        <v>548</v>
      </c>
      <c r="EW81" s="144"/>
      <c r="EX81" s="144"/>
      <c r="EY81" s="144"/>
      <c r="EZ81" s="166"/>
      <c r="FA81" s="155"/>
      <c r="FB81" s="155"/>
      <c r="FC81" s="155"/>
      <c r="FD81" s="155"/>
      <c r="FE81" s="155"/>
      <c r="FF81" s="155"/>
      <c r="FG81" s="155"/>
      <c r="FH81" s="155"/>
      <c r="FI81" s="192" t="s">
        <v>1291</v>
      </c>
      <c r="FJ81" s="141"/>
      <c r="FK81" s="142" t="s">
        <v>543</v>
      </c>
      <c r="FL81" s="143" t="s">
        <v>548</v>
      </c>
      <c r="FM81" s="144"/>
      <c r="FN81" s="144"/>
      <c r="FO81" s="144"/>
      <c r="FP81" s="166"/>
      <c r="FQ81" s="155"/>
      <c r="FR81" s="155"/>
      <c r="FS81" s="155"/>
      <c r="FT81" s="155"/>
      <c r="FU81" s="155"/>
      <c r="FV81" s="155"/>
      <c r="FW81" s="155"/>
      <c r="FX81" s="155"/>
      <c r="FY81" s="192" t="s">
        <v>1370</v>
      </c>
      <c r="FZ81" s="141"/>
      <c r="GA81" s="142" t="s">
        <v>543</v>
      </c>
      <c r="GB81" s="143" t="s">
        <v>548</v>
      </c>
      <c r="GC81" s="144"/>
      <c r="GD81" s="144"/>
      <c r="GE81" s="144"/>
      <c r="GF81" s="166"/>
      <c r="GG81" s="155"/>
      <c r="GH81" s="155"/>
      <c r="GI81" s="155"/>
      <c r="GJ81" s="155"/>
      <c r="GK81" s="155"/>
      <c r="GL81" s="155"/>
      <c r="GM81" s="155"/>
      <c r="GN81" s="155"/>
      <c r="GO81" s="192" t="s">
        <v>2157</v>
      </c>
      <c r="GP81" s="141"/>
      <c r="GQ81" s="142" t="s">
        <v>543</v>
      </c>
      <c r="GR81" s="143" t="s">
        <v>548</v>
      </c>
      <c r="GS81" s="144"/>
      <c r="GT81" s="144"/>
      <c r="GU81" s="144"/>
      <c r="GV81" s="166"/>
      <c r="GW81" s="155"/>
      <c r="GX81" s="155"/>
      <c r="GY81" s="155"/>
      <c r="GZ81" s="155"/>
      <c r="HA81" s="155"/>
      <c r="HB81" s="155"/>
      <c r="HC81" s="155"/>
      <c r="HD81" s="155"/>
      <c r="HE81" s="192" t="s">
        <v>2236</v>
      </c>
      <c r="HF81" s="141"/>
      <c r="HG81" s="142" t="s">
        <v>543</v>
      </c>
      <c r="HH81" s="143" t="s">
        <v>548</v>
      </c>
      <c r="HI81" s="144"/>
      <c r="HJ81" s="144"/>
      <c r="HK81" s="144"/>
      <c r="HL81" s="166"/>
      <c r="HM81" s="155"/>
      <c r="HN81" s="155"/>
      <c r="HO81" s="155"/>
      <c r="HP81" s="155"/>
      <c r="HQ81" s="145"/>
      <c r="HR81" s="155"/>
      <c r="HS81" s="155"/>
      <c r="HT81" s="155"/>
      <c r="HU81" s="192" t="s">
        <v>2315</v>
      </c>
      <c r="HV81" s="141"/>
      <c r="HW81" s="142" t="s">
        <v>543</v>
      </c>
      <c r="HX81" s="143" t="s">
        <v>548</v>
      </c>
      <c r="HY81" s="144"/>
      <c r="HZ81" s="144"/>
      <c r="IA81" s="144"/>
      <c r="IB81" s="145"/>
      <c r="IC81" s="155"/>
      <c r="ID81" s="155"/>
      <c r="IE81" s="155"/>
      <c r="IF81" s="155"/>
      <c r="IG81" s="155"/>
      <c r="IH81" s="155"/>
      <c r="II81" s="155"/>
      <c r="IJ81" s="192" t="s">
        <v>2394</v>
      </c>
      <c r="IK81" s="141"/>
      <c r="IL81" s="142" t="s">
        <v>543</v>
      </c>
      <c r="IM81" s="143" t="s">
        <v>548</v>
      </c>
      <c r="IN81" s="144"/>
      <c r="IO81" s="144"/>
      <c r="IP81" s="144"/>
      <c r="IQ81" s="145"/>
      <c r="IR81" s="145"/>
      <c r="IS81" s="155"/>
      <c r="IT81" s="155"/>
      <c r="IU81" s="145">
        <f t="shared" si="249"/>
        <v>1283143</v>
      </c>
      <c r="IV81" s="145">
        <f t="shared" si="249"/>
        <v>1243143</v>
      </c>
    </row>
    <row r="82" spans="1:256" s="109" customFormat="1" ht="16.5" thickBot="1" x14ac:dyDescent="0.3">
      <c r="A82" s="192" t="s">
        <v>169</v>
      </c>
      <c r="B82" s="106" t="s">
        <v>539</v>
      </c>
      <c r="C82" s="107" t="s">
        <v>107</v>
      </c>
      <c r="D82" s="122"/>
      <c r="E82" s="122"/>
      <c r="F82" s="107"/>
      <c r="G82" s="107"/>
      <c r="H82" s="128"/>
      <c r="I82" s="108"/>
      <c r="J82" s="108"/>
      <c r="K82" s="108"/>
      <c r="L82" s="108"/>
      <c r="M82" s="108"/>
      <c r="N82" s="108"/>
      <c r="O82" s="108"/>
      <c r="P82" s="108"/>
      <c r="Q82" s="108"/>
      <c r="R82" s="108"/>
      <c r="S82" s="192" t="s">
        <v>269</v>
      </c>
      <c r="T82" s="106" t="s">
        <v>539</v>
      </c>
      <c r="U82" s="107" t="s">
        <v>107</v>
      </c>
      <c r="V82" s="122"/>
      <c r="W82" s="122"/>
      <c r="X82" s="107"/>
      <c r="Y82" s="107"/>
      <c r="Z82" s="128"/>
      <c r="AA82" s="108"/>
      <c r="AB82" s="108"/>
      <c r="AC82" s="108"/>
      <c r="AD82" s="108"/>
      <c r="AE82" s="108"/>
      <c r="AF82" s="108"/>
      <c r="AG82" s="108"/>
      <c r="AH82" s="108"/>
      <c r="AI82" s="192" t="s">
        <v>349</v>
      </c>
      <c r="AJ82" s="106" t="s">
        <v>539</v>
      </c>
      <c r="AK82" s="107" t="s">
        <v>107</v>
      </c>
      <c r="AL82" s="122"/>
      <c r="AM82" s="122"/>
      <c r="AN82" s="107"/>
      <c r="AO82" s="107"/>
      <c r="AP82" s="128"/>
      <c r="AQ82" s="108"/>
      <c r="AR82" s="108"/>
      <c r="AS82" s="108"/>
      <c r="AT82" s="108"/>
      <c r="AU82" s="108"/>
      <c r="AV82" s="108"/>
      <c r="AW82" s="108"/>
      <c r="AX82" s="108"/>
      <c r="AY82" s="192" t="s">
        <v>428</v>
      </c>
      <c r="AZ82" s="106" t="s">
        <v>539</v>
      </c>
      <c r="BA82" s="107" t="s">
        <v>107</v>
      </c>
      <c r="BB82" s="122"/>
      <c r="BC82" s="122"/>
      <c r="BD82" s="107"/>
      <c r="BE82" s="107"/>
      <c r="BF82" s="128"/>
      <c r="BG82" s="108"/>
      <c r="BH82" s="108"/>
      <c r="BI82" s="108"/>
      <c r="BJ82" s="108"/>
      <c r="BK82" s="168"/>
      <c r="BL82" s="168"/>
      <c r="BM82" s="108"/>
      <c r="BN82" s="108"/>
      <c r="BO82" s="192" t="s">
        <v>506</v>
      </c>
      <c r="BP82" s="106" t="s">
        <v>539</v>
      </c>
      <c r="BQ82" s="107" t="s">
        <v>107</v>
      </c>
      <c r="BR82" s="122"/>
      <c r="BS82" s="122"/>
      <c r="BT82" s="107"/>
      <c r="BU82" s="107"/>
      <c r="BV82" s="128"/>
      <c r="BW82" s="108"/>
      <c r="BX82" s="108"/>
      <c r="BY82" s="108"/>
      <c r="BZ82" s="108"/>
      <c r="CA82" s="108"/>
      <c r="CB82" s="108"/>
      <c r="CC82" s="108"/>
      <c r="CD82" s="108"/>
      <c r="CE82" s="108"/>
      <c r="CF82" s="108"/>
      <c r="CG82" s="192" t="s">
        <v>734</v>
      </c>
      <c r="CH82" s="106" t="s">
        <v>539</v>
      </c>
      <c r="CI82" s="107" t="s">
        <v>107</v>
      </c>
      <c r="CJ82" s="122"/>
      <c r="CK82" s="122"/>
      <c r="CL82" s="107"/>
      <c r="CM82" s="107"/>
      <c r="CN82" s="128"/>
      <c r="CO82" s="108"/>
      <c r="CP82" s="108"/>
      <c r="CQ82" s="108"/>
      <c r="CR82" s="108"/>
      <c r="CS82" s="108"/>
      <c r="CT82" s="108"/>
      <c r="CU82" s="108"/>
      <c r="CV82" s="108"/>
      <c r="CW82" s="192" t="s">
        <v>976</v>
      </c>
      <c r="CX82" s="106" t="s">
        <v>539</v>
      </c>
      <c r="CY82" s="107" t="s">
        <v>107</v>
      </c>
      <c r="CZ82" s="122"/>
      <c r="DA82" s="122"/>
      <c r="DB82" s="107"/>
      <c r="DC82" s="107"/>
      <c r="DD82" s="128"/>
      <c r="DE82" s="108"/>
      <c r="DF82" s="108"/>
      <c r="DG82" s="108"/>
      <c r="DH82" s="108"/>
      <c r="DI82" s="108"/>
      <c r="DJ82" s="108"/>
      <c r="DK82" s="108"/>
      <c r="DL82" s="108"/>
      <c r="DM82" s="192" t="s">
        <v>1055</v>
      </c>
      <c r="DN82" s="106" t="s">
        <v>539</v>
      </c>
      <c r="DO82" s="107" t="s">
        <v>107</v>
      </c>
      <c r="DP82" s="122"/>
      <c r="DQ82" s="122"/>
      <c r="DR82" s="107"/>
      <c r="DS82" s="107"/>
      <c r="DT82" s="128"/>
      <c r="DU82" s="108"/>
      <c r="DV82" s="108"/>
      <c r="DW82" s="108"/>
      <c r="DX82" s="108"/>
      <c r="DY82" s="108"/>
      <c r="DZ82" s="108"/>
      <c r="EA82" s="108"/>
      <c r="EB82" s="108"/>
      <c r="EC82" s="192" t="s">
        <v>1134</v>
      </c>
      <c r="ED82" s="106" t="s">
        <v>539</v>
      </c>
      <c r="EE82" s="107" t="s">
        <v>107</v>
      </c>
      <c r="EF82" s="122"/>
      <c r="EG82" s="122"/>
      <c r="EH82" s="107"/>
      <c r="EI82" s="107"/>
      <c r="EJ82" s="128"/>
      <c r="EK82" s="108"/>
      <c r="EL82" s="108"/>
      <c r="EM82" s="108"/>
      <c r="EN82" s="108"/>
      <c r="EO82" s="108"/>
      <c r="EP82" s="108"/>
      <c r="EQ82" s="108"/>
      <c r="ER82" s="108"/>
      <c r="ES82" s="192" t="s">
        <v>1213</v>
      </c>
      <c r="ET82" s="106" t="s">
        <v>539</v>
      </c>
      <c r="EU82" s="107" t="s">
        <v>107</v>
      </c>
      <c r="EV82" s="122"/>
      <c r="EW82" s="122"/>
      <c r="EX82" s="107"/>
      <c r="EY82" s="107"/>
      <c r="EZ82" s="128"/>
      <c r="FA82" s="108"/>
      <c r="FB82" s="108"/>
      <c r="FC82" s="108"/>
      <c r="FD82" s="108"/>
      <c r="FE82" s="108"/>
      <c r="FF82" s="108"/>
      <c r="FG82" s="108"/>
      <c r="FH82" s="108"/>
      <c r="FI82" s="192" t="s">
        <v>1292</v>
      </c>
      <c r="FJ82" s="106" t="s">
        <v>539</v>
      </c>
      <c r="FK82" s="107" t="s">
        <v>107</v>
      </c>
      <c r="FL82" s="122"/>
      <c r="FM82" s="122"/>
      <c r="FN82" s="107"/>
      <c r="FO82" s="107"/>
      <c r="FP82" s="128"/>
      <c r="FQ82" s="108"/>
      <c r="FR82" s="108"/>
      <c r="FS82" s="108"/>
      <c r="FT82" s="108"/>
      <c r="FU82" s="108"/>
      <c r="FV82" s="108"/>
      <c r="FW82" s="108"/>
      <c r="FX82" s="108"/>
      <c r="FY82" s="192" t="s">
        <v>1371</v>
      </c>
      <c r="FZ82" s="106" t="s">
        <v>539</v>
      </c>
      <c r="GA82" s="107" t="s">
        <v>107</v>
      </c>
      <c r="GB82" s="122"/>
      <c r="GC82" s="122"/>
      <c r="GD82" s="107"/>
      <c r="GE82" s="107"/>
      <c r="GF82" s="128"/>
      <c r="GG82" s="108"/>
      <c r="GH82" s="108"/>
      <c r="GI82" s="168"/>
      <c r="GJ82" s="168"/>
      <c r="GK82" s="108"/>
      <c r="GL82" s="108"/>
      <c r="GM82" s="168"/>
      <c r="GN82" s="168"/>
      <c r="GO82" s="192" t="s">
        <v>2158</v>
      </c>
      <c r="GP82" s="106" t="s">
        <v>539</v>
      </c>
      <c r="GQ82" s="107" t="s">
        <v>107</v>
      </c>
      <c r="GR82" s="122"/>
      <c r="GS82" s="122"/>
      <c r="GT82" s="107"/>
      <c r="GU82" s="107"/>
      <c r="GV82" s="128"/>
      <c r="GW82" s="168"/>
      <c r="GX82" s="168"/>
      <c r="GY82" s="168"/>
      <c r="GZ82" s="168"/>
      <c r="HA82" s="168"/>
      <c r="HB82" s="168"/>
      <c r="HC82" s="108"/>
      <c r="HD82" s="108"/>
      <c r="HE82" s="192" t="s">
        <v>2237</v>
      </c>
      <c r="HF82" s="106" t="s">
        <v>539</v>
      </c>
      <c r="HG82" s="107" t="s">
        <v>107</v>
      </c>
      <c r="HH82" s="122"/>
      <c r="HI82" s="122"/>
      <c r="HJ82" s="107"/>
      <c r="HK82" s="107"/>
      <c r="HL82" s="128"/>
      <c r="HM82" s="168"/>
      <c r="HN82" s="168"/>
      <c r="HO82" s="108"/>
      <c r="HP82" s="108"/>
      <c r="HQ82" s="108"/>
      <c r="HR82" s="108"/>
      <c r="HS82" s="108"/>
      <c r="HT82" s="108"/>
      <c r="HU82" s="192" t="s">
        <v>2316</v>
      </c>
      <c r="HV82" s="106" t="s">
        <v>539</v>
      </c>
      <c r="HW82" s="107" t="s">
        <v>107</v>
      </c>
      <c r="HX82" s="122"/>
      <c r="HY82" s="122"/>
      <c r="HZ82" s="107"/>
      <c r="IA82" s="107"/>
      <c r="IB82" s="108"/>
      <c r="IC82" s="108"/>
      <c r="ID82" s="108"/>
      <c r="IE82" s="108"/>
      <c r="IF82" s="108"/>
      <c r="IG82" s="108"/>
      <c r="IH82" s="108"/>
      <c r="II82" s="108"/>
      <c r="IJ82" s="192" t="s">
        <v>2395</v>
      </c>
      <c r="IK82" s="106" t="s">
        <v>539</v>
      </c>
      <c r="IL82" s="107" t="s">
        <v>107</v>
      </c>
      <c r="IM82" s="122"/>
      <c r="IN82" s="122"/>
      <c r="IO82" s="107"/>
      <c r="IP82" s="107"/>
      <c r="IQ82" s="108"/>
      <c r="IR82" s="108"/>
      <c r="IS82" s="108"/>
      <c r="IT82" s="108"/>
      <c r="IU82" s="108">
        <f t="shared" si="249"/>
        <v>0</v>
      </c>
      <c r="IV82" s="108">
        <f t="shared" si="249"/>
        <v>0</v>
      </c>
    </row>
    <row r="83" spans="1:256" s="102" customFormat="1" ht="30" customHeight="1" thickBot="1" x14ac:dyDescent="0.3">
      <c r="A83" s="192" t="s">
        <v>170</v>
      </c>
      <c r="B83" s="129" t="s">
        <v>550</v>
      </c>
      <c r="C83" s="130"/>
      <c r="D83" s="131"/>
      <c r="E83" s="131"/>
      <c r="F83" s="131"/>
      <c r="G83" s="131"/>
      <c r="H83" s="131"/>
      <c r="I83" s="132">
        <f t="shared" ref="I83:R83" si="371">SUM(I76,I77,I82)</f>
        <v>944971</v>
      </c>
      <c r="J83" s="132">
        <f t="shared" si="371"/>
        <v>607642</v>
      </c>
      <c r="K83" s="132">
        <f t="shared" si="371"/>
        <v>0</v>
      </c>
      <c r="L83" s="132">
        <f t="shared" si="371"/>
        <v>0</v>
      </c>
      <c r="M83" s="132">
        <f t="shared" si="371"/>
        <v>45798</v>
      </c>
      <c r="N83" s="132">
        <f t="shared" si="371"/>
        <v>23429</v>
      </c>
      <c r="O83" s="132">
        <f t="shared" si="371"/>
        <v>679595</v>
      </c>
      <c r="P83" s="132">
        <f t="shared" si="371"/>
        <v>331561</v>
      </c>
      <c r="Q83" s="132">
        <f t="shared" si="371"/>
        <v>16113</v>
      </c>
      <c r="R83" s="132">
        <f t="shared" si="371"/>
        <v>16113</v>
      </c>
      <c r="S83" s="192" t="s">
        <v>270</v>
      </c>
      <c r="T83" s="129" t="s">
        <v>550</v>
      </c>
      <c r="U83" s="130"/>
      <c r="V83" s="131"/>
      <c r="W83" s="131"/>
      <c r="X83" s="131"/>
      <c r="Y83" s="131"/>
      <c r="Z83" s="131"/>
      <c r="AA83" s="132">
        <f t="shared" ref="AA83:AH83" si="372">SUM(AA76,AA77,AA82)</f>
        <v>0</v>
      </c>
      <c r="AB83" s="132">
        <f t="shared" si="372"/>
        <v>0</v>
      </c>
      <c r="AC83" s="132">
        <f t="shared" si="372"/>
        <v>94514</v>
      </c>
      <c r="AD83" s="132">
        <f t="shared" si="372"/>
        <v>79347</v>
      </c>
      <c r="AE83" s="132">
        <f t="shared" si="372"/>
        <v>21189</v>
      </c>
      <c r="AF83" s="132">
        <f t="shared" si="372"/>
        <v>23246</v>
      </c>
      <c r="AG83" s="132">
        <f t="shared" si="372"/>
        <v>3897</v>
      </c>
      <c r="AH83" s="132">
        <f t="shared" si="372"/>
        <v>228</v>
      </c>
      <c r="AI83" s="192" t="s">
        <v>350</v>
      </c>
      <c r="AJ83" s="129" t="s">
        <v>550</v>
      </c>
      <c r="AK83" s="130"/>
      <c r="AL83" s="131"/>
      <c r="AM83" s="131"/>
      <c r="AN83" s="131"/>
      <c r="AO83" s="131"/>
      <c r="AP83" s="131"/>
      <c r="AQ83" s="132">
        <f t="shared" ref="AQ83:AX83" si="373">SUM(AQ76,AQ77,AQ82)</f>
        <v>1283143</v>
      </c>
      <c r="AR83" s="132">
        <f t="shared" si="373"/>
        <v>1243143</v>
      </c>
      <c r="AS83" s="132">
        <f t="shared" si="373"/>
        <v>250</v>
      </c>
      <c r="AT83" s="132">
        <f t="shared" si="373"/>
        <v>209</v>
      </c>
      <c r="AU83" s="132">
        <f t="shared" si="373"/>
        <v>0</v>
      </c>
      <c r="AV83" s="132">
        <f t="shared" si="373"/>
        <v>0</v>
      </c>
      <c r="AW83" s="132">
        <f t="shared" si="373"/>
        <v>66608</v>
      </c>
      <c r="AX83" s="132">
        <f t="shared" si="373"/>
        <v>50039</v>
      </c>
      <c r="AY83" s="192" t="s">
        <v>429</v>
      </c>
      <c r="AZ83" s="129" t="s">
        <v>550</v>
      </c>
      <c r="BA83" s="130"/>
      <c r="BB83" s="131"/>
      <c r="BC83" s="131"/>
      <c r="BD83" s="131"/>
      <c r="BE83" s="131"/>
      <c r="BF83" s="171"/>
      <c r="BG83" s="132">
        <f t="shared" ref="BG83:BN83" si="374">SUM(BG76,BG77,BG82)</f>
        <v>3500</v>
      </c>
      <c r="BH83" s="132">
        <f t="shared" si="374"/>
        <v>2713</v>
      </c>
      <c r="BI83" s="132">
        <f t="shared" si="374"/>
        <v>42366</v>
      </c>
      <c r="BJ83" s="132">
        <f t="shared" si="374"/>
        <v>35752</v>
      </c>
      <c r="BK83" s="169">
        <f t="shared" si="374"/>
        <v>322249</v>
      </c>
      <c r="BL83" s="169">
        <f t="shared" si="374"/>
        <v>175019</v>
      </c>
      <c r="BM83" s="132">
        <f t="shared" si="374"/>
        <v>64694</v>
      </c>
      <c r="BN83" s="132">
        <f t="shared" si="374"/>
        <v>53904</v>
      </c>
      <c r="BO83" s="192" t="s">
        <v>507</v>
      </c>
      <c r="BP83" s="129" t="s">
        <v>550</v>
      </c>
      <c r="BQ83" s="130"/>
      <c r="BR83" s="131"/>
      <c r="BS83" s="131"/>
      <c r="BT83" s="131"/>
      <c r="BU83" s="131"/>
      <c r="BV83" s="171"/>
      <c r="BW83" s="132">
        <f>SUM(BW76,BW77,BW82)</f>
        <v>3620</v>
      </c>
      <c r="BX83" s="132">
        <f>SUM(BX76,BX77,BX82)</f>
        <v>4965</v>
      </c>
      <c r="BY83" s="132">
        <f>SUM(BY76,BY77,BY82)</f>
        <v>1600</v>
      </c>
      <c r="BZ83" s="132">
        <f>SUM(BZ76,BZ77,BZ82)</f>
        <v>782</v>
      </c>
      <c r="CA83" s="132">
        <f t="shared" ref="CA83:CB83" si="375">SUM(CA76,CA77,CA82)</f>
        <v>70000</v>
      </c>
      <c r="CB83" s="132">
        <f t="shared" si="375"/>
        <v>0</v>
      </c>
      <c r="CC83" s="132">
        <f>SUM(CC76,CC77,CC82)</f>
        <v>59048</v>
      </c>
      <c r="CD83" s="132">
        <f>SUM(CD76,CD77,CD82)</f>
        <v>50245</v>
      </c>
      <c r="CE83" s="132">
        <f>SUM(CE76,CE77,CE82)</f>
        <v>77772</v>
      </c>
      <c r="CF83" s="132">
        <f>SUM(CF76,CF77,CF82)</f>
        <v>71755</v>
      </c>
      <c r="CG83" s="192" t="s">
        <v>735</v>
      </c>
      <c r="CH83" s="129" t="s">
        <v>550</v>
      </c>
      <c r="CI83" s="130"/>
      <c r="CJ83" s="131"/>
      <c r="CK83" s="131"/>
      <c r="CL83" s="131"/>
      <c r="CM83" s="131"/>
      <c r="CN83" s="131"/>
      <c r="CO83" s="132">
        <f t="shared" ref="CO83:CV83" si="376">SUM(CO76,CO77,CO82)</f>
        <v>13600</v>
      </c>
      <c r="CP83" s="132">
        <f t="shared" si="376"/>
        <v>11100</v>
      </c>
      <c r="CQ83" s="132">
        <f t="shared" si="376"/>
        <v>14816</v>
      </c>
      <c r="CR83" s="132">
        <f t="shared" si="376"/>
        <v>3086</v>
      </c>
      <c r="CS83" s="132">
        <f t="shared" si="376"/>
        <v>0</v>
      </c>
      <c r="CT83" s="132">
        <f t="shared" si="376"/>
        <v>0</v>
      </c>
      <c r="CU83" s="132">
        <f t="shared" si="376"/>
        <v>5557</v>
      </c>
      <c r="CV83" s="132">
        <f t="shared" si="376"/>
        <v>146</v>
      </c>
      <c r="CW83" s="192" t="s">
        <v>977</v>
      </c>
      <c r="CX83" s="129" t="s">
        <v>550</v>
      </c>
      <c r="CY83" s="130"/>
      <c r="CZ83" s="131"/>
      <c r="DA83" s="131"/>
      <c r="DB83" s="131"/>
      <c r="DC83" s="131"/>
      <c r="DD83" s="131"/>
      <c r="DE83" s="132">
        <f t="shared" ref="DE83:DL83" si="377">SUM(DE76,DE77,DE82)</f>
        <v>90578</v>
      </c>
      <c r="DF83" s="132">
        <f t="shared" si="377"/>
        <v>44243</v>
      </c>
      <c r="DG83" s="132">
        <f t="shared" si="377"/>
        <v>87922</v>
      </c>
      <c r="DH83" s="132">
        <f t="shared" si="377"/>
        <v>76268</v>
      </c>
      <c r="DI83" s="132">
        <f t="shared" si="377"/>
        <v>99918</v>
      </c>
      <c r="DJ83" s="132">
        <f t="shared" si="377"/>
        <v>60610</v>
      </c>
      <c r="DK83" s="132">
        <f t="shared" si="377"/>
        <v>20963</v>
      </c>
      <c r="DL83" s="132">
        <f t="shared" si="377"/>
        <v>17632</v>
      </c>
      <c r="DM83" s="192" t="s">
        <v>1056</v>
      </c>
      <c r="DN83" s="129" t="s">
        <v>550</v>
      </c>
      <c r="DO83" s="130"/>
      <c r="DP83" s="131"/>
      <c r="DQ83" s="131"/>
      <c r="DR83" s="131"/>
      <c r="DS83" s="131"/>
      <c r="DT83" s="131"/>
      <c r="DU83" s="132">
        <f t="shared" ref="DU83:EB83" si="378">SUM(DU76,DU77,DU82)</f>
        <v>0</v>
      </c>
      <c r="DV83" s="132">
        <f t="shared" si="378"/>
        <v>0</v>
      </c>
      <c r="DW83" s="132">
        <f t="shared" si="378"/>
        <v>41068</v>
      </c>
      <c r="DX83" s="132">
        <f t="shared" si="378"/>
        <v>30701</v>
      </c>
      <c r="DY83" s="132">
        <f t="shared" si="378"/>
        <v>12377</v>
      </c>
      <c r="DZ83" s="132">
        <f t="shared" si="378"/>
        <v>11598</v>
      </c>
      <c r="EA83" s="132">
        <f t="shared" si="378"/>
        <v>117447</v>
      </c>
      <c r="EB83" s="132">
        <f t="shared" si="378"/>
        <v>108708</v>
      </c>
      <c r="EC83" s="192" t="s">
        <v>1135</v>
      </c>
      <c r="ED83" s="129" t="s">
        <v>550</v>
      </c>
      <c r="EE83" s="130"/>
      <c r="EF83" s="131"/>
      <c r="EG83" s="131"/>
      <c r="EH83" s="131"/>
      <c r="EI83" s="131"/>
      <c r="EJ83" s="131"/>
      <c r="EK83" s="132">
        <f t="shared" ref="EK83:ER83" si="379">SUM(EK76,EK77,EK82)</f>
        <v>35000</v>
      </c>
      <c r="EL83" s="132">
        <f t="shared" si="379"/>
        <v>33650</v>
      </c>
      <c r="EM83" s="132">
        <f t="shared" si="379"/>
        <v>950</v>
      </c>
      <c r="EN83" s="132">
        <f t="shared" si="379"/>
        <v>784</v>
      </c>
      <c r="EO83" s="132">
        <f t="shared" si="379"/>
        <v>86502</v>
      </c>
      <c r="EP83" s="132">
        <f t="shared" si="379"/>
        <v>64160</v>
      </c>
      <c r="EQ83" s="132">
        <f t="shared" si="379"/>
        <v>25220</v>
      </c>
      <c r="ER83" s="132">
        <f t="shared" si="379"/>
        <v>24000</v>
      </c>
      <c r="ES83" s="192" t="s">
        <v>1214</v>
      </c>
      <c r="ET83" s="129" t="s">
        <v>550</v>
      </c>
      <c r="EU83" s="130"/>
      <c r="EV83" s="131"/>
      <c r="EW83" s="131"/>
      <c r="EX83" s="131"/>
      <c r="EY83" s="131"/>
      <c r="EZ83" s="131"/>
      <c r="FA83" s="132">
        <f t="shared" ref="FA83:FH83" si="380">SUM(FA76,FA77,FA82)</f>
        <v>44838</v>
      </c>
      <c r="FB83" s="132">
        <f t="shared" si="380"/>
        <v>42735</v>
      </c>
      <c r="FC83" s="132">
        <f t="shared" si="380"/>
        <v>2250</v>
      </c>
      <c r="FD83" s="132">
        <f t="shared" si="380"/>
        <v>1600</v>
      </c>
      <c r="FE83" s="132">
        <f t="shared" si="380"/>
        <v>17500</v>
      </c>
      <c r="FF83" s="132">
        <f t="shared" si="380"/>
        <v>17011</v>
      </c>
      <c r="FG83" s="132">
        <f t="shared" si="380"/>
        <v>2600</v>
      </c>
      <c r="FH83" s="132">
        <f t="shared" si="380"/>
        <v>651</v>
      </c>
      <c r="FI83" s="192" t="s">
        <v>1293</v>
      </c>
      <c r="FJ83" s="129" t="s">
        <v>550</v>
      </c>
      <c r="FK83" s="130"/>
      <c r="FL83" s="131"/>
      <c r="FM83" s="131"/>
      <c r="FN83" s="131"/>
      <c r="FO83" s="131"/>
      <c r="FP83" s="131"/>
      <c r="FQ83" s="132">
        <f t="shared" ref="FQ83:FX83" si="381">SUM(FQ76,FQ77,FQ82)</f>
        <v>259658</v>
      </c>
      <c r="FR83" s="132">
        <f t="shared" si="381"/>
        <v>219289</v>
      </c>
      <c r="FS83" s="132">
        <f t="shared" si="381"/>
        <v>511982</v>
      </c>
      <c r="FT83" s="132">
        <f t="shared" si="381"/>
        <v>135476</v>
      </c>
      <c r="FU83" s="132">
        <f t="shared" si="381"/>
        <v>7097</v>
      </c>
      <c r="FV83" s="132">
        <f t="shared" si="381"/>
        <v>7096</v>
      </c>
      <c r="FW83" s="132">
        <f t="shared" si="381"/>
        <v>10800</v>
      </c>
      <c r="FX83" s="132">
        <f t="shared" si="381"/>
        <v>10738</v>
      </c>
      <c r="FY83" s="192" t="s">
        <v>1372</v>
      </c>
      <c r="FZ83" s="129" t="s">
        <v>550</v>
      </c>
      <c r="GA83" s="130"/>
      <c r="GB83" s="131"/>
      <c r="GC83" s="131"/>
      <c r="GD83" s="131"/>
      <c r="GE83" s="131"/>
      <c r="GF83" s="131"/>
      <c r="GG83" s="132">
        <f t="shared" ref="GG83:GN83" si="382">SUM(GG76,GG77,GG82)</f>
        <v>3500</v>
      </c>
      <c r="GH83" s="132">
        <f t="shared" si="382"/>
        <v>1753</v>
      </c>
      <c r="GI83" s="132">
        <f t="shared" si="382"/>
        <v>0</v>
      </c>
      <c r="GJ83" s="132">
        <f t="shared" si="382"/>
        <v>0</v>
      </c>
      <c r="GK83" s="132">
        <f t="shared" si="382"/>
        <v>2866</v>
      </c>
      <c r="GL83" s="132">
        <f t="shared" si="382"/>
        <v>0</v>
      </c>
      <c r="GM83" s="132">
        <f t="shared" si="382"/>
        <v>16044</v>
      </c>
      <c r="GN83" s="132">
        <f t="shared" si="382"/>
        <v>11732</v>
      </c>
      <c r="GO83" s="192" t="s">
        <v>2159</v>
      </c>
      <c r="GP83" s="129" t="s">
        <v>550</v>
      </c>
      <c r="GQ83" s="130"/>
      <c r="GR83" s="131"/>
      <c r="GS83" s="131"/>
      <c r="GT83" s="131"/>
      <c r="GU83" s="131"/>
      <c r="GV83" s="131"/>
      <c r="GW83" s="132">
        <f t="shared" ref="GW83:HP83" si="383">SUM(GW76,GW77,GW82)</f>
        <v>0</v>
      </c>
      <c r="GX83" s="132">
        <f t="shared" si="383"/>
        <v>0</v>
      </c>
      <c r="GY83" s="132">
        <f t="shared" si="383"/>
        <v>0</v>
      </c>
      <c r="GZ83" s="132">
        <f t="shared" si="383"/>
        <v>0</v>
      </c>
      <c r="HA83" s="132">
        <f t="shared" ref="HA83" si="384">SUM(HA76,HA77,HA82)</f>
        <v>25880</v>
      </c>
      <c r="HB83" s="132">
        <f t="shared" ref="HB83" si="385">SUM(HB76,HB77,HB82)</f>
        <v>20505</v>
      </c>
      <c r="HC83" s="132">
        <f t="shared" ref="HC83" si="386">SUM(HC76,HC77,HC82)</f>
        <v>46775</v>
      </c>
      <c r="HD83" s="132">
        <f t="shared" ref="HD83" si="387">SUM(HD76,HD77,HD82)</f>
        <v>38518</v>
      </c>
      <c r="HE83" s="192" t="s">
        <v>2238</v>
      </c>
      <c r="HF83" s="129" t="s">
        <v>550</v>
      </c>
      <c r="HG83" s="130"/>
      <c r="HH83" s="131"/>
      <c r="HI83" s="131"/>
      <c r="HJ83" s="131"/>
      <c r="HK83" s="131"/>
      <c r="HL83" s="131"/>
      <c r="HM83" s="132">
        <f t="shared" si="383"/>
        <v>5744</v>
      </c>
      <c r="HN83" s="132">
        <f t="shared" si="383"/>
        <v>20</v>
      </c>
      <c r="HO83" s="132">
        <f t="shared" si="383"/>
        <v>12060</v>
      </c>
      <c r="HP83" s="132">
        <f t="shared" si="383"/>
        <v>0</v>
      </c>
      <c r="HQ83" s="132">
        <f t="shared" ref="HQ83" si="388">SUM(HQ76,HQ77,HQ82)</f>
        <v>400</v>
      </c>
      <c r="HR83" s="132">
        <f t="shared" ref="HR83" si="389">SUM(HR76,HR77,HR82)</f>
        <v>370</v>
      </c>
      <c r="HS83" s="132">
        <f t="shared" ref="HS83" si="390">SUM(HS76,HS77,HS82)</f>
        <v>1626</v>
      </c>
      <c r="HT83" s="132">
        <f t="shared" ref="HT83" si="391">SUM(HT76,HT77,HT82)</f>
        <v>0</v>
      </c>
      <c r="HU83" s="192" t="s">
        <v>2317</v>
      </c>
      <c r="HV83" s="129" t="s">
        <v>846</v>
      </c>
      <c r="HW83" s="130"/>
      <c r="HX83" s="131"/>
      <c r="HY83" s="131"/>
      <c r="HZ83" s="131"/>
      <c r="IA83" s="131"/>
      <c r="IB83" s="132">
        <f t="shared" ref="IB83:II83" si="392">SUM(IB76,IB77,IB82)</f>
        <v>6853</v>
      </c>
      <c r="IC83" s="132">
        <f t="shared" si="392"/>
        <v>90</v>
      </c>
      <c r="ID83" s="132">
        <f t="shared" si="392"/>
        <v>34913</v>
      </c>
      <c r="IE83" s="132">
        <f t="shared" si="392"/>
        <v>35581</v>
      </c>
      <c r="IF83" s="132">
        <f t="shared" si="392"/>
        <v>39603</v>
      </c>
      <c r="IG83" s="132">
        <f t="shared" si="392"/>
        <v>37575</v>
      </c>
      <c r="IH83" s="132">
        <f t="shared" si="392"/>
        <v>29589</v>
      </c>
      <c r="II83" s="132">
        <f t="shared" si="392"/>
        <v>25795</v>
      </c>
      <c r="IJ83" s="192" t="s">
        <v>2396</v>
      </c>
      <c r="IK83" s="129" t="s">
        <v>846</v>
      </c>
      <c r="IL83" s="130"/>
      <c r="IM83" s="131"/>
      <c r="IN83" s="131"/>
      <c r="IO83" s="131"/>
      <c r="IP83" s="131"/>
      <c r="IQ83" s="132">
        <f t="shared" ref="IQ83:IT83" si="393">SUM(IQ76,IQ77,IQ82)</f>
        <v>10850</v>
      </c>
      <c r="IR83" s="132">
        <f t="shared" si="393"/>
        <v>26673</v>
      </c>
      <c r="IS83" s="132">
        <f t="shared" si="393"/>
        <v>0</v>
      </c>
      <c r="IT83" s="132">
        <f t="shared" si="393"/>
        <v>0</v>
      </c>
      <c r="IU83" s="132">
        <f>I83+M83+O83+Q83+AA83+AC83+AE83+AG83+AQ83+AS83+AU83+AW83+BG83+BI83+BK83+BM83+BW83+BY83+CC83+CE83+CO83+CQ83+CS83+CU83+DE83+DG83+DI83+DK83+DU83+DW83+DY83+EA83+EK83+EM83+EO83+EQ83+FA83+FC83+FE83+FG83+FU83+GK83+HM83+HO83+IB83+ID83+IF83+IH83+IQ83+IS83+K83+HS83+HQ83+HC83+HA83+GY83+GW83+GM83+GI83+GG83+FW83+FS83+CA83+FQ83</f>
        <v>5546273</v>
      </c>
      <c r="IV83" s="132">
        <f t="shared" si="249"/>
        <v>3889986</v>
      </c>
    </row>
    <row r="84" spans="1:256" x14ac:dyDescent="0.2">
      <c r="A84" s="219"/>
      <c r="B84" s="222"/>
      <c r="C84" s="222"/>
      <c r="D84" s="222"/>
      <c r="E84" s="222"/>
      <c r="F84" s="222"/>
      <c r="G84" s="222"/>
      <c r="S84" s="219"/>
      <c r="T84" s="222"/>
      <c r="U84" s="222"/>
      <c r="V84" s="222"/>
      <c r="W84" s="222"/>
      <c r="X84" s="222"/>
      <c r="Y84" s="222"/>
      <c r="AI84" s="219"/>
      <c r="AJ84" s="222"/>
      <c r="AK84" s="222"/>
      <c r="AL84" s="222"/>
      <c r="AM84" s="222"/>
      <c r="AN84" s="222"/>
      <c r="AO84" s="222"/>
      <c r="AY84" s="219"/>
      <c r="AZ84" s="222"/>
      <c r="BA84" s="222"/>
      <c r="BB84" s="222"/>
      <c r="BC84" s="222"/>
      <c r="BD84" s="222"/>
      <c r="BE84" s="222"/>
      <c r="BO84" s="219"/>
      <c r="BP84" s="222"/>
      <c r="BQ84" s="222"/>
      <c r="BR84" s="222"/>
      <c r="BS84" s="222"/>
      <c r="BT84" s="222"/>
      <c r="BU84" s="222"/>
      <c r="CG84" s="219"/>
      <c r="CH84" s="222"/>
      <c r="CI84" s="222"/>
      <c r="CJ84" s="222"/>
      <c r="CK84" s="222"/>
      <c r="CL84" s="222"/>
      <c r="CM84" s="222"/>
      <c r="CW84" s="219"/>
      <c r="CX84" s="222"/>
      <c r="CY84" s="222"/>
      <c r="CZ84" s="222"/>
      <c r="DA84" s="222"/>
      <c r="DB84" s="222"/>
      <c r="DC84" s="222"/>
      <c r="DM84" s="219"/>
      <c r="DN84" s="222"/>
      <c r="DO84" s="222"/>
      <c r="DP84" s="222"/>
      <c r="DQ84" s="222"/>
      <c r="DR84" s="222"/>
      <c r="DS84" s="222"/>
      <c r="EC84" s="219"/>
      <c r="ED84" s="222"/>
      <c r="EE84" s="222"/>
      <c r="EF84" s="222"/>
      <c r="EG84" s="222"/>
      <c r="EH84" s="222"/>
      <c r="EI84" s="222"/>
      <c r="ES84" s="219"/>
      <c r="ET84" s="222"/>
      <c r="EU84" s="222"/>
      <c r="EV84" s="222"/>
      <c r="EW84" s="222"/>
      <c r="EX84" s="222"/>
      <c r="EY84" s="222"/>
      <c r="FI84" s="219"/>
      <c r="FJ84" s="222"/>
      <c r="FK84" s="222"/>
      <c r="FL84" s="222"/>
      <c r="FM84" s="222"/>
      <c r="FN84" s="222"/>
      <c r="FO84" s="222"/>
      <c r="FY84" s="219"/>
      <c r="FZ84" s="222"/>
      <c r="GA84" s="222"/>
      <c r="GB84" s="222"/>
      <c r="GC84" s="222"/>
      <c r="GD84" s="222"/>
      <c r="GE84" s="222"/>
      <c r="GI84" s="219"/>
      <c r="GJ84" s="219"/>
      <c r="GM84" s="219"/>
      <c r="GN84" s="219"/>
      <c r="GO84" s="219"/>
      <c r="GP84" s="222"/>
      <c r="GQ84" s="222"/>
      <c r="GR84" s="222"/>
      <c r="GS84" s="222"/>
      <c r="GT84" s="222"/>
      <c r="GU84" s="222"/>
      <c r="GW84" s="219"/>
      <c r="GX84" s="219"/>
      <c r="GY84" s="219"/>
      <c r="GZ84" s="219"/>
      <c r="HA84" s="219"/>
      <c r="HB84" s="219"/>
      <c r="HE84" s="219"/>
      <c r="HF84" s="222"/>
      <c r="HG84" s="222"/>
      <c r="HH84" s="222"/>
      <c r="HI84" s="222"/>
      <c r="HJ84" s="222"/>
      <c r="HK84" s="222"/>
      <c r="HM84" s="219"/>
      <c r="HN84" s="219"/>
      <c r="HU84" s="222"/>
      <c r="HV84" s="222"/>
      <c r="HW84" s="222"/>
      <c r="HX84" s="222"/>
      <c r="HY84" s="222"/>
      <c r="HZ84" s="222"/>
      <c r="IJ84" s="222"/>
      <c r="IK84" s="222"/>
      <c r="IL84" s="222"/>
      <c r="IM84" s="222"/>
      <c r="IN84" s="222"/>
      <c r="IO84" s="222"/>
    </row>
    <row r="85" spans="1:256" x14ac:dyDescent="0.2">
      <c r="A85" s="221"/>
      <c r="B85" s="223"/>
      <c r="C85" s="223"/>
      <c r="D85" s="223"/>
      <c r="E85" s="223"/>
      <c r="F85" s="223"/>
      <c r="G85" s="223"/>
      <c r="H85" s="223"/>
      <c r="S85" s="221"/>
      <c r="T85" s="223"/>
      <c r="U85" s="223"/>
      <c r="V85" s="223"/>
      <c r="W85" s="223"/>
      <c r="X85" s="223"/>
      <c r="Y85" s="223"/>
      <c r="Z85" s="223"/>
      <c r="AI85" s="221"/>
      <c r="AJ85" s="223"/>
      <c r="AK85" s="223"/>
      <c r="AL85" s="223"/>
      <c r="AM85" s="223"/>
      <c r="AN85" s="223"/>
      <c r="AO85" s="223"/>
      <c r="AP85" s="223"/>
      <c r="AY85" s="221"/>
      <c r="AZ85" s="223"/>
      <c r="BA85" s="223"/>
      <c r="BB85" s="223"/>
      <c r="BC85" s="223"/>
      <c r="BD85" s="223"/>
      <c r="BE85" s="223"/>
      <c r="BO85" s="221"/>
      <c r="BP85" s="223"/>
      <c r="BQ85" s="223"/>
      <c r="BR85" s="223"/>
      <c r="BS85" s="223"/>
      <c r="BT85" s="223"/>
      <c r="BU85" s="223"/>
      <c r="CG85" s="221"/>
      <c r="CH85" s="223"/>
      <c r="CI85" s="223"/>
      <c r="CJ85" s="223"/>
      <c r="CK85" s="223"/>
      <c r="CL85" s="223"/>
      <c r="CM85" s="223"/>
      <c r="CW85" s="221"/>
      <c r="CX85" s="223"/>
      <c r="CY85" s="223"/>
      <c r="CZ85" s="223"/>
      <c r="DA85" s="223"/>
      <c r="DB85" s="223"/>
      <c r="DC85" s="223"/>
      <c r="DM85" s="221"/>
      <c r="DN85" s="223"/>
      <c r="DO85" s="223"/>
      <c r="DP85" s="223"/>
      <c r="DQ85" s="223"/>
      <c r="DR85" s="223"/>
      <c r="DS85" s="223"/>
      <c r="EC85" s="221"/>
      <c r="ED85" s="223"/>
      <c r="EE85" s="223"/>
      <c r="EF85" s="223"/>
      <c r="EG85" s="223"/>
      <c r="EH85" s="223"/>
      <c r="EI85" s="223"/>
      <c r="ES85" s="221"/>
      <c r="ET85" s="223"/>
      <c r="EU85" s="223"/>
      <c r="EV85" s="223"/>
      <c r="EW85" s="223"/>
      <c r="EX85" s="223"/>
      <c r="EY85" s="223"/>
      <c r="FI85" s="221"/>
      <c r="FJ85" s="223"/>
      <c r="FK85" s="223"/>
      <c r="FL85" s="223"/>
      <c r="FM85" s="223"/>
      <c r="FN85" s="223"/>
      <c r="FO85" s="223"/>
      <c r="FY85" s="221"/>
      <c r="FZ85" s="223"/>
      <c r="GA85" s="223"/>
      <c r="GB85" s="223"/>
      <c r="GC85" s="223"/>
      <c r="GD85" s="223"/>
      <c r="GE85" s="223"/>
      <c r="GI85" s="220"/>
      <c r="GJ85" s="220"/>
      <c r="GM85" s="220"/>
      <c r="GN85" s="220"/>
      <c r="GO85" s="221"/>
      <c r="GP85" s="223"/>
      <c r="GQ85" s="223"/>
      <c r="GR85" s="223"/>
      <c r="GS85" s="223"/>
      <c r="GT85" s="223"/>
      <c r="GU85" s="223"/>
      <c r="GW85" s="220"/>
      <c r="GX85" s="220"/>
      <c r="GY85" s="220"/>
      <c r="GZ85" s="220"/>
      <c r="HA85" s="220"/>
      <c r="HB85" s="220"/>
      <c r="HE85" s="221"/>
      <c r="HF85" s="223"/>
      <c r="HG85" s="223"/>
      <c r="HH85" s="223"/>
      <c r="HI85" s="223"/>
      <c r="HJ85" s="223"/>
      <c r="HK85" s="223"/>
      <c r="HM85" s="220"/>
      <c r="HN85" s="220"/>
      <c r="HU85" s="221"/>
      <c r="HV85" s="223"/>
      <c r="HW85" s="223"/>
      <c r="HX85" s="223"/>
      <c r="HY85" s="223"/>
      <c r="HZ85" s="223"/>
      <c r="IJ85" s="221"/>
      <c r="IK85" s="223"/>
      <c r="IL85" s="223"/>
      <c r="IM85" s="223"/>
      <c r="IN85" s="223"/>
      <c r="IO85" s="223"/>
    </row>
  </sheetData>
  <mergeCells count="128">
    <mergeCell ref="IK55:IP55"/>
    <mergeCell ref="HY9:IA9"/>
    <mergeCell ref="GP5:HD5"/>
    <mergeCell ref="HF6:HL6"/>
    <mergeCell ref="HI9:HL9"/>
    <mergeCell ref="HF43:HL43"/>
    <mergeCell ref="HG44:HL44"/>
    <mergeCell ref="HF53:HL53"/>
    <mergeCell ref="HF55:HL55"/>
    <mergeCell ref="HF5:HT5"/>
    <mergeCell ref="IK5:IV5"/>
    <mergeCell ref="HV55:IA55"/>
    <mergeCell ref="IN4:IP4"/>
    <mergeCell ref="IK6:IP6"/>
    <mergeCell ref="IN9:IP9"/>
    <mergeCell ref="ED53:EJ53"/>
    <mergeCell ref="HY4:IA4"/>
    <mergeCell ref="HV6:IA6"/>
    <mergeCell ref="HW44:IA44"/>
    <mergeCell ref="HV43:IA43"/>
    <mergeCell ref="EW4:EZ4"/>
    <mergeCell ref="HI4:HL4"/>
    <mergeCell ref="EG4:EJ4"/>
    <mergeCell ref="ED6:EJ6"/>
    <mergeCell ref="EG9:EJ9"/>
    <mergeCell ref="HV53:IA53"/>
    <mergeCell ref="GC4:GF4"/>
    <mergeCell ref="FZ6:GF6"/>
    <mergeCell ref="GC9:GF9"/>
    <mergeCell ref="FZ43:GF43"/>
    <mergeCell ref="FJ5:FX5"/>
    <mergeCell ref="FZ5:GN5"/>
    <mergeCell ref="IK43:IP43"/>
    <mergeCell ref="IL44:IP44"/>
    <mergeCell ref="IK53:IP53"/>
    <mergeCell ref="EW9:EZ9"/>
    <mergeCell ref="W4:Z4"/>
    <mergeCell ref="BS4:BV4"/>
    <mergeCell ref="T43:Z43"/>
    <mergeCell ref="BP5:CF5"/>
    <mergeCell ref="U44:Z44"/>
    <mergeCell ref="AJ5:AX5"/>
    <mergeCell ref="BP6:BV6"/>
    <mergeCell ref="CX55:DD55"/>
    <mergeCell ref="E4:H4"/>
    <mergeCell ref="AM4:AP4"/>
    <mergeCell ref="E9:H9"/>
    <mergeCell ref="AM9:AP9"/>
    <mergeCell ref="BS9:BV9"/>
    <mergeCell ref="BP43:BV43"/>
    <mergeCell ref="B5:R5"/>
    <mergeCell ref="T5:AH5"/>
    <mergeCell ref="CX5:DL5"/>
    <mergeCell ref="CX6:DD6"/>
    <mergeCell ref="DA9:DD9"/>
    <mergeCell ref="CX43:DD43"/>
    <mergeCell ref="CY44:DD44"/>
    <mergeCell ref="BC4:BF4"/>
    <mergeCell ref="BP55:BV55"/>
    <mergeCell ref="B6:H6"/>
    <mergeCell ref="C44:H44"/>
    <mergeCell ref="AK44:AP44"/>
    <mergeCell ref="BA44:BF44"/>
    <mergeCell ref="CI44:CN44"/>
    <mergeCell ref="DO44:DT44"/>
    <mergeCell ref="ED55:EJ55"/>
    <mergeCell ref="DN5:EB5"/>
    <mergeCell ref="ET5:FH5"/>
    <mergeCell ref="ET43:EZ43"/>
    <mergeCell ref="AZ5:BN5"/>
    <mergeCell ref="ED43:EJ43"/>
    <mergeCell ref="EE44:EJ44"/>
    <mergeCell ref="DN43:DT43"/>
    <mergeCell ref="ET6:EZ6"/>
    <mergeCell ref="ED5:ER5"/>
    <mergeCell ref="CH5:CV5"/>
    <mergeCell ref="B43:H43"/>
    <mergeCell ref="AJ43:AP43"/>
    <mergeCell ref="AZ43:BF43"/>
    <mergeCell ref="CH43:CN43"/>
    <mergeCell ref="BC9:BF9"/>
    <mergeCell ref="CK9:CN9"/>
    <mergeCell ref="DQ9:DT9"/>
    <mergeCell ref="W9:Z9"/>
    <mergeCell ref="BQ44:BV44"/>
    <mergeCell ref="BP53:BV53"/>
    <mergeCell ref="CX53:DD53"/>
    <mergeCell ref="FK44:FP44"/>
    <mergeCell ref="FJ53:FP53"/>
    <mergeCell ref="AJ6:AP6"/>
    <mergeCell ref="AZ6:BF6"/>
    <mergeCell ref="CH6:CN6"/>
    <mergeCell ref="DN6:DT6"/>
    <mergeCell ref="EU44:EZ44"/>
    <mergeCell ref="T6:Z6"/>
    <mergeCell ref="B53:H53"/>
    <mergeCell ref="AJ53:AP53"/>
    <mergeCell ref="B55:H55"/>
    <mergeCell ref="AJ55:AP55"/>
    <mergeCell ref="AZ55:BF55"/>
    <mergeCell ref="CH55:CN55"/>
    <mergeCell ref="DN55:DT55"/>
    <mergeCell ref="ET55:EZ55"/>
    <mergeCell ref="T55:Z55"/>
    <mergeCell ref="T53:Z53"/>
    <mergeCell ref="AZ53:BF53"/>
    <mergeCell ref="CH53:CN53"/>
    <mergeCell ref="DN53:DT53"/>
    <mergeCell ref="ET53:EZ53"/>
    <mergeCell ref="CK4:CN4"/>
    <mergeCell ref="DQ4:DT4"/>
    <mergeCell ref="DA4:DD4"/>
    <mergeCell ref="FM4:FP4"/>
    <mergeCell ref="FJ6:FP6"/>
    <mergeCell ref="FM9:FP9"/>
    <mergeCell ref="FJ43:FP43"/>
    <mergeCell ref="FJ55:FP55"/>
    <mergeCell ref="HV5:II5"/>
    <mergeCell ref="GA44:GF44"/>
    <mergeCell ref="FZ53:GF53"/>
    <mergeCell ref="FZ55:GF55"/>
    <mergeCell ref="GS4:GV4"/>
    <mergeCell ref="GP6:GV6"/>
    <mergeCell ref="GS9:GV9"/>
    <mergeCell ref="GP43:GV43"/>
    <mergeCell ref="GQ44:GV44"/>
    <mergeCell ref="GP53:GV53"/>
    <mergeCell ref="GP55:GV55"/>
  </mergeCells>
  <printOptions horizontalCentered="1"/>
  <pageMargins left="0.70866141732283472" right="0.70866141732283472" top="0.74803149606299213" bottom="0.74803149606299213" header="0.31496062992125984" footer="0.31496062992125984"/>
  <pageSetup paperSize="8" scale="48" firstPageNumber="3" orientation="portrait" horizontalDpi="300" verticalDpi="300" r:id="rId1"/>
  <headerFooter>
    <oddFooter>&amp;L&amp;D&amp;C&amp;P</oddFooter>
  </headerFooter>
  <colBreaks count="15" manualBreakCount="15">
    <brk id="18" max="78" man="1"/>
    <brk id="34" max="78" man="1"/>
    <brk id="50" max="78" man="1"/>
    <brk id="66" max="78" man="1"/>
    <brk id="84" max="78" man="1"/>
    <brk id="100" max="78" man="1"/>
    <brk id="116" max="78" man="1"/>
    <brk id="132" max="78" man="1"/>
    <brk id="148" max="78" man="1"/>
    <brk id="164" max="78" man="1"/>
    <brk id="180" max="82" man="1"/>
    <brk id="196" max="82" man="1"/>
    <brk id="212" max="82" man="1"/>
    <brk id="228" max="78" man="1"/>
    <brk id="243" max="7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83"/>
  <sheetViews>
    <sheetView view="pageBreakPreview" topLeftCell="AJ1" zoomScaleNormal="100" zoomScaleSheetLayoutView="100" workbookViewId="0">
      <selection activeCell="AU2" sqref="AU2:AV2"/>
    </sheetView>
  </sheetViews>
  <sheetFormatPr defaultRowHeight="14.25" x14ac:dyDescent="0.2"/>
  <cols>
    <col min="1" max="1" width="4.42578125" style="34" customWidth="1"/>
    <col min="2" max="2" width="4.140625" style="30" customWidth="1"/>
    <col min="3" max="3" width="5.7109375" style="30" customWidth="1"/>
    <col min="4" max="5" width="8.7109375" style="30" customWidth="1"/>
    <col min="6" max="7" width="10.7109375" style="30" customWidth="1"/>
    <col min="8" max="8" width="78.7109375" style="30" customWidth="1"/>
    <col min="9" max="9" width="15.7109375" style="30" customWidth="1"/>
    <col min="10" max="10" width="15.7109375" style="190" customWidth="1"/>
    <col min="11" max="11" width="15.7109375" style="30" customWidth="1"/>
    <col min="12" max="12" width="15.7109375" style="190" customWidth="1"/>
    <col min="13" max="13" width="15.7109375" style="30" customWidth="1"/>
    <col min="14" max="14" width="15.7109375" style="190" customWidth="1"/>
    <col min="15" max="15" width="15.7109375" style="30" customWidth="1"/>
    <col min="16" max="16" width="15.7109375" style="190" customWidth="1"/>
    <col min="17" max="17" width="4.42578125" style="34" customWidth="1"/>
    <col min="18" max="18" width="4.140625" style="190" customWidth="1"/>
    <col min="19" max="19" width="5.7109375" style="190" customWidth="1"/>
    <col min="20" max="21" width="8.7109375" style="190" customWidth="1"/>
    <col min="22" max="23" width="10.7109375" style="190" customWidth="1"/>
    <col min="24" max="24" width="78.7109375" style="190" customWidth="1"/>
    <col min="25" max="25" width="15.7109375" style="30" customWidth="1"/>
    <col min="26" max="26" width="15.7109375" style="190" customWidth="1"/>
    <col min="27" max="27" width="15.7109375" style="30" customWidth="1"/>
    <col min="28" max="28" width="15.7109375" style="190" customWidth="1"/>
    <col min="29" max="29" width="15.7109375" style="30" customWidth="1"/>
    <col min="30" max="30" width="15.7109375" style="190" customWidth="1"/>
    <col min="31" max="31" width="15.7109375" style="30" customWidth="1"/>
    <col min="32" max="32" width="15.7109375" style="190" customWidth="1"/>
    <col min="33" max="33" width="4.42578125" style="34" customWidth="1"/>
    <col min="34" max="34" width="4.140625" style="30" customWidth="1"/>
    <col min="35" max="35" width="5.7109375" style="30" customWidth="1"/>
    <col min="36" max="37" width="8.7109375" style="30" customWidth="1"/>
    <col min="38" max="39" width="10.7109375" style="30" customWidth="1"/>
    <col min="40" max="40" width="78.7109375" style="30" customWidth="1"/>
    <col min="41" max="41" width="15.7109375" style="30" customWidth="1"/>
    <col min="42" max="42" width="15.7109375" style="190" customWidth="1"/>
    <col min="43" max="43" width="15.7109375" style="30" customWidth="1"/>
    <col min="44" max="44" width="15.7109375" style="190" customWidth="1"/>
    <col min="45" max="45" width="15.7109375" style="30" customWidth="1"/>
    <col min="46" max="46" width="15.7109375" style="190" customWidth="1"/>
    <col min="47" max="47" width="15.7109375" style="30" customWidth="1"/>
    <col min="48" max="48" width="15.7109375" style="190" customWidth="1"/>
    <col min="49" max="49" width="4.42578125" style="34" customWidth="1"/>
    <col min="50" max="50" width="4.140625" style="190" customWidth="1"/>
    <col min="51" max="51" width="5.7109375" style="190" customWidth="1"/>
    <col min="52" max="53" width="8.7109375" style="190" customWidth="1"/>
    <col min="54" max="55" width="10.7109375" style="190" customWidth="1"/>
    <col min="56" max="56" width="78.7109375" style="190" customWidth="1"/>
    <col min="57" max="57" width="15.7109375" style="30" customWidth="1"/>
    <col min="58" max="58" width="15.7109375" style="190" customWidth="1"/>
    <col min="59" max="59" width="20.7109375" style="30" customWidth="1"/>
    <col min="60" max="60" width="20.7109375" style="190" customWidth="1"/>
    <col min="61" max="16384" width="9.140625" style="30"/>
  </cols>
  <sheetData>
    <row r="1" spans="1:64" ht="15" customHeight="1" x14ac:dyDescent="0.2">
      <c r="P1" s="29" t="s">
        <v>2128</v>
      </c>
      <c r="AE1" s="29"/>
      <c r="AF1" s="29" t="s">
        <v>2128</v>
      </c>
      <c r="AV1" s="29" t="s">
        <v>2128</v>
      </c>
      <c r="BG1" s="29"/>
      <c r="BH1" s="29" t="s">
        <v>2128</v>
      </c>
    </row>
    <row r="2" spans="1:64" ht="15" customHeight="1" x14ac:dyDescent="0.2"/>
    <row r="3" spans="1:64" ht="15" customHeight="1" thickBot="1" x14ac:dyDescent="0.25">
      <c r="P3" s="29" t="s">
        <v>7</v>
      </c>
      <c r="AE3" s="29"/>
      <c r="AF3" s="29" t="s">
        <v>7</v>
      </c>
      <c r="AV3" s="29" t="s">
        <v>7</v>
      </c>
      <c r="BG3" s="29"/>
      <c r="BH3" s="29" t="s">
        <v>7</v>
      </c>
    </row>
    <row r="4" spans="1:64" s="32" customFormat="1" ht="15" customHeight="1" thickBot="1" x14ac:dyDescent="0.25">
      <c r="A4" s="192"/>
      <c r="B4" s="33" t="s">
        <v>8</v>
      </c>
      <c r="C4" s="33" t="s">
        <v>9</v>
      </c>
      <c r="D4" s="33" t="s">
        <v>10</v>
      </c>
      <c r="E4" s="532" t="s">
        <v>11</v>
      </c>
      <c r="F4" s="533"/>
      <c r="G4" s="533"/>
      <c r="H4" s="534"/>
      <c r="I4" s="33" t="s">
        <v>12</v>
      </c>
      <c r="J4" s="33" t="s">
        <v>110</v>
      </c>
      <c r="K4" s="33" t="s">
        <v>111</v>
      </c>
      <c r="L4" s="33" t="s">
        <v>112</v>
      </c>
      <c r="M4" s="33" t="s">
        <v>113</v>
      </c>
      <c r="N4" s="33" t="s">
        <v>114</v>
      </c>
      <c r="O4" s="33" t="s">
        <v>115</v>
      </c>
      <c r="P4" s="33" t="s">
        <v>117</v>
      </c>
      <c r="Q4" s="192"/>
      <c r="R4" s="33" t="s">
        <v>118</v>
      </c>
      <c r="S4" s="33" t="s">
        <v>119</v>
      </c>
      <c r="T4" s="33" t="s">
        <v>120</v>
      </c>
      <c r="U4" s="532" t="s">
        <v>121</v>
      </c>
      <c r="V4" s="533"/>
      <c r="W4" s="533"/>
      <c r="X4" s="534"/>
      <c r="Y4" s="33" t="s">
        <v>122</v>
      </c>
      <c r="Z4" s="33" t="s">
        <v>123</v>
      </c>
      <c r="AA4" s="33" t="s">
        <v>124</v>
      </c>
      <c r="AB4" s="33" t="s">
        <v>125</v>
      </c>
      <c r="AC4" s="33" t="s">
        <v>126</v>
      </c>
      <c r="AD4" s="33" t="s">
        <v>127</v>
      </c>
      <c r="AE4" s="33" t="s">
        <v>128</v>
      </c>
      <c r="AF4" s="33" t="s">
        <v>129</v>
      </c>
      <c r="AG4" s="192"/>
      <c r="AH4" s="33" t="s">
        <v>130</v>
      </c>
      <c r="AI4" s="33" t="s">
        <v>131</v>
      </c>
      <c r="AJ4" s="33" t="s">
        <v>132</v>
      </c>
      <c r="AK4" s="532" t="s">
        <v>133</v>
      </c>
      <c r="AL4" s="533"/>
      <c r="AM4" s="533"/>
      <c r="AN4" s="534"/>
      <c r="AO4" s="33" t="s">
        <v>134</v>
      </c>
      <c r="AP4" s="33" t="s">
        <v>135</v>
      </c>
      <c r="AQ4" s="33" t="s">
        <v>136</v>
      </c>
      <c r="AR4" s="33" t="s">
        <v>137</v>
      </c>
      <c r="AS4" s="33" t="s">
        <v>138</v>
      </c>
      <c r="AT4" s="33" t="s">
        <v>139</v>
      </c>
      <c r="AU4" s="33" t="s">
        <v>140</v>
      </c>
      <c r="AV4" s="33" t="s">
        <v>141</v>
      </c>
      <c r="AW4" s="192"/>
      <c r="AX4" s="33" t="s">
        <v>142</v>
      </c>
      <c r="AY4" s="33" t="s">
        <v>143</v>
      </c>
      <c r="AZ4" s="33" t="s">
        <v>144</v>
      </c>
      <c r="BA4" s="532" t="s">
        <v>145</v>
      </c>
      <c r="BB4" s="533"/>
      <c r="BC4" s="533"/>
      <c r="BD4" s="534"/>
      <c r="BE4" s="33" t="s">
        <v>146</v>
      </c>
      <c r="BF4" s="33" t="s">
        <v>147</v>
      </c>
      <c r="BG4" s="33" t="s">
        <v>148</v>
      </c>
      <c r="BH4" s="33" t="s">
        <v>206</v>
      </c>
    </row>
    <row r="5" spans="1:64" s="190" customFormat="1" ht="42" customHeight="1" thickBot="1" x14ac:dyDescent="0.25">
      <c r="A5" s="192" t="s">
        <v>19</v>
      </c>
      <c r="B5" s="535" t="s">
        <v>1948</v>
      </c>
      <c r="C5" s="536"/>
      <c r="D5" s="536"/>
      <c r="E5" s="536"/>
      <c r="F5" s="536"/>
      <c r="G5" s="536"/>
      <c r="H5" s="536"/>
      <c r="I5" s="536"/>
      <c r="J5" s="536"/>
      <c r="K5" s="536"/>
      <c r="L5" s="536"/>
      <c r="M5" s="536"/>
      <c r="N5" s="536"/>
      <c r="O5" s="536"/>
      <c r="P5" s="536"/>
      <c r="Q5" s="192" t="s">
        <v>170</v>
      </c>
      <c r="R5" s="535" t="s">
        <v>1948</v>
      </c>
      <c r="S5" s="536"/>
      <c r="T5" s="536"/>
      <c r="U5" s="536"/>
      <c r="V5" s="536"/>
      <c r="W5" s="536"/>
      <c r="X5" s="536"/>
      <c r="Y5" s="536"/>
      <c r="Z5" s="536"/>
      <c r="AA5" s="536"/>
      <c r="AB5" s="536"/>
      <c r="AC5" s="536"/>
      <c r="AD5" s="536"/>
      <c r="AE5" s="536"/>
      <c r="AF5" s="536"/>
      <c r="AG5" s="192" t="s">
        <v>268</v>
      </c>
      <c r="AH5" s="535" t="s">
        <v>1948</v>
      </c>
      <c r="AI5" s="536"/>
      <c r="AJ5" s="536"/>
      <c r="AK5" s="536"/>
      <c r="AL5" s="536"/>
      <c r="AM5" s="536"/>
      <c r="AN5" s="536"/>
      <c r="AO5" s="536"/>
      <c r="AP5" s="536"/>
      <c r="AQ5" s="536"/>
      <c r="AR5" s="536"/>
      <c r="AS5" s="536"/>
      <c r="AT5" s="536"/>
      <c r="AU5" s="536"/>
      <c r="AV5" s="537"/>
      <c r="AW5" s="192" t="s">
        <v>346</v>
      </c>
      <c r="AX5" s="535" t="s">
        <v>1948</v>
      </c>
      <c r="AY5" s="536"/>
      <c r="AZ5" s="536"/>
      <c r="BA5" s="536"/>
      <c r="BB5" s="536"/>
      <c r="BC5" s="536"/>
      <c r="BD5" s="536"/>
      <c r="BE5" s="536"/>
      <c r="BF5" s="536"/>
      <c r="BG5" s="536"/>
      <c r="BH5" s="536"/>
      <c r="BI5" s="173"/>
      <c r="BJ5" s="173"/>
      <c r="BK5" s="173"/>
      <c r="BL5" s="173"/>
    </row>
    <row r="6" spans="1:64" s="190" customFormat="1" ht="125.1" customHeight="1" thickBot="1" x14ac:dyDescent="0.25">
      <c r="A6" s="192" t="s">
        <v>20</v>
      </c>
      <c r="B6" s="530" t="s">
        <v>109</v>
      </c>
      <c r="C6" s="530"/>
      <c r="D6" s="530"/>
      <c r="E6" s="530"/>
      <c r="F6" s="530"/>
      <c r="G6" s="530"/>
      <c r="H6" s="530"/>
      <c r="I6" s="26" t="s">
        <v>774</v>
      </c>
      <c r="J6" s="26" t="s">
        <v>774</v>
      </c>
      <c r="K6" s="26" t="s">
        <v>589</v>
      </c>
      <c r="L6" s="26" t="s">
        <v>589</v>
      </c>
      <c r="M6" s="185" t="s">
        <v>811</v>
      </c>
      <c r="N6" s="185" t="s">
        <v>811</v>
      </c>
      <c r="O6" s="185" t="s">
        <v>1949</v>
      </c>
      <c r="P6" s="185" t="s">
        <v>1949</v>
      </c>
      <c r="Q6" s="192" t="s">
        <v>171</v>
      </c>
      <c r="R6" s="530" t="s">
        <v>109</v>
      </c>
      <c r="S6" s="530"/>
      <c r="T6" s="530"/>
      <c r="U6" s="530"/>
      <c r="V6" s="530"/>
      <c r="W6" s="530"/>
      <c r="X6" s="531"/>
      <c r="Y6" s="26" t="s">
        <v>558</v>
      </c>
      <c r="Z6" s="26" t="s">
        <v>558</v>
      </c>
      <c r="AA6" s="185" t="s">
        <v>561</v>
      </c>
      <c r="AB6" s="185" t="s">
        <v>561</v>
      </c>
      <c r="AC6" s="185" t="s">
        <v>813</v>
      </c>
      <c r="AD6" s="185" t="s">
        <v>813</v>
      </c>
      <c r="AE6" s="26" t="s">
        <v>563</v>
      </c>
      <c r="AF6" s="26" t="s">
        <v>563</v>
      </c>
      <c r="AG6" s="192" t="s">
        <v>269</v>
      </c>
      <c r="AH6" s="531" t="s">
        <v>109</v>
      </c>
      <c r="AI6" s="552"/>
      <c r="AJ6" s="552"/>
      <c r="AK6" s="552"/>
      <c r="AL6" s="552"/>
      <c r="AM6" s="552"/>
      <c r="AN6" s="553"/>
      <c r="AO6" s="26" t="s">
        <v>568</v>
      </c>
      <c r="AP6" s="26" t="s">
        <v>568</v>
      </c>
      <c r="AQ6" s="26" t="s">
        <v>572</v>
      </c>
      <c r="AR6" s="26" t="s">
        <v>572</v>
      </c>
      <c r="AS6" s="26" t="s">
        <v>785</v>
      </c>
      <c r="AT6" s="26" t="s">
        <v>785</v>
      </c>
      <c r="AU6" s="26" t="s">
        <v>590</v>
      </c>
      <c r="AV6" s="26" t="s">
        <v>590</v>
      </c>
      <c r="AW6" s="192" t="s">
        <v>347</v>
      </c>
      <c r="AX6" s="531" t="s">
        <v>109</v>
      </c>
      <c r="AY6" s="552"/>
      <c r="AZ6" s="552"/>
      <c r="BA6" s="552"/>
      <c r="BB6" s="552"/>
      <c r="BC6" s="552"/>
      <c r="BD6" s="553"/>
      <c r="BE6" s="26" t="s">
        <v>812</v>
      </c>
      <c r="BF6" s="26" t="s">
        <v>812</v>
      </c>
      <c r="BG6" s="57" t="s">
        <v>807</v>
      </c>
      <c r="BH6" s="57" t="s">
        <v>807</v>
      </c>
    </row>
    <row r="7" spans="1:64" s="86" customFormat="1" ht="15" customHeight="1" thickBot="1" x14ac:dyDescent="0.25">
      <c r="A7" s="192" t="s">
        <v>21</v>
      </c>
      <c r="B7" s="82" t="s">
        <v>88</v>
      </c>
      <c r="C7" s="83" t="s">
        <v>89</v>
      </c>
      <c r="D7" s="84"/>
      <c r="E7" s="84"/>
      <c r="F7" s="84"/>
      <c r="G7" s="84"/>
      <c r="H7" s="84"/>
      <c r="I7" s="85">
        <f t="shared" ref="I7:P7" si="0">SUM(I8,I12,I19,I30)</f>
        <v>11273</v>
      </c>
      <c r="J7" s="85">
        <f t="shared" si="0"/>
        <v>9413</v>
      </c>
      <c r="K7" s="85">
        <f t="shared" si="0"/>
        <v>0</v>
      </c>
      <c r="L7" s="85">
        <f t="shared" si="0"/>
        <v>0</v>
      </c>
      <c r="M7" s="85">
        <f t="shared" si="0"/>
        <v>11323</v>
      </c>
      <c r="N7" s="85">
        <f t="shared" si="0"/>
        <v>9351</v>
      </c>
      <c r="O7" s="85">
        <f t="shared" si="0"/>
        <v>2678</v>
      </c>
      <c r="P7" s="85">
        <f t="shared" si="0"/>
        <v>2678</v>
      </c>
      <c r="Q7" s="192" t="s">
        <v>172</v>
      </c>
      <c r="R7" s="82" t="s">
        <v>88</v>
      </c>
      <c r="S7" s="83" t="s">
        <v>89</v>
      </c>
      <c r="T7" s="84"/>
      <c r="U7" s="84"/>
      <c r="V7" s="84"/>
      <c r="W7" s="84"/>
      <c r="X7" s="84"/>
      <c r="Y7" s="85">
        <f t="shared" ref="Y7:AF7" si="1">SUM(Y8,Y12,Y19,Y30)</f>
        <v>1100</v>
      </c>
      <c r="Z7" s="85">
        <f t="shared" si="1"/>
        <v>412</v>
      </c>
      <c r="AA7" s="85">
        <f t="shared" si="1"/>
        <v>0</v>
      </c>
      <c r="AB7" s="85">
        <f t="shared" si="1"/>
        <v>0</v>
      </c>
      <c r="AC7" s="85">
        <f t="shared" si="1"/>
        <v>0</v>
      </c>
      <c r="AD7" s="85">
        <f t="shared" si="1"/>
        <v>0</v>
      </c>
      <c r="AE7" s="85">
        <f t="shared" si="1"/>
        <v>0</v>
      </c>
      <c r="AF7" s="85">
        <f t="shared" si="1"/>
        <v>0</v>
      </c>
      <c r="AG7" s="192" t="s">
        <v>270</v>
      </c>
      <c r="AH7" s="82" t="s">
        <v>88</v>
      </c>
      <c r="AI7" s="83" t="s">
        <v>89</v>
      </c>
      <c r="AJ7" s="84"/>
      <c r="AK7" s="84"/>
      <c r="AL7" s="84"/>
      <c r="AM7" s="84"/>
      <c r="AN7" s="156"/>
      <c r="AO7" s="85">
        <f t="shared" ref="AO7:AV7" si="2">SUM(AO8,AO12,AO19,AO30)</f>
        <v>0</v>
      </c>
      <c r="AP7" s="85">
        <f t="shared" si="2"/>
        <v>0</v>
      </c>
      <c r="AQ7" s="148">
        <f t="shared" si="2"/>
        <v>0</v>
      </c>
      <c r="AR7" s="148">
        <f t="shared" si="2"/>
        <v>0</v>
      </c>
      <c r="AS7" s="148">
        <f t="shared" si="2"/>
        <v>0</v>
      </c>
      <c r="AT7" s="148">
        <f t="shared" si="2"/>
        <v>0</v>
      </c>
      <c r="AU7" s="148">
        <f t="shared" si="2"/>
        <v>0</v>
      </c>
      <c r="AV7" s="148">
        <f t="shared" si="2"/>
        <v>31</v>
      </c>
      <c r="AW7" s="192" t="s">
        <v>348</v>
      </c>
      <c r="AX7" s="82" t="s">
        <v>88</v>
      </c>
      <c r="AY7" s="83" t="s">
        <v>89</v>
      </c>
      <c r="AZ7" s="84"/>
      <c r="BA7" s="84"/>
      <c r="BB7" s="84"/>
      <c r="BC7" s="84"/>
      <c r="BD7" s="156"/>
      <c r="BE7" s="148">
        <f>SUM(BE8,BE12,BE19,BE30)</f>
        <v>0</v>
      </c>
      <c r="BF7" s="148">
        <f>SUM(BF8,BF12,BF19,BF30)</f>
        <v>0</v>
      </c>
      <c r="BG7" s="174">
        <f>SUM(I7,K7,M7,O7,Y7,AA7,AC7,AE7,AO7,AQ7,AS7,AU7,BE7)</f>
        <v>26374</v>
      </c>
      <c r="BH7" s="174">
        <f>SUM(J7,L7,N7,P7,Z7,AB7,AD7,AF7,AP7,AR7,AT7,AV7,BF7)</f>
        <v>21885</v>
      </c>
    </row>
    <row r="8" spans="1:64" s="86" customFormat="1" ht="15" customHeight="1" thickBot="1" x14ac:dyDescent="0.25">
      <c r="A8" s="192" t="s">
        <v>22</v>
      </c>
      <c r="B8" s="87"/>
      <c r="C8" s="88" t="s">
        <v>90</v>
      </c>
      <c r="D8" s="92" t="s">
        <v>519</v>
      </c>
      <c r="E8" s="93"/>
      <c r="F8" s="93"/>
      <c r="G8" s="93"/>
      <c r="H8" s="93"/>
      <c r="I8" s="94">
        <f t="shared" ref="I8:P8" si="3">SUM(I9:I11)</f>
        <v>0</v>
      </c>
      <c r="J8" s="94">
        <f t="shared" si="3"/>
        <v>0</v>
      </c>
      <c r="K8" s="149">
        <f t="shared" si="3"/>
        <v>0</v>
      </c>
      <c r="L8" s="149">
        <f t="shared" si="3"/>
        <v>0</v>
      </c>
      <c r="M8" s="149">
        <f t="shared" si="3"/>
        <v>11323</v>
      </c>
      <c r="N8" s="149">
        <f t="shared" si="3"/>
        <v>9351</v>
      </c>
      <c r="O8" s="149">
        <f t="shared" si="3"/>
        <v>2678</v>
      </c>
      <c r="P8" s="149">
        <f t="shared" si="3"/>
        <v>2678</v>
      </c>
      <c r="Q8" s="192" t="s">
        <v>173</v>
      </c>
      <c r="R8" s="87"/>
      <c r="S8" s="88" t="s">
        <v>90</v>
      </c>
      <c r="T8" s="92" t="s">
        <v>519</v>
      </c>
      <c r="U8" s="93"/>
      <c r="V8" s="93"/>
      <c r="W8" s="93"/>
      <c r="X8" s="93"/>
      <c r="Y8" s="94">
        <f t="shared" ref="Y8:AF8" si="4">SUM(Y9:Y11)</f>
        <v>0</v>
      </c>
      <c r="Z8" s="94">
        <f t="shared" si="4"/>
        <v>0</v>
      </c>
      <c r="AA8" s="149">
        <f t="shared" si="4"/>
        <v>0</v>
      </c>
      <c r="AB8" s="149">
        <f t="shared" si="4"/>
        <v>0</v>
      </c>
      <c r="AC8" s="149">
        <f t="shared" si="4"/>
        <v>0</v>
      </c>
      <c r="AD8" s="149">
        <f t="shared" si="4"/>
        <v>0</v>
      </c>
      <c r="AE8" s="149">
        <f t="shared" si="4"/>
        <v>0</v>
      </c>
      <c r="AF8" s="149">
        <f t="shared" si="4"/>
        <v>0</v>
      </c>
      <c r="AG8" s="192" t="s">
        <v>271</v>
      </c>
      <c r="AH8" s="87"/>
      <c r="AI8" s="88" t="s">
        <v>90</v>
      </c>
      <c r="AJ8" s="92" t="s">
        <v>519</v>
      </c>
      <c r="AK8" s="93"/>
      <c r="AL8" s="93"/>
      <c r="AM8" s="93"/>
      <c r="AN8" s="157"/>
      <c r="AO8" s="149">
        <f t="shared" ref="AO8:AV8" si="5">SUM(AO9:AO11)</f>
        <v>0</v>
      </c>
      <c r="AP8" s="149">
        <f t="shared" si="5"/>
        <v>0</v>
      </c>
      <c r="AQ8" s="149">
        <f t="shared" si="5"/>
        <v>0</v>
      </c>
      <c r="AR8" s="149">
        <f t="shared" si="5"/>
        <v>0</v>
      </c>
      <c r="AS8" s="149">
        <f t="shared" si="5"/>
        <v>0</v>
      </c>
      <c r="AT8" s="149">
        <f t="shared" si="5"/>
        <v>0</v>
      </c>
      <c r="AU8" s="149">
        <f t="shared" si="5"/>
        <v>0</v>
      </c>
      <c r="AV8" s="149">
        <f t="shared" si="5"/>
        <v>0</v>
      </c>
      <c r="AW8" s="192" t="s">
        <v>349</v>
      </c>
      <c r="AX8" s="87"/>
      <c r="AY8" s="88" t="s">
        <v>90</v>
      </c>
      <c r="AZ8" s="92" t="s">
        <v>519</v>
      </c>
      <c r="BA8" s="93"/>
      <c r="BB8" s="93"/>
      <c r="BC8" s="93"/>
      <c r="BD8" s="157"/>
      <c r="BE8" s="149">
        <f>SUM(BE9:BE11)</f>
        <v>0</v>
      </c>
      <c r="BF8" s="149">
        <f>SUM(BF9:BF11)</f>
        <v>0</v>
      </c>
      <c r="BG8" s="175">
        <f t="shared" ref="BG8:BH51" si="6">SUM(I8,K8,M8,O8,Y8,AA8,AC8,AE8,AO8,AQ8,AS8,AU8,BE8)</f>
        <v>14001</v>
      </c>
      <c r="BH8" s="175">
        <f t="shared" si="6"/>
        <v>12029</v>
      </c>
    </row>
    <row r="9" spans="1:64" s="62" customFormat="1" ht="15" customHeight="1" thickBot="1" x14ac:dyDescent="0.25">
      <c r="A9" s="192" t="s">
        <v>23</v>
      </c>
      <c r="B9" s="61"/>
      <c r="C9" s="64"/>
      <c r="D9" s="48" t="s">
        <v>592</v>
      </c>
      <c r="E9" s="538" t="s">
        <v>591</v>
      </c>
      <c r="F9" s="538"/>
      <c r="G9" s="538"/>
      <c r="H9" s="548"/>
      <c r="I9" s="60"/>
      <c r="J9" s="60"/>
      <c r="K9" s="150"/>
      <c r="L9" s="150"/>
      <c r="M9" s="150"/>
      <c r="N9" s="150"/>
      <c r="O9" s="150"/>
      <c r="P9" s="150"/>
      <c r="Q9" s="192" t="s">
        <v>174</v>
      </c>
      <c r="R9" s="61"/>
      <c r="S9" s="64"/>
      <c r="T9" s="48" t="s">
        <v>592</v>
      </c>
      <c r="U9" s="538" t="s">
        <v>591</v>
      </c>
      <c r="V9" s="538"/>
      <c r="W9" s="538"/>
      <c r="X9" s="538"/>
      <c r="Y9" s="60"/>
      <c r="Z9" s="60"/>
      <c r="AA9" s="150"/>
      <c r="AB9" s="150"/>
      <c r="AC9" s="150"/>
      <c r="AD9" s="150"/>
      <c r="AE9" s="150"/>
      <c r="AF9" s="150"/>
      <c r="AG9" s="192" t="s">
        <v>272</v>
      </c>
      <c r="AH9" s="61"/>
      <c r="AI9" s="64"/>
      <c r="AJ9" s="48" t="s">
        <v>592</v>
      </c>
      <c r="AK9" s="538" t="s">
        <v>591</v>
      </c>
      <c r="AL9" s="538"/>
      <c r="AM9" s="538"/>
      <c r="AN9" s="548"/>
      <c r="AO9" s="150"/>
      <c r="AP9" s="150"/>
      <c r="AQ9" s="150"/>
      <c r="AR9" s="150"/>
      <c r="AS9" s="150"/>
      <c r="AT9" s="150"/>
      <c r="AU9" s="150"/>
      <c r="AV9" s="150"/>
      <c r="AW9" s="192" t="s">
        <v>350</v>
      </c>
      <c r="AX9" s="61"/>
      <c r="AY9" s="64"/>
      <c r="AZ9" s="48" t="s">
        <v>592</v>
      </c>
      <c r="BA9" s="538" t="s">
        <v>591</v>
      </c>
      <c r="BB9" s="538"/>
      <c r="BC9" s="538"/>
      <c r="BD9" s="548"/>
      <c r="BE9" s="150"/>
      <c r="BF9" s="150"/>
      <c r="BG9" s="150">
        <f t="shared" si="6"/>
        <v>0</v>
      </c>
      <c r="BH9" s="150">
        <f t="shared" si="6"/>
        <v>0</v>
      </c>
    </row>
    <row r="10" spans="1:64" s="62" customFormat="1" ht="15" customHeight="1" thickBot="1" x14ac:dyDescent="0.25">
      <c r="A10" s="192" t="s">
        <v>24</v>
      </c>
      <c r="B10" s="61"/>
      <c r="C10" s="64"/>
      <c r="D10" s="65" t="s">
        <v>856</v>
      </c>
      <c r="E10" s="187" t="s">
        <v>855</v>
      </c>
      <c r="F10" s="186"/>
      <c r="G10" s="186"/>
      <c r="H10" s="186"/>
      <c r="I10" s="60"/>
      <c r="J10" s="60"/>
      <c r="K10" s="150"/>
      <c r="L10" s="150"/>
      <c r="M10" s="150"/>
      <c r="N10" s="150"/>
      <c r="O10" s="150"/>
      <c r="P10" s="150"/>
      <c r="Q10" s="192" t="s">
        <v>175</v>
      </c>
      <c r="R10" s="61"/>
      <c r="S10" s="64"/>
      <c r="T10" s="65" t="s">
        <v>856</v>
      </c>
      <c r="U10" s="187" t="s">
        <v>855</v>
      </c>
      <c r="V10" s="186"/>
      <c r="W10" s="186"/>
      <c r="X10" s="186"/>
      <c r="Y10" s="60"/>
      <c r="Z10" s="60"/>
      <c r="AA10" s="150"/>
      <c r="AB10" s="150"/>
      <c r="AC10" s="150"/>
      <c r="AD10" s="150"/>
      <c r="AE10" s="150"/>
      <c r="AF10" s="150"/>
      <c r="AG10" s="192" t="s">
        <v>273</v>
      </c>
      <c r="AH10" s="61"/>
      <c r="AI10" s="64"/>
      <c r="AJ10" s="65" t="s">
        <v>856</v>
      </c>
      <c r="AK10" s="187" t="s">
        <v>855</v>
      </c>
      <c r="AL10" s="186"/>
      <c r="AM10" s="186"/>
      <c r="AN10" s="188"/>
      <c r="AO10" s="150"/>
      <c r="AP10" s="150"/>
      <c r="AQ10" s="150"/>
      <c r="AR10" s="150"/>
      <c r="AS10" s="150"/>
      <c r="AT10" s="150"/>
      <c r="AU10" s="150"/>
      <c r="AV10" s="150"/>
      <c r="AW10" s="192" t="s">
        <v>351</v>
      </c>
      <c r="AX10" s="61"/>
      <c r="AY10" s="64"/>
      <c r="AZ10" s="65" t="s">
        <v>856</v>
      </c>
      <c r="BA10" s="187" t="s">
        <v>855</v>
      </c>
      <c r="BB10" s="186"/>
      <c r="BC10" s="186"/>
      <c r="BD10" s="188"/>
      <c r="BE10" s="150"/>
      <c r="BF10" s="150"/>
      <c r="BG10" s="150">
        <f t="shared" si="6"/>
        <v>0</v>
      </c>
      <c r="BH10" s="150">
        <f t="shared" si="6"/>
        <v>0</v>
      </c>
    </row>
    <row r="11" spans="1:64" s="62" customFormat="1" ht="15" customHeight="1" thickBot="1" x14ac:dyDescent="0.25">
      <c r="A11" s="192" t="s">
        <v>25</v>
      </c>
      <c r="B11" s="61"/>
      <c r="C11" s="64"/>
      <c r="D11" s="48" t="s">
        <v>593</v>
      </c>
      <c r="E11" s="59" t="s">
        <v>594</v>
      </c>
      <c r="F11" s="66"/>
      <c r="G11" s="66"/>
      <c r="H11" s="59"/>
      <c r="I11" s="60"/>
      <c r="J11" s="60"/>
      <c r="K11" s="150"/>
      <c r="L11" s="150"/>
      <c r="M11" s="150">
        <v>11323</v>
      </c>
      <c r="N11" s="150">
        <v>9351</v>
      </c>
      <c r="O11" s="150">
        <v>2678</v>
      </c>
      <c r="P11" s="150">
        <v>2678</v>
      </c>
      <c r="Q11" s="192" t="s">
        <v>176</v>
      </c>
      <c r="R11" s="61"/>
      <c r="S11" s="64"/>
      <c r="T11" s="48" t="s">
        <v>593</v>
      </c>
      <c r="U11" s="59" t="s">
        <v>594</v>
      </c>
      <c r="V11" s="66"/>
      <c r="W11" s="66"/>
      <c r="X11" s="59"/>
      <c r="Y11" s="60"/>
      <c r="Z11" s="60"/>
      <c r="AA11" s="150"/>
      <c r="AB11" s="150"/>
      <c r="AC11" s="150"/>
      <c r="AD11" s="150"/>
      <c r="AE11" s="150"/>
      <c r="AF11" s="150"/>
      <c r="AG11" s="192" t="s">
        <v>274</v>
      </c>
      <c r="AH11" s="61"/>
      <c r="AI11" s="64"/>
      <c r="AJ11" s="48" t="s">
        <v>593</v>
      </c>
      <c r="AK11" s="59" t="s">
        <v>594</v>
      </c>
      <c r="AL11" s="66"/>
      <c r="AM11" s="66"/>
      <c r="AN11" s="158"/>
      <c r="AO11" s="150"/>
      <c r="AP11" s="150"/>
      <c r="AQ11" s="150"/>
      <c r="AR11" s="150"/>
      <c r="AS11" s="150"/>
      <c r="AT11" s="150"/>
      <c r="AU11" s="150"/>
      <c r="AV11" s="150"/>
      <c r="AW11" s="192" t="s">
        <v>352</v>
      </c>
      <c r="AX11" s="61"/>
      <c r="AY11" s="64"/>
      <c r="AZ11" s="48" t="s">
        <v>593</v>
      </c>
      <c r="BA11" s="59" t="s">
        <v>594</v>
      </c>
      <c r="BB11" s="66"/>
      <c r="BC11" s="66"/>
      <c r="BD11" s="158"/>
      <c r="BE11" s="150"/>
      <c r="BF11" s="150"/>
      <c r="BG11" s="150">
        <f t="shared" si="6"/>
        <v>14001</v>
      </c>
      <c r="BH11" s="150">
        <f t="shared" si="6"/>
        <v>12029</v>
      </c>
    </row>
    <row r="12" spans="1:64" s="86" customFormat="1" ht="15" customHeight="1" thickBot="1" x14ac:dyDescent="0.25">
      <c r="A12" s="192" t="s">
        <v>26</v>
      </c>
      <c r="B12" s="87"/>
      <c r="C12" s="88" t="s">
        <v>92</v>
      </c>
      <c r="D12" s="89" t="s">
        <v>91</v>
      </c>
      <c r="E12" s="90"/>
      <c r="F12" s="90"/>
      <c r="G12" s="90"/>
      <c r="H12" s="90"/>
      <c r="I12" s="91">
        <f t="shared" ref="I12:N12" si="7">SUM(I13:I18)</f>
        <v>100</v>
      </c>
      <c r="J12" s="91">
        <f t="shared" si="7"/>
        <v>17</v>
      </c>
      <c r="K12" s="91">
        <f t="shared" si="7"/>
        <v>0</v>
      </c>
      <c r="L12" s="91">
        <f t="shared" si="7"/>
        <v>0</v>
      </c>
      <c r="M12" s="91">
        <f t="shared" si="7"/>
        <v>0</v>
      </c>
      <c r="N12" s="91">
        <f t="shared" si="7"/>
        <v>0</v>
      </c>
      <c r="O12" s="91"/>
      <c r="P12" s="91"/>
      <c r="Q12" s="192" t="s">
        <v>177</v>
      </c>
      <c r="R12" s="87"/>
      <c r="S12" s="88" t="s">
        <v>92</v>
      </c>
      <c r="T12" s="89" t="s">
        <v>91</v>
      </c>
      <c r="U12" s="90"/>
      <c r="V12" s="90"/>
      <c r="W12" s="90"/>
      <c r="X12" s="90"/>
      <c r="Y12" s="91">
        <f t="shared" ref="Y12:AF12" si="8">SUM(Y13:Y18)</f>
        <v>0</v>
      </c>
      <c r="Z12" s="91">
        <f t="shared" si="8"/>
        <v>0</v>
      </c>
      <c r="AA12" s="91">
        <f t="shared" si="8"/>
        <v>0</v>
      </c>
      <c r="AB12" s="91">
        <f t="shared" si="8"/>
        <v>0</v>
      </c>
      <c r="AC12" s="91">
        <f t="shared" si="8"/>
        <v>0</v>
      </c>
      <c r="AD12" s="91">
        <f t="shared" si="8"/>
        <v>0</v>
      </c>
      <c r="AE12" s="91">
        <f t="shared" si="8"/>
        <v>0</v>
      </c>
      <c r="AF12" s="91">
        <f t="shared" si="8"/>
        <v>0</v>
      </c>
      <c r="AG12" s="192" t="s">
        <v>275</v>
      </c>
      <c r="AH12" s="87"/>
      <c r="AI12" s="88" t="s">
        <v>92</v>
      </c>
      <c r="AJ12" s="89" t="s">
        <v>91</v>
      </c>
      <c r="AK12" s="90"/>
      <c r="AL12" s="90"/>
      <c r="AM12" s="90"/>
      <c r="AN12" s="159"/>
      <c r="AO12" s="91">
        <f t="shared" ref="AO12:AV12" si="9">SUM(AO13:AO18)</f>
        <v>0</v>
      </c>
      <c r="AP12" s="91">
        <f t="shared" si="9"/>
        <v>0</v>
      </c>
      <c r="AQ12" s="151">
        <f t="shared" si="9"/>
        <v>0</v>
      </c>
      <c r="AR12" s="151">
        <f t="shared" si="9"/>
        <v>0</v>
      </c>
      <c r="AS12" s="151">
        <f t="shared" si="9"/>
        <v>0</v>
      </c>
      <c r="AT12" s="151">
        <f t="shared" si="9"/>
        <v>0</v>
      </c>
      <c r="AU12" s="151">
        <f t="shared" si="9"/>
        <v>0</v>
      </c>
      <c r="AV12" s="151">
        <f t="shared" si="9"/>
        <v>0</v>
      </c>
      <c r="AW12" s="192" t="s">
        <v>353</v>
      </c>
      <c r="AX12" s="87"/>
      <c r="AY12" s="88" t="s">
        <v>92</v>
      </c>
      <c r="AZ12" s="89" t="s">
        <v>91</v>
      </c>
      <c r="BA12" s="90"/>
      <c r="BB12" s="90"/>
      <c r="BC12" s="90"/>
      <c r="BD12" s="159"/>
      <c r="BE12" s="151">
        <f>SUM(BE13:BE18)</f>
        <v>0</v>
      </c>
      <c r="BF12" s="151">
        <f>SUM(BF13:BF18)</f>
        <v>0</v>
      </c>
      <c r="BG12" s="176">
        <f t="shared" si="6"/>
        <v>100</v>
      </c>
      <c r="BH12" s="176">
        <f t="shared" si="6"/>
        <v>17</v>
      </c>
    </row>
    <row r="13" spans="1:64" s="25" customFormat="1" ht="15" customHeight="1" thickBot="1" x14ac:dyDescent="0.25">
      <c r="A13" s="192" t="s">
        <v>27</v>
      </c>
      <c r="B13" s="22"/>
      <c r="C13" s="23"/>
      <c r="D13" s="58" t="s">
        <v>599</v>
      </c>
      <c r="E13" s="59" t="s">
        <v>600</v>
      </c>
      <c r="F13" s="24"/>
      <c r="G13" s="24"/>
      <c r="H13" s="24"/>
      <c r="I13" s="60"/>
      <c r="J13" s="60"/>
      <c r="K13" s="150"/>
      <c r="L13" s="150"/>
      <c r="M13" s="150"/>
      <c r="N13" s="150"/>
      <c r="O13" s="150"/>
      <c r="P13" s="150"/>
      <c r="Q13" s="192" t="s">
        <v>178</v>
      </c>
      <c r="R13" s="22"/>
      <c r="S13" s="23"/>
      <c r="T13" s="58" t="s">
        <v>599</v>
      </c>
      <c r="U13" s="59" t="s">
        <v>600</v>
      </c>
      <c r="V13" s="24"/>
      <c r="W13" s="24"/>
      <c r="X13" s="24"/>
      <c r="Y13" s="60"/>
      <c r="Z13" s="60"/>
      <c r="AA13" s="150"/>
      <c r="AB13" s="150"/>
      <c r="AC13" s="150"/>
      <c r="AD13" s="150"/>
      <c r="AE13" s="150"/>
      <c r="AF13" s="150"/>
      <c r="AG13" s="192" t="s">
        <v>276</v>
      </c>
      <c r="AH13" s="22"/>
      <c r="AI13" s="23"/>
      <c r="AJ13" s="58" t="s">
        <v>599</v>
      </c>
      <c r="AK13" s="59" t="s">
        <v>600</v>
      </c>
      <c r="AL13" s="24"/>
      <c r="AM13" s="24"/>
      <c r="AN13" s="160"/>
      <c r="AO13" s="150"/>
      <c r="AP13" s="150"/>
      <c r="AQ13" s="150"/>
      <c r="AR13" s="150"/>
      <c r="AS13" s="150"/>
      <c r="AT13" s="150"/>
      <c r="AU13" s="150"/>
      <c r="AV13" s="150"/>
      <c r="AW13" s="192" t="s">
        <v>354</v>
      </c>
      <c r="AX13" s="22"/>
      <c r="AY13" s="23"/>
      <c r="AZ13" s="58" t="s">
        <v>599</v>
      </c>
      <c r="BA13" s="59" t="s">
        <v>600</v>
      </c>
      <c r="BB13" s="24"/>
      <c r="BC13" s="24"/>
      <c r="BD13" s="160"/>
      <c r="BE13" s="150"/>
      <c r="BF13" s="150"/>
      <c r="BG13" s="150">
        <f t="shared" si="6"/>
        <v>0</v>
      </c>
      <c r="BH13" s="150">
        <f t="shared" si="6"/>
        <v>0</v>
      </c>
    </row>
    <row r="14" spans="1:64" s="25" customFormat="1" ht="15" customHeight="1" thickBot="1" x14ac:dyDescent="0.25">
      <c r="A14" s="192" t="s">
        <v>28</v>
      </c>
      <c r="B14" s="22"/>
      <c r="C14" s="23"/>
      <c r="D14" s="48" t="s">
        <v>601</v>
      </c>
      <c r="E14" s="59" t="s">
        <v>602</v>
      </c>
      <c r="F14" s="24"/>
      <c r="G14" s="24"/>
      <c r="H14" s="24"/>
      <c r="I14" s="60"/>
      <c r="J14" s="60"/>
      <c r="K14" s="150"/>
      <c r="L14" s="150"/>
      <c r="M14" s="150"/>
      <c r="N14" s="150"/>
      <c r="O14" s="150"/>
      <c r="P14" s="150"/>
      <c r="Q14" s="192" t="s">
        <v>179</v>
      </c>
      <c r="R14" s="22"/>
      <c r="S14" s="23"/>
      <c r="T14" s="48" t="s">
        <v>601</v>
      </c>
      <c r="U14" s="59" t="s">
        <v>602</v>
      </c>
      <c r="V14" s="24"/>
      <c r="W14" s="24"/>
      <c r="X14" s="24"/>
      <c r="Y14" s="60"/>
      <c r="Z14" s="60"/>
      <c r="AA14" s="150"/>
      <c r="AB14" s="150"/>
      <c r="AC14" s="150"/>
      <c r="AD14" s="150"/>
      <c r="AE14" s="150"/>
      <c r="AF14" s="150"/>
      <c r="AG14" s="192" t="s">
        <v>277</v>
      </c>
      <c r="AH14" s="22"/>
      <c r="AI14" s="23"/>
      <c r="AJ14" s="48" t="s">
        <v>601</v>
      </c>
      <c r="AK14" s="59" t="s">
        <v>602</v>
      </c>
      <c r="AL14" s="24"/>
      <c r="AM14" s="24"/>
      <c r="AN14" s="160"/>
      <c r="AO14" s="150"/>
      <c r="AP14" s="150"/>
      <c r="AQ14" s="150"/>
      <c r="AR14" s="150"/>
      <c r="AS14" s="150"/>
      <c r="AT14" s="150"/>
      <c r="AU14" s="150"/>
      <c r="AV14" s="150"/>
      <c r="AW14" s="192" t="s">
        <v>355</v>
      </c>
      <c r="AX14" s="22"/>
      <c r="AY14" s="23"/>
      <c r="AZ14" s="48" t="s">
        <v>601</v>
      </c>
      <c r="BA14" s="59" t="s">
        <v>602</v>
      </c>
      <c r="BB14" s="24"/>
      <c r="BC14" s="24"/>
      <c r="BD14" s="160"/>
      <c r="BE14" s="150"/>
      <c r="BF14" s="150"/>
      <c r="BG14" s="150">
        <f t="shared" si="6"/>
        <v>0</v>
      </c>
      <c r="BH14" s="150">
        <f t="shared" si="6"/>
        <v>0</v>
      </c>
    </row>
    <row r="15" spans="1:64" s="25" customFormat="1" ht="15" customHeight="1" thickBot="1" x14ac:dyDescent="0.25">
      <c r="A15" s="192" t="s">
        <v>29</v>
      </c>
      <c r="B15" s="22"/>
      <c r="C15" s="23"/>
      <c r="D15" s="48" t="s">
        <v>603</v>
      </c>
      <c r="E15" s="59" t="s">
        <v>604</v>
      </c>
      <c r="F15" s="24"/>
      <c r="G15" s="24"/>
      <c r="H15" s="24"/>
      <c r="I15" s="60"/>
      <c r="J15" s="60"/>
      <c r="K15" s="150"/>
      <c r="L15" s="150"/>
      <c r="M15" s="150"/>
      <c r="N15" s="150"/>
      <c r="O15" s="150"/>
      <c r="P15" s="150"/>
      <c r="Q15" s="192" t="s">
        <v>180</v>
      </c>
      <c r="R15" s="22"/>
      <c r="S15" s="23"/>
      <c r="T15" s="48" t="s">
        <v>603</v>
      </c>
      <c r="U15" s="59" t="s">
        <v>604</v>
      </c>
      <c r="V15" s="24"/>
      <c r="W15" s="24"/>
      <c r="X15" s="24"/>
      <c r="Y15" s="60"/>
      <c r="Z15" s="60"/>
      <c r="AA15" s="150"/>
      <c r="AB15" s="150"/>
      <c r="AC15" s="150"/>
      <c r="AD15" s="150"/>
      <c r="AE15" s="150"/>
      <c r="AF15" s="150"/>
      <c r="AG15" s="192" t="s">
        <v>278</v>
      </c>
      <c r="AH15" s="22"/>
      <c r="AI15" s="23"/>
      <c r="AJ15" s="48" t="s">
        <v>603</v>
      </c>
      <c r="AK15" s="59" t="s">
        <v>604</v>
      </c>
      <c r="AL15" s="24"/>
      <c r="AM15" s="24"/>
      <c r="AN15" s="160"/>
      <c r="AO15" s="150"/>
      <c r="AP15" s="150"/>
      <c r="AQ15" s="150"/>
      <c r="AR15" s="150"/>
      <c r="AS15" s="150"/>
      <c r="AT15" s="150"/>
      <c r="AU15" s="150"/>
      <c r="AV15" s="150"/>
      <c r="AW15" s="192" t="s">
        <v>356</v>
      </c>
      <c r="AX15" s="22"/>
      <c r="AY15" s="23"/>
      <c r="AZ15" s="48" t="s">
        <v>603</v>
      </c>
      <c r="BA15" s="59" t="s">
        <v>604</v>
      </c>
      <c r="BB15" s="24"/>
      <c r="BC15" s="24"/>
      <c r="BD15" s="160"/>
      <c r="BE15" s="150"/>
      <c r="BF15" s="150"/>
      <c r="BG15" s="150">
        <f t="shared" si="6"/>
        <v>0</v>
      </c>
      <c r="BH15" s="150">
        <f t="shared" si="6"/>
        <v>0</v>
      </c>
    </row>
    <row r="16" spans="1:64" s="25" customFormat="1" ht="15" customHeight="1" thickBot="1" x14ac:dyDescent="0.25">
      <c r="A16" s="192" t="s">
        <v>30</v>
      </c>
      <c r="B16" s="22"/>
      <c r="C16" s="23"/>
      <c r="D16" s="48" t="s">
        <v>605</v>
      </c>
      <c r="E16" s="59" t="s">
        <v>606</v>
      </c>
      <c r="F16" s="24"/>
      <c r="G16" s="24"/>
      <c r="H16" s="24"/>
      <c r="I16" s="60"/>
      <c r="J16" s="60"/>
      <c r="K16" s="150"/>
      <c r="L16" s="150"/>
      <c r="M16" s="150"/>
      <c r="N16" s="150"/>
      <c r="O16" s="150"/>
      <c r="P16" s="150"/>
      <c r="Q16" s="192" t="s">
        <v>181</v>
      </c>
      <c r="R16" s="22"/>
      <c r="S16" s="23"/>
      <c r="T16" s="48" t="s">
        <v>605</v>
      </c>
      <c r="U16" s="59" t="s">
        <v>606</v>
      </c>
      <c r="V16" s="24"/>
      <c r="W16" s="24"/>
      <c r="X16" s="24"/>
      <c r="Y16" s="60"/>
      <c r="Z16" s="60"/>
      <c r="AA16" s="150"/>
      <c r="AB16" s="150"/>
      <c r="AC16" s="150"/>
      <c r="AD16" s="150"/>
      <c r="AE16" s="150"/>
      <c r="AF16" s="150"/>
      <c r="AG16" s="192" t="s">
        <v>279</v>
      </c>
      <c r="AH16" s="22"/>
      <c r="AI16" s="23"/>
      <c r="AJ16" s="48" t="s">
        <v>605</v>
      </c>
      <c r="AK16" s="59" t="s">
        <v>606</v>
      </c>
      <c r="AL16" s="24"/>
      <c r="AM16" s="24"/>
      <c r="AN16" s="160"/>
      <c r="AO16" s="150"/>
      <c r="AP16" s="150"/>
      <c r="AQ16" s="150"/>
      <c r="AR16" s="150"/>
      <c r="AS16" s="150"/>
      <c r="AT16" s="150"/>
      <c r="AU16" s="150"/>
      <c r="AV16" s="150"/>
      <c r="AW16" s="192" t="s">
        <v>357</v>
      </c>
      <c r="AX16" s="22"/>
      <c r="AY16" s="23"/>
      <c r="AZ16" s="48" t="s">
        <v>605</v>
      </c>
      <c r="BA16" s="59" t="s">
        <v>606</v>
      </c>
      <c r="BB16" s="24"/>
      <c r="BC16" s="24"/>
      <c r="BD16" s="160"/>
      <c r="BE16" s="150"/>
      <c r="BF16" s="150"/>
      <c r="BG16" s="150">
        <f t="shared" si="6"/>
        <v>0</v>
      </c>
      <c r="BH16" s="150">
        <f t="shared" si="6"/>
        <v>0</v>
      </c>
    </row>
    <row r="17" spans="1:60" s="25" customFormat="1" ht="15" customHeight="1" thickBot="1" x14ac:dyDescent="0.25">
      <c r="A17" s="192" t="s">
        <v>31</v>
      </c>
      <c r="B17" s="22"/>
      <c r="C17" s="23"/>
      <c r="D17" s="48" t="s">
        <v>607</v>
      </c>
      <c r="E17" s="59" t="s">
        <v>608</v>
      </c>
      <c r="F17" s="24"/>
      <c r="G17" s="24"/>
      <c r="H17" s="24"/>
      <c r="I17" s="60"/>
      <c r="J17" s="60"/>
      <c r="K17" s="150"/>
      <c r="L17" s="150"/>
      <c r="M17" s="150"/>
      <c r="N17" s="150"/>
      <c r="O17" s="150"/>
      <c r="P17" s="150"/>
      <c r="Q17" s="192" t="s">
        <v>182</v>
      </c>
      <c r="R17" s="22"/>
      <c r="S17" s="23"/>
      <c r="T17" s="48" t="s">
        <v>607</v>
      </c>
      <c r="U17" s="59" t="s">
        <v>608</v>
      </c>
      <c r="V17" s="24"/>
      <c r="W17" s="24"/>
      <c r="X17" s="24"/>
      <c r="Y17" s="60"/>
      <c r="Z17" s="60"/>
      <c r="AA17" s="150"/>
      <c r="AB17" s="150"/>
      <c r="AC17" s="150"/>
      <c r="AD17" s="150"/>
      <c r="AE17" s="150"/>
      <c r="AF17" s="150"/>
      <c r="AG17" s="192" t="s">
        <v>280</v>
      </c>
      <c r="AH17" s="22"/>
      <c r="AI17" s="23"/>
      <c r="AJ17" s="48" t="s">
        <v>607</v>
      </c>
      <c r="AK17" s="59" t="s">
        <v>608</v>
      </c>
      <c r="AL17" s="24"/>
      <c r="AM17" s="24"/>
      <c r="AN17" s="160"/>
      <c r="AO17" s="150"/>
      <c r="AP17" s="150"/>
      <c r="AQ17" s="150"/>
      <c r="AR17" s="150"/>
      <c r="AS17" s="150"/>
      <c r="AT17" s="150"/>
      <c r="AU17" s="150"/>
      <c r="AV17" s="150"/>
      <c r="AW17" s="192" t="s">
        <v>358</v>
      </c>
      <c r="AX17" s="22"/>
      <c r="AY17" s="23"/>
      <c r="AZ17" s="48" t="s">
        <v>607</v>
      </c>
      <c r="BA17" s="59" t="s">
        <v>608</v>
      </c>
      <c r="BB17" s="24"/>
      <c r="BC17" s="24"/>
      <c r="BD17" s="160"/>
      <c r="BE17" s="150"/>
      <c r="BF17" s="150"/>
      <c r="BG17" s="150">
        <f t="shared" si="6"/>
        <v>0</v>
      </c>
      <c r="BH17" s="150">
        <f t="shared" si="6"/>
        <v>0</v>
      </c>
    </row>
    <row r="18" spans="1:60" s="25" customFormat="1" ht="15" customHeight="1" thickBot="1" x14ac:dyDescent="0.25">
      <c r="A18" s="192" t="s">
        <v>32</v>
      </c>
      <c r="B18" s="22"/>
      <c r="C18" s="23"/>
      <c r="D18" s="63" t="s">
        <v>609</v>
      </c>
      <c r="E18" s="59" t="s">
        <v>518</v>
      </c>
      <c r="F18" s="24"/>
      <c r="G18" s="24"/>
      <c r="H18" s="24"/>
      <c r="I18" s="60">
        <v>100</v>
      </c>
      <c r="J18" s="60">
        <v>17</v>
      </c>
      <c r="K18" s="150"/>
      <c r="L18" s="150"/>
      <c r="M18" s="150"/>
      <c r="N18" s="150"/>
      <c r="O18" s="150"/>
      <c r="P18" s="150"/>
      <c r="Q18" s="192" t="s">
        <v>183</v>
      </c>
      <c r="R18" s="22"/>
      <c r="S18" s="23"/>
      <c r="T18" s="63" t="s">
        <v>609</v>
      </c>
      <c r="U18" s="59" t="s">
        <v>518</v>
      </c>
      <c r="V18" s="24"/>
      <c r="W18" s="24"/>
      <c r="X18" s="24"/>
      <c r="Y18" s="60"/>
      <c r="Z18" s="60"/>
      <c r="AA18" s="150"/>
      <c r="AB18" s="150"/>
      <c r="AC18" s="150"/>
      <c r="AD18" s="150"/>
      <c r="AE18" s="150"/>
      <c r="AF18" s="150"/>
      <c r="AG18" s="192" t="s">
        <v>281</v>
      </c>
      <c r="AH18" s="22"/>
      <c r="AI18" s="23"/>
      <c r="AJ18" s="63" t="s">
        <v>609</v>
      </c>
      <c r="AK18" s="59" t="s">
        <v>518</v>
      </c>
      <c r="AL18" s="24"/>
      <c r="AM18" s="24"/>
      <c r="AN18" s="160"/>
      <c r="AO18" s="150"/>
      <c r="AP18" s="150"/>
      <c r="AQ18" s="150"/>
      <c r="AR18" s="150"/>
      <c r="AS18" s="150"/>
      <c r="AT18" s="150"/>
      <c r="AU18" s="150"/>
      <c r="AV18" s="150"/>
      <c r="AW18" s="192" t="s">
        <v>359</v>
      </c>
      <c r="AX18" s="22"/>
      <c r="AY18" s="23"/>
      <c r="AZ18" s="63" t="s">
        <v>609</v>
      </c>
      <c r="BA18" s="59" t="s">
        <v>518</v>
      </c>
      <c r="BB18" s="24"/>
      <c r="BC18" s="24"/>
      <c r="BD18" s="160"/>
      <c r="BE18" s="150"/>
      <c r="BF18" s="150"/>
      <c r="BG18" s="150">
        <f t="shared" si="6"/>
        <v>100</v>
      </c>
      <c r="BH18" s="150">
        <f t="shared" si="6"/>
        <v>17</v>
      </c>
    </row>
    <row r="19" spans="1:60" s="86" customFormat="1" ht="15" customHeight="1" thickBot="1" x14ac:dyDescent="0.25">
      <c r="A19" s="192" t="s">
        <v>33</v>
      </c>
      <c r="B19" s="87"/>
      <c r="C19" s="88" t="s">
        <v>93</v>
      </c>
      <c r="D19" s="89" t="s">
        <v>89</v>
      </c>
      <c r="E19" s="90"/>
      <c r="F19" s="90"/>
      <c r="G19" s="90"/>
      <c r="H19" s="90"/>
      <c r="I19" s="91">
        <f t="shared" ref="I19:N19" si="10">SUM(I20:I29)</f>
        <v>11173</v>
      </c>
      <c r="J19" s="91">
        <f t="shared" si="10"/>
        <v>9396</v>
      </c>
      <c r="K19" s="91">
        <f t="shared" si="10"/>
        <v>0</v>
      </c>
      <c r="L19" s="91">
        <f t="shared" si="10"/>
        <v>0</v>
      </c>
      <c r="M19" s="91">
        <f t="shared" si="10"/>
        <v>0</v>
      </c>
      <c r="N19" s="91">
        <f t="shared" si="10"/>
        <v>0</v>
      </c>
      <c r="O19" s="91"/>
      <c r="P19" s="91"/>
      <c r="Q19" s="192" t="s">
        <v>184</v>
      </c>
      <c r="R19" s="87"/>
      <c r="S19" s="88" t="s">
        <v>93</v>
      </c>
      <c r="T19" s="89" t="s">
        <v>89</v>
      </c>
      <c r="U19" s="90"/>
      <c r="V19" s="90"/>
      <c r="W19" s="90"/>
      <c r="X19" s="90"/>
      <c r="Y19" s="91">
        <f t="shared" ref="Y19:AF19" si="11">SUM(Y20:Y29)</f>
        <v>1100</v>
      </c>
      <c r="Z19" s="91">
        <f t="shared" si="11"/>
        <v>412</v>
      </c>
      <c r="AA19" s="91">
        <f t="shared" si="11"/>
        <v>0</v>
      </c>
      <c r="AB19" s="91">
        <f t="shared" si="11"/>
        <v>0</v>
      </c>
      <c r="AC19" s="91">
        <f t="shared" si="11"/>
        <v>0</v>
      </c>
      <c r="AD19" s="91">
        <f t="shared" si="11"/>
        <v>0</v>
      </c>
      <c r="AE19" s="91">
        <f t="shared" si="11"/>
        <v>0</v>
      </c>
      <c r="AF19" s="91">
        <f t="shared" si="11"/>
        <v>0</v>
      </c>
      <c r="AG19" s="192" t="s">
        <v>282</v>
      </c>
      <c r="AH19" s="87"/>
      <c r="AI19" s="88" t="s">
        <v>93</v>
      </c>
      <c r="AJ19" s="89" t="s">
        <v>89</v>
      </c>
      <c r="AK19" s="90"/>
      <c r="AL19" s="90"/>
      <c r="AM19" s="90"/>
      <c r="AN19" s="159"/>
      <c r="AO19" s="91">
        <f t="shared" ref="AO19:AV19" si="12">SUM(AO20:AO29)</f>
        <v>0</v>
      </c>
      <c r="AP19" s="91">
        <f t="shared" si="12"/>
        <v>0</v>
      </c>
      <c r="AQ19" s="151">
        <f t="shared" si="12"/>
        <v>0</v>
      </c>
      <c r="AR19" s="151">
        <f t="shared" si="12"/>
        <v>0</v>
      </c>
      <c r="AS19" s="151">
        <f t="shared" si="12"/>
        <v>0</v>
      </c>
      <c r="AT19" s="151">
        <f t="shared" si="12"/>
        <v>0</v>
      </c>
      <c r="AU19" s="151">
        <f t="shared" si="12"/>
        <v>0</v>
      </c>
      <c r="AV19" s="151">
        <f t="shared" si="12"/>
        <v>31</v>
      </c>
      <c r="AW19" s="192" t="s">
        <v>360</v>
      </c>
      <c r="AX19" s="87"/>
      <c r="AY19" s="88" t="s">
        <v>93</v>
      </c>
      <c r="AZ19" s="89" t="s">
        <v>89</v>
      </c>
      <c r="BA19" s="90"/>
      <c r="BB19" s="90"/>
      <c r="BC19" s="90"/>
      <c r="BD19" s="159"/>
      <c r="BE19" s="151">
        <f>SUM(BE20:BE29)</f>
        <v>0</v>
      </c>
      <c r="BF19" s="151">
        <f>SUM(BF20:BF29)</f>
        <v>0</v>
      </c>
      <c r="BG19" s="176">
        <f t="shared" si="6"/>
        <v>12273</v>
      </c>
      <c r="BH19" s="176">
        <f t="shared" si="6"/>
        <v>9839</v>
      </c>
    </row>
    <row r="20" spans="1:60" s="62" customFormat="1" ht="15" customHeight="1" thickBot="1" x14ac:dyDescent="0.25">
      <c r="A20" s="192" t="s">
        <v>34</v>
      </c>
      <c r="B20" s="61"/>
      <c r="C20" s="64"/>
      <c r="D20" s="65" t="s">
        <v>610</v>
      </c>
      <c r="E20" s="59" t="s">
        <v>619</v>
      </c>
      <c r="F20" s="59"/>
      <c r="G20" s="59"/>
      <c r="H20" s="50"/>
      <c r="I20" s="60"/>
      <c r="J20" s="60"/>
      <c r="K20" s="150"/>
      <c r="L20" s="150"/>
      <c r="M20" s="150"/>
      <c r="N20" s="150"/>
      <c r="O20" s="150"/>
      <c r="P20" s="150"/>
      <c r="Q20" s="192" t="s">
        <v>185</v>
      </c>
      <c r="R20" s="61"/>
      <c r="S20" s="64"/>
      <c r="T20" s="65" t="s">
        <v>610</v>
      </c>
      <c r="U20" s="59" t="s">
        <v>619</v>
      </c>
      <c r="V20" s="59"/>
      <c r="W20" s="59"/>
      <c r="X20" s="50"/>
      <c r="Y20" s="60"/>
      <c r="Z20" s="60"/>
      <c r="AA20" s="150"/>
      <c r="AB20" s="150"/>
      <c r="AC20" s="150"/>
      <c r="AD20" s="150"/>
      <c r="AE20" s="150"/>
      <c r="AF20" s="150"/>
      <c r="AG20" s="192" t="s">
        <v>283</v>
      </c>
      <c r="AH20" s="61"/>
      <c r="AI20" s="64"/>
      <c r="AJ20" s="65" t="s">
        <v>610</v>
      </c>
      <c r="AK20" s="59" t="s">
        <v>619</v>
      </c>
      <c r="AL20" s="59"/>
      <c r="AM20" s="59"/>
      <c r="AN20" s="69"/>
      <c r="AO20" s="150"/>
      <c r="AP20" s="150"/>
      <c r="AQ20" s="150"/>
      <c r="AR20" s="150"/>
      <c r="AS20" s="150"/>
      <c r="AT20" s="150"/>
      <c r="AU20" s="150"/>
      <c r="AV20" s="150"/>
      <c r="AW20" s="192" t="s">
        <v>361</v>
      </c>
      <c r="AX20" s="61"/>
      <c r="AY20" s="64"/>
      <c r="AZ20" s="65" t="s">
        <v>610</v>
      </c>
      <c r="BA20" s="59" t="s">
        <v>619</v>
      </c>
      <c r="BB20" s="59"/>
      <c r="BC20" s="59"/>
      <c r="BD20" s="69"/>
      <c r="BE20" s="150"/>
      <c r="BF20" s="150"/>
      <c r="BG20" s="150">
        <f t="shared" si="6"/>
        <v>0</v>
      </c>
      <c r="BH20" s="150">
        <f t="shared" si="6"/>
        <v>0</v>
      </c>
    </row>
    <row r="21" spans="1:60" s="62" customFormat="1" ht="15" customHeight="1" thickBot="1" x14ac:dyDescent="0.25">
      <c r="A21" s="192" t="s">
        <v>35</v>
      </c>
      <c r="B21" s="61"/>
      <c r="C21" s="64"/>
      <c r="D21" s="65" t="s">
        <v>611</v>
      </c>
      <c r="E21" s="59" t="s">
        <v>620</v>
      </c>
      <c r="F21" s="59"/>
      <c r="G21" s="59"/>
      <c r="H21" s="50"/>
      <c r="I21" s="60">
        <v>959</v>
      </c>
      <c r="J21" s="60">
        <v>275</v>
      </c>
      <c r="K21" s="150"/>
      <c r="L21" s="150"/>
      <c r="M21" s="150"/>
      <c r="N21" s="150"/>
      <c r="O21" s="150"/>
      <c r="P21" s="150"/>
      <c r="Q21" s="192" t="s">
        <v>186</v>
      </c>
      <c r="R21" s="61"/>
      <c r="S21" s="64"/>
      <c r="T21" s="65" t="s">
        <v>611</v>
      </c>
      <c r="U21" s="59" t="s">
        <v>620</v>
      </c>
      <c r="V21" s="59"/>
      <c r="W21" s="59"/>
      <c r="X21" s="50"/>
      <c r="Y21" s="60">
        <v>866</v>
      </c>
      <c r="Z21" s="60">
        <v>317</v>
      </c>
      <c r="AA21" s="150"/>
      <c r="AB21" s="150"/>
      <c r="AC21" s="150"/>
      <c r="AD21" s="150"/>
      <c r="AE21" s="150"/>
      <c r="AF21" s="150"/>
      <c r="AG21" s="192" t="s">
        <v>284</v>
      </c>
      <c r="AH21" s="61"/>
      <c r="AI21" s="64"/>
      <c r="AJ21" s="65" t="s">
        <v>611</v>
      </c>
      <c r="AK21" s="59" t="s">
        <v>620</v>
      </c>
      <c r="AL21" s="59"/>
      <c r="AM21" s="59"/>
      <c r="AN21" s="69"/>
      <c r="AO21" s="150"/>
      <c r="AP21" s="150"/>
      <c r="AQ21" s="150"/>
      <c r="AR21" s="150"/>
      <c r="AS21" s="150"/>
      <c r="AT21" s="150"/>
      <c r="AU21" s="150"/>
      <c r="AV21" s="150"/>
      <c r="AW21" s="192" t="s">
        <v>362</v>
      </c>
      <c r="AX21" s="61"/>
      <c r="AY21" s="64"/>
      <c r="AZ21" s="65" t="s">
        <v>611</v>
      </c>
      <c r="BA21" s="59" t="s">
        <v>620</v>
      </c>
      <c r="BB21" s="59"/>
      <c r="BC21" s="59"/>
      <c r="BD21" s="69"/>
      <c r="BE21" s="150"/>
      <c r="BF21" s="150"/>
      <c r="BG21" s="150">
        <f t="shared" si="6"/>
        <v>1825</v>
      </c>
      <c r="BH21" s="150">
        <f t="shared" si="6"/>
        <v>592</v>
      </c>
    </row>
    <row r="22" spans="1:60" s="62" customFormat="1" ht="15" customHeight="1" thickBot="1" x14ac:dyDescent="0.25">
      <c r="A22" s="192" t="s">
        <v>36</v>
      </c>
      <c r="B22" s="61"/>
      <c r="C22" s="64"/>
      <c r="D22" s="65" t="s">
        <v>612</v>
      </c>
      <c r="E22" s="50" t="s">
        <v>621</v>
      </c>
      <c r="F22" s="50"/>
      <c r="G22" s="50"/>
      <c r="H22" s="50"/>
      <c r="I22" s="60">
        <v>6443</v>
      </c>
      <c r="J22" s="60">
        <v>5834</v>
      </c>
      <c r="K22" s="150"/>
      <c r="L22" s="150"/>
      <c r="M22" s="150"/>
      <c r="N22" s="150"/>
      <c r="O22" s="150"/>
      <c r="P22" s="150"/>
      <c r="Q22" s="192" t="s">
        <v>187</v>
      </c>
      <c r="R22" s="61"/>
      <c r="S22" s="64"/>
      <c r="T22" s="65" t="s">
        <v>612</v>
      </c>
      <c r="U22" s="50" t="s">
        <v>621</v>
      </c>
      <c r="V22" s="50"/>
      <c r="W22" s="50"/>
      <c r="X22" s="50"/>
      <c r="Y22" s="60"/>
      <c r="Z22" s="60"/>
      <c r="AA22" s="150"/>
      <c r="AB22" s="150"/>
      <c r="AC22" s="150"/>
      <c r="AD22" s="150"/>
      <c r="AE22" s="150"/>
      <c r="AF22" s="150"/>
      <c r="AG22" s="192" t="s">
        <v>285</v>
      </c>
      <c r="AH22" s="61"/>
      <c r="AI22" s="64"/>
      <c r="AJ22" s="65" t="s">
        <v>612</v>
      </c>
      <c r="AK22" s="50" t="s">
        <v>621</v>
      </c>
      <c r="AL22" s="50"/>
      <c r="AM22" s="50"/>
      <c r="AN22" s="69"/>
      <c r="AO22" s="150"/>
      <c r="AP22" s="150"/>
      <c r="AQ22" s="150"/>
      <c r="AR22" s="150"/>
      <c r="AS22" s="150"/>
      <c r="AT22" s="150"/>
      <c r="AU22" s="150"/>
      <c r="AV22" s="150"/>
      <c r="AW22" s="192" t="s">
        <v>363</v>
      </c>
      <c r="AX22" s="61"/>
      <c r="AY22" s="64"/>
      <c r="AZ22" s="65" t="s">
        <v>612</v>
      </c>
      <c r="BA22" s="50" t="s">
        <v>621</v>
      </c>
      <c r="BB22" s="50"/>
      <c r="BC22" s="50"/>
      <c r="BD22" s="69"/>
      <c r="BE22" s="150"/>
      <c r="BF22" s="150"/>
      <c r="BG22" s="150">
        <f t="shared" si="6"/>
        <v>6443</v>
      </c>
      <c r="BH22" s="150">
        <f t="shared" si="6"/>
        <v>5834</v>
      </c>
    </row>
    <row r="23" spans="1:60" s="62" customFormat="1" ht="15" customHeight="1" thickBot="1" x14ac:dyDescent="0.25">
      <c r="A23" s="192" t="s">
        <v>37</v>
      </c>
      <c r="B23" s="61"/>
      <c r="C23" s="64"/>
      <c r="D23" s="65" t="s">
        <v>613</v>
      </c>
      <c r="E23" s="50" t="s">
        <v>622</v>
      </c>
      <c r="F23" s="59"/>
      <c r="G23" s="59"/>
      <c r="H23" s="59"/>
      <c r="I23" s="60"/>
      <c r="J23" s="60"/>
      <c r="K23" s="150"/>
      <c r="L23" s="150"/>
      <c r="M23" s="150"/>
      <c r="N23" s="150"/>
      <c r="O23" s="150"/>
      <c r="P23" s="150"/>
      <c r="Q23" s="192" t="s">
        <v>188</v>
      </c>
      <c r="R23" s="61"/>
      <c r="S23" s="64"/>
      <c r="T23" s="65" t="s">
        <v>613</v>
      </c>
      <c r="U23" s="50" t="s">
        <v>622</v>
      </c>
      <c r="V23" s="59"/>
      <c r="W23" s="59"/>
      <c r="X23" s="59"/>
      <c r="Y23" s="60"/>
      <c r="Z23" s="60"/>
      <c r="AA23" s="150"/>
      <c r="AB23" s="150"/>
      <c r="AC23" s="150"/>
      <c r="AD23" s="150"/>
      <c r="AE23" s="150"/>
      <c r="AF23" s="150"/>
      <c r="AG23" s="192" t="s">
        <v>286</v>
      </c>
      <c r="AH23" s="61"/>
      <c r="AI23" s="64"/>
      <c r="AJ23" s="65" t="s">
        <v>613</v>
      </c>
      <c r="AK23" s="50" t="s">
        <v>622</v>
      </c>
      <c r="AL23" s="59"/>
      <c r="AM23" s="59"/>
      <c r="AN23" s="158"/>
      <c r="AO23" s="150"/>
      <c r="AP23" s="150"/>
      <c r="AQ23" s="150"/>
      <c r="AR23" s="150"/>
      <c r="AS23" s="150"/>
      <c r="AT23" s="150"/>
      <c r="AU23" s="150"/>
      <c r="AV23" s="150"/>
      <c r="AW23" s="192" t="s">
        <v>364</v>
      </c>
      <c r="AX23" s="61"/>
      <c r="AY23" s="64"/>
      <c r="AZ23" s="65" t="s">
        <v>613</v>
      </c>
      <c r="BA23" s="50" t="s">
        <v>622</v>
      </c>
      <c r="BB23" s="59"/>
      <c r="BC23" s="59"/>
      <c r="BD23" s="158"/>
      <c r="BE23" s="150"/>
      <c r="BF23" s="150"/>
      <c r="BG23" s="150">
        <f t="shared" si="6"/>
        <v>0</v>
      </c>
      <c r="BH23" s="150">
        <f t="shared" si="6"/>
        <v>0</v>
      </c>
    </row>
    <row r="24" spans="1:60" s="62" customFormat="1" ht="15" customHeight="1" thickBot="1" x14ac:dyDescent="0.25">
      <c r="A24" s="192" t="s">
        <v>38</v>
      </c>
      <c r="B24" s="61"/>
      <c r="C24" s="64"/>
      <c r="D24" s="65" t="s">
        <v>614</v>
      </c>
      <c r="E24" s="50" t="s">
        <v>623</v>
      </c>
      <c r="F24" s="59"/>
      <c r="G24" s="59"/>
      <c r="H24" s="59"/>
      <c r="I24" s="60"/>
      <c r="J24" s="60"/>
      <c r="K24" s="150"/>
      <c r="L24" s="150"/>
      <c r="M24" s="150"/>
      <c r="N24" s="150"/>
      <c r="O24" s="150"/>
      <c r="P24" s="150"/>
      <c r="Q24" s="192" t="s">
        <v>189</v>
      </c>
      <c r="R24" s="61"/>
      <c r="S24" s="64"/>
      <c r="T24" s="65" t="s">
        <v>614</v>
      </c>
      <c r="U24" s="50" t="s">
        <v>623</v>
      </c>
      <c r="V24" s="59"/>
      <c r="W24" s="59"/>
      <c r="X24" s="59"/>
      <c r="Y24" s="60"/>
      <c r="Z24" s="60"/>
      <c r="AA24" s="150"/>
      <c r="AB24" s="150"/>
      <c r="AC24" s="150"/>
      <c r="AD24" s="150"/>
      <c r="AE24" s="150"/>
      <c r="AF24" s="150"/>
      <c r="AG24" s="192" t="s">
        <v>287</v>
      </c>
      <c r="AH24" s="61"/>
      <c r="AI24" s="64"/>
      <c r="AJ24" s="65" t="s">
        <v>614</v>
      </c>
      <c r="AK24" s="50" t="s">
        <v>623</v>
      </c>
      <c r="AL24" s="59"/>
      <c r="AM24" s="59"/>
      <c r="AN24" s="158"/>
      <c r="AO24" s="150"/>
      <c r="AP24" s="150"/>
      <c r="AQ24" s="150"/>
      <c r="AR24" s="150"/>
      <c r="AS24" s="150"/>
      <c r="AT24" s="150"/>
      <c r="AU24" s="150"/>
      <c r="AV24" s="150"/>
      <c r="AW24" s="192" t="s">
        <v>365</v>
      </c>
      <c r="AX24" s="61"/>
      <c r="AY24" s="64"/>
      <c r="AZ24" s="65" t="s">
        <v>614</v>
      </c>
      <c r="BA24" s="50" t="s">
        <v>623</v>
      </c>
      <c r="BB24" s="59"/>
      <c r="BC24" s="59"/>
      <c r="BD24" s="158"/>
      <c r="BE24" s="150"/>
      <c r="BF24" s="150"/>
      <c r="BG24" s="150">
        <f t="shared" si="6"/>
        <v>0</v>
      </c>
      <c r="BH24" s="150">
        <f t="shared" si="6"/>
        <v>0</v>
      </c>
    </row>
    <row r="25" spans="1:60" s="62" customFormat="1" ht="15" customHeight="1" thickBot="1" x14ac:dyDescent="0.25">
      <c r="A25" s="192" t="s">
        <v>40</v>
      </c>
      <c r="B25" s="61"/>
      <c r="C25" s="64"/>
      <c r="D25" s="65" t="s">
        <v>615</v>
      </c>
      <c r="E25" s="50" t="s">
        <v>624</v>
      </c>
      <c r="F25" s="59"/>
      <c r="G25" s="59"/>
      <c r="H25" s="59"/>
      <c r="I25" s="60">
        <v>3721</v>
      </c>
      <c r="J25" s="60">
        <v>2642</v>
      </c>
      <c r="K25" s="150"/>
      <c r="L25" s="150"/>
      <c r="M25" s="150"/>
      <c r="N25" s="150"/>
      <c r="O25" s="150"/>
      <c r="P25" s="150"/>
      <c r="Q25" s="192" t="s">
        <v>190</v>
      </c>
      <c r="R25" s="61"/>
      <c r="S25" s="64"/>
      <c r="T25" s="65" t="s">
        <v>615</v>
      </c>
      <c r="U25" s="50" t="s">
        <v>624</v>
      </c>
      <c r="V25" s="59"/>
      <c r="W25" s="59"/>
      <c r="X25" s="59"/>
      <c r="Y25" s="60">
        <v>234</v>
      </c>
      <c r="Z25" s="60">
        <v>95</v>
      </c>
      <c r="AA25" s="150"/>
      <c r="AB25" s="150"/>
      <c r="AC25" s="150"/>
      <c r="AD25" s="150"/>
      <c r="AE25" s="150"/>
      <c r="AF25" s="150"/>
      <c r="AG25" s="192" t="s">
        <v>288</v>
      </c>
      <c r="AH25" s="61"/>
      <c r="AI25" s="64"/>
      <c r="AJ25" s="65" t="s">
        <v>615</v>
      </c>
      <c r="AK25" s="50" t="s">
        <v>624</v>
      </c>
      <c r="AL25" s="59"/>
      <c r="AM25" s="59"/>
      <c r="AN25" s="158"/>
      <c r="AO25" s="150"/>
      <c r="AP25" s="150"/>
      <c r="AQ25" s="150"/>
      <c r="AR25" s="150"/>
      <c r="AS25" s="150"/>
      <c r="AT25" s="150"/>
      <c r="AU25" s="150"/>
      <c r="AV25" s="150"/>
      <c r="AW25" s="192" t="s">
        <v>366</v>
      </c>
      <c r="AX25" s="61"/>
      <c r="AY25" s="64"/>
      <c r="AZ25" s="65" t="s">
        <v>615</v>
      </c>
      <c r="BA25" s="50" t="s">
        <v>624</v>
      </c>
      <c r="BB25" s="59"/>
      <c r="BC25" s="59"/>
      <c r="BD25" s="158"/>
      <c r="BE25" s="150"/>
      <c r="BF25" s="150"/>
      <c r="BG25" s="150">
        <f t="shared" si="6"/>
        <v>3955</v>
      </c>
      <c r="BH25" s="150">
        <f t="shared" si="6"/>
        <v>2737</v>
      </c>
    </row>
    <row r="26" spans="1:60" s="62" customFormat="1" ht="15" customHeight="1" thickBot="1" x14ac:dyDescent="0.25">
      <c r="A26" s="192" t="s">
        <v>41</v>
      </c>
      <c r="B26" s="61"/>
      <c r="C26" s="64"/>
      <c r="D26" s="65" t="s">
        <v>616</v>
      </c>
      <c r="E26" s="50" t="s">
        <v>625</v>
      </c>
      <c r="F26" s="59"/>
      <c r="G26" s="59"/>
      <c r="H26" s="59"/>
      <c r="I26" s="60"/>
      <c r="J26" s="60"/>
      <c r="K26" s="150"/>
      <c r="L26" s="150"/>
      <c r="M26" s="150"/>
      <c r="N26" s="150"/>
      <c r="O26" s="150"/>
      <c r="P26" s="150"/>
      <c r="Q26" s="192" t="s">
        <v>191</v>
      </c>
      <c r="R26" s="61"/>
      <c r="S26" s="64"/>
      <c r="T26" s="65" t="s">
        <v>616</v>
      </c>
      <c r="U26" s="50" t="s">
        <v>625</v>
      </c>
      <c r="V26" s="59"/>
      <c r="W26" s="59"/>
      <c r="X26" s="59"/>
      <c r="Y26" s="60"/>
      <c r="Z26" s="60"/>
      <c r="AA26" s="150"/>
      <c r="AB26" s="150"/>
      <c r="AC26" s="150"/>
      <c r="AD26" s="150"/>
      <c r="AE26" s="150"/>
      <c r="AF26" s="150"/>
      <c r="AG26" s="192" t="s">
        <v>289</v>
      </c>
      <c r="AH26" s="61"/>
      <c r="AI26" s="64"/>
      <c r="AJ26" s="65" t="s">
        <v>616</v>
      </c>
      <c r="AK26" s="50" t="s">
        <v>625</v>
      </c>
      <c r="AL26" s="59"/>
      <c r="AM26" s="59"/>
      <c r="AN26" s="158"/>
      <c r="AO26" s="150"/>
      <c r="AP26" s="150"/>
      <c r="AQ26" s="150"/>
      <c r="AR26" s="150"/>
      <c r="AS26" s="150"/>
      <c r="AT26" s="150"/>
      <c r="AU26" s="150"/>
      <c r="AV26" s="150"/>
      <c r="AW26" s="192" t="s">
        <v>367</v>
      </c>
      <c r="AX26" s="61"/>
      <c r="AY26" s="64"/>
      <c r="AZ26" s="65" t="s">
        <v>616</v>
      </c>
      <c r="BA26" s="50" t="s">
        <v>625</v>
      </c>
      <c r="BB26" s="59"/>
      <c r="BC26" s="59"/>
      <c r="BD26" s="158"/>
      <c r="BE26" s="150"/>
      <c r="BF26" s="150"/>
      <c r="BG26" s="150">
        <f t="shared" si="6"/>
        <v>0</v>
      </c>
      <c r="BH26" s="150">
        <f t="shared" si="6"/>
        <v>0</v>
      </c>
    </row>
    <row r="27" spans="1:60" s="62" customFormat="1" ht="15" customHeight="1" thickBot="1" x14ac:dyDescent="0.25">
      <c r="A27" s="192" t="s">
        <v>43</v>
      </c>
      <c r="B27" s="61"/>
      <c r="C27" s="64"/>
      <c r="D27" s="65" t="s">
        <v>617</v>
      </c>
      <c r="E27" s="50" t="s">
        <v>626</v>
      </c>
      <c r="F27" s="59"/>
      <c r="G27" s="59"/>
      <c r="H27" s="59"/>
      <c r="I27" s="60">
        <v>50</v>
      </c>
      <c r="J27" s="60">
        <v>15</v>
      </c>
      <c r="K27" s="150"/>
      <c r="L27" s="150"/>
      <c r="M27" s="150"/>
      <c r="N27" s="150"/>
      <c r="O27" s="150"/>
      <c r="P27" s="150"/>
      <c r="Q27" s="192" t="s">
        <v>192</v>
      </c>
      <c r="R27" s="61"/>
      <c r="S27" s="64"/>
      <c r="T27" s="65" t="s">
        <v>617</v>
      </c>
      <c r="U27" s="50" t="s">
        <v>626</v>
      </c>
      <c r="V27" s="59"/>
      <c r="W27" s="59"/>
      <c r="X27" s="59"/>
      <c r="Y27" s="60"/>
      <c r="Z27" s="60"/>
      <c r="AA27" s="150"/>
      <c r="AB27" s="150"/>
      <c r="AC27" s="150"/>
      <c r="AD27" s="150"/>
      <c r="AE27" s="150"/>
      <c r="AF27" s="150"/>
      <c r="AG27" s="192" t="s">
        <v>290</v>
      </c>
      <c r="AH27" s="61"/>
      <c r="AI27" s="64"/>
      <c r="AJ27" s="65" t="s">
        <v>617</v>
      </c>
      <c r="AK27" s="50" t="s">
        <v>626</v>
      </c>
      <c r="AL27" s="59"/>
      <c r="AM27" s="59"/>
      <c r="AN27" s="158"/>
      <c r="AO27" s="150"/>
      <c r="AP27" s="150"/>
      <c r="AQ27" s="150"/>
      <c r="AR27" s="150"/>
      <c r="AS27" s="150"/>
      <c r="AT27" s="150"/>
      <c r="AU27" s="150"/>
      <c r="AV27" s="150"/>
      <c r="AW27" s="192" t="s">
        <v>368</v>
      </c>
      <c r="AX27" s="61"/>
      <c r="AY27" s="64"/>
      <c r="AZ27" s="65" t="s">
        <v>617</v>
      </c>
      <c r="BA27" s="50" t="s">
        <v>626</v>
      </c>
      <c r="BB27" s="59"/>
      <c r="BC27" s="59"/>
      <c r="BD27" s="158"/>
      <c r="BE27" s="150"/>
      <c r="BF27" s="150"/>
      <c r="BG27" s="150">
        <f t="shared" si="6"/>
        <v>50</v>
      </c>
      <c r="BH27" s="150">
        <f t="shared" si="6"/>
        <v>15</v>
      </c>
    </row>
    <row r="28" spans="1:60" s="62" customFormat="1" ht="15" customHeight="1" thickBot="1" x14ac:dyDescent="0.25">
      <c r="A28" s="192" t="s">
        <v>44</v>
      </c>
      <c r="B28" s="61"/>
      <c r="C28" s="64"/>
      <c r="D28" s="65" t="s">
        <v>948</v>
      </c>
      <c r="E28" s="50" t="s">
        <v>949</v>
      </c>
      <c r="F28" s="59"/>
      <c r="G28" s="59"/>
      <c r="H28" s="59"/>
      <c r="I28" s="60"/>
      <c r="J28" s="60"/>
      <c r="K28" s="150"/>
      <c r="L28" s="150"/>
      <c r="M28" s="150"/>
      <c r="N28" s="150"/>
      <c r="O28" s="150"/>
      <c r="P28" s="150"/>
      <c r="Q28" s="192" t="s">
        <v>193</v>
      </c>
      <c r="R28" s="61"/>
      <c r="S28" s="64"/>
      <c r="T28" s="65" t="s">
        <v>948</v>
      </c>
      <c r="U28" s="50" t="s">
        <v>949</v>
      </c>
      <c r="V28" s="59"/>
      <c r="W28" s="59"/>
      <c r="X28" s="59"/>
      <c r="Y28" s="60"/>
      <c r="Z28" s="60"/>
      <c r="AA28" s="150"/>
      <c r="AB28" s="150"/>
      <c r="AC28" s="150"/>
      <c r="AD28" s="150"/>
      <c r="AE28" s="150"/>
      <c r="AF28" s="150"/>
      <c r="AG28" s="192" t="s">
        <v>291</v>
      </c>
      <c r="AH28" s="61"/>
      <c r="AI28" s="64"/>
      <c r="AJ28" s="65" t="s">
        <v>948</v>
      </c>
      <c r="AK28" s="50" t="s">
        <v>949</v>
      </c>
      <c r="AL28" s="59"/>
      <c r="AM28" s="59"/>
      <c r="AN28" s="158"/>
      <c r="AO28" s="150"/>
      <c r="AP28" s="150"/>
      <c r="AQ28" s="150"/>
      <c r="AR28" s="150"/>
      <c r="AS28" s="150"/>
      <c r="AT28" s="150"/>
      <c r="AU28" s="150"/>
      <c r="AV28" s="150"/>
      <c r="AW28" s="192" t="s">
        <v>369</v>
      </c>
      <c r="AX28" s="61"/>
      <c r="AY28" s="64"/>
      <c r="AZ28" s="65" t="s">
        <v>948</v>
      </c>
      <c r="BA28" s="50" t="s">
        <v>949</v>
      </c>
      <c r="BB28" s="59"/>
      <c r="BC28" s="59"/>
      <c r="BD28" s="158"/>
      <c r="BE28" s="150"/>
      <c r="BF28" s="150"/>
      <c r="BG28" s="150">
        <f>SUM(I28,K28,M28,O28,Y28,AA28,AC28,AE28,AO28,AQ28,AS28,AU28,BE28)</f>
        <v>0</v>
      </c>
      <c r="BH28" s="150">
        <f>SUM(J28,L28,N28,P28,Z28,AB28,AD28,AF28,AP28,AR28,AT28,AV28,BF28)</f>
        <v>0</v>
      </c>
    </row>
    <row r="29" spans="1:60" s="62" customFormat="1" ht="15" customHeight="1" thickBot="1" x14ac:dyDescent="0.25">
      <c r="A29" s="192" t="s">
        <v>45</v>
      </c>
      <c r="B29" s="61"/>
      <c r="C29" s="64"/>
      <c r="D29" s="65" t="s">
        <v>618</v>
      </c>
      <c r="E29" s="50" t="s">
        <v>627</v>
      </c>
      <c r="F29" s="59"/>
      <c r="G29" s="59"/>
      <c r="H29" s="59"/>
      <c r="I29" s="60"/>
      <c r="J29" s="60">
        <v>630</v>
      </c>
      <c r="K29" s="150"/>
      <c r="L29" s="150"/>
      <c r="M29" s="150"/>
      <c r="N29" s="150"/>
      <c r="O29" s="150"/>
      <c r="P29" s="150"/>
      <c r="Q29" s="192" t="s">
        <v>194</v>
      </c>
      <c r="R29" s="61"/>
      <c r="S29" s="64"/>
      <c r="T29" s="65" t="s">
        <v>618</v>
      </c>
      <c r="U29" s="50" t="s">
        <v>627</v>
      </c>
      <c r="V29" s="59"/>
      <c r="W29" s="59"/>
      <c r="X29" s="59"/>
      <c r="Y29" s="60"/>
      <c r="Z29" s="60"/>
      <c r="AA29" s="150"/>
      <c r="AB29" s="150"/>
      <c r="AC29" s="150"/>
      <c r="AD29" s="150"/>
      <c r="AE29" s="150"/>
      <c r="AF29" s="150"/>
      <c r="AG29" s="192" t="s">
        <v>292</v>
      </c>
      <c r="AH29" s="61"/>
      <c r="AI29" s="64"/>
      <c r="AJ29" s="65" t="s">
        <v>618</v>
      </c>
      <c r="AK29" s="50" t="s">
        <v>627</v>
      </c>
      <c r="AL29" s="59"/>
      <c r="AM29" s="59"/>
      <c r="AN29" s="158"/>
      <c r="AO29" s="150"/>
      <c r="AP29" s="150"/>
      <c r="AQ29" s="150"/>
      <c r="AR29" s="150"/>
      <c r="AS29" s="150"/>
      <c r="AT29" s="150"/>
      <c r="AU29" s="150"/>
      <c r="AV29" s="150">
        <v>31</v>
      </c>
      <c r="AW29" s="192" t="s">
        <v>370</v>
      </c>
      <c r="AX29" s="61"/>
      <c r="AY29" s="64"/>
      <c r="AZ29" s="65" t="s">
        <v>618</v>
      </c>
      <c r="BA29" s="50" t="s">
        <v>627</v>
      </c>
      <c r="BB29" s="59"/>
      <c r="BC29" s="59"/>
      <c r="BD29" s="158"/>
      <c r="BE29" s="150"/>
      <c r="BF29" s="150"/>
      <c r="BG29" s="150">
        <f t="shared" si="6"/>
        <v>0</v>
      </c>
      <c r="BH29" s="150">
        <f t="shared" si="6"/>
        <v>661</v>
      </c>
    </row>
    <row r="30" spans="1:60" s="86" customFormat="1" ht="15" customHeight="1" thickBot="1" x14ac:dyDescent="0.25">
      <c r="A30" s="192" t="s">
        <v>47</v>
      </c>
      <c r="B30" s="87"/>
      <c r="C30" s="88" t="s">
        <v>94</v>
      </c>
      <c r="D30" s="92" t="s">
        <v>520</v>
      </c>
      <c r="E30" s="93"/>
      <c r="F30" s="90"/>
      <c r="G30" s="90"/>
      <c r="H30" s="90"/>
      <c r="I30" s="91">
        <f t="shared" ref="I30:N30" si="13">SUM(I31:I32)</f>
        <v>0</v>
      </c>
      <c r="J30" s="91">
        <f t="shared" si="13"/>
        <v>0</v>
      </c>
      <c r="K30" s="91">
        <f t="shared" si="13"/>
        <v>0</v>
      </c>
      <c r="L30" s="91">
        <f t="shared" si="13"/>
        <v>0</v>
      </c>
      <c r="M30" s="91">
        <f t="shared" si="13"/>
        <v>0</v>
      </c>
      <c r="N30" s="91">
        <f t="shared" si="13"/>
        <v>0</v>
      </c>
      <c r="O30" s="91"/>
      <c r="P30" s="91"/>
      <c r="Q30" s="192" t="s">
        <v>195</v>
      </c>
      <c r="R30" s="87"/>
      <c r="S30" s="88" t="s">
        <v>94</v>
      </c>
      <c r="T30" s="92" t="s">
        <v>520</v>
      </c>
      <c r="U30" s="93"/>
      <c r="V30" s="90"/>
      <c r="W30" s="90"/>
      <c r="X30" s="90"/>
      <c r="Y30" s="91">
        <f t="shared" ref="Y30:AF30" si="14">SUM(Y31:Y32)</f>
        <v>0</v>
      </c>
      <c r="Z30" s="91">
        <f t="shared" si="14"/>
        <v>0</v>
      </c>
      <c r="AA30" s="91">
        <f t="shared" si="14"/>
        <v>0</v>
      </c>
      <c r="AB30" s="91">
        <f t="shared" si="14"/>
        <v>0</v>
      </c>
      <c r="AC30" s="91">
        <f t="shared" si="14"/>
        <v>0</v>
      </c>
      <c r="AD30" s="91">
        <f t="shared" si="14"/>
        <v>0</v>
      </c>
      <c r="AE30" s="91">
        <f t="shared" si="14"/>
        <v>0</v>
      </c>
      <c r="AF30" s="91">
        <f t="shared" si="14"/>
        <v>0</v>
      </c>
      <c r="AG30" s="192" t="s">
        <v>293</v>
      </c>
      <c r="AH30" s="87"/>
      <c r="AI30" s="88" t="s">
        <v>94</v>
      </c>
      <c r="AJ30" s="92" t="s">
        <v>520</v>
      </c>
      <c r="AK30" s="93"/>
      <c r="AL30" s="90"/>
      <c r="AM30" s="90"/>
      <c r="AN30" s="159"/>
      <c r="AO30" s="91">
        <f t="shared" ref="AO30:AV30" si="15">SUM(AO31:AO32)</f>
        <v>0</v>
      </c>
      <c r="AP30" s="91">
        <f t="shared" si="15"/>
        <v>0</v>
      </c>
      <c r="AQ30" s="151">
        <f t="shared" si="15"/>
        <v>0</v>
      </c>
      <c r="AR30" s="151">
        <f t="shared" si="15"/>
        <v>0</v>
      </c>
      <c r="AS30" s="151">
        <f t="shared" si="15"/>
        <v>0</v>
      </c>
      <c r="AT30" s="151">
        <f t="shared" si="15"/>
        <v>0</v>
      </c>
      <c r="AU30" s="151">
        <f t="shared" si="15"/>
        <v>0</v>
      </c>
      <c r="AV30" s="151">
        <f t="shared" si="15"/>
        <v>0</v>
      </c>
      <c r="AW30" s="192" t="s">
        <v>371</v>
      </c>
      <c r="AX30" s="87"/>
      <c r="AY30" s="88" t="s">
        <v>94</v>
      </c>
      <c r="AZ30" s="92" t="s">
        <v>520</v>
      </c>
      <c r="BA30" s="93"/>
      <c r="BB30" s="90"/>
      <c r="BC30" s="90"/>
      <c r="BD30" s="159"/>
      <c r="BE30" s="151">
        <f>SUM(BE31:BE32)</f>
        <v>0</v>
      </c>
      <c r="BF30" s="151">
        <f>SUM(BF31:BF32)</f>
        <v>0</v>
      </c>
      <c r="BG30" s="176">
        <f t="shared" si="6"/>
        <v>0</v>
      </c>
      <c r="BH30" s="176">
        <f t="shared" si="6"/>
        <v>0</v>
      </c>
    </row>
    <row r="31" spans="1:60" s="49" customFormat="1" ht="15" customHeight="1" thickBot="1" x14ac:dyDescent="0.25">
      <c r="A31" s="192" t="s">
        <v>48</v>
      </c>
      <c r="B31" s="47"/>
      <c r="C31" s="67"/>
      <c r="D31" s="48" t="s">
        <v>632</v>
      </c>
      <c r="E31" s="50" t="s">
        <v>630</v>
      </c>
      <c r="F31" s="68"/>
      <c r="G31" s="51"/>
      <c r="H31" s="51"/>
      <c r="I31" s="60"/>
      <c r="J31" s="60"/>
      <c r="K31" s="150"/>
      <c r="L31" s="150"/>
      <c r="M31" s="150"/>
      <c r="N31" s="150"/>
      <c r="O31" s="150"/>
      <c r="P31" s="150"/>
      <c r="Q31" s="192" t="s">
        <v>196</v>
      </c>
      <c r="R31" s="47"/>
      <c r="S31" s="67"/>
      <c r="T31" s="48" t="s">
        <v>632</v>
      </c>
      <c r="U31" s="50" t="s">
        <v>630</v>
      </c>
      <c r="V31" s="68"/>
      <c r="W31" s="51"/>
      <c r="X31" s="51"/>
      <c r="Y31" s="60"/>
      <c r="Z31" s="60"/>
      <c r="AA31" s="150"/>
      <c r="AB31" s="150"/>
      <c r="AC31" s="150"/>
      <c r="AD31" s="150"/>
      <c r="AE31" s="150"/>
      <c r="AF31" s="150"/>
      <c r="AG31" s="192" t="s">
        <v>294</v>
      </c>
      <c r="AH31" s="47"/>
      <c r="AI31" s="67"/>
      <c r="AJ31" s="48" t="s">
        <v>632</v>
      </c>
      <c r="AK31" s="50" t="s">
        <v>630</v>
      </c>
      <c r="AL31" s="68"/>
      <c r="AM31" s="51"/>
      <c r="AN31" s="161"/>
      <c r="AO31" s="150"/>
      <c r="AP31" s="150"/>
      <c r="AQ31" s="150"/>
      <c r="AR31" s="150"/>
      <c r="AS31" s="150"/>
      <c r="AT31" s="150"/>
      <c r="AU31" s="150"/>
      <c r="AV31" s="150"/>
      <c r="AW31" s="192" t="s">
        <v>372</v>
      </c>
      <c r="AX31" s="47"/>
      <c r="AY31" s="67"/>
      <c r="AZ31" s="48" t="s">
        <v>632</v>
      </c>
      <c r="BA31" s="50" t="s">
        <v>630</v>
      </c>
      <c r="BB31" s="68"/>
      <c r="BC31" s="51"/>
      <c r="BD31" s="161"/>
      <c r="BE31" s="150"/>
      <c r="BF31" s="150"/>
      <c r="BG31" s="150">
        <f t="shared" si="6"/>
        <v>0</v>
      </c>
      <c r="BH31" s="150">
        <f t="shared" si="6"/>
        <v>0</v>
      </c>
    </row>
    <row r="32" spans="1:60" s="49" customFormat="1" ht="15" customHeight="1" thickBot="1" x14ac:dyDescent="0.25">
      <c r="A32" s="192" t="s">
        <v>49</v>
      </c>
      <c r="B32" s="47"/>
      <c r="C32" s="67"/>
      <c r="D32" s="48" t="s">
        <v>633</v>
      </c>
      <c r="E32" s="50" t="s">
        <v>631</v>
      </c>
      <c r="F32" s="68"/>
      <c r="G32" s="51"/>
      <c r="H32" s="51"/>
      <c r="I32" s="60"/>
      <c r="J32" s="60"/>
      <c r="K32" s="150"/>
      <c r="L32" s="150"/>
      <c r="M32" s="150"/>
      <c r="N32" s="150"/>
      <c r="O32" s="150"/>
      <c r="P32" s="150"/>
      <c r="Q32" s="192" t="s">
        <v>197</v>
      </c>
      <c r="R32" s="47"/>
      <c r="S32" s="67"/>
      <c r="T32" s="48" t="s">
        <v>633</v>
      </c>
      <c r="U32" s="50" t="s">
        <v>631</v>
      </c>
      <c r="V32" s="68"/>
      <c r="W32" s="51"/>
      <c r="X32" s="51"/>
      <c r="Y32" s="60"/>
      <c r="Z32" s="60"/>
      <c r="AA32" s="150"/>
      <c r="AB32" s="150"/>
      <c r="AC32" s="150"/>
      <c r="AD32" s="150"/>
      <c r="AE32" s="150"/>
      <c r="AF32" s="150"/>
      <c r="AG32" s="192" t="s">
        <v>295</v>
      </c>
      <c r="AH32" s="47"/>
      <c r="AI32" s="67"/>
      <c r="AJ32" s="48" t="s">
        <v>633</v>
      </c>
      <c r="AK32" s="50" t="s">
        <v>631</v>
      </c>
      <c r="AL32" s="68"/>
      <c r="AM32" s="51"/>
      <c r="AN32" s="161"/>
      <c r="AO32" s="150"/>
      <c r="AP32" s="150"/>
      <c r="AQ32" s="150"/>
      <c r="AR32" s="150"/>
      <c r="AS32" s="150"/>
      <c r="AT32" s="150"/>
      <c r="AU32" s="150"/>
      <c r="AV32" s="150"/>
      <c r="AW32" s="192" t="s">
        <v>373</v>
      </c>
      <c r="AX32" s="47"/>
      <c r="AY32" s="67"/>
      <c r="AZ32" s="48" t="s">
        <v>633</v>
      </c>
      <c r="BA32" s="50" t="s">
        <v>631</v>
      </c>
      <c r="BB32" s="68"/>
      <c r="BC32" s="51"/>
      <c r="BD32" s="161"/>
      <c r="BE32" s="150"/>
      <c r="BF32" s="150"/>
      <c r="BG32" s="150">
        <f t="shared" si="6"/>
        <v>0</v>
      </c>
      <c r="BH32" s="150">
        <f t="shared" si="6"/>
        <v>0</v>
      </c>
    </row>
    <row r="33" spans="1:60" s="86" customFormat="1" ht="15" customHeight="1" thickBot="1" x14ac:dyDescent="0.25">
      <c r="A33" s="192" t="s">
        <v>50</v>
      </c>
      <c r="B33" s="82" t="s">
        <v>96</v>
      </c>
      <c r="C33" s="83" t="s">
        <v>97</v>
      </c>
      <c r="D33" s="83"/>
      <c r="E33" s="83"/>
      <c r="F33" s="83"/>
      <c r="G33" s="83"/>
      <c r="H33" s="83"/>
      <c r="I33" s="85">
        <f t="shared" ref="I33:P33" si="16">SUM(I34,I37,I40)</f>
        <v>6787</v>
      </c>
      <c r="J33" s="85">
        <f t="shared" si="16"/>
        <v>3638</v>
      </c>
      <c r="K33" s="85">
        <f t="shared" si="16"/>
        <v>0</v>
      </c>
      <c r="L33" s="85">
        <f t="shared" si="16"/>
        <v>0</v>
      </c>
      <c r="M33" s="85">
        <f t="shared" si="16"/>
        <v>0</v>
      </c>
      <c r="N33" s="85">
        <f t="shared" si="16"/>
        <v>0</v>
      </c>
      <c r="O33" s="85">
        <f t="shared" si="16"/>
        <v>0</v>
      </c>
      <c r="P33" s="85">
        <f t="shared" si="16"/>
        <v>0</v>
      </c>
      <c r="Q33" s="192" t="s">
        <v>198</v>
      </c>
      <c r="R33" s="82" t="s">
        <v>96</v>
      </c>
      <c r="S33" s="83" t="s">
        <v>97</v>
      </c>
      <c r="T33" s="83"/>
      <c r="U33" s="83"/>
      <c r="V33" s="83"/>
      <c r="W33" s="83"/>
      <c r="X33" s="83"/>
      <c r="Y33" s="85">
        <f t="shared" ref="Y33:AF33" si="17">SUM(Y34,Y37,Y40)</f>
        <v>0</v>
      </c>
      <c r="Z33" s="85">
        <f t="shared" si="17"/>
        <v>0</v>
      </c>
      <c r="AA33" s="85">
        <f t="shared" si="17"/>
        <v>0</v>
      </c>
      <c r="AB33" s="85">
        <f t="shared" si="17"/>
        <v>0</v>
      </c>
      <c r="AC33" s="85">
        <f t="shared" si="17"/>
        <v>0</v>
      </c>
      <c r="AD33" s="85">
        <f t="shared" si="17"/>
        <v>0</v>
      </c>
      <c r="AE33" s="85">
        <f t="shared" si="17"/>
        <v>0</v>
      </c>
      <c r="AF33" s="85">
        <f t="shared" si="17"/>
        <v>0</v>
      </c>
      <c r="AG33" s="192" t="s">
        <v>296</v>
      </c>
      <c r="AH33" s="82" t="s">
        <v>96</v>
      </c>
      <c r="AI33" s="83" t="s">
        <v>97</v>
      </c>
      <c r="AJ33" s="83"/>
      <c r="AK33" s="83"/>
      <c r="AL33" s="83"/>
      <c r="AM33" s="83"/>
      <c r="AN33" s="162"/>
      <c r="AO33" s="85">
        <f t="shared" ref="AO33:AV33" si="18">SUM(AO34,AO37,AO40)</f>
        <v>0</v>
      </c>
      <c r="AP33" s="85">
        <f t="shared" si="18"/>
        <v>0</v>
      </c>
      <c r="AQ33" s="148">
        <f t="shared" si="18"/>
        <v>0</v>
      </c>
      <c r="AR33" s="148">
        <f t="shared" si="18"/>
        <v>0</v>
      </c>
      <c r="AS33" s="148">
        <f t="shared" si="18"/>
        <v>0</v>
      </c>
      <c r="AT33" s="148">
        <f t="shared" si="18"/>
        <v>0</v>
      </c>
      <c r="AU33" s="148">
        <f t="shared" si="18"/>
        <v>0</v>
      </c>
      <c r="AV33" s="148">
        <f t="shared" si="18"/>
        <v>0</v>
      </c>
      <c r="AW33" s="192" t="s">
        <v>374</v>
      </c>
      <c r="AX33" s="82" t="s">
        <v>96</v>
      </c>
      <c r="AY33" s="83" t="s">
        <v>97</v>
      </c>
      <c r="AZ33" s="83"/>
      <c r="BA33" s="83"/>
      <c r="BB33" s="83"/>
      <c r="BC33" s="83"/>
      <c r="BD33" s="162"/>
      <c r="BE33" s="148">
        <f>SUM(BE34,BE37,BE40)</f>
        <v>0</v>
      </c>
      <c r="BF33" s="148">
        <f>SUM(BF34,BF37,BF40)</f>
        <v>0</v>
      </c>
      <c r="BG33" s="174">
        <f t="shared" si="6"/>
        <v>6787</v>
      </c>
      <c r="BH33" s="174">
        <f t="shared" si="6"/>
        <v>3638</v>
      </c>
    </row>
    <row r="34" spans="1:60" s="86" customFormat="1" ht="15" customHeight="1" thickBot="1" x14ac:dyDescent="0.25">
      <c r="A34" s="192" t="s">
        <v>51</v>
      </c>
      <c r="B34" s="87"/>
      <c r="C34" s="95" t="s">
        <v>98</v>
      </c>
      <c r="D34" s="97" t="s">
        <v>521</v>
      </c>
      <c r="E34" s="92"/>
      <c r="F34" s="93"/>
      <c r="G34" s="93"/>
      <c r="H34" s="93"/>
      <c r="I34" s="94">
        <f t="shared" ref="I34:N34" si="19">SUM(I35:I36)</f>
        <v>0</v>
      </c>
      <c r="J34" s="94">
        <f t="shared" si="19"/>
        <v>0</v>
      </c>
      <c r="K34" s="94">
        <f t="shared" si="19"/>
        <v>0</v>
      </c>
      <c r="L34" s="94">
        <f t="shared" si="19"/>
        <v>0</v>
      </c>
      <c r="M34" s="94">
        <f t="shared" si="19"/>
        <v>0</v>
      </c>
      <c r="N34" s="94">
        <f t="shared" si="19"/>
        <v>0</v>
      </c>
      <c r="O34" s="94"/>
      <c r="P34" s="94"/>
      <c r="Q34" s="192" t="s">
        <v>199</v>
      </c>
      <c r="R34" s="87"/>
      <c r="S34" s="95" t="s">
        <v>98</v>
      </c>
      <c r="T34" s="97" t="s">
        <v>521</v>
      </c>
      <c r="U34" s="92"/>
      <c r="V34" s="93"/>
      <c r="W34" s="93"/>
      <c r="X34" s="93"/>
      <c r="Y34" s="94">
        <f t="shared" ref="Y34:AF34" si="20">SUM(Y35:Y36)</f>
        <v>0</v>
      </c>
      <c r="Z34" s="94">
        <f t="shared" si="20"/>
        <v>0</v>
      </c>
      <c r="AA34" s="94">
        <f t="shared" si="20"/>
        <v>0</v>
      </c>
      <c r="AB34" s="94">
        <f t="shared" si="20"/>
        <v>0</v>
      </c>
      <c r="AC34" s="94">
        <f t="shared" si="20"/>
        <v>0</v>
      </c>
      <c r="AD34" s="94">
        <f t="shared" si="20"/>
        <v>0</v>
      </c>
      <c r="AE34" s="94">
        <f t="shared" si="20"/>
        <v>0</v>
      </c>
      <c r="AF34" s="94">
        <f t="shared" si="20"/>
        <v>0</v>
      </c>
      <c r="AG34" s="192" t="s">
        <v>297</v>
      </c>
      <c r="AH34" s="87"/>
      <c r="AI34" s="95" t="s">
        <v>98</v>
      </c>
      <c r="AJ34" s="97" t="s">
        <v>521</v>
      </c>
      <c r="AK34" s="92"/>
      <c r="AL34" s="93"/>
      <c r="AM34" s="93"/>
      <c r="AN34" s="157"/>
      <c r="AO34" s="94">
        <f t="shared" ref="AO34:AV34" si="21">SUM(AO35:AO36)</f>
        <v>0</v>
      </c>
      <c r="AP34" s="94">
        <f t="shared" si="21"/>
        <v>0</v>
      </c>
      <c r="AQ34" s="149">
        <f t="shared" si="21"/>
        <v>0</v>
      </c>
      <c r="AR34" s="149">
        <f t="shared" si="21"/>
        <v>0</v>
      </c>
      <c r="AS34" s="149">
        <f t="shared" si="21"/>
        <v>0</v>
      </c>
      <c r="AT34" s="149">
        <f t="shared" si="21"/>
        <v>0</v>
      </c>
      <c r="AU34" s="149">
        <f t="shared" si="21"/>
        <v>0</v>
      </c>
      <c r="AV34" s="149">
        <f t="shared" si="21"/>
        <v>0</v>
      </c>
      <c r="AW34" s="192" t="s">
        <v>375</v>
      </c>
      <c r="AX34" s="87"/>
      <c r="AY34" s="95" t="s">
        <v>98</v>
      </c>
      <c r="AZ34" s="97" t="s">
        <v>521</v>
      </c>
      <c r="BA34" s="92"/>
      <c r="BB34" s="93"/>
      <c r="BC34" s="93"/>
      <c r="BD34" s="157"/>
      <c r="BE34" s="149">
        <f>SUM(BE35:BE36)</f>
        <v>0</v>
      </c>
      <c r="BF34" s="149">
        <f>SUM(BF35:BF36)</f>
        <v>0</v>
      </c>
      <c r="BG34" s="175">
        <f t="shared" si="6"/>
        <v>0</v>
      </c>
      <c r="BH34" s="175">
        <f t="shared" si="6"/>
        <v>0</v>
      </c>
    </row>
    <row r="35" spans="1:60" s="62" customFormat="1" ht="15" customHeight="1" thickBot="1" x14ac:dyDescent="0.25">
      <c r="A35" s="192" t="s">
        <v>52</v>
      </c>
      <c r="B35" s="61"/>
      <c r="C35" s="64"/>
      <c r="D35" s="48" t="s">
        <v>595</v>
      </c>
      <c r="E35" s="59" t="s">
        <v>596</v>
      </c>
      <c r="F35" s="59"/>
      <c r="G35" s="59"/>
      <c r="H35" s="59"/>
      <c r="I35" s="60"/>
      <c r="J35" s="60"/>
      <c r="K35" s="150"/>
      <c r="L35" s="150"/>
      <c r="M35" s="150"/>
      <c r="N35" s="150"/>
      <c r="O35" s="150"/>
      <c r="P35" s="150"/>
      <c r="Q35" s="192" t="s">
        <v>200</v>
      </c>
      <c r="R35" s="61"/>
      <c r="S35" s="64"/>
      <c r="T35" s="48" t="s">
        <v>595</v>
      </c>
      <c r="U35" s="59" t="s">
        <v>596</v>
      </c>
      <c r="V35" s="59"/>
      <c r="W35" s="59"/>
      <c r="X35" s="59"/>
      <c r="Y35" s="60"/>
      <c r="Z35" s="60"/>
      <c r="AA35" s="150"/>
      <c r="AB35" s="150"/>
      <c r="AC35" s="150"/>
      <c r="AD35" s="150"/>
      <c r="AE35" s="150"/>
      <c r="AF35" s="150"/>
      <c r="AG35" s="192" t="s">
        <v>298</v>
      </c>
      <c r="AH35" s="61"/>
      <c r="AI35" s="64"/>
      <c r="AJ35" s="48" t="s">
        <v>595</v>
      </c>
      <c r="AK35" s="59" t="s">
        <v>596</v>
      </c>
      <c r="AL35" s="59"/>
      <c r="AM35" s="59"/>
      <c r="AN35" s="158"/>
      <c r="AO35" s="150"/>
      <c r="AP35" s="150"/>
      <c r="AQ35" s="150"/>
      <c r="AR35" s="150"/>
      <c r="AS35" s="150"/>
      <c r="AT35" s="150"/>
      <c r="AU35" s="150"/>
      <c r="AV35" s="150"/>
      <c r="AW35" s="192" t="s">
        <v>376</v>
      </c>
      <c r="AX35" s="61"/>
      <c r="AY35" s="64"/>
      <c r="AZ35" s="48" t="s">
        <v>595</v>
      </c>
      <c r="BA35" s="59" t="s">
        <v>596</v>
      </c>
      <c r="BB35" s="59"/>
      <c r="BC35" s="59"/>
      <c r="BD35" s="158"/>
      <c r="BE35" s="150"/>
      <c r="BF35" s="150"/>
      <c r="BG35" s="150">
        <f t="shared" si="6"/>
        <v>0</v>
      </c>
      <c r="BH35" s="150">
        <f t="shared" si="6"/>
        <v>0</v>
      </c>
    </row>
    <row r="36" spans="1:60" s="62" customFormat="1" ht="15" customHeight="1" thickBot="1" x14ac:dyDescent="0.25">
      <c r="A36" s="192" t="s">
        <v>53</v>
      </c>
      <c r="B36" s="61"/>
      <c r="C36" s="48"/>
      <c r="D36" s="48" t="s">
        <v>597</v>
      </c>
      <c r="E36" s="59" t="s">
        <v>598</v>
      </c>
      <c r="F36" s="66"/>
      <c r="G36" s="66"/>
      <c r="H36" s="59"/>
      <c r="I36" s="60"/>
      <c r="J36" s="60"/>
      <c r="K36" s="150"/>
      <c r="L36" s="150"/>
      <c r="M36" s="150"/>
      <c r="N36" s="150"/>
      <c r="O36" s="150"/>
      <c r="P36" s="150"/>
      <c r="Q36" s="192" t="s">
        <v>222</v>
      </c>
      <c r="R36" s="61"/>
      <c r="S36" s="48"/>
      <c r="T36" s="48" t="s">
        <v>597</v>
      </c>
      <c r="U36" s="59" t="s">
        <v>598</v>
      </c>
      <c r="V36" s="66"/>
      <c r="W36" s="66"/>
      <c r="X36" s="59"/>
      <c r="Y36" s="60"/>
      <c r="Z36" s="60"/>
      <c r="AA36" s="150"/>
      <c r="AB36" s="150"/>
      <c r="AC36" s="150"/>
      <c r="AD36" s="150"/>
      <c r="AE36" s="150"/>
      <c r="AF36" s="150"/>
      <c r="AG36" s="192" t="s">
        <v>299</v>
      </c>
      <c r="AH36" s="61"/>
      <c r="AI36" s="48"/>
      <c r="AJ36" s="48" t="s">
        <v>597</v>
      </c>
      <c r="AK36" s="59" t="s">
        <v>598</v>
      </c>
      <c r="AL36" s="66"/>
      <c r="AM36" s="66"/>
      <c r="AN36" s="158"/>
      <c r="AO36" s="150"/>
      <c r="AP36" s="150"/>
      <c r="AQ36" s="150"/>
      <c r="AR36" s="150"/>
      <c r="AS36" s="150"/>
      <c r="AT36" s="150"/>
      <c r="AU36" s="150"/>
      <c r="AV36" s="150"/>
      <c r="AW36" s="192" t="s">
        <v>377</v>
      </c>
      <c r="AX36" s="61"/>
      <c r="AY36" s="48"/>
      <c r="AZ36" s="48" t="s">
        <v>597</v>
      </c>
      <c r="BA36" s="59" t="s">
        <v>598</v>
      </c>
      <c r="BB36" s="66"/>
      <c r="BC36" s="66"/>
      <c r="BD36" s="158"/>
      <c r="BE36" s="150"/>
      <c r="BF36" s="150"/>
      <c r="BG36" s="150">
        <f t="shared" si="6"/>
        <v>0</v>
      </c>
      <c r="BH36" s="150">
        <f t="shared" si="6"/>
        <v>0</v>
      </c>
    </row>
    <row r="37" spans="1:60" s="86" customFormat="1" ht="15" customHeight="1" thickBot="1" x14ac:dyDescent="0.25">
      <c r="A37" s="192" t="s">
        <v>54</v>
      </c>
      <c r="B37" s="87"/>
      <c r="C37" s="95" t="s">
        <v>99</v>
      </c>
      <c r="D37" s="96" t="s">
        <v>97</v>
      </c>
      <c r="E37" s="89"/>
      <c r="F37" s="90"/>
      <c r="G37" s="90"/>
      <c r="H37" s="90"/>
      <c r="I37" s="91">
        <f t="shared" ref="I37:N37" si="22">SUM(I38:I39)</f>
        <v>6787</v>
      </c>
      <c r="J37" s="91">
        <f t="shared" si="22"/>
        <v>3638</v>
      </c>
      <c r="K37" s="91">
        <f t="shared" si="22"/>
        <v>0</v>
      </c>
      <c r="L37" s="91">
        <f t="shared" si="22"/>
        <v>0</v>
      </c>
      <c r="M37" s="91">
        <f t="shared" si="22"/>
        <v>0</v>
      </c>
      <c r="N37" s="91">
        <f t="shared" si="22"/>
        <v>0</v>
      </c>
      <c r="O37" s="91"/>
      <c r="P37" s="91"/>
      <c r="Q37" s="192" t="s">
        <v>223</v>
      </c>
      <c r="R37" s="87"/>
      <c r="S37" s="95" t="s">
        <v>99</v>
      </c>
      <c r="T37" s="96" t="s">
        <v>97</v>
      </c>
      <c r="U37" s="89"/>
      <c r="V37" s="90"/>
      <c r="W37" s="90"/>
      <c r="X37" s="90"/>
      <c r="Y37" s="91">
        <f t="shared" ref="Y37:AF37" si="23">SUM(Y38:Y39)</f>
        <v>0</v>
      </c>
      <c r="Z37" s="91">
        <f t="shared" si="23"/>
        <v>0</v>
      </c>
      <c r="AA37" s="91">
        <f t="shared" si="23"/>
        <v>0</v>
      </c>
      <c r="AB37" s="91">
        <f t="shared" si="23"/>
        <v>0</v>
      </c>
      <c r="AC37" s="91">
        <f t="shared" si="23"/>
        <v>0</v>
      </c>
      <c r="AD37" s="91">
        <f t="shared" si="23"/>
        <v>0</v>
      </c>
      <c r="AE37" s="91">
        <f t="shared" si="23"/>
        <v>0</v>
      </c>
      <c r="AF37" s="91">
        <f t="shared" si="23"/>
        <v>0</v>
      </c>
      <c r="AG37" s="192" t="s">
        <v>300</v>
      </c>
      <c r="AH37" s="87"/>
      <c r="AI37" s="95" t="s">
        <v>99</v>
      </c>
      <c r="AJ37" s="96" t="s">
        <v>97</v>
      </c>
      <c r="AK37" s="89"/>
      <c r="AL37" s="90"/>
      <c r="AM37" s="90"/>
      <c r="AN37" s="159"/>
      <c r="AO37" s="91">
        <f t="shared" ref="AO37:AV37" si="24">SUM(AO38:AO39)</f>
        <v>0</v>
      </c>
      <c r="AP37" s="91">
        <f t="shared" si="24"/>
        <v>0</v>
      </c>
      <c r="AQ37" s="151">
        <f t="shared" si="24"/>
        <v>0</v>
      </c>
      <c r="AR37" s="151">
        <f t="shared" si="24"/>
        <v>0</v>
      </c>
      <c r="AS37" s="151">
        <f t="shared" si="24"/>
        <v>0</v>
      </c>
      <c r="AT37" s="151">
        <f t="shared" si="24"/>
        <v>0</v>
      </c>
      <c r="AU37" s="151">
        <f t="shared" si="24"/>
        <v>0</v>
      </c>
      <c r="AV37" s="151">
        <f t="shared" si="24"/>
        <v>0</v>
      </c>
      <c r="AW37" s="192" t="s">
        <v>378</v>
      </c>
      <c r="AX37" s="87"/>
      <c r="AY37" s="95" t="s">
        <v>99</v>
      </c>
      <c r="AZ37" s="96" t="s">
        <v>97</v>
      </c>
      <c r="BA37" s="89"/>
      <c r="BB37" s="90"/>
      <c r="BC37" s="90"/>
      <c r="BD37" s="159"/>
      <c r="BE37" s="151">
        <f>SUM(BE38:BE39)</f>
        <v>0</v>
      </c>
      <c r="BF37" s="151">
        <f>SUM(BF38:BF39)</f>
        <v>0</v>
      </c>
      <c r="BG37" s="176">
        <f t="shared" si="6"/>
        <v>6787</v>
      </c>
      <c r="BH37" s="176">
        <f t="shared" si="6"/>
        <v>3638</v>
      </c>
    </row>
    <row r="38" spans="1:60" s="62" customFormat="1" ht="15" customHeight="1" thickBot="1" x14ac:dyDescent="0.25">
      <c r="A38" s="192" t="s">
        <v>55</v>
      </c>
      <c r="B38" s="61"/>
      <c r="C38" s="64"/>
      <c r="D38" s="48" t="s">
        <v>634</v>
      </c>
      <c r="E38" s="59" t="s">
        <v>628</v>
      </c>
      <c r="F38" s="59"/>
      <c r="G38" s="59"/>
      <c r="H38" s="59"/>
      <c r="I38" s="60"/>
      <c r="J38" s="60"/>
      <c r="K38" s="150"/>
      <c r="L38" s="150"/>
      <c r="M38" s="150"/>
      <c r="N38" s="150"/>
      <c r="O38" s="150"/>
      <c r="P38" s="150"/>
      <c r="Q38" s="192" t="s">
        <v>224</v>
      </c>
      <c r="R38" s="61"/>
      <c r="S38" s="64"/>
      <c r="T38" s="48" t="s">
        <v>634</v>
      </c>
      <c r="U38" s="59" t="s">
        <v>628</v>
      </c>
      <c r="V38" s="59"/>
      <c r="W38" s="59"/>
      <c r="X38" s="59"/>
      <c r="Y38" s="60"/>
      <c r="Z38" s="60"/>
      <c r="AA38" s="150"/>
      <c r="AB38" s="150"/>
      <c r="AC38" s="150"/>
      <c r="AD38" s="150"/>
      <c r="AE38" s="150"/>
      <c r="AF38" s="150"/>
      <c r="AG38" s="192" t="s">
        <v>301</v>
      </c>
      <c r="AH38" s="61"/>
      <c r="AI38" s="64"/>
      <c r="AJ38" s="48" t="s">
        <v>634</v>
      </c>
      <c r="AK38" s="59" t="s">
        <v>628</v>
      </c>
      <c r="AL38" s="59"/>
      <c r="AM38" s="59"/>
      <c r="AN38" s="158"/>
      <c r="AO38" s="150"/>
      <c r="AP38" s="150"/>
      <c r="AQ38" s="150"/>
      <c r="AR38" s="150"/>
      <c r="AS38" s="150"/>
      <c r="AT38" s="150"/>
      <c r="AU38" s="150"/>
      <c r="AV38" s="150"/>
      <c r="AW38" s="192" t="s">
        <v>379</v>
      </c>
      <c r="AX38" s="61"/>
      <c r="AY38" s="64"/>
      <c r="AZ38" s="48" t="s">
        <v>634</v>
      </c>
      <c r="BA38" s="59" t="s">
        <v>628</v>
      </c>
      <c r="BB38" s="59"/>
      <c r="BC38" s="59"/>
      <c r="BD38" s="158"/>
      <c r="BE38" s="150"/>
      <c r="BF38" s="150"/>
      <c r="BG38" s="150">
        <f t="shared" si="6"/>
        <v>0</v>
      </c>
      <c r="BH38" s="150">
        <f t="shared" si="6"/>
        <v>0</v>
      </c>
    </row>
    <row r="39" spans="1:60" s="62" customFormat="1" ht="15" customHeight="1" thickBot="1" x14ac:dyDescent="0.25">
      <c r="A39" s="192" t="s">
        <v>56</v>
      </c>
      <c r="B39" s="61"/>
      <c r="C39" s="64"/>
      <c r="D39" s="48" t="s">
        <v>635</v>
      </c>
      <c r="E39" s="59" t="s">
        <v>629</v>
      </c>
      <c r="F39" s="50"/>
      <c r="G39" s="50"/>
      <c r="H39" s="50"/>
      <c r="I39" s="60">
        <v>6787</v>
      </c>
      <c r="J39" s="60">
        <v>3638</v>
      </c>
      <c r="K39" s="150"/>
      <c r="L39" s="150"/>
      <c r="M39" s="150"/>
      <c r="N39" s="150"/>
      <c r="O39" s="150"/>
      <c r="P39" s="150"/>
      <c r="Q39" s="192" t="s">
        <v>225</v>
      </c>
      <c r="R39" s="61"/>
      <c r="S39" s="64"/>
      <c r="T39" s="48" t="s">
        <v>635</v>
      </c>
      <c r="U39" s="59" t="s">
        <v>629</v>
      </c>
      <c r="V39" s="50"/>
      <c r="W39" s="50"/>
      <c r="X39" s="50"/>
      <c r="Y39" s="60"/>
      <c r="Z39" s="60"/>
      <c r="AA39" s="150"/>
      <c r="AB39" s="150"/>
      <c r="AC39" s="150"/>
      <c r="AD39" s="150"/>
      <c r="AE39" s="150"/>
      <c r="AF39" s="150"/>
      <c r="AG39" s="192" t="s">
        <v>302</v>
      </c>
      <c r="AH39" s="61"/>
      <c r="AI39" s="64"/>
      <c r="AJ39" s="48" t="s">
        <v>635</v>
      </c>
      <c r="AK39" s="59" t="s">
        <v>629</v>
      </c>
      <c r="AL39" s="50"/>
      <c r="AM39" s="50"/>
      <c r="AN39" s="69"/>
      <c r="AO39" s="150"/>
      <c r="AP39" s="150"/>
      <c r="AQ39" s="150"/>
      <c r="AR39" s="150"/>
      <c r="AS39" s="150"/>
      <c r="AT39" s="150"/>
      <c r="AU39" s="150"/>
      <c r="AV39" s="150"/>
      <c r="AW39" s="192" t="s">
        <v>380</v>
      </c>
      <c r="AX39" s="61"/>
      <c r="AY39" s="64"/>
      <c r="AZ39" s="48" t="s">
        <v>635</v>
      </c>
      <c r="BA39" s="59" t="s">
        <v>629</v>
      </c>
      <c r="BB39" s="50"/>
      <c r="BC39" s="50"/>
      <c r="BD39" s="69"/>
      <c r="BE39" s="150"/>
      <c r="BF39" s="150"/>
      <c r="BG39" s="150">
        <f t="shared" si="6"/>
        <v>6787</v>
      </c>
      <c r="BH39" s="150">
        <f t="shared" si="6"/>
        <v>3638</v>
      </c>
    </row>
    <row r="40" spans="1:60" s="86" customFormat="1" ht="15" customHeight="1" thickBot="1" x14ac:dyDescent="0.25">
      <c r="A40" s="192" t="s">
        <v>57</v>
      </c>
      <c r="B40" s="87"/>
      <c r="C40" s="95" t="s">
        <v>100</v>
      </c>
      <c r="D40" s="92" t="s">
        <v>522</v>
      </c>
      <c r="E40" s="98"/>
      <c r="F40" s="93"/>
      <c r="G40" s="93"/>
      <c r="H40" s="93"/>
      <c r="I40" s="94">
        <f>SUM(I41)</f>
        <v>0</v>
      </c>
      <c r="J40" s="94">
        <f>SUM(J41)</f>
        <v>0</v>
      </c>
      <c r="K40" s="94">
        <f t="shared" ref="K40:AF40" si="25">SUM(K41)</f>
        <v>0</v>
      </c>
      <c r="L40" s="94">
        <f t="shared" si="25"/>
        <v>0</v>
      </c>
      <c r="M40" s="94">
        <f t="shared" si="25"/>
        <v>0</v>
      </c>
      <c r="N40" s="94">
        <f t="shared" si="25"/>
        <v>0</v>
      </c>
      <c r="O40" s="94"/>
      <c r="P40" s="94"/>
      <c r="Q40" s="192" t="s">
        <v>226</v>
      </c>
      <c r="R40" s="87"/>
      <c r="S40" s="95" t="s">
        <v>100</v>
      </c>
      <c r="T40" s="92" t="s">
        <v>522</v>
      </c>
      <c r="U40" s="98"/>
      <c r="V40" s="93"/>
      <c r="W40" s="93"/>
      <c r="X40" s="93"/>
      <c r="Y40" s="94">
        <f t="shared" si="25"/>
        <v>0</v>
      </c>
      <c r="Z40" s="94">
        <f t="shared" si="25"/>
        <v>0</v>
      </c>
      <c r="AA40" s="94">
        <f t="shared" si="25"/>
        <v>0</v>
      </c>
      <c r="AB40" s="94">
        <f t="shared" si="25"/>
        <v>0</v>
      </c>
      <c r="AC40" s="94">
        <f t="shared" si="25"/>
        <v>0</v>
      </c>
      <c r="AD40" s="94">
        <f t="shared" si="25"/>
        <v>0</v>
      </c>
      <c r="AE40" s="94">
        <f t="shared" si="25"/>
        <v>0</v>
      </c>
      <c r="AF40" s="94">
        <f t="shared" si="25"/>
        <v>0</v>
      </c>
      <c r="AG40" s="192" t="s">
        <v>303</v>
      </c>
      <c r="AH40" s="87"/>
      <c r="AI40" s="95" t="s">
        <v>100</v>
      </c>
      <c r="AJ40" s="92" t="s">
        <v>522</v>
      </c>
      <c r="AK40" s="98"/>
      <c r="AL40" s="93"/>
      <c r="AM40" s="93"/>
      <c r="AN40" s="157"/>
      <c r="AO40" s="94">
        <f t="shared" ref="AO40:AV40" si="26">SUM(AO41)</f>
        <v>0</v>
      </c>
      <c r="AP40" s="94">
        <f t="shared" si="26"/>
        <v>0</v>
      </c>
      <c r="AQ40" s="149">
        <f t="shared" si="26"/>
        <v>0</v>
      </c>
      <c r="AR40" s="149">
        <f t="shared" si="26"/>
        <v>0</v>
      </c>
      <c r="AS40" s="149">
        <f t="shared" si="26"/>
        <v>0</v>
      </c>
      <c r="AT40" s="149">
        <f t="shared" si="26"/>
        <v>0</v>
      </c>
      <c r="AU40" s="149">
        <f t="shared" si="26"/>
        <v>0</v>
      </c>
      <c r="AV40" s="149">
        <f t="shared" si="26"/>
        <v>0</v>
      </c>
      <c r="AW40" s="192" t="s">
        <v>381</v>
      </c>
      <c r="AX40" s="87"/>
      <c r="AY40" s="95" t="s">
        <v>100</v>
      </c>
      <c r="AZ40" s="92" t="s">
        <v>522</v>
      </c>
      <c r="BA40" s="98"/>
      <c r="BB40" s="93"/>
      <c r="BC40" s="93"/>
      <c r="BD40" s="157"/>
      <c r="BE40" s="149">
        <f>SUM(BE41)</f>
        <v>0</v>
      </c>
      <c r="BF40" s="149">
        <f>SUM(BF41)</f>
        <v>0</v>
      </c>
      <c r="BG40" s="175">
        <f t="shared" si="6"/>
        <v>0</v>
      </c>
      <c r="BH40" s="175">
        <f t="shared" si="6"/>
        <v>0</v>
      </c>
    </row>
    <row r="41" spans="1:60" s="62" customFormat="1" ht="15" customHeight="1" thickBot="1" x14ac:dyDescent="0.25">
      <c r="A41" s="192" t="s">
        <v>58</v>
      </c>
      <c r="B41" s="61"/>
      <c r="C41" s="64"/>
      <c r="D41" s="48" t="s">
        <v>636</v>
      </c>
      <c r="E41" s="50" t="s">
        <v>523</v>
      </c>
      <c r="F41" s="50"/>
      <c r="G41" s="50"/>
      <c r="H41" s="50"/>
      <c r="I41" s="52"/>
      <c r="J41" s="52"/>
      <c r="K41" s="152"/>
      <c r="L41" s="152"/>
      <c r="M41" s="152"/>
      <c r="N41" s="152"/>
      <c r="O41" s="152"/>
      <c r="P41" s="152"/>
      <c r="Q41" s="192" t="s">
        <v>227</v>
      </c>
      <c r="R41" s="61"/>
      <c r="S41" s="64"/>
      <c r="T41" s="48" t="s">
        <v>636</v>
      </c>
      <c r="U41" s="50" t="s">
        <v>523</v>
      </c>
      <c r="V41" s="50"/>
      <c r="W41" s="50"/>
      <c r="X41" s="50"/>
      <c r="Y41" s="52"/>
      <c r="Z41" s="52"/>
      <c r="AA41" s="152"/>
      <c r="AB41" s="152"/>
      <c r="AC41" s="152"/>
      <c r="AD41" s="152"/>
      <c r="AE41" s="152"/>
      <c r="AF41" s="152"/>
      <c r="AG41" s="192" t="s">
        <v>304</v>
      </c>
      <c r="AH41" s="61"/>
      <c r="AI41" s="64"/>
      <c r="AJ41" s="48" t="s">
        <v>636</v>
      </c>
      <c r="AK41" s="50" t="s">
        <v>523</v>
      </c>
      <c r="AL41" s="50"/>
      <c r="AM41" s="50"/>
      <c r="AN41" s="69"/>
      <c r="AO41" s="152"/>
      <c r="AP41" s="152"/>
      <c r="AQ41" s="152"/>
      <c r="AR41" s="152"/>
      <c r="AS41" s="152"/>
      <c r="AT41" s="152"/>
      <c r="AU41" s="152"/>
      <c r="AV41" s="152"/>
      <c r="AW41" s="192" t="s">
        <v>382</v>
      </c>
      <c r="AX41" s="61"/>
      <c r="AY41" s="64"/>
      <c r="AZ41" s="48" t="s">
        <v>636</v>
      </c>
      <c r="BA41" s="50" t="s">
        <v>523</v>
      </c>
      <c r="BB41" s="50"/>
      <c r="BC41" s="50"/>
      <c r="BD41" s="69"/>
      <c r="BE41" s="152"/>
      <c r="BF41" s="152"/>
      <c r="BG41" s="152">
        <f t="shared" si="6"/>
        <v>0</v>
      </c>
      <c r="BH41" s="152">
        <f t="shared" si="6"/>
        <v>0</v>
      </c>
    </row>
    <row r="42" spans="1:60" s="86" customFormat="1" ht="30" customHeight="1" thickBot="1" x14ac:dyDescent="0.25">
      <c r="A42" s="192" t="s">
        <v>59</v>
      </c>
      <c r="B42" s="539" t="s">
        <v>839</v>
      </c>
      <c r="C42" s="540"/>
      <c r="D42" s="540"/>
      <c r="E42" s="540"/>
      <c r="F42" s="540"/>
      <c r="G42" s="540"/>
      <c r="H42" s="540"/>
      <c r="I42" s="99">
        <f t="shared" ref="I42:P42" si="27">SUM(I7,I33)</f>
        <v>18060</v>
      </c>
      <c r="J42" s="99">
        <f t="shared" si="27"/>
        <v>13051</v>
      </c>
      <c r="K42" s="99">
        <f t="shared" si="27"/>
        <v>0</v>
      </c>
      <c r="L42" s="99">
        <f t="shared" si="27"/>
        <v>0</v>
      </c>
      <c r="M42" s="99">
        <f t="shared" si="27"/>
        <v>11323</v>
      </c>
      <c r="N42" s="99">
        <f t="shared" si="27"/>
        <v>9351</v>
      </c>
      <c r="O42" s="99">
        <f t="shared" si="27"/>
        <v>2678</v>
      </c>
      <c r="P42" s="99">
        <f t="shared" si="27"/>
        <v>2678</v>
      </c>
      <c r="Q42" s="192" t="s">
        <v>228</v>
      </c>
      <c r="R42" s="539" t="s">
        <v>839</v>
      </c>
      <c r="S42" s="540"/>
      <c r="T42" s="540"/>
      <c r="U42" s="540"/>
      <c r="V42" s="540"/>
      <c r="W42" s="540"/>
      <c r="X42" s="540"/>
      <c r="Y42" s="99">
        <f t="shared" ref="Y42:AF42" si="28">SUM(Y7,Y33)</f>
        <v>1100</v>
      </c>
      <c r="Z42" s="99">
        <f t="shared" si="28"/>
        <v>412</v>
      </c>
      <c r="AA42" s="99">
        <f t="shared" si="28"/>
        <v>0</v>
      </c>
      <c r="AB42" s="99">
        <f t="shared" si="28"/>
        <v>0</v>
      </c>
      <c r="AC42" s="99">
        <f t="shared" si="28"/>
        <v>0</v>
      </c>
      <c r="AD42" s="99">
        <f t="shared" si="28"/>
        <v>0</v>
      </c>
      <c r="AE42" s="99">
        <f t="shared" si="28"/>
        <v>0</v>
      </c>
      <c r="AF42" s="99">
        <f t="shared" si="28"/>
        <v>0</v>
      </c>
      <c r="AG42" s="192" t="s">
        <v>305</v>
      </c>
      <c r="AH42" s="539" t="s">
        <v>546</v>
      </c>
      <c r="AI42" s="540"/>
      <c r="AJ42" s="540"/>
      <c r="AK42" s="540"/>
      <c r="AL42" s="540"/>
      <c r="AM42" s="540"/>
      <c r="AN42" s="549"/>
      <c r="AO42" s="99">
        <f t="shared" ref="AO42:AV42" si="29">SUM(AO7,AO33)</f>
        <v>0</v>
      </c>
      <c r="AP42" s="99">
        <f t="shared" si="29"/>
        <v>0</v>
      </c>
      <c r="AQ42" s="153">
        <f t="shared" si="29"/>
        <v>0</v>
      </c>
      <c r="AR42" s="153">
        <f t="shared" si="29"/>
        <v>0</v>
      </c>
      <c r="AS42" s="153">
        <f t="shared" si="29"/>
        <v>0</v>
      </c>
      <c r="AT42" s="153">
        <f t="shared" si="29"/>
        <v>0</v>
      </c>
      <c r="AU42" s="153">
        <f t="shared" si="29"/>
        <v>0</v>
      </c>
      <c r="AV42" s="153">
        <f t="shared" si="29"/>
        <v>31</v>
      </c>
      <c r="AW42" s="192" t="s">
        <v>383</v>
      </c>
      <c r="AX42" s="539" t="s">
        <v>546</v>
      </c>
      <c r="AY42" s="540"/>
      <c r="AZ42" s="540"/>
      <c r="BA42" s="540"/>
      <c r="BB42" s="540"/>
      <c r="BC42" s="540"/>
      <c r="BD42" s="549"/>
      <c r="BE42" s="153">
        <f>SUM(BE7,BE33)</f>
        <v>0</v>
      </c>
      <c r="BF42" s="153">
        <f>SUM(BF7,BF33)</f>
        <v>0</v>
      </c>
      <c r="BG42" s="177">
        <f t="shared" si="6"/>
        <v>33161</v>
      </c>
      <c r="BH42" s="177">
        <f t="shared" si="6"/>
        <v>25523</v>
      </c>
    </row>
    <row r="43" spans="1:60" s="101" customFormat="1" ht="15" customHeight="1" thickBot="1" x14ac:dyDescent="0.25">
      <c r="A43" s="192" t="s">
        <v>60</v>
      </c>
      <c r="B43" s="82" t="s">
        <v>101</v>
      </c>
      <c r="C43" s="541" t="s">
        <v>524</v>
      </c>
      <c r="D43" s="541"/>
      <c r="E43" s="541"/>
      <c r="F43" s="541"/>
      <c r="G43" s="541"/>
      <c r="H43" s="541"/>
      <c r="I43" s="85">
        <f t="shared" ref="I43:N43" si="30">SUM(I44,I46,I49)</f>
        <v>0</v>
      </c>
      <c r="J43" s="85">
        <f t="shared" si="30"/>
        <v>0</v>
      </c>
      <c r="K43" s="85">
        <f t="shared" si="30"/>
        <v>0</v>
      </c>
      <c r="L43" s="85">
        <f t="shared" si="30"/>
        <v>0</v>
      </c>
      <c r="M43" s="85">
        <f t="shared" si="30"/>
        <v>0</v>
      </c>
      <c r="N43" s="85">
        <f t="shared" si="30"/>
        <v>0</v>
      </c>
      <c r="O43" s="85"/>
      <c r="P43" s="85"/>
      <c r="Q43" s="192" t="s">
        <v>229</v>
      </c>
      <c r="R43" s="82" t="s">
        <v>101</v>
      </c>
      <c r="S43" s="541" t="s">
        <v>524</v>
      </c>
      <c r="T43" s="541"/>
      <c r="U43" s="541"/>
      <c r="V43" s="541"/>
      <c r="W43" s="541"/>
      <c r="X43" s="541"/>
      <c r="Y43" s="85">
        <f t="shared" ref="Y43:AF43" si="31">SUM(Y44,Y46,Y49)</f>
        <v>0</v>
      </c>
      <c r="Z43" s="85">
        <f t="shared" si="31"/>
        <v>0</v>
      </c>
      <c r="AA43" s="85">
        <f t="shared" si="31"/>
        <v>419392</v>
      </c>
      <c r="AB43" s="85">
        <f t="shared" si="31"/>
        <v>379392</v>
      </c>
      <c r="AC43" s="85">
        <f t="shared" si="31"/>
        <v>0</v>
      </c>
      <c r="AD43" s="85">
        <f t="shared" si="31"/>
        <v>0</v>
      </c>
      <c r="AE43" s="85">
        <f t="shared" si="31"/>
        <v>0</v>
      </c>
      <c r="AF43" s="85">
        <f t="shared" si="31"/>
        <v>0</v>
      </c>
      <c r="AG43" s="192" t="s">
        <v>306</v>
      </c>
      <c r="AH43" s="82" t="s">
        <v>101</v>
      </c>
      <c r="AI43" s="541" t="s">
        <v>524</v>
      </c>
      <c r="AJ43" s="541"/>
      <c r="AK43" s="541"/>
      <c r="AL43" s="541"/>
      <c r="AM43" s="541"/>
      <c r="AN43" s="550"/>
      <c r="AO43" s="85">
        <f t="shared" ref="AO43:AV43" si="32">SUM(AO44,AO46,AO49)</f>
        <v>0</v>
      </c>
      <c r="AP43" s="85">
        <f t="shared" si="32"/>
        <v>0</v>
      </c>
      <c r="AQ43" s="148">
        <f t="shared" si="32"/>
        <v>0</v>
      </c>
      <c r="AR43" s="148">
        <f t="shared" si="32"/>
        <v>0</v>
      </c>
      <c r="AS43" s="148">
        <f t="shared" si="32"/>
        <v>0</v>
      </c>
      <c r="AT43" s="148">
        <f t="shared" si="32"/>
        <v>0</v>
      </c>
      <c r="AU43" s="148">
        <f t="shared" si="32"/>
        <v>0</v>
      </c>
      <c r="AV43" s="148">
        <f t="shared" si="32"/>
        <v>0</v>
      </c>
      <c r="AW43" s="192" t="s">
        <v>384</v>
      </c>
      <c r="AX43" s="82" t="s">
        <v>101</v>
      </c>
      <c r="AY43" s="541" t="s">
        <v>524</v>
      </c>
      <c r="AZ43" s="541"/>
      <c r="BA43" s="541"/>
      <c r="BB43" s="541"/>
      <c r="BC43" s="541"/>
      <c r="BD43" s="550"/>
      <c r="BE43" s="148">
        <f>SUM(BE44,BE46,BE49)</f>
        <v>0</v>
      </c>
      <c r="BF43" s="148">
        <f>SUM(BF44,BF46,BF49)</f>
        <v>0</v>
      </c>
      <c r="BG43" s="174">
        <f t="shared" si="6"/>
        <v>419392</v>
      </c>
      <c r="BH43" s="174">
        <f t="shared" si="6"/>
        <v>379392</v>
      </c>
    </row>
    <row r="44" spans="1:60" s="101" customFormat="1" ht="15" customHeight="1" thickBot="1" x14ac:dyDescent="0.25">
      <c r="A44" s="192" t="s">
        <v>62</v>
      </c>
      <c r="B44" s="100"/>
      <c r="C44" s="88" t="s">
        <v>102</v>
      </c>
      <c r="D44" s="89" t="s">
        <v>525</v>
      </c>
      <c r="E44" s="89"/>
      <c r="F44" s="89"/>
      <c r="G44" s="89"/>
      <c r="H44" s="89"/>
      <c r="I44" s="91">
        <f>SUM(I45)</f>
        <v>0</v>
      </c>
      <c r="J44" s="91">
        <f>SUM(J45)</f>
        <v>0</v>
      </c>
      <c r="K44" s="91">
        <f t="shared" ref="K44:AF44" si="33">SUM(K45)</f>
        <v>0</v>
      </c>
      <c r="L44" s="91">
        <f t="shared" si="33"/>
        <v>0</v>
      </c>
      <c r="M44" s="91">
        <f t="shared" si="33"/>
        <v>0</v>
      </c>
      <c r="N44" s="91">
        <f t="shared" si="33"/>
        <v>0</v>
      </c>
      <c r="O44" s="91"/>
      <c r="P44" s="91"/>
      <c r="Q44" s="192" t="s">
        <v>230</v>
      </c>
      <c r="R44" s="100"/>
      <c r="S44" s="88" t="s">
        <v>102</v>
      </c>
      <c r="T44" s="89" t="s">
        <v>525</v>
      </c>
      <c r="U44" s="89"/>
      <c r="V44" s="89"/>
      <c r="W44" s="89"/>
      <c r="X44" s="89"/>
      <c r="Y44" s="91">
        <f t="shared" si="33"/>
        <v>0</v>
      </c>
      <c r="Z44" s="91">
        <f t="shared" si="33"/>
        <v>0</v>
      </c>
      <c r="AA44" s="91">
        <f t="shared" si="33"/>
        <v>0</v>
      </c>
      <c r="AB44" s="91">
        <f t="shared" si="33"/>
        <v>0</v>
      </c>
      <c r="AC44" s="91">
        <f t="shared" si="33"/>
        <v>0</v>
      </c>
      <c r="AD44" s="91">
        <f t="shared" si="33"/>
        <v>0</v>
      </c>
      <c r="AE44" s="91">
        <f t="shared" si="33"/>
        <v>0</v>
      </c>
      <c r="AF44" s="91">
        <f t="shared" si="33"/>
        <v>0</v>
      </c>
      <c r="AG44" s="192" t="s">
        <v>307</v>
      </c>
      <c r="AH44" s="100"/>
      <c r="AI44" s="88" t="s">
        <v>102</v>
      </c>
      <c r="AJ44" s="89" t="s">
        <v>525</v>
      </c>
      <c r="AK44" s="89"/>
      <c r="AL44" s="89"/>
      <c r="AM44" s="89"/>
      <c r="AN44" s="163"/>
      <c r="AO44" s="91">
        <f t="shared" ref="AO44:AV44" si="34">SUM(AO45)</f>
        <v>0</v>
      </c>
      <c r="AP44" s="91">
        <f t="shared" si="34"/>
        <v>0</v>
      </c>
      <c r="AQ44" s="151">
        <f t="shared" si="34"/>
        <v>0</v>
      </c>
      <c r="AR44" s="151">
        <f t="shared" si="34"/>
        <v>0</v>
      </c>
      <c r="AS44" s="151">
        <f t="shared" si="34"/>
        <v>0</v>
      </c>
      <c r="AT44" s="151">
        <f t="shared" si="34"/>
        <v>0</v>
      </c>
      <c r="AU44" s="151">
        <f t="shared" si="34"/>
        <v>0</v>
      </c>
      <c r="AV44" s="151">
        <f t="shared" si="34"/>
        <v>0</v>
      </c>
      <c r="AW44" s="192" t="s">
        <v>385</v>
      </c>
      <c r="AX44" s="100"/>
      <c r="AY44" s="88" t="s">
        <v>102</v>
      </c>
      <c r="AZ44" s="89" t="s">
        <v>525</v>
      </c>
      <c r="BA44" s="89"/>
      <c r="BB44" s="89"/>
      <c r="BC44" s="89"/>
      <c r="BD44" s="163"/>
      <c r="BE44" s="151">
        <f>SUM(BE45)</f>
        <v>0</v>
      </c>
      <c r="BF44" s="151">
        <f>SUM(BF45)</f>
        <v>0</v>
      </c>
      <c r="BG44" s="176">
        <f t="shared" si="6"/>
        <v>0</v>
      </c>
      <c r="BH44" s="176">
        <f t="shared" si="6"/>
        <v>0</v>
      </c>
    </row>
    <row r="45" spans="1:60" s="62" customFormat="1" ht="15" customHeight="1" thickBot="1" x14ac:dyDescent="0.25">
      <c r="A45" s="192" t="s">
        <v>63</v>
      </c>
      <c r="B45" s="61"/>
      <c r="C45" s="48"/>
      <c r="D45" s="65" t="s">
        <v>637</v>
      </c>
      <c r="E45" s="59" t="s">
        <v>526</v>
      </c>
      <c r="F45" s="59"/>
      <c r="G45" s="59"/>
      <c r="H45" s="59"/>
      <c r="I45" s="60"/>
      <c r="J45" s="60"/>
      <c r="K45" s="150"/>
      <c r="L45" s="150"/>
      <c r="M45" s="150"/>
      <c r="N45" s="150"/>
      <c r="O45" s="150"/>
      <c r="P45" s="150"/>
      <c r="Q45" s="192" t="s">
        <v>231</v>
      </c>
      <c r="R45" s="61"/>
      <c r="S45" s="48"/>
      <c r="T45" s="65" t="s">
        <v>637</v>
      </c>
      <c r="U45" s="59" t="s">
        <v>526</v>
      </c>
      <c r="V45" s="59"/>
      <c r="W45" s="59"/>
      <c r="X45" s="59"/>
      <c r="Y45" s="60"/>
      <c r="Z45" s="60"/>
      <c r="AA45" s="150"/>
      <c r="AB45" s="150"/>
      <c r="AC45" s="150"/>
      <c r="AD45" s="150"/>
      <c r="AE45" s="150"/>
      <c r="AF45" s="150"/>
      <c r="AG45" s="192" t="s">
        <v>308</v>
      </c>
      <c r="AH45" s="61"/>
      <c r="AI45" s="48"/>
      <c r="AJ45" s="65" t="s">
        <v>637</v>
      </c>
      <c r="AK45" s="59" t="s">
        <v>526</v>
      </c>
      <c r="AL45" s="59"/>
      <c r="AM45" s="59"/>
      <c r="AN45" s="158"/>
      <c r="AO45" s="150"/>
      <c r="AP45" s="150"/>
      <c r="AQ45" s="150"/>
      <c r="AR45" s="150"/>
      <c r="AS45" s="150"/>
      <c r="AT45" s="150"/>
      <c r="AU45" s="150"/>
      <c r="AV45" s="150"/>
      <c r="AW45" s="192" t="s">
        <v>386</v>
      </c>
      <c r="AX45" s="61"/>
      <c r="AY45" s="48"/>
      <c r="AZ45" s="65" t="s">
        <v>637</v>
      </c>
      <c r="BA45" s="59" t="s">
        <v>526</v>
      </c>
      <c r="BB45" s="59"/>
      <c r="BC45" s="59"/>
      <c r="BD45" s="158"/>
      <c r="BE45" s="150"/>
      <c r="BF45" s="150"/>
      <c r="BG45" s="150">
        <f t="shared" si="6"/>
        <v>0</v>
      </c>
      <c r="BH45" s="150">
        <f t="shared" si="6"/>
        <v>0</v>
      </c>
    </row>
    <row r="46" spans="1:60" s="86" customFormat="1" ht="15" customHeight="1" thickBot="1" x14ac:dyDescent="0.25">
      <c r="A46" s="192" t="s">
        <v>64</v>
      </c>
      <c r="B46" s="87"/>
      <c r="C46" s="88" t="s">
        <v>527</v>
      </c>
      <c r="D46" s="89" t="s">
        <v>528</v>
      </c>
      <c r="E46" s="89"/>
      <c r="F46" s="89"/>
      <c r="G46" s="89"/>
      <c r="H46" s="93"/>
      <c r="I46" s="91">
        <f t="shared" ref="I46:N46" si="35">SUM(I47:I48)</f>
        <v>0</v>
      </c>
      <c r="J46" s="91">
        <f t="shared" si="35"/>
        <v>0</v>
      </c>
      <c r="K46" s="91">
        <f t="shared" si="35"/>
        <v>0</v>
      </c>
      <c r="L46" s="91">
        <f t="shared" si="35"/>
        <v>0</v>
      </c>
      <c r="M46" s="91">
        <f t="shared" si="35"/>
        <v>0</v>
      </c>
      <c r="N46" s="91">
        <f t="shared" si="35"/>
        <v>0</v>
      </c>
      <c r="O46" s="91"/>
      <c r="P46" s="91"/>
      <c r="Q46" s="192" t="s">
        <v>232</v>
      </c>
      <c r="R46" s="87"/>
      <c r="S46" s="88" t="s">
        <v>527</v>
      </c>
      <c r="T46" s="89" t="s">
        <v>528</v>
      </c>
      <c r="U46" s="89"/>
      <c r="V46" s="89"/>
      <c r="W46" s="89"/>
      <c r="X46" s="93"/>
      <c r="Y46" s="91">
        <f t="shared" ref="Y46:AF46" si="36">SUM(Y47:Y48)</f>
        <v>0</v>
      </c>
      <c r="Z46" s="91">
        <f t="shared" si="36"/>
        <v>0</v>
      </c>
      <c r="AA46" s="91">
        <f t="shared" si="36"/>
        <v>8272</v>
      </c>
      <c r="AB46" s="91">
        <f t="shared" si="36"/>
        <v>8272</v>
      </c>
      <c r="AC46" s="91">
        <f t="shared" si="36"/>
        <v>0</v>
      </c>
      <c r="AD46" s="91">
        <f t="shared" si="36"/>
        <v>0</v>
      </c>
      <c r="AE46" s="91">
        <f t="shared" si="36"/>
        <v>0</v>
      </c>
      <c r="AF46" s="91">
        <f t="shared" si="36"/>
        <v>0</v>
      </c>
      <c r="AG46" s="192" t="s">
        <v>309</v>
      </c>
      <c r="AH46" s="87"/>
      <c r="AI46" s="88" t="s">
        <v>527</v>
      </c>
      <c r="AJ46" s="89" t="s">
        <v>528</v>
      </c>
      <c r="AK46" s="89"/>
      <c r="AL46" s="89"/>
      <c r="AM46" s="89"/>
      <c r="AN46" s="157"/>
      <c r="AO46" s="91">
        <f t="shared" ref="AO46:AV46" si="37">SUM(AO47:AO48)</f>
        <v>0</v>
      </c>
      <c r="AP46" s="91">
        <f t="shared" si="37"/>
        <v>0</v>
      </c>
      <c r="AQ46" s="151">
        <f t="shared" si="37"/>
        <v>0</v>
      </c>
      <c r="AR46" s="151">
        <f t="shared" si="37"/>
        <v>0</v>
      </c>
      <c r="AS46" s="151">
        <f t="shared" si="37"/>
        <v>0</v>
      </c>
      <c r="AT46" s="151">
        <f t="shared" si="37"/>
        <v>0</v>
      </c>
      <c r="AU46" s="151">
        <f t="shared" si="37"/>
        <v>0</v>
      </c>
      <c r="AV46" s="151">
        <f t="shared" si="37"/>
        <v>0</v>
      </c>
      <c r="AW46" s="192" t="s">
        <v>387</v>
      </c>
      <c r="AX46" s="87"/>
      <c r="AY46" s="88" t="s">
        <v>527</v>
      </c>
      <c r="AZ46" s="89" t="s">
        <v>528</v>
      </c>
      <c r="BA46" s="89"/>
      <c r="BB46" s="89"/>
      <c r="BC46" s="89"/>
      <c r="BD46" s="157"/>
      <c r="BE46" s="151">
        <f>SUM(BE47:BE48)</f>
        <v>0</v>
      </c>
      <c r="BF46" s="151">
        <f>SUM(BF47:BF48)</f>
        <v>0</v>
      </c>
      <c r="BG46" s="176">
        <f t="shared" si="6"/>
        <v>8272</v>
      </c>
      <c r="BH46" s="176">
        <f t="shared" si="6"/>
        <v>8272</v>
      </c>
    </row>
    <row r="47" spans="1:60" s="49" customFormat="1" ht="15" customHeight="1" thickBot="1" x14ac:dyDescent="0.25">
      <c r="A47" s="192" t="s">
        <v>65</v>
      </c>
      <c r="B47" s="47"/>
      <c r="C47" s="48"/>
      <c r="D47" s="48" t="s">
        <v>642</v>
      </c>
      <c r="E47" s="50" t="s">
        <v>638</v>
      </c>
      <c r="F47" s="50"/>
      <c r="G47" s="50"/>
      <c r="H47" s="51"/>
      <c r="I47" s="52"/>
      <c r="J47" s="52"/>
      <c r="K47" s="152"/>
      <c r="L47" s="152"/>
      <c r="M47" s="152"/>
      <c r="N47" s="152"/>
      <c r="O47" s="152"/>
      <c r="P47" s="152"/>
      <c r="Q47" s="192" t="s">
        <v>233</v>
      </c>
      <c r="R47" s="47"/>
      <c r="S47" s="48"/>
      <c r="T47" s="48" t="s">
        <v>642</v>
      </c>
      <c r="U47" s="50" t="s">
        <v>638</v>
      </c>
      <c r="V47" s="50"/>
      <c r="W47" s="50"/>
      <c r="X47" s="51"/>
      <c r="Y47" s="52"/>
      <c r="Z47" s="52"/>
      <c r="AA47" s="152">
        <v>8272</v>
      </c>
      <c r="AB47" s="152">
        <v>8272</v>
      </c>
      <c r="AC47" s="152"/>
      <c r="AD47" s="152"/>
      <c r="AE47" s="152"/>
      <c r="AF47" s="152"/>
      <c r="AG47" s="192" t="s">
        <v>310</v>
      </c>
      <c r="AH47" s="47"/>
      <c r="AI47" s="48"/>
      <c r="AJ47" s="48" t="s">
        <v>642</v>
      </c>
      <c r="AK47" s="50" t="s">
        <v>638</v>
      </c>
      <c r="AL47" s="50"/>
      <c r="AM47" s="50"/>
      <c r="AN47" s="161"/>
      <c r="AO47" s="152"/>
      <c r="AP47" s="152"/>
      <c r="AQ47" s="152"/>
      <c r="AR47" s="152"/>
      <c r="AS47" s="152"/>
      <c r="AT47" s="152"/>
      <c r="AU47" s="152"/>
      <c r="AV47" s="152"/>
      <c r="AW47" s="192" t="s">
        <v>388</v>
      </c>
      <c r="AX47" s="47"/>
      <c r="AY47" s="48"/>
      <c r="AZ47" s="48" t="s">
        <v>642</v>
      </c>
      <c r="BA47" s="50" t="s">
        <v>638</v>
      </c>
      <c r="BB47" s="50"/>
      <c r="BC47" s="50"/>
      <c r="BD47" s="161"/>
      <c r="BE47" s="152"/>
      <c r="BF47" s="152"/>
      <c r="BG47" s="152">
        <f t="shared" si="6"/>
        <v>8272</v>
      </c>
      <c r="BH47" s="152">
        <f t="shared" si="6"/>
        <v>8272</v>
      </c>
    </row>
    <row r="48" spans="1:60" s="49" customFormat="1" ht="15" customHeight="1" thickBot="1" x14ac:dyDescent="0.25">
      <c r="A48" s="192" t="s">
        <v>66</v>
      </c>
      <c r="B48" s="47"/>
      <c r="C48" s="48"/>
      <c r="D48" s="48" t="s">
        <v>643</v>
      </c>
      <c r="E48" s="50" t="s">
        <v>639</v>
      </c>
      <c r="F48" s="50"/>
      <c r="G48" s="50"/>
      <c r="H48" s="51"/>
      <c r="I48" s="52"/>
      <c r="J48" s="52"/>
      <c r="K48" s="152"/>
      <c r="L48" s="152"/>
      <c r="M48" s="152"/>
      <c r="N48" s="152"/>
      <c r="O48" s="152"/>
      <c r="P48" s="152"/>
      <c r="Q48" s="192" t="s">
        <v>234</v>
      </c>
      <c r="R48" s="47"/>
      <c r="S48" s="48"/>
      <c r="T48" s="48" t="s">
        <v>643</v>
      </c>
      <c r="U48" s="50" t="s">
        <v>639</v>
      </c>
      <c r="V48" s="50"/>
      <c r="W48" s="50"/>
      <c r="X48" s="51"/>
      <c r="Y48" s="52"/>
      <c r="Z48" s="52"/>
      <c r="AA48" s="152"/>
      <c r="AB48" s="152"/>
      <c r="AC48" s="152"/>
      <c r="AD48" s="152"/>
      <c r="AE48" s="152"/>
      <c r="AF48" s="152"/>
      <c r="AG48" s="192" t="s">
        <v>311</v>
      </c>
      <c r="AH48" s="47"/>
      <c r="AI48" s="48"/>
      <c r="AJ48" s="48" t="s">
        <v>643</v>
      </c>
      <c r="AK48" s="50" t="s">
        <v>639</v>
      </c>
      <c r="AL48" s="50"/>
      <c r="AM48" s="50"/>
      <c r="AN48" s="161"/>
      <c r="AO48" s="152"/>
      <c r="AP48" s="152"/>
      <c r="AQ48" s="152"/>
      <c r="AR48" s="152"/>
      <c r="AS48" s="152"/>
      <c r="AT48" s="152"/>
      <c r="AU48" s="152"/>
      <c r="AV48" s="152"/>
      <c r="AW48" s="192" t="s">
        <v>389</v>
      </c>
      <c r="AX48" s="47"/>
      <c r="AY48" s="48"/>
      <c r="AZ48" s="48" t="s">
        <v>643</v>
      </c>
      <c r="BA48" s="50" t="s">
        <v>639</v>
      </c>
      <c r="BB48" s="50"/>
      <c r="BC48" s="50"/>
      <c r="BD48" s="161"/>
      <c r="BE48" s="152"/>
      <c r="BF48" s="152"/>
      <c r="BG48" s="152">
        <f t="shared" si="6"/>
        <v>0</v>
      </c>
      <c r="BH48" s="152">
        <f t="shared" si="6"/>
        <v>0</v>
      </c>
    </row>
    <row r="49" spans="1:60" s="86" customFormat="1" ht="15" customHeight="1" thickBot="1" x14ac:dyDescent="0.25">
      <c r="A49" s="192" t="s">
        <v>67</v>
      </c>
      <c r="B49" s="135"/>
      <c r="C49" s="136" t="s">
        <v>529</v>
      </c>
      <c r="D49" s="137" t="s">
        <v>205</v>
      </c>
      <c r="E49" s="138"/>
      <c r="F49" s="138"/>
      <c r="G49" s="138"/>
      <c r="H49" s="138"/>
      <c r="I49" s="139"/>
      <c r="J49" s="139"/>
      <c r="K49" s="154"/>
      <c r="L49" s="154"/>
      <c r="M49" s="154"/>
      <c r="N49" s="154"/>
      <c r="O49" s="154"/>
      <c r="P49" s="154"/>
      <c r="Q49" s="192" t="s">
        <v>235</v>
      </c>
      <c r="R49" s="135"/>
      <c r="S49" s="136" t="s">
        <v>529</v>
      </c>
      <c r="T49" s="137" t="s">
        <v>205</v>
      </c>
      <c r="U49" s="138"/>
      <c r="V49" s="138"/>
      <c r="W49" s="138"/>
      <c r="X49" s="138"/>
      <c r="Y49" s="139"/>
      <c r="Z49" s="139"/>
      <c r="AA49" s="154">
        <f>BG81-BG42-BG46</f>
        <v>411120</v>
      </c>
      <c r="AB49" s="154">
        <v>371120</v>
      </c>
      <c r="AC49" s="154"/>
      <c r="AD49" s="154"/>
      <c r="AE49" s="154"/>
      <c r="AF49" s="154"/>
      <c r="AG49" s="192" t="s">
        <v>312</v>
      </c>
      <c r="AH49" s="135"/>
      <c r="AI49" s="136" t="s">
        <v>529</v>
      </c>
      <c r="AJ49" s="137" t="s">
        <v>205</v>
      </c>
      <c r="AK49" s="138"/>
      <c r="AL49" s="138"/>
      <c r="AM49" s="138"/>
      <c r="AN49" s="164"/>
      <c r="AO49" s="154"/>
      <c r="AP49" s="154"/>
      <c r="AQ49" s="154"/>
      <c r="AR49" s="154"/>
      <c r="AS49" s="154"/>
      <c r="AT49" s="154"/>
      <c r="AU49" s="154"/>
      <c r="AV49" s="154"/>
      <c r="AW49" s="192" t="s">
        <v>390</v>
      </c>
      <c r="AX49" s="135"/>
      <c r="AY49" s="136" t="s">
        <v>529</v>
      </c>
      <c r="AZ49" s="137" t="s">
        <v>205</v>
      </c>
      <c r="BA49" s="138"/>
      <c r="BB49" s="138"/>
      <c r="BC49" s="138"/>
      <c r="BD49" s="164"/>
      <c r="BE49" s="154"/>
      <c r="BF49" s="154"/>
      <c r="BG49" s="178">
        <f t="shared" si="6"/>
        <v>411120</v>
      </c>
      <c r="BH49" s="178">
        <f t="shared" si="6"/>
        <v>371120</v>
      </c>
    </row>
    <row r="50" spans="1:60" s="86" customFormat="1" ht="15" customHeight="1" thickBot="1" x14ac:dyDescent="0.25">
      <c r="A50" s="192" t="s">
        <v>68</v>
      </c>
      <c r="B50" s="103" t="s">
        <v>540</v>
      </c>
      <c r="C50" s="104" t="s">
        <v>541</v>
      </c>
      <c r="D50" s="105"/>
      <c r="E50" s="105"/>
      <c r="F50" s="105"/>
      <c r="G50" s="105"/>
      <c r="H50" s="105"/>
      <c r="I50" s="85"/>
      <c r="J50" s="85"/>
      <c r="K50" s="148"/>
      <c r="L50" s="148"/>
      <c r="M50" s="148"/>
      <c r="N50" s="148"/>
      <c r="O50" s="148"/>
      <c r="P50" s="148"/>
      <c r="Q50" s="192" t="s">
        <v>236</v>
      </c>
      <c r="R50" s="103" t="s">
        <v>540</v>
      </c>
      <c r="S50" s="104" t="s">
        <v>541</v>
      </c>
      <c r="T50" s="105"/>
      <c r="U50" s="105"/>
      <c r="V50" s="105"/>
      <c r="W50" s="105"/>
      <c r="X50" s="105"/>
      <c r="Y50" s="85"/>
      <c r="Z50" s="85"/>
      <c r="AA50" s="148"/>
      <c r="AB50" s="148"/>
      <c r="AC50" s="148"/>
      <c r="AD50" s="148"/>
      <c r="AE50" s="148"/>
      <c r="AF50" s="148"/>
      <c r="AG50" s="192" t="s">
        <v>313</v>
      </c>
      <c r="AH50" s="103" t="s">
        <v>540</v>
      </c>
      <c r="AI50" s="104" t="s">
        <v>541</v>
      </c>
      <c r="AJ50" s="105"/>
      <c r="AK50" s="105"/>
      <c r="AL50" s="105"/>
      <c r="AM50" s="105"/>
      <c r="AN50" s="165"/>
      <c r="AO50" s="148"/>
      <c r="AP50" s="148"/>
      <c r="AQ50" s="148"/>
      <c r="AR50" s="148"/>
      <c r="AS50" s="148"/>
      <c r="AT50" s="148"/>
      <c r="AU50" s="148"/>
      <c r="AV50" s="148"/>
      <c r="AW50" s="192" t="s">
        <v>391</v>
      </c>
      <c r="AX50" s="103" t="s">
        <v>540</v>
      </c>
      <c r="AY50" s="104" t="s">
        <v>541</v>
      </c>
      <c r="AZ50" s="105"/>
      <c r="BA50" s="105"/>
      <c r="BB50" s="105"/>
      <c r="BC50" s="105"/>
      <c r="BD50" s="165"/>
      <c r="BE50" s="148"/>
      <c r="BF50" s="148"/>
      <c r="BG50" s="174">
        <f t="shared" si="6"/>
        <v>0</v>
      </c>
      <c r="BH50" s="174">
        <f t="shared" si="6"/>
        <v>0</v>
      </c>
    </row>
    <row r="51" spans="1:60" s="86" customFormat="1" ht="30" customHeight="1" thickBot="1" x14ac:dyDescent="0.25">
      <c r="A51" s="192" t="s">
        <v>69</v>
      </c>
      <c r="B51" s="528" t="s">
        <v>838</v>
      </c>
      <c r="C51" s="529"/>
      <c r="D51" s="529"/>
      <c r="E51" s="529"/>
      <c r="F51" s="529"/>
      <c r="G51" s="529"/>
      <c r="H51" s="529"/>
      <c r="I51" s="99">
        <f t="shared" ref="I51:P51" si="38">SUM(I42,I43,I50)</f>
        <v>18060</v>
      </c>
      <c r="J51" s="99">
        <f t="shared" si="38"/>
        <v>13051</v>
      </c>
      <c r="K51" s="99">
        <f t="shared" si="38"/>
        <v>0</v>
      </c>
      <c r="L51" s="99">
        <f t="shared" si="38"/>
        <v>0</v>
      </c>
      <c r="M51" s="99">
        <f t="shared" si="38"/>
        <v>11323</v>
      </c>
      <c r="N51" s="99">
        <f t="shared" si="38"/>
        <v>9351</v>
      </c>
      <c r="O51" s="99">
        <f t="shared" si="38"/>
        <v>2678</v>
      </c>
      <c r="P51" s="99">
        <f t="shared" si="38"/>
        <v>2678</v>
      </c>
      <c r="Q51" s="192" t="s">
        <v>237</v>
      </c>
      <c r="R51" s="528" t="s">
        <v>838</v>
      </c>
      <c r="S51" s="529"/>
      <c r="T51" s="529"/>
      <c r="U51" s="529"/>
      <c r="V51" s="529"/>
      <c r="W51" s="529"/>
      <c r="X51" s="529"/>
      <c r="Y51" s="99">
        <f t="shared" ref="Y51:AF51" si="39">SUM(Y42,Y43,Y50)</f>
        <v>1100</v>
      </c>
      <c r="Z51" s="99">
        <f t="shared" si="39"/>
        <v>412</v>
      </c>
      <c r="AA51" s="99">
        <f t="shared" si="39"/>
        <v>419392</v>
      </c>
      <c r="AB51" s="99">
        <f t="shared" si="39"/>
        <v>379392</v>
      </c>
      <c r="AC51" s="99">
        <f t="shared" si="39"/>
        <v>0</v>
      </c>
      <c r="AD51" s="99">
        <f t="shared" si="39"/>
        <v>0</v>
      </c>
      <c r="AE51" s="99">
        <f t="shared" si="39"/>
        <v>0</v>
      </c>
      <c r="AF51" s="99">
        <f t="shared" si="39"/>
        <v>0</v>
      </c>
      <c r="AG51" s="192" t="s">
        <v>314</v>
      </c>
      <c r="AH51" s="528" t="s">
        <v>547</v>
      </c>
      <c r="AI51" s="529"/>
      <c r="AJ51" s="529"/>
      <c r="AK51" s="529"/>
      <c r="AL51" s="529"/>
      <c r="AM51" s="529"/>
      <c r="AN51" s="551"/>
      <c r="AO51" s="99">
        <f t="shared" ref="AO51:AV51" si="40">SUM(AO42,AO43,AO50)</f>
        <v>0</v>
      </c>
      <c r="AP51" s="99">
        <f t="shared" si="40"/>
        <v>0</v>
      </c>
      <c r="AQ51" s="153">
        <f t="shared" si="40"/>
        <v>0</v>
      </c>
      <c r="AR51" s="153">
        <f t="shared" si="40"/>
        <v>0</v>
      </c>
      <c r="AS51" s="153">
        <f t="shared" si="40"/>
        <v>0</v>
      </c>
      <c r="AT51" s="153">
        <f t="shared" si="40"/>
        <v>0</v>
      </c>
      <c r="AU51" s="153">
        <f t="shared" si="40"/>
        <v>0</v>
      </c>
      <c r="AV51" s="153">
        <f t="shared" si="40"/>
        <v>31</v>
      </c>
      <c r="AW51" s="192" t="s">
        <v>392</v>
      </c>
      <c r="AX51" s="528" t="s">
        <v>547</v>
      </c>
      <c r="AY51" s="529"/>
      <c r="AZ51" s="529"/>
      <c r="BA51" s="529"/>
      <c r="BB51" s="529"/>
      <c r="BC51" s="529"/>
      <c r="BD51" s="551"/>
      <c r="BE51" s="153">
        <f>SUM(BE42,BE43,BE50)</f>
        <v>0</v>
      </c>
      <c r="BF51" s="153">
        <f>SUM(BF42,BF43,BF50)</f>
        <v>0</v>
      </c>
      <c r="BG51" s="179">
        <f t="shared" si="6"/>
        <v>452553</v>
      </c>
      <c r="BH51" s="179">
        <f t="shared" si="6"/>
        <v>404915</v>
      </c>
    </row>
    <row r="52" spans="1:60" s="25" customFormat="1" ht="15" customHeight="1" thickBot="1" x14ac:dyDescent="0.25">
      <c r="A52" s="192" t="s">
        <v>70</v>
      </c>
      <c r="B52" s="70"/>
      <c r="C52" s="71"/>
      <c r="D52" s="71"/>
      <c r="E52" s="71"/>
      <c r="F52" s="71"/>
      <c r="G52" s="71"/>
      <c r="H52" s="71"/>
      <c r="I52" s="71"/>
      <c r="J52" s="71"/>
      <c r="K52" s="71"/>
      <c r="L52" s="71"/>
      <c r="M52" s="71"/>
      <c r="N52" s="71"/>
      <c r="O52" s="71"/>
      <c r="P52" s="71"/>
      <c r="Q52" s="192" t="s">
        <v>238</v>
      </c>
      <c r="R52" s="70"/>
      <c r="S52" s="71"/>
      <c r="T52" s="71"/>
      <c r="U52" s="71"/>
      <c r="V52" s="71"/>
      <c r="W52" s="71"/>
      <c r="X52" s="71"/>
      <c r="Y52" s="71"/>
      <c r="Z52" s="71"/>
      <c r="AA52" s="71"/>
      <c r="AB52" s="71"/>
      <c r="AC52" s="71"/>
      <c r="AD52" s="71"/>
      <c r="AE52" s="71"/>
      <c r="AF52" s="71"/>
      <c r="AG52" s="192" t="s">
        <v>315</v>
      </c>
      <c r="AH52" s="71"/>
      <c r="AI52" s="71"/>
      <c r="AJ52" s="71"/>
      <c r="AK52" s="71"/>
      <c r="AL52" s="71"/>
      <c r="AM52" s="71"/>
      <c r="AN52" s="71"/>
      <c r="AO52" s="71"/>
      <c r="AP52" s="71"/>
      <c r="AQ52" s="71"/>
      <c r="AR52" s="71"/>
      <c r="AS52" s="71"/>
      <c r="AT52" s="71"/>
      <c r="AU52" s="71"/>
      <c r="AV52" s="71"/>
      <c r="AW52" s="192" t="s">
        <v>393</v>
      </c>
      <c r="AX52" s="71"/>
      <c r="AY52" s="71"/>
      <c r="AZ52" s="71"/>
      <c r="BA52" s="71"/>
      <c r="BB52" s="71"/>
      <c r="BC52" s="71"/>
      <c r="BD52" s="71"/>
      <c r="BE52" s="71"/>
      <c r="BF52" s="71"/>
      <c r="BG52" s="71"/>
      <c r="BH52" s="71"/>
    </row>
    <row r="53" spans="1:60" s="190" customFormat="1" ht="125.1" customHeight="1" thickBot="1" x14ac:dyDescent="0.25">
      <c r="A53" s="192" t="s">
        <v>71</v>
      </c>
      <c r="B53" s="530" t="s">
        <v>109</v>
      </c>
      <c r="C53" s="530"/>
      <c r="D53" s="530"/>
      <c r="E53" s="530"/>
      <c r="F53" s="530"/>
      <c r="G53" s="530"/>
      <c r="H53" s="530"/>
      <c r="I53" s="26" t="s">
        <v>774</v>
      </c>
      <c r="J53" s="26" t="s">
        <v>774</v>
      </c>
      <c r="K53" s="26" t="s">
        <v>589</v>
      </c>
      <c r="L53" s="26" t="s">
        <v>589</v>
      </c>
      <c r="M53" s="185" t="s">
        <v>811</v>
      </c>
      <c r="N53" s="185" t="s">
        <v>811</v>
      </c>
      <c r="O53" s="185" t="s">
        <v>1949</v>
      </c>
      <c r="P53" s="185" t="s">
        <v>1949</v>
      </c>
      <c r="Q53" s="192" t="s">
        <v>239</v>
      </c>
      <c r="R53" s="530" t="s">
        <v>109</v>
      </c>
      <c r="S53" s="530"/>
      <c r="T53" s="530"/>
      <c r="U53" s="530"/>
      <c r="V53" s="530"/>
      <c r="W53" s="530"/>
      <c r="X53" s="530"/>
      <c r="Y53" s="26" t="s">
        <v>558</v>
      </c>
      <c r="Z53" s="26" t="s">
        <v>558</v>
      </c>
      <c r="AA53" s="185" t="s">
        <v>561</v>
      </c>
      <c r="AB53" s="185" t="s">
        <v>561</v>
      </c>
      <c r="AC53" s="185" t="s">
        <v>813</v>
      </c>
      <c r="AD53" s="185" t="s">
        <v>813</v>
      </c>
      <c r="AE53" s="26" t="s">
        <v>563</v>
      </c>
      <c r="AF53" s="26" t="s">
        <v>563</v>
      </c>
      <c r="AG53" s="192" t="s">
        <v>316</v>
      </c>
      <c r="AH53" s="531" t="s">
        <v>109</v>
      </c>
      <c r="AI53" s="552"/>
      <c r="AJ53" s="552"/>
      <c r="AK53" s="552"/>
      <c r="AL53" s="552"/>
      <c r="AM53" s="552"/>
      <c r="AN53" s="553"/>
      <c r="AO53" s="26" t="s">
        <v>568</v>
      </c>
      <c r="AP53" s="26" t="s">
        <v>568</v>
      </c>
      <c r="AQ53" s="26" t="s">
        <v>572</v>
      </c>
      <c r="AR53" s="26" t="s">
        <v>572</v>
      </c>
      <c r="AS53" s="26" t="s">
        <v>785</v>
      </c>
      <c r="AT53" s="26" t="s">
        <v>785</v>
      </c>
      <c r="AU53" s="26" t="s">
        <v>590</v>
      </c>
      <c r="AV53" s="26" t="s">
        <v>590</v>
      </c>
      <c r="AW53" s="192" t="s">
        <v>394</v>
      </c>
      <c r="AX53" s="531" t="s">
        <v>109</v>
      </c>
      <c r="AY53" s="552"/>
      <c r="AZ53" s="552"/>
      <c r="BA53" s="552"/>
      <c r="BB53" s="552"/>
      <c r="BC53" s="552"/>
      <c r="BD53" s="553"/>
      <c r="BE53" s="26" t="s">
        <v>812</v>
      </c>
      <c r="BF53" s="26" t="s">
        <v>812</v>
      </c>
      <c r="BG53" s="57" t="s">
        <v>807</v>
      </c>
      <c r="BH53" s="57" t="s">
        <v>807</v>
      </c>
    </row>
    <row r="54" spans="1:60" s="109" customFormat="1" ht="16.5" thickBot="1" x14ac:dyDescent="0.3">
      <c r="A54" s="192" t="s">
        <v>72</v>
      </c>
      <c r="B54" s="106" t="s">
        <v>88</v>
      </c>
      <c r="C54" s="107" t="s">
        <v>103</v>
      </c>
      <c r="D54" s="107"/>
      <c r="E54" s="107"/>
      <c r="F54" s="107"/>
      <c r="G54" s="107"/>
      <c r="H54" s="107"/>
      <c r="I54" s="108">
        <f t="shared" ref="I54:P54" si="41">SUM(I55:I59)</f>
        <v>403313</v>
      </c>
      <c r="J54" s="108">
        <f t="shared" si="41"/>
        <v>365993</v>
      </c>
      <c r="K54" s="108">
        <f t="shared" si="41"/>
        <v>6791</v>
      </c>
      <c r="L54" s="108">
        <f t="shared" si="41"/>
        <v>3353</v>
      </c>
      <c r="M54" s="108">
        <f t="shared" si="41"/>
        <v>0</v>
      </c>
      <c r="N54" s="108">
        <f t="shared" si="41"/>
        <v>0</v>
      </c>
      <c r="O54" s="108">
        <f t="shared" si="41"/>
        <v>3829</v>
      </c>
      <c r="P54" s="108">
        <f t="shared" si="41"/>
        <v>3372</v>
      </c>
      <c r="Q54" s="192" t="s">
        <v>240</v>
      </c>
      <c r="R54" s="106" t="s">
        <v>88</v>
      </c>
      <c r="S54" s="107" t="s">
        <v>103</v>
      </c>
      <c r="T54" s="107"/>
      <c r="U54" s="107"/>
      <c r="V54" s="107"/>
      <c r="W54" s="107"/>
      <c r="X54" s="107"/>
      <c r="Y54" s="108">
        <f t="shared" ref="Y54:AF54" si="42">SUM(Y55:Y59)</f>
        <v>2877</v>
      </c>
      <c r="Z54" s="108">
        <f t="shared" si="42"/>
        <v>1945</v>
      </c>
      <c r="AA54" s="108">
        <f t="shared" si="42"/>
        <v>0</v>
      </c>
      <c r="AB54" s="108">
        <f t="shared" si="42"/>
        <v>0</v>
      </c>
      <c r="AC54" s="108">
        <f t="shared" si="42"/>
        <v>0</v>
      </c>
      <c r="AD54" s="108">
        <f t="shared" si="42"/>
        <v>0</v>
      </c>
      <c r="AE54" s="108">
        <f t="shared" si="42"/>
        <v>178</v>
      </c>
      <c r="AF54" s="108">
        <f t="shared" si="42"/>
        <v>154</v>
      </c>
      <c r="AG54" s="192" t="s">
        <v>317</v>
      </c>
      <c r="AH54" s="106" t="s">
        <v>88</v>
      </c>
      <c r="AI54" s="107" t="s">
        <v>103</v>
      </c>
      <c r="AJ54" s="107"/>
      <c r="AK54" s="107"/>
      <c r="AL54" s="107"/>
      <c r="AM54" s="107"/>
      <c r="AN54" s="107"/>
      <c r="AO54" s="108">
        <f t="shared" ref="AO54:AV54" si="43">SUM(AO55:AO59)</f>
        <v>1029</v>
      </c>
      <c r="AP54" s="108">
        <f t="shared" si="43"/>
        <v>940</v>
      </c>
      <c r="AQ54" s="108">
        <f t="shared" si="43"/>
        <v>3120</v>
      </c>
      <c r="AR54" s="108">
        <f t="shared" si="43"/>
        <v>3380</v>
      </c>
      <c r="AS54" s="108">
        <f t="shared" si="43"/>
        <v>2552</v>
      </c>
      <c r="AT54" s="108">
        <f t="shared" si="43"/>
        <v>0</v>
      </c>
      <c r="AU54" s="108">
        <f t="shared" si="43"/>
        <v>0</v>
      </c>
      <c r="AV54" s="108">
        <f t="shared" si="43"/>
        <v>0</v>
      </c>
      <c r="AW54" s="192" t="s">
        <v>395</v>
      </c>
      <c r="AX54" s="106" t="s">
        <v>88</v>
      </c>
      <c r="AY54" s="107" t="s">
        <v>103</v>
      </c>
      <c r="AZ54" s="107"/>
      <c r="BA54" s="107"/>
      <c r="BB54" s="107"/>
      <c r="BC54" s="107"/>
      <c r="BD54" s="107"/>
      <c r="BE54" s="108">
        <f>SUM(BE55:BE59)</f>
        <v>0</v>
      </c>
      <c r="BF54" s="108">
        <f>SUM(BF55:BF59)</f>
        <v>0</v>
      </c>
      <c r="BG54" s="180">
        <f t="shared" ref="BG54:BH81" si="44">SUM(I54,K54,M54,O54,Y54,AA54,AC54,AE54,AO54,AQ54,AS54,AU54,BE54)</f>
        <v>423689</v>
      </c>
      <c r="BH54" s="180">
        <f t="shared" si="44"/>
        <v>379137</v>
      </c>
    </row>
    <row r="55" spans="1:60" s="109" customFormat="1" ht="16.5" thickBot="1" x14ac:dyDescent="0.3">
      <c r="A55" s="192" t="s">
        <v>73</v>
      </c>
      <c r="B55" s="110"/>
      <c r="C55" s="111" t="s">
        <v>90</v>
      </c>
      <c r="D55" s="112" t="s">
        <v>104</v>
      </c>
      <c r="E55" s="112"/>
      <c r="F55" s="112"/>
      <c r="G55" s="112"/>
      <c r="H55" s="113"/>
      <c r="I55" s="114">
        <v>219433</v>
      </c>
      <c r="J55" s="114">
        <v>213397</v>
      </c>
      <c r="K55" s="114"/>
      <c r="L55" s="114"/>
      <c r="M55" s="114"/>
      <c r="N55" s="114"/>
      <c r="O55" s="114">
        <v>2367</v>
      </c>
      <c r="P55" s="114">
        <v>2272</v>
      </c>
      <c r="Q55" s="192" t="s">
        <v>241</v>
      </c>
      <c r="R55" s="110"/>
      <c r="S55" s="111" t="s">
        <v>90</v>
      </c>
      <c r="T55" s="112" t="s">
        <v>104</v>
      </c>
      <c r="U55" s="112"/>
      <c r="V55" s="112"/>
      <c r="W55" s="112"/>
      <c r="X55" s="113"/>
      <c r="Y55" s="114">
        <v>1616</v>
      </c>
      <c r="Z55" s="114">
        <v>1067</v>
      </c>
      <c r="AA55" s="114"/>
      <c r="AB55" s="114"/>
      <c r="AC55" s="114"/>
      <c r="AD55" s="114"/>
      <c r="AE55" s="114">
        <v>140</v>
      </c>
      <c r="AF55" s="114">
        <v>124</v>
      </c>
      <c r="AG55" s="192" t="s">
        <v>318</v>
      </c>
      <c r="AH55" s="110"/>
      <c r="AI55" s="111" t="s">
        <v>90</v>
      </c>
      <c r="AJ55" s="112" t="s">
        <v>104</v>
      </c>
      <c r="AK55" s="112"/>
      <c r="AL55" s="112"/>
      <c r="AM55" s="112"/>
      <c r="AN55" s="113"/>
      <c r="AO55" s="114">
        <v>810</v>
      </c>
      <c r="AP55" s="114">
        <v>743</v>
      </c>
      <c r="AQ55" s="114"/>
      <c r="AR55" s="114"/>
      <c r="AS55" s="114"/>
      <c r="AT55" s="114"/>
      <c r="AU55" s="114"/>
      <c r="AV55" s="114"/>
      <c r="AW55" s="192" t="s">
        <v>396</v>
      </c>
      <c r="AX55" s="110"/>
      <c r="AY55" s="111" t="s">
        <v>90</v>
      </c>
      <c r="AZ55" s="112" t="s">
        <v>104</v>
      </c>
      <c r="BA55" s="112"/>
      <c r="BB55" s="112"/>
      <c r="BC55" s="112"/>
      <c r="BD55" s="113"/>
      <c r="BE55" s="114"/>
      <c r="BF55" s="114"/>
      <c r="BG55" s="181">
        <f t="shared" si="44"/>
        <v>224366</v>
      </c>
      <c r="BH55" s="181">
        <f t="shared" si="44"/>
        <v>217603</v>
      </c>
    </row>
    <row r="56" spans="1:60" s="109" customFormat="1" ht="16.5" thickBot="1" x14ac:dyDescent="0.3">
      <c r="A56" s="192" t="s">
        <v>74</v>
      </c>
      <c r="B56" s="110"/>
      <c r="C56" s="111" t="s">
        <v>92</v>
      </c>
      <c r="D56" s="115" t="s">
        <v>530</v>
      </c>
      <c r="E56" s="116"/>
      <c r="F56" s="115"/>
      <c r="G56" s="115"/>
      <c r="H56" s="117"/>
      <c r="I56" s="118">
        <v>60890</v>
      </c>
      <c r="J56" s="118">
        <v>60889</v>
      </c>
      <c r="K56" s="118"/>
      <c r="L56" s="118"/>
      <c r="M56" s="118"/>
      <c r="N56" s="118"/>
      <c r="O56" s="118">
        <v>673</v>
      </c>
      <c r="P56" s="118">
        <v>555</v>
      </c>
      <c r="Q56" s="192" t="s">
        <v>242</v>
      </c>
      <c r="R56" s="110"/>
      <c r="S56" s="111" t="s">
        <v>92</v>
      </c>
      <c r="T56" s="115" t="s">
        <v>530</v>
      </c>
      <c r="U56" s="116"/>
      <c r="V56" s="115"/>
      <c r="W56" s="115"/>
      <c r="X56" s="117"/>
      <c r="Y56" s="118">
        <v>405</v>
      </c>
      <c r="Z56" s="118">
        <v>312</v>
      </c>
      <c r="AA56" s="118"/>
      <c r="AB56" s="118"/>
      <c r="AC56" s="118"/>
      <c r="AD56" s="118"/>
      <c r="AE56" s="118">
        <v>38</v>
      </c>
      <c r="AF56" s="118">
        <v>30</v>
      </c>
      <c r="AG56" s="192" t="s">
        <v>319</v>
      </c>
      <c r="AH56" s="110"/>
      <c r="AI56" s="111" t="s">
        <v>92</v>
      </c>
      <c r="AJ56" s="115" t="s">
        <v>530</v>
      </c>
      <c r="AK56" s="116"/>
      <c r="AL56" s="115"/>
      <c r="AM56" s="115"/>
      <c r="AN56" s="117"/>
      <c r="AO56" s="118">
        <v>219</v>
      </c>
      <c r="AP56" s="118">
        <v>197</v>
      </c>
      <c r="AQ56" s="118"/>
      <c r="AR56" s="118"/>
      <c r="AS56" s="118"/>
      <c r="AT56" s="118"/>
      <c r="AU56" s="118"/>
      <c r="AV56" s="118"/>
      <c r="AW56" s="192" t="s">
        <v>397</v>
      </c>
      <c r="AX56" s="110"/>
      <c r="AY56" s="111" t="s">
        <v>92</v>
      </c>
      <c r="AZ56" s="115" t="s">
        <v>530</v>
      </c>
      <c r="BA56" s="116"/>
      <c r="BB56" s="115"/>
      <c r="BC56" s="115"/>
      <c r="BD56" s="117"/>
      <c r="BE56" s="118"/>
      <c r="BF56" s="118"/>
      <c r="BG56" s="27">
        <f t="shared" si="44"/>
        <v>62225</v>
      </c>
      <c r="BH56" s="27">
        <f t="shared" si="44"/>
        <v>61983</v>
      </c>
    </row>
    <row r="57" spans="1:60" s="109" customFormat="1" ht="16.5" thickBot="1" x14ac:dyDescent="0.3">
      <c r="A57" s="192" t="s">
        <v>75</v>
      </c>
      <c r="B57" s="110"/>
      <c r="C57" s="111" t="s">
        <v>93</v>
      </c>
      <c r="D57" s="115" t="s">
        <v>531</v>
      </c>
      <c r="E57" s="116"/>
      <c r="F57" s="115"/>
      <c r="G57" s="115"/>
      <c r="H57" s="117"/>
      <c r="I57" s="118">
        <v>122990</v>
      </c>
      <c r="J57" s="118">
        <v>91707</v>
      </c>
      <c r="K57" s="118">
        <v>6791</v>
      </c>
      <c r="L57" s="118">
        <v>3353</v>
      </c>
      <c r="M57" s="118"/>
      <c r="N57" s="118"/>
      <c r="O57" s="118">
        <v>789</v>
      </c>
      <c r="P57" s="118">
        <v>545</v>
      </c>
      <c r="Q57" s="192" t="s">
        <v>243</v>
      </c>
      <c r="R57" s="110"/>
      <c r="S57" s="111" t="s">
        <v>93</v>
      </c>
      <c r="T57" s="115" t="s">
        <v>531</v>
      </c>
      <c r="U57" s="116"/>
      <c r="V57" s="115"/>
      <c r="W57" s="115"/>
      <c r="X57" s="117"/>
      <c r="Y57" s="118">
        <v>856</v>
      </c>
      <c r="Z57" s="118">
        <v>566</v>
      </c>
      <c r="AA57" s="118"/>
      <c r="AB57" s="118"/>
      <c r="AC57" s="118"/>
      <c r="AD57" s="118"/>
      <c r="AE57" s="118"/>
      <c r="AF57" s="118"/>
      <c r="AG57" s="192" t="s">
        <v>320</v>
      </c>
      <c r="AH57" s="110"/>
      <c r="AI57" s="111" t="s">
        <v>93</v>
      </c>
      <c r="AJ57" s="115" t="s">
        <v>531</v>
      </c>
      <c r="AK57" s="116"/>
      <c r="AL57" s="115"/>
      <c r="AM57" s="115"/>
      <c r="AN57" s="117"/>
      <c r="AO57" s="118"/>
      <c r="AP57" s="118"/>
      <c r="AQ57" s="118">
        <v>3120</v>
      </c>
      <c r="AR57" s="118">
        <v>3380</v>
      </c>
      <c r="AS57" s="118"/>
      <c r="AT57" s="118"/>
      <c r="AU57" s="118"/>
      <c r="AV57" s="118"/>
      <c r="AW57" s="192" t="s">
        <v>398</v>
      </c>
      <c r="AX57" s="110"/>
      <c r="AY57" s="111" t="s">
        <v>93</v>
      </c>
      <c r="AZ57" s="115" t="s">
        <v>531</v>
      </c>
      <c r="BA57" s="116"/>
      <c r="BB57" s="115"/>
      <c r="BC57" s="115"/>
      <c r="BD57" s="117"/>
      <c r="BE57" s="118"/>
      <c r="BF57" s="118"/>
      <c r="BG57" s="27">
        <f t="shared" si="44"/>
        <v>134546</v>
      </c>
      <c r="BH57" s="27">
        <f t="shared" si="44"/>
        <v>99551</v>
      </c>
    </row>
    <row r="58" spans="1:60" s="109" customFormat="1" ht="16.5" thickBot="1" x14ac:dyDescent="0.3">
      <c r="A58" s="192" t="s">
        <v>76</v>
      </c>
      <c r="B58" s="110"/>
      <c r="C58" s="111" t="s">
        <v>95</v>
      </c>
      <c r="D58" s="119" t="s">
        <v>551</v>
      </c>
      <c r="E58" s="120"/>
      <c r="F58" s="120"/>
      <c r="G58" s="119"/>
      <c r="H58" s="121"/>
      <c r="I58" s="134"/>
      <c r="J58" s="134"/>
      <c r="K58" s="134"/>
      <c r="L58" s="134"/>
      <c r="M58" s="134"/>
      <c r="N58" s="134"/>
      <c r="O58" s="134"/>
      <c r="P58" s="134"/>
      <c r="Q58" s="192" t="s">
        <v>244</v>
      </c>
      <c r="R58" s="110"/>
      <c r="S58" s="111" t="s">
        <v>95</v>
      </c>
      <c r="T58" s="119" t="s">
        <v>551</v>
      </c>
      <c r="U58" s="120"/>
      <c r="V58" s="120"/>
      <c r="W58" s="119"/>
      <c r="X58" s="121"/>
      <c r="Y58" s="134"/>
      <c r="Z58" s="134"/>
      <c r="AA58" s="134"/>
      <c r="AB58" s="134"/>
      <c r="AC58" s="134"/>
      <c r="AD58" s="134"/>
      <c r="AE58" s="134"/>
      <c r="AF58" s="134"/>
      <c r="AG58" s="192" t="s">
        <v>321</v>
      </c>
      <c r="AH58" s="110"/>
      <c r="AI58" s="111" t="s">
        <v>95</v>
      </c>
      <c r="AJ58" s="119" t="s">
        <v>551</v>
      </c>
      <c r="AK58" s="120"/>
      <c r="AL58" s="120"/>
      <c r="AM58" s="119"/>
      <c r="AN58" s="121"/>
      <c r="AO58" s="134"/>
      <c r="AP58" s="134"/>
      <c r="AQ58" s="134"/>
      <c r="AR58" s="134"/>
      <c r="AS58" s="134">
        <v>2552</v>
      </c>
      <c r="AT58" s="134"/>
      <c r="AU58" s="134"/>
      <c r="AV58" s="134"/>
      <c r="AW58" s="192" t="s">
        <v>399</v>
      </c>
      <c r="AX58" s="110"/>
      <c r="AY58" s="111" t="s">
        <v>95</v>
      </c>
      <c r="AZ58" s="119" t="s">
        <v>551</v>
      </c>
      <c r="BA58" s="120"/>
      <c r="BB58" s="120"/>
      <c r="BC58" s="119"/>
      <c r="BD58" s="121"/>
      <c r="BE58" s="134"/>
      <c r="BF58" s="134"/>
      <c r="BG58" s="28">
        <f t="shared" si="44"/>
        <v>2552</v>
      </c>
      <c r="BH58" s="28">
        <f t="shared" si="44"/>
        <v>0</v>
      </c>
    </row>
    <row r="59" spans="1:60" s="109" customFormat="1" ht="16.5" thickBot="1" x14ac:dyDescent="0.3">
      <c r="A59" s="192" t="s">
        <v>78</v>
      </c>
      <c r="B59" s="110"/>
      <c r="C59" s="111" t="s">
        <v>94</v>
      </c>
      <c r="D59" s="115" t="s">
        <v>532</v>
      </c>
      <c r="E59" s="116"/>
      <c r="F59" s="115"/>
      <c r="G59" s="115"/>
      <c r="H59" s="117"/>
      <c r="I59" s="118">
        <f t="shared" ref="I59:P59" si="45">SUM(I60:I65)</f>
        <v>0</v>
      </c>
      <c r="J59" s="118">
        <f t="shared" si="45"/>
        <v>0</v>
      </c>
      <c r="K59" s="118">
        <f t="shared" si="45"/>
        <v>0</v>
      </c>
      <c r="L59" s="118">
        <f t="shared" si="45"/>
        <v>0</v>
      </c>
      <c r="M59" s="118">
        <f t="shared" si="45"/>
        <v>0</v>
      </c>
      <c r="N59" s="118">
        <f t="shared" si="45"/>
        <v>0</v>
      </c>
      <c r="O59" s="118">
        <f t="shared" si="45"/>
        <v>0</v>
      </c>
      <c r="P59" s="118">
        <f t="shared" si="45"/>
        <v>0</v>
      </c>
      <c r="Q59" s="192" t="s">
        <v>245</v>
      </c>
      <c r="R59" s="110"/>
      <c r="S59" s="111" t="s">
        <v>94</v>
      </c>
      <c r="T59" s="115" t="s">
        <v>532</v>
      </c>
      <c r="U59" s="116"/>
      <c r="V59" s="115"/>
      <c r="W59" s="115"/>
      <c r="X59" s="117"/>
      <c r="Y59" s="118">
        <f t="shared" ref="Y59:AF59" si="46">SUM(Y60:Y65)</f>
        <v>0</v>
      </c>
      <c r="Z59" s="118">
        <f t="shared" si="46"/>
        <v>0</v>
      </c>
      <c r="AA59" s="118">
        <f t="shared" si="46"/>
        <v>0</v>
      </c>
      <c r="AB59" s="118">
        <f t="shared" si="46"/>
        <v>0</v>
      </c>
      <c r="AC59" s="118">
        <f t="shared" si="46"/>
        <v>0</v>
      </c>
      <c r="AD59" s="118">
        <f t="shared" si="46"/>
        <v>0</v>
      </c>
      <c r="AE59" s="118">
        <f t="shared" si="46"/>
        <v>0</v>
      </c>
      <c r="AF59" s="118">
        <f t="shared" si="46"/>
        <v>0</v>
      </c>
      <c r="AG59" s="192" t="s">
        <v>322</v>
      </c>
      <c r="AH59" s="110"/>
      <c r="AI59" s="111" t="s">
        <v>94</v>
      </c>
      <c r="AJ59" s="115" t="s">
        <v>532</v>
      </c>
      <c r="AK59" s="116"/>
      <c r="AL59" s="115"/>
      <c r="AM59" s="115"/>
      <c r="AN59" s="117"/>
      <c r="AO59" s="118">
        <f t="shared" ref="AO59:AV59" si="47">SUM(AO60:AO65)</f>
        <v>0</v>
      </c>
      <c r="AP59" s="118">
        <f t="shared" si="47"/>
        <v>0</v>
      </c>
      <c r="AQ59" s="118">
        <f t="shared" si="47"/>
        <v>0</v>
      </c>
      <c r="AR59" s="118">
        <f t="shared" si="47"/>
        <v>0</v>
      </c>
      <c r="AS59" s="118">
        <f t="shared" si="47"/>
        <v>0</v>
      </c>
      <c r="AT59" s="118">
        <f t="shared" si="47"/>
        <v>0</v>
      </c>
      <c r="AU59" s="118">
        <f t="shared" si="47"/>
        <v>0</v>
      </c>
      <c r="AV59" s="118">
        <f t="shared" si="47"/>
        <v>0</v>
      </c>
      <c r="AW59" s="192" t="s">
        <v>400</v>
      </c>
      <c r="AX59" s="110"/>
      <c r="AY59" s="111" t="s">
        <v>94</v>
      </c>
      <c r="AZ59" s="115" t="s">
        <v>532</v>
      </c>
      <c r="BA59" s="116"/>
      <c r="BB59" s="115"/>
      <c r="BC59" s="115"/>
      <c r="BD59" s="117"/>
      <c r="BE59" s="118">
        <f>SUM(BE60:BE65)</f>
        <v>0</v>
      </c>
      <c r="BF59" s="118">
        <f>SUM(BF60:BF65)</f>
        <v>0</v>
      </c>
      <c r="BG59" s="27">
        <f t="shared" si="44"/>
        <v>0</v>
      </c>
      <c r="BH59" s="27">
        <f t="shared" si="44"/>
        <v>0</v>
      </c>
    </row>
    <row r="60" spans="1:60" s="191" customFormat="1" ht="15" thickBot="1" x14ac:dyDescent="0.25">
      <c r="A60" s="192" t="s">
        <v>79</v>
      </c>
      <c r="B60" s="73"/>
      <c r="C60" s="74"/>
      <c r="D60" s="75" t="s">
        <v>866</v>
      </c>
      <c r="E60" s="76" t="s">
        <v>867</v>
      </c>
      <c r="F60" s="76"/>
      <c r="G60" s="76"/>
      <c r="H60" s="77"/>
      <c r="I60" s="54"/>
      <c r="J60" s="54"/>
      <c r="K60" s="54"/>
      <c r="L60" s="54"/>
      <c r="M60" s="54"/>
      <c r="N60" s="54"/>
      <c r="O60" s="54"/>
      <c r="P60" s="54"/>
      <c r="Q60" s="192" t="s">
        <v>246</v>
      </c>
      <c r="R60" s="73"/>
      <c r="S60" s="74"/>
      <c r="T60" s="75" t="s">
        <v>866</v>
      </c>
      <c r="U60" s="76" t="s">
        <v>867</v>
      </c>
      <c r="V60" s="76"/>
      <c r="W60" s="76"/>
      <c r="X60" s="77"/>
      <c r="Y60" s="54"/>
      <c r="Z60" s="54"/>
      <c r="AA60" s="54"/>
      <c r="AB60" s="54"/>
      <c r="AC60" s="54"/>
      <c r="AD60" s="54"/>
      <c r="AE60" s="54"/>
      <c r="AF60" s="54"/>
      <c r="AG60" s="192" t="s">
        <v>323</v>
      </c>
      <c r="AH60" s="73"/>
      <c r="AI60" s="74"/>
      <c r="AJ60" s="75" t="s">
        <v>866</v>
      </c>
      <c r="AK60" s="76" t="s">
        <v>867</v>
      </c>
      <c r="AL60" s="76"/>
      <c r="AM60" s="76"/>
      <c r="AN60" s="77"/>
      <c r="AO60" s="54"/>
      <c r="AP60" s="54"/>
      <c r="AQ60" s="54"/>
      <c r="AR60" s="54"/>
      <c r="AS60" s="54"/>
      <c r="AT60" s="54"/>
      <c r="AU60" s="54"/>
      <c r="AV60" s="54"/>
      <c r="AW60" s="192" t="s">
        <v>401</v>
      </c>
      <c r="AX60" s="73"/>
      <c r="AY60" s="74"/>
      <c r="AZ60" s="75" t="s">
        <v>866</v>
      </c>
      <c r="BA60" s="76" t="s">
        <v>867</v>
      </c>
      <c r="BB60" s="76"/>
      <c r="BC60" s="76"/>
      <c r="BD60" s="77"/>
      <c r="BE60" s="54"/>
      <c r="BF60" s="54"/>
      <c r="BG60" s="54">
        <f t="shared" si="44"/>
        <v>0</v>
      </c>
      <c r="BH60" s="54">
        <f t="shared" si="44"/>
        <v>0</v>
      </c>
    </row>
    <row r="61" spans="1:60" s="191" customFormat="1" ht="15" thickBot="1" x14ac:dyDescent="0.25">
      <c r="A61" s="192" t="s">
        <v>149</v>
      </c>
      <c r="B61" s="73"/>
      <c r="C61" s="74"/>
      <c r="D61" s="75" t="s">
        <v>649</v>
      </c>
      <c r="E61" s="76" t="s">
        <v>647</v>
      </c>
      <c r="F61" s="76"/>
      <c r="G61" s="76"/>
      <c r="H61" s="77"/>
      <c r="I61" s="54"/>
      <c r="J61" s="54"/>
      <c r="K61" s="54"/>
      <c r="L61" s="54"/>
      <c r="M61" s="54"/>
      <c r="N61" s="54"/>
      <c r="O61" s="54"/>
      <c r="P61" s="54"/>
      <c r="Q61" s="192" t="s">
        <v>247</v>
      </c>
      <c r="R61" s="73"/>
      <c r="S61" s="74"/>
      <c r="T61" s="75" t="s">
        <v>649</v>
      </c>
      <c r="U61" s="76" t="s">
        <v>647</v>
      </c>
      <c r="V61" s="76"/>
      <c r="W61" s="76"/>
      <c r="X61" s="77"/>
      <c r="Y61" s="54"/>
      <c r="Z61" s="54"/>
      <c r="AA61" s="54"/>
      <c r="AB61" s="54"/>
      <c r="AC61" s="54"/>
      <c r="AD61" s="54"/>
      <c r="AE61" s="54"/>
      <c r="AF61" s="54"/>
      <c r="AG61" s="192" t="s">
        <v>324</v>
      </c>
      <c r="AH61" s="73"/>
      <c r="AI61" s="74"/>
      <c r="AJ61" s="75" t="s">
        <v>649</v>
      </c>
      <c r="AK61" s="76" t="s">
        <v>647</v>
      </c>
      <c r="AL61" s="76"/>
      <c r="AM61" s="76"/>
      <c r="AN61" s="77"/>
      <c r="AO61" s="54"/>
      <c r="AP61" s="54"/>
      <c r="AQ61" s="54"/>
      <c r="AR61" s="54"/>
      <c r="AS61" s="54"/>
      <c r="AT61" s="54"/>
      <c r="AU61" s="54"/>
      <c r="AV61" s="54"/>
      <c r="AW61" s="192" t="s">
        <v>402</v>
      </c>
      <c r="AX61" s="73"/>
      <c r="AY61" s="74"/>
      <c r="AZ61" s="75" t="s">
        <v>649</v>
      </c>
      <c r="BA61" s="76" t="s">
        <v>647</v>
      </c>
      <c r="BB61" s="76"/>
      <c r="BC61" s="76"/>
      <c r="BD61" s="77"/>
      <c r="BE61" s="54"/>
      <c r="BF61" s="54"/>
      <c r="BG61" s="54">
        <f t="shared" si="44"/>
        <v>0</v>
      </c>
      <c r="BH61" s="54">
        <f t="shared" si="44"/>
        <v>0</v>
      </c>
    </row>
    <row r="62" spans="1:60" s="191" customFormat="1" ht="15" thickBot="1" x14ac:dyDescent="0.25">
      <c r="A62" s="192" t="s">
        <v>150</v>
      </c>
      <c r="B62" s="73"/>
      <c r="C62" s="74"/>
      <c r="D62" s="75" t="s">
        <v>640</v>
      </c>
      <c r="E62" s="76" t="s">
        <v>646</v>
      </c>
      <c r="F62" s="31"/>
      <c r="G62" s="76"/>
      <c r="H62" s="77"/>
      <c r="I62" s="54"/>
      <c r="J62" s="54"/>
      <c r="K62" s="54"/>
      <c r="L62" s="54"/>
      <c r="M62" s="54"/>
      <c r="N62" s="54"/>
      <c r="O62" s="54"/>
      <c r="P62" s="54"/>
      <c r="Q62" s="192" t="s">
        <v>248</v>
      </c>
      <c r="R62" s="73"/>
      <c r="S62" s="74"/>
      <c r="T62" s="75" t="s">
        <v>640</v>
      </c>
      <c r="U62" s="76" t="s">
        <v>646</v>
      </c>
      <c r="V62" s="31"/>
      <c r="W62" s="76"/>
      <c r="X62" s="77"/>
      <c r="Y62" s="54"/>
      <c r="Z62" s="54"/>
      <c r="AA62" s="54"/>
      <c r="AB62" s="54"/>
      <c r="AC62" s="54"/>
      <c r="AD62" s="54"/>
      <c r="AE62" s="54"/>
      <c r="AF62" s="54"/>
      <c r="AG62" s="192" t="s">
        <v>325</v>
      </c>
      <c r="AH62" s="73"/>
      <c r="AI62" s="74"/>
      <c r="AJ62" s="75" t="s">
        <v>640</v>
      </c>
      <c r="AK62" s="76" t="s">
        <v>646</v>
      </c>
      <c r="AL62" s="31"/>
      <c r="AM62" s="76"/>
      <c r="AN62" s="77"/>
      <c r="AO62" s="54"/>
      <c r="AP62" s="54"/>
      <c r="AQ62" s="54"/>
      <c r="AR62" s="54"/>
      <c r="AS62" s="54"/>
      <c r="AT62" s="54"/>
      <c r="AU62" s="54"/>
      <c r="AV62" s="54"/>
      <c r="AW62" s="192" t="s">
        <v>403</v>
      </c>
      <c r="AX62" s="73"/>
      <c r="AY62" s="74"/>
      <c r="AZ62" s="75" t="s">
        <v>640</v>
      </c>
      <c r="BA62" s="76" t="s">
        <v>646</v>
      </c>
      <c r="BB62" s="31"/>
      <c r="BC62" s="76"/>
      <c r="BD62" s="77"/>
      <c r="BE62" s="54"/>
      <c r="BF62" s="54"/>
      <c r="BG62" s="54">
        <f t="shared" si="44"/>
        <v>0</v>
      </c>
      <c r="BH62" s="54">
        <f t="shared" si="44"/>
        <v>0</v>
      </c>
    </row>
    <row r="63" spans="1:60" s="191" customFormat="1" ht="15" thickBot="1" x14ac:dyDescent="0.25">
      <c r="A63" s="192" t="s">
        <v>151</v>
      </c>
      <c r="B63" s="73"/>
      <c r="C63" s="74"/>
      <c r="D63" s="75" t="s">
        <v>641</v>
      </c>
      <c r="E63" s="78" t="s">
        <v>650</v>
      </c>
      <c r="F63" s="53"/>
      <c r="G63" s="78"/>
      <c r="H63" s="79"/>
      <c r="I63" s="55"/>
      <c r="J63" s="55"/>
      <c r="K63" s="55"/>
      <c r="L63" s="55"/>
      <c r="M63" s="55"/>
      <c r="N63" s="55"/>
      <c r="O63" s="55"/>
      <c r="P63" s="55"/>
      <c r="Q63" s="192" t="s">
        <v>249</v>
      </c>
      <c r="R63" s="73"/>
      <c r="S63" s="74"/>
      <c r="T63" s="75" t="s">
        <v>641</v>
      </c>
      <c r="U63" s="78" t="s">
        <v>650</v>
      </c>
      <c r="V63" s="53"/>
      <c r="W63" s="78"/>
      <c r="X63" s="79"/>
      <c r="Y63" s="55"/>
      <c r="Z63" s="55"/>
      <c r="AA63" s="55"/>
      <c r="AB63" s="55"/>
      <c r="AC63" s="55"/>
      <c r="AD63" s="55"/>
      <c r="AE63" s="55"/>
      <c r="AF63" s="55"/>
      <c r="AG63" s="192" t="s">
        <v>326</v>
      </c>
      <c r="AH63" s="73"/>
      <c r="AI63" s="74"/>
      <c r="AJ63" s="75" t="s">
        <v>641</v>
      </c>
      <c r="AK63" s="78" t="s">
        <v>650</v>
      </c>
      <c r="AL63" s="53"/>
      <c r="AM63" s="78"/>
      <c r="AN63" s="79"/>
      <c r="AO63" s="55"/>
      <c r="AP63" s="55"/>
      <c r="AQ63" s="55"/>
      <c r="AR63" s="55"/>
      <c r="AS63" s="55"/>
      <c r="AT63" s="55"/>
      <c r="AU63" s="55"/>
      <c r="AV63" s="55"/>
      <c r="AW63" s="192" t="s">
        <v>404</v>
      </c>
      <c r="AX63" s="73"/>
      <c r="AY63" s="74"/>
      <c r="AZ63" s="75" t="s">
        <v>641</v>
      </c>
      <c r="BA63" s="78" t="s">
        <v>650</v>
      </c>
      <c r="BB63" s="53"/>
      <c r="BC63" s="78"/>
      <c r="BD63" s="79"/>
      <c r="BE63" s="55"/>
      <c r="BF63" s="55"/>
      <c r="BG63" s="55">
        <f t="shared" si="44"/>
        <v>0</v>
      </c>
      <c r="BH63" s="55">
        <f t="shared" si="44"/>
        <v>0</v>
      </c>
    </row>
    <row r="64" spans="1:60" s="191" customFormat="1" ht="15" thickBot="1" x14ac:dyDescent="0.25">
      <c r="A64" s="192" t="s">
        <v>152</v>
      </c>
      <c r="B64" s="73"/>
      <c r="C64" s="74"/>
      <c r="D64" s="75" t="s">
        <v>644</v>
      </c>
      <c r="E64" s="76" t="s">
        <v>648</v>
      </c>
      <c r="F64" s="31"/>
      <c r="G64" s="76"/>
      <c r="H64" s="77"/>
      <c r="I64" s="54"/>
      <c r="J64" s="54"/>
      <c r="K64" s="54"/>
      <c r="L64" s="54"/>
      <c r="M64" s="54"/>
      <c r="N64" s="54"/>
      <c r="O64" s="54"/>
      <c r="P64" s="54"/>
      <c r="Q64" s="192" t="s">
        <v>250</v>
      </c>
      <c r="R64" s="73"/>
      <c r="S64" s="74"/>
      <c r="T64" s="75" t="s">
        <v>644</v>
      </c>
      <c r="U64" s="76" t="s">
        <v>648</v>
      </c>
      <c r="V64" s="31"/>
      <c r="W64" s="76"/>
      <c r="X64" s="77"/>
      <c r="Y64" s="54"/>
      <c r="Z64" s="54"/>
      <c r="AA64" s="54"/>
      <c r="AB64" s="54"/>
      <c r="AC64" s="54"/>
      <c r="AD64" s="54"/>
      <c r="AE64" s="54"/>
      <c r="AF64" s="54"/>
      <c r="AG64" s="192" t="s">
        <v>327</v>
      </c>
      <c r="AH64" s="73"/>
      <c r="AI64" s="74"/>
      <c r="AJ64" s="75" t="s">
        <v>644</v>
      </c>
      <c r="AK64" s="76" t="s">
        <v>648</v>
      </c>
      <c r="AL64" s="31"/>
      <c r="AM64" s="76"/>
      <c r="AN64" s="77"/>
      <c r="AO64" s="54"/>
      <c r="AP64" s="54"/>
      <c r="AQ64" s="54"/>
      <c r="AR64" s="54"/>
      <c r="AS64" s="54"/>
      <c r="AT64" s="54"/>
      <c r="AU64" s="54"/>
      <c r="AV64" s="54"/>
      <c r="AW64" s="192" t="s">
        <v>405</v>
      </c>
      <c r="AX64" s="73"/>
      <c r="AY64" s="74"/>
      <c r="AZ64" s="75" t="s">
        <v>644</v>
      </c>
      <c r="BA64" s="76" t="s">
        <v>648</v>
      </c>
      <c r="BB64" s="31"/>
      <c r="BC64" s="76"/>
      <c r="BD64" s="77"/>
      <c r="BE64" s="54"/>
      <c r="BF64" s="54"/>
      <c r="BG64" s="54">
        <f t="shared" si="44"/>
        <v>0</v>
      </c>
      <c r="BH64" s="54">
        <f t="shared" si="44"/>
        <v>0</v>
      </c>
    </row>
    <row r="65" spans="1:60" s="191" customFormat="1" ht="15" thickBot="1" x14ac:dyDescent="0.25">
      <c r="A65" s="192" t="s">
        <v>153</v>
      </c>
      <c r="B65" s="73"/>
      <c r="C65" s="74"/>
      <c r="D65" s="75" t="s">
        <v>645</v>
      </c>
      <c r="E65" s="76" t="s">
        <v>106</v>
      </c>
      <c r="F65" s="31"/>
      <c r="G65" s="76"/>
      <c r="H65" s="77"/>
      <c r="I65" s="54"/>
      <c r="J65" s="54"/>
      <c r="K65" s="54"/>
      <c r="L65" s="54"/>
      <c r="M65" s="54"/>
      <c r="N65" s="54"/>
      <c r="O65" s="54"/>
      <c r="P65" s="54"/>
      <c r="Q65" s="192" t="s">
        <v>251</v>
      </c>
      <c r="R65" s="73"/>
      <c r="S65" s="74"/>
      <c r="T65" s="75" t="s">
        <v>645</v>
      </c>
      <c r="U65" s="76" t="s">
        <v>106</v>
      </c>
      <c r="V65" s="31"/>
      <c r="W65" s="76"/>
      <c r="X65" s="77"/>
      <c r="Y65" s="54"/>
      <c r="Z65" s="54"/>
      <c r="AA65" s="54"/>
      <c r="AB65" s="54"/>
      <c r="AC65" s="54"/>
      <c r="AD65" s="54"/>
      <c r="AE65" s="54"/>
      <c r="AF65" s="54"/>
      <c r="AG65" s="192" t="s">
        <v>328</v>
      </c>
      <c r="AH65" s="73"/>
      <c r="AI65" s="74"/>
      <c r="AJ65" s="75" t="s">
        <v>645</v>
      </c>
      <c r="AK65" s="76" t="s">
        <v>106</v>
      </c>
      <c r="AL65" s="31"/>
      <c r="AM65" s="76"/>
      <c r="AN65" s="77"/>
      <c r="AO65" s="54"/>
      <c r="AP65" s="54"/>
      <c r="AQ65" s="54"/>
      <c r="AR65" s="54"/>
      <c r="AS65" s="54"/>
      <c r="AT65" s="54"/>
      <c r="AU65" s="54"/>
      <c r="AV65" s="54"/>
      <c r="AW65" s="192" t="s">
        <v>406</v>
      </c>
      <c r="AX65" s="73"/>
      <c r="AY65" s="74"/>
      <c r="AZ65" s="75" t="s">
        <v>645</v>
      </c>
      <c r="BA65" s="76" t="s">
        <v>106</v>
      </c>
      <c r="BB65" s="31"/>
      <c r="BC65" s="76"/>
      <c r="BD65" s="77"/>
      <c r="BE65" s="54"/>
      <c r="BF65" s="54"/>
      <c r="BG65" s="54">
        <f t="shared" si="44"/>
        <v>0</v>
      </c>
      <c r="BH65" s="54">
        <f t="shared" si="44"/>
        <v>0</v>
      </c>
    </row>
    <row r="66" spans="1:60" s="109" customFormat="1" ht="16.5" thickBot="1" x14ac:dyDescent="0.3">
      <c r="A66" s="192" t="s">
        <v>154</v>
      </c>
      <c r="B66" s="106" t="s">
        <v>96</v>
      </c>
      <c r="C66" s="107" t="s">
        <v>105</v>
      </c>
      <c r="D66" s="122"/>
      <c r="E66" s="122"/>
      <c r="F66" s="107"/>
      <c r="G66" s="107"/>
      <c r="H66" s="107"/>
      <c r="I66" s="108">
        <f t="shared" ref="I66:P66" si="48">SUM(I67:I69)</f>
        <v>28673</v>
      </c>
      <c r="J66" s="108">
        <f t="shared" si="48"/>
        <v>4072</v>
      </c>
      <c r="K66" s="108">
        <f t="shared" si="48"/>
        <v>0</v>
      </c>
      <c r="L66" s="108">
        <f t="shared" si="48"/>
        <v>0</v>
      </c>
      <c r="M66" s="108">
        <f t="shared" si="48"/>
        <v>0</v>
      </c>
      <c r="N66" s="108">
        <f t="shared" si="48"/>
        <v>0</v>
      </c>
      <c r="O66" s="108">
        <f t="shared" si="48"/>
        <v>191</v>
      </c>
      <c r="P66" s="108">
        <f t="shared" si="48"/>
        <v>284</v>
      </c>
      <c r="Q66" s="192" t="s">
        <v>252</v>
      </c>
      <c r="R66" s="106" t="s">
        <v>96</v>
      </c>
      <c r="S66" s="107" t="s">
        <v>105</v>
      </c>
      <c r="T66" s="122"/>
      <c r="U66" s="122"/>
      <c r="V66" s="107"/>
      <c r="W66" s="107"/>
      <c r="X66" s="107"/>
      <c r="Y66" s="108">
        <f t="shared" ref="Y66:AF66" si="49">SUM(Y67:Y69)</f>
        <v>0</v>
      </c>
      <c r="Z66" s="108">
        <f t="shared" si="49"/>
        <v>0</v>
      </c>
      <c r="AA66" s="108">
        <f t="shared" si="49"/>
        <v>0</v>
      </c>
      <c r="AB66" s="108">
        <f t="shared" si="49"/>
        <v>0</v>
      </c>
      <c r="AC66" s="108">
        <f t="shared" si="49"/>
        <v>0</v>
      </c>
      <c r="AD66" s="108">
        <f t="shared" si="49"/>
        <v>0</v>
      </c>
      <c r="AE66" s="108">
        <f t="shared" si="49"/>
        <v>0</v>
      </c>
      <c r="AF66" s="108">
        <f t="shared" si="49"/>
        <v>0</v>
      </c>
      <c r="AG66" s="192" t="s">
        <v>329</v>
      </c>
      <c r="AH66" s="106" t="s">
        <v>96</v>
      </c>
      <c r="AI66" s="107" t="s">
        <v>105</v>
      </c>
      <c r="AJ66" s="122"/>
      <c r="AK66" s="122"/>
      <c r="AL66" s="107"/>
      <c r="AM66" s="107"/>
      <c r="AN66" s="107"/>
      <c r="AO66" s="108">
        <f t="shared" ref="AO66:AV66" si="50">SUM(AO67:AO69)</f>
        <v>0</v>
      </c>
      <c r="AP66" s="108">
        <f t="shared" si="50"/>
        <v>0</v>
      </c>
      <c r="AQ66" s="108">
        <f t="shared" si="50"/>
        <v>0</v>
      </c>
      <c r="AR66" s="108">
        <f t="shared" si="50"/>
        <v>0</v>
      </c>
      <c r="AS66" s="108">
        <f t="shared" si="50"/>
        <v>0</v>
      </c>
      <c r="AT66" s="108">
        <f t="shared" si="50"/>
        <v>0</v>
      </c>
      <c r="AU66" s="108">
        <f t="shared" si="50"/>
        <v>0</v>
      </c>
      <c r="AV66" s="108">
        <f t="shared" si="50"/>
        <v>0</v>
      </c>
      <c r="AW66" s="192" t="s">
        <v>407</v>
      </c>
      <c r="AX66" s="106" t="s">
        <v>96</v>
      </c>
      <c r="AY66" s="107" t="s">
        <v>105</v>
      </c>
      <c r="AZ66" s="122"/>
      <c r="BA66" s="122"/>
      <c r="BB66" s="107"/>
      <c r="BC66" s="107"/>
      <c r="BD66" s="107"/>
      <c r="BE66" s="108">
        <f>SUM(BE67:BE69)</f>
        <v>0</v>
      </c>
      <c r="BF66" s="108">
        <f>SUM(BF67:BF69)</f>
        <v>0</v>
      </c>
      <c r="BG66" s="180">
        <f t="shared" si="44"/>
        <v>28864</v>
      </c>
      <c r="BH66" s="180">
        <f t="shared" si="44"/>
        <v>4356</v>
      </c>
    </row>
    <row r="67" spans="1:60" s="109" customFormat="1" ht="16.5" thickBot="1" x14ac:dyDescent="0.3">
      <c r="A67" s="192" t="s">
        <v>155</v>
      </c>
      <c r="B67" s="110"/>
      <c r="C67" s="111" t="s">
        <v>98</v>
      </c>
      <c r="D67" s="112" t="s">
        <v>533</v>
      </c>
      <c r="E67" s="112"/>
      <c r="F67" s="112"/>
      <c r="G67" s="112"/>
      <c r="H67" s="113"/>
      <c r="I67" s="114">
        <v>28673</v>
      </c>
      <c r="J67" s="114">
        <v>4072</v>
      </c>
      <c r="K67" s="114"/>
      <c r="L67" s="114"/>
      <c r="M67" s="114"/>
      <c r="N67" s="114"/>
      <c r="O67" s="114">
        <v>191</v>
      </c>
      <c r="P67" s="114">
        <v>284</v>
      </c>
      <c r="Q67" s="192" t="s">
        <v>253</v>
      </c>
      <c r="R67" s="110"/>
      <c r="S67" s="111" t="s">
        <v>98</v>
      </c>
      <c r="T67" s="112" t="s">
        <v>533</v>
      </c>
      <c r="U67" s="112"/>
      <c r="V67" s="112"/>
      <c r="W67" s="112"/>
      <c r="X67" s="113"/>
      <c r="Y67" s="114"/>
      <c r="Z67" s="114"/>
      <c r="AA67" s="114"/>
      <c r="AB67" s="114"/>
      <c r="AC67" s="114"/>
      <c r="AD67" s="114"/>
      <c r="AE67" s="114"/>
      <c r="AF67" s="114"/>
      <c r="AG67" s="192" t="s">
        <v>331</v>
      </c>
      <c r="AH67" s="110"/>
      <c r="AI67" s="111" t="s">
        <v>98</v>
      </c>
      <c r="AJ67" s="112" t="s">
        <v>533</v>
      </c>
      <c r="AK67" s="112"/>
      <c r="AL67" s="112"/>
      <c r="AM67" s="112"/>
      <c r="AN67" s="113"/>
      <c r="AO67" s="114"/>
      <c r="AP67" s="114"/>
      <c r="AQ67" s="114"/>
      <c r="AR67" s="114"/>
      <c r="AS67" s="114"/>
      <c r="AT67" s="114"/>
      <c r="AU67" s="114"/>
      <c r="AV67" s="114"/>
      <c r="AW67" s="192" t="s">
        <v>408</v>
      </c>
      <c r="AX67" s="110"/>
      <c r="AY67" s="111" t="s">
        <v>98</v>
      </c>
      <c r="AZ67" s="112" t="s">
        <v>533</v>
      </c>
      <c r="BA67" s="112"/>
      <c r="BB67" s="112"/>
      <c r="BC67" s="112"/>
      <c r="BD67" s="113"/>
      <c r="BE67" s="114"/>
      <c r="BF67" s="114"/>
      <c r="BG67" s="181">
        <f t="shared" si="44"/>
        <v>28864</v>
      </c>
      <c r="BH67" s="181">
        <f t="shared" si="44"/>
        <v>4356</v>
      </c>
    </row>
    <row r="68" spans="1:60" s="109" customFormat="1" ht="16.5" thickBot="1" x14ac:dyDescent="0.3">
      <c r="A68" s="192" t="s">
        <v>156</v>
      </c>
      <c r="B68" s="110"/>
      <c r="C68" s="111" t="s">
        <v>99</v>
      </c>
      <c r="D68" s="115" t="s">
        <v>534</v>
      </c>
      <c r="E68" s="115"/>
      <c r="F68" s="115"/>
      <c r="G68" s="115"/>
      <c r="H68" s="117"/>
      <c r="I68" s="118"/>
      <c r="J68" s="118"/>
      <c r="K68" s="118"/>
      <c r="L68" s="118"/>
      <c r="M68" s="118"/>
      <c r="N68" s="118"/>
      <c r="O68" s="118"/>
      <c r="P68" s="118"/>
      <c r="Q68" s="192" t="s">
        <v>254</v>
      </c>
      <c r="R68" s="110"/>
      <c r="S68" s="111" t="s">
        <v>99</v>
      </c>
      <c r="T68" s="115" t="s">
        <v>534</v>
      </c>
      <c r="U68" s="115"/>
      <c r="V68" s="115"/>
      <c r="W68" s="115"/>
      <c r="X68" s="117"/>
      <c r="Y68" s="118"/>
      <c r="Z68" s="118"/>
      <c r="AA68" s="118"/>
      <c r="AB68" s="118"/>
      <c r="AC68" s="118"/>
      <c r="AD68" s="118"/>
      <c r="AE68" s="118"/>
      <c r="AF68" s="118"/>
      <c r="AG68" s="192" t="s">
        <v>332</v>
      </c>
      <c r="AH68" s="110"/>
      <c r="AI68" s="111" t="s">
        <v>99</v>
      </c>
      <c r="AJ68" s="115" t="s">
        <v>534</v>
      </c>
      <c r="AK68" s="115"/>
      <c r="AL68" s="115"/>
      <c r="AM68" s="115"/>
      <c r="AN68" s="117"/>
      <c r="AO68" s="118"/>
      <c r="AP68" s="118"/>
      <c r="AQ68" s="118"/>
      <c r="AR68" s="118"/>
      <c r="AS68" s="118"/>
      <c r="AT68" s="118"/>
      <c r="AU68" s="118"/>
      <c r="AV68" s="118"/>
      <c r="AW68" s="192" t="s">
        <v>409</v>
      </c>
      <c r="AX68" s="110"/>
      <c r="AY68" s="111" t="s">
        <v>99</v>
      </c>
      <c r="AZ68" s="115" t="s">
        <v>534</v>
      </c>
      <c r="BA68" s="115"/>
      <c r="BB68" s="115"/>
      <c r="BC68" s="115"/>
      <c r="BD68" s="117"/>
      <c r="BE68" s="118"/>
      <c r="BF68" s="118"/>
      <c r="BG68" s="27">
        <f t="shared" si="44"/>
        <v>0</v>
      </c>
      <c r="BH68" s="27">
        <f t="shared" si="44"/>
        <v>0</v>
      </c>
    </row>
    <row r="69" spans="1:60" s="109" customFormat="1" ht="16.5" thickBot="1" x14ac:dyDescent="0.3">
      <c r="A69" s="192" t="s">
        <v>157</v>
      </c>
      <c r="B69" s="110"/>
      <c r="C69" s="111" t="s">
        <v>100</v>
      </c>
      <c r="D69" s="115" t="s">
        <v>535</v>
      </c>
      <c r="E69" s="116"/>
      <c r="F69" s="115"/>
      <c r="G69" s="115"/>
      <c r="H69" s="117"/>
      <c r="I69" s="118">
        <f t="shared" ref="I69:P69" si="51">SUM(I70:I73)</f>
        <v>0</v>
      </c>
      <c r="J69" s="118">
        <f t="shared" si="51"/>
        <v>0</v>
      </c>
      <c r="K69" s="118">
        <f t="shared" si="51"/>
        <v>0</v>
      </c>
      <c r="L69" s="118">
        <f t="shared" si="51"/>
        <v>0</v>
      </c>
      <c r="M69" s="118">
        <f t="shared" si="51"/>
        <v>0</v>
      </c>
      <c r="N69" s="118">
        <f t="shared" si="51"/>
        <v>0</v>
      </c>
      <c r="O69" s="118">
        <f t="shared" si="51"/>
        <v>0</v>
      </c>
      <c r="P69" s="118">
        <f t="shared" si="51"/>
        <v>0</v>
      </c>
      <c r="Q69" s="192" t="s">
        <v>255</v>
      </c>
      <c r="R69" s="110"/>
      <c r="S69" s="111" t="s">
        <v>100</v>
      </c>
      <c r="T69" s="115" t="s">
        <v>535</v>
      </c>
      <c r="U69" s="116"/>
      <c r="V69" s="115"/>
      <c r="W69" s="115"/>
      <c r="X69" s="117"/>
      <c r="Y69" s="118">
        <f t="shared" ref="Y69:AF69" si="52">SUM(Y70:Y73)</f>
        <v>0</v>
      </c>
      <c r="Z69" s="118">
        <f t="shared" si="52"/>
        <v>0</v>
      </c>
      <c r="AA69" s="118">
        <f t="shared" si="52"/>
        <v>0</v>
      </c>
      <c r="AB69" s="118">
        <f t="shared" si="52"/>
        <v>0</v>
      </c>
      <c r="AC69" s="118">
        <f t="shared" si="52"/>
        <v>0</v>
      </c>
      <c r="AD69" s="118">
        <f t="shared" si="52"/>
        <v>0</v>
      </c>
      <c r="AE69" s="118">
        <f t="shared" si="52"/>
        <v>0</v>
      </c>
      <c r="AF69" s="118">
        <f t="shared" si="52"/>
        <v>0</v>
      </c>
      <c r="AG69" s="192" t="s">
        <v>333</v>
      </c>
      <c r="AH69" s="110"/>
      <c r="AI69" s="111" t="s">
        <v>100</v>
      </c>
      <c r="AJ69" s="115" t="s">
        <v>535</v>
      </c>
      <c r="AK69" s="116"/>
      <c r="AL69" s="115"/>
      <c r="AM69" s="115"/>
      <c r="AN69" s="117"/>
      <c r="AO69" s="118">
        <f t="shared" ref="AO69:AV69" si="53">SUM(AO70:AO73)</f>
        <v>0</v>
      </c>
      <c r="AP69" s="118">
        <f t="shared" si="53"/>
        <v>0</v>
      </c>
      <c r="AQ69" s="118">
        <f t="shared" si="53"/>
        <v>0</v>
      </c>
      <c r="AR69" s="118">
        <f t="shared" si="53"/>
        <v>0</v>
      </c>
      <c r="AS69" s="118">
        <f t="shared" si="53"/>
        <v>0</v>
      </c>
      <c r="AT69" s="118">
        <f t="shared" si="53"/>
        <v>0</v>
      </c>
      <c r="AU69" s="118">
        <f t="shared" si="53"/>
        <v>0</v>
      </c>
      <c r="AV69" s="118">
        <f t="shared" si="53"/>
        <v>0</v>
      </c>
      <c r="AW69" s="192" t="s">
        <v>410</v>
      </c>
      <c r="AX69" s="110"/>
      <c r="AY69" s="111" t="s">
        <v>100</v>
      </c>
      <c r="AZ69" s="115" t="s">
        <v>535</v>
      </c>
      <c r="BA69" s="116"/>
      <c r="BB69" s="115"/>
      <c r="BC69" s="115"/>
      <c r="BD69" s="117"/>
      <c r="BE69" s="118">
        <f>SUM(BE70:BE73)</f>
        <v>0</v>
      </c>
      <c r="BF69" s="118">
        <f>SUM(BF70:BF73)</f>
        <v>0</v>
      </c>
      <c r="BG69" s="27">
        <f t="shared" si="44"/>
        <v>0</v>
      </c>
      <c r="BH69" s="27">
        <f t="shared" si="44"/>
        <v>0</v>
      </c>
    </row>
    <row r="70" spans="1:60" s="191" customFormat="1" ht="15" thickBot="1" x14ac:dyDescent="0.25">
      <c r="A70" s="192" t="s">
        <v>158</v>
      </c>
      <c r="B70" s="73"/>
      <c r="C70" s="80"/>
      <c r="D70" s="75" t="s">
        <v>651</v>
      </c>
      <c r="E70" s="76" t="s">
        <v>652</v>
      </c>
      <c r="F70" s="76"/>
      <c r="G70" s="76"/>
      <c r="H70" s="77"/>
      <c r="I70" s="54"/>
      <c r="J70" s="54"/>
      <c r="K70" s="54"/>
      <c r="L70" s="54"/>
      <c r="M70" s="54"/>
      <c r="N70" s="54"/>
      <c r="O70" s="54"/>
      <c r="P70" s="54"/>
      <c r="Q70" s="192" t="s">
        <v>256</v>
      </c>
      <c r="R70" s="73"/>
      <c r="S70" s="80"/>
      <c r="T70" s="75" t="s">
        <v>651</v>
      </c>
      <c r="U70" s="76" t="s">
        <v>652</v>
      </c>
      <c r="V70" s="76"/>
      <c r="W70" s="76"/>
      <c r="X70" s="77"/>
      <c r="Y70" s="54"/>
      <c r="Z70" s="54"/>
      <c r="AA70" s="54"/>
      <c r="AB70" s="54"/>
      <c r="AC70" s="54"/>
      <c r="AD70" s="54"/>
      <c r="AE70" s="54"/>
      <c r="AF70" s="54"/>
      <c r="AG70" s="192" t="s">
        <v>334</v>
      </c>
      <c r="AH70" s="73"/>
      <c r="AI70" s="80"/>
      <c r="AJ70" s="75" t="s">
        <v>651</v>
      </c>
      <c r="AK70" s="76" t="s">
        <v>652</v>
      </c>
      <c r="AL70" s="76"/>
      <c r="AM70" s="76"/>
      <c r="AN70" s="77"/>
      <c r="AO70" s="54"/>
      <c r="AP70" s="54"/>
      <c r="AQ70" s="54"/>
      <c r="AR70" s="54"/>
      <c r="AS70" s="54"/>
      <c r="AT70" s="54"/>
      <c r="AU70" s="54"/>
      <c r="AV70" s="54"/>
      <c r="AW70" s="192" t="s">
        <v>411</v>
      </c>
      <c r="AX70" s="73"/>
      <c r="AY70" s="80"/>
      <c r="AZ70" s="75" t="s">
        <v>651</v>
      </c>
      <c r="BA70" s="76" t="s">
        <v>652</v>
      </c>
      <c r="BB70" s="76"/>
      <c r="BC70" s="76"/>
      <c r="BD70" s="77"/>
      <c r="BE70" s="54"/>
      <c r="BF70" s="54"/>
      <c r="BG70" s="54">
        <f t="shared" si="44"/>
        <v>0</v>
      </c>
      <c r="BH70" s="54">
        <f t="shared" si="44"/>
        <v>0</v>
      </c>
    </row>
    <row r="71" spans="1:60" s="191" customFormat="1" ht="15" thickBot="1" x14ac:dyDescent="0.25">
      <c r="A71" s="192" t="s">
        <v>159</v>
      </c>
      <c r="B71" s="73"/>
      <c r="C71" s="80"/>
      <c r="D71" s="75" t="s">
        <v>653</v>
      </c>
      <c r="E71" s="76" t="s">
        <v>536</v>
      </c>
      <c r="F71" s="76"/>
      <c r="G71" s="76"/>
      <c r="H71" s="77"/>
      <c r="I71" s="54"/>
      <c r="J71" s="54"/>
      <c r="K71" s="54"/>
      <c r="L71" s="54"/>
      <c r="M71" s="54"/>
      <c r="N71" s="54"/>
      <c r="O71" s="54"/>
      <c r="P71" s="54"/>
      <c r="Q71" s="192" t="s">
        <v>257</v>
      </c>
      <c r="R71" s="73"/>
      <c r="S71" s="80"/>
      <c r="T71" s="75" t="s">
        <v>653</v>
      </c>
      <c r="U71" s="76" t="s">
        <v>536</v>
      </c>
      <c r="V71" s="76"/>
      <c r="W71" s="76"/>
      <c r="X71" s="77"/>
      <c r="Y71" s="54"/>
      <c r="Z71" s="54"/>
      <c r="AA71" s="54"/>
      <c r="AB71" s="54"/>
      <c r="AC71" s="54"/>
      <c r="AD71" s="54"/>
      <c r="AE71" s="54"/>
      <c r="AF71" s="54"/>
      <c r="AG71" s="192" t="s">
        <v>335</v>
      </c>
      <c r="AH71" s="73"/>
      <c r="AI71" s="80"/>
      <c r="AJ71" s="75" t="s">
        <v>653</v>
      </c>
      <c r="AK71" s="76" t="s">
        <v>536</v>
      </c>
      <c r="AL71" s="76"/>
      <c r="AM71" s="76"/>
      <c r="AN71" s="77"/>
      <c r="AO71" s="54"/>
      <c r="AP71" s="54"/>
      <c r="AQ71" s="54"/>
      <c r="AR71" s="54"/>
      <c r="AS71" s="54"/>
      <c r="AT71" s="54"/>
      <c r="AU71" s="54"/>
      <c r="AV71" s="54"/>
      <c r="AW71" s="192" t="s">
        <v>412</v>
      </c>
      <c r="AX71" s="73"/>
      <c r="AY71" s="80"/>
      <c r="AZ71" s="75" t="s">
        <v>653</v>
      </c>
      <c r="BA71" s="76" t="s">
        <v>536</v>
      </c>
      <c r="BB71" s="76"/>
      <c r="BC71" s="76"/>
      <c r="BD71" s="77"/>
      <c r="BE71" s="54"/>
      <c r="BF71" s="54"/>
      <c r="BG71" s="54">
        <f t="shared" si="44"/>
        <v>0</v>
      </c>
      <c r="BH71" s="54">
        <f t="shared" si="44"/>
        <v>0</v>
      </c>
    </row>
    <row r="72" spans="1:60" s="191" customFormat="1" ht="15" thickBot="1" x14ac:dyDescent="0.25">
      <c r="A72" s="192" t="s">
        <v>160</v>
      </c>
      <c r="B72" s="73"/>
      <c r="C72" s="80"/>
      <c r="D72" s="75" t="s">
        <v>654</v>
      </c>
      <c r="E72" s="76" t="s">
        <v>655</v>
      </c>
      <c r="F72" s="31"/>
      <c r="G72" s="76"/>
      <c r="H72" s="77"/>
      <c r="I72" s="54"/>
      <c r="J72" s="54"/>
      <c r="K72" s="54"/>
      <c r="L72" s="54"/>
      <c r="M72" s="54"/>
      <c r="N72" s="54"/>
      <c r="O72" s="54"/>
      <c r="P72" s="54"/>
      <c r="Q72" s="192" t="s">
        <v>258</v>
      </c>
      <c r="R72" s="73"/>
      <c r="S72" s="80"/>
      <c r="T72" s="75" t="s">
        <v>654</v>
      </c>
      <c r="U72" s="76" t="s">
        <v>655</v>
      </c>
      <c r="V72" s="31"/>
      <c r="W72" s="76"/>
      <c r="X72" s="77"/>
      <c r="Y72" s="54"/>
      <c r="Z72" s="54"/>
      <c r="AA72" s="54"/>
      <c r="AB72" s="54"/>
      <c r="AC72" s="54"/>
      <c r="AD72" s="54"/>
      <c r="AE72" s="54"/>
      <c r="AF72" s="54"/>
      <c r="AG72" s="192" t="s">
        <v>336</v>
      </c>
      <c r="AH72" s="73"/>
      <c r="AI72" s="80"/>
      <c r="AJ72" s="75" t="s">
        <v>654</v>
      </c>
      <c r="AK72" s="76" t="s">
        <v>655</v>
      </c>
      <c r="AL72" s="31"/>
      <c r="AM72" s="76"/>
      <c r="AN72" s="77"/>
      <c r="AO72" s="54"/>
      <c r="AP72" s="54"/>
      <c r="AQ72" s="54"/>
      <c r="AR72" s="54"/>
      <c r="AS72" s="54"/>
      <c r="AT72" s="54"/>
      <c r="AU72" s="54"/>
      <c r="AV72" s="54"/>
      <c r="AW72" s="192" t="s">
        <v>413</v>
      </c>
      <c r="AX72" s="73"/>
      <c r="AY72" s="80"/>
      <c r="AZ72" s="75" t="s">
        <v>654</v>
      </c>
      <c r="BA72" s="76" t="s">
        <v>655</v>
      </c>
      <c r="BB72" s="31"/>
      <c r="BC72" s="76"/>
      <c r="BD72" s="77"/>
      <c r="BE72" s="54"/>
      <c r="BF72" s="54"/>
      <c r="BG72" s="54">
        <f t="shared" si="44"/>
        <v>0</v>
      </c>
      <c r="BH72" s="54">
        <f t="shared" si="44"/>
        <v>0</v>
      </c>
    </row>
    <row r="73" spans="1:60" s="191" customFormat="1" ht="15" thickBot="1" x14ac:dyDescent="0.25">
      <c r="A73" s="192" t="s">
        <v>161</v>
      </c>
      <c r="B73" s="73"/>
      <c r="C73" s="80"/>
      <c r="D73" s="75" t="s">
        <v>656</v>
      </c>
      <c r="E73" s="76" t="s">
        <v>537</v>
      </c>
      <c r="F73" s="31"/>
      <c r="G73" s="76"/>
      <c r="H73" s="77"/>
      <c r="I73" s="55"/>
      <c r="J73" s="55"/>
      <c r="K73" s="55"/>
      <c r="L73" s="55"/>
      <c r="M73" s="55"/>
      <c r="N73" s="55"/>
      <c r="O73" s="55"/>
      <c r="P73" s="55"/>
      <c r="Q73" s="192" t="s">
        <v>259</v>
      </c>
      <c r="R73" s="73"/>
      <c r="S73" s="80"/>
      <c r="T73" s="75" t="s">
        <v>656</v>
      </c>
      <c r="U73" s="76" t="s">
        <v>537</v>
      </c>
      <c r="V73" s="31"/>
      <c r="W73" s="76"/>
      <c r="X73" s="77"/>
      <c r="Y73" s="55"/>
      <c r="Z73" s="55"/>
      <c r="AA73" s="55"/>
      <c r="AB73" s="55"/>
      <c r="AC73" s="55"/>
      <c r="AD73" s="55"/>
      <c r="AE73" s="55"/>
      <c r="AF73" s="55"/>
      <c r="AG73" s="192" t="s">
        <v>337</v>
      </c>
      <c r="AH73" s="73"/>
      <c r="AI73" s="80"/>
      <c r="AJ73" s="75" t="s">
        <v>656</v>
      </c>
      <c r="AK73" s="76" t="s">
        <v>537</v>
      </c>
      <c r="AL73" s="31"/>
      <c r="AM73" s="76"/>
      <c r="AN73" s="77"/>
      <c r="AO73" s="55"/>
      <c r="AP73" s="55"/>
      <c r="AQ73" s="55"/>
      <c r="AR73" s="55"/>
      <c r="AS73" s="55"/>
      <c r="AT73" s="55"/>
      <c r="AU73" s="55"/>
      <c r="AV73" s="55"/>
      <c r="AW73" s="192" t="s">
        <v>414</v>
      </c>
      <c r="AX73" s="73"/>
      <c r="AY73" s="80"/>
      <c r="AZ73" s="75" t="s">
        <v>656</v>
      </c>
      <c r="BA73" s="76" t="s">
        <v>537</v>
      </c>
      <c r="BB73" s="31"/>
      <c r="BC73" s="76"/>
      <c r="BD73" s="77"/>
      <c r="BE73" s="55"/>
      <c r="BF73" s="55"/>
      <c r="BG73" s="55">
        <f t="shared" si="44"/>
        <v>0</v>
      </c>
      <c r="BH73" s="55">
        <f t="shared" si="44"/>
        <v>0</v>
      </c>
    </row>
    <row r="74" spans="1:60" s="102" customFormat="1" ht="30" customHeight="1" thickBot="1" x14ac:dyDescent="0.3">
      <c r="A74" s="192" t="s">
        <v>162</v>
      </c>
      <c r="B74" s="133" t="s">
        <v>840</v>
      </c>
      <c r="C74" s="123"/>
      <c r="D74" s="124"/>
      <c r="E74" s="124"/>
      <c r="F74" s="124"/>
      <c r="G74" s="124"/>
      <c r="H74" s="124"/>
      <c r="I74" s="99">
        <f t="shared" ref="I74:P74" si="54">SUM(I54,I66)</f>
        <v>431986</v>
      </c>
      <c r="J74" s="99">
        <f t="shared" si="54"/>
        <v>370065</v>
      </c>
      <c r="K74" s="99">
        <f t="shared" si="54"/>
        <v>6791</v>
      </c>
      <c r="L74" s="99">
        <f t="shared" si="54"/>
        <v>3353</v>
      </c>
      <c r="M74" s="99">
        <f t="shared" si="54"/>
        <v>0</v>
      </c>
      <c r="N74" s="99">
        <f t="shared" si="54"/>
        <v>0</v>
      </c>
      <c r="O74" s="99">
        <f t="shared" si="54"/>
        <v>4020</v>
      </c>
      <c r="P74" s="99">
        <f t="shared" si="54"/>
        <v>3656</v>
      </c>
      <c r="Q74" s="192" t="s">
        <v>260</v>
      </c>
      <c r="R74" s="133" t="s">
        <v>840</v>
      </c>
      <c r="S74" s="123"/>
      <c r="T74" s="124"/>
      <c r="U74" s="124"/>
      <c r="V74" s="124"/>
      <c r="W74" s="124"/>
      <c r="X74" s="124"/>
      <c r="Y74" s="99">
        <f t="shared" ref="Y74:AF74" si="55">SUM(Y54,Y66)</f>
        <v>2877</v>
      </c>
      <c r="Z74" s="99">
        <f t="shared" si="55"/>
        <v>1945</v>
      </c>
      <c r="AA74" s="99">
        <f t="shared" si="55"/>
        <v>0</v>
      </c>
      <c r="AB74" s="99">
        <f t="shared" si="55"/>
        <v>0</v>
      </c>
      <c r="AC74" s="99">
        <f t="shared" si="55"/>
        <v>0</v>
      </c>
      <c r="AD74" s="99">
        <f t="shared" si="55"/>
        <v>0</v>
      </c>
      <c r="AE74" s="99">
        <f t="shared" si="55"/>
        <v>178</v>
      </c>
      <c r="AF74" s="99">
        <f t="shared" si="55"/>
        <v>154</v>
      </c>
      <c r="AG74" s="192" t="s">
        <v>338</v>
      </c>
      <c r="AH74" s="133" t="s">
        <v>549</v>
      </c>
      <c r="AI74" s="123"/>
      <c r="AJ74" s="124"/>
      <c r="AK74" s="124"/>
      <c r="AL74" s="124"/>
      <c r="AM74" s="124"/>
      <c r="AN74" s="124"/>
      <c r="AO74" s="99">
        <f t="shared" ref="AO74:AV74" si="56">SUM(AO54,AO66)</f>
        <v>1029</v>
      </c>
      <c r="AP74" s="99">
        <f t="shared" si="56"/>
        <v>940</v>
      </c>
      <c r="AQ74" s="99">
        <f t="shared" si="56"/>
        <v>3120</v>
      </c>
      <c r="AR74" s="99">
        <f t="shared" si="56"/>
        <v>3380</v>
      </c>
      <c r="AS74" s="99">
        <f t="shared" si="56"/>
        <v>2552</v>
      </c>
      <c r="AT74" s="99">
        <f t="shared" si="56"/>
        <v>0</v>
      </c>
      <c r="AU74" s="99">
        <f t="shared" si="56"/>
        <v>0</v>
      </c>
      <c r="AV74" s="99">
        <f t="shared" si="56"/>
        <v>0</v>
      </c>
      <c r="AW74" s="192" t="s">
        <v>415</v>
      </c>
      <c r="AX74" s="133" t="s">
        <v>549</v>
      </c>
      <c r="AY74" s="123"/>
      <c r="AZ74" s="124"/>
      <c r="BA74" s="124"/>
      <c r="BB74" s="124"/>
      <c r="BC74" s="124"/>
      <c r="BD74" s="124"/>
      <c r="BE74" s="99">
        <f>SUM(BE54,BE66)</f>
        <v>0</v>
      </c>
      <c r="BF74" s="99">
        <f>SUM(BF54,BF66)</f>
        <v>0</v>
      </c>
      <c r="BG74" s="179">
        <f t="shared" si="44"/>
        <v>452553</v>
      </c>
      <c r="BH74" s="179">
        <f t="shared" si="44"/>
        <v>383493</v>
      </c>
    </row>
    <row r="75" spans="1:60" s="109" customFormat="1" ht="16.5" thickBot="1" x14ac:dyDescent="0.3">
      <c r="A75" s="192" t="s">
        <v>163</v>
      </c>
      <c r="B75" s="106" t="s">
        <v>101</v>
      </c>
      <c r="C75" s="107" t="s">
        <v>538</v>
      </c>
      <c r="D75" s="107"/>
      <c r="E75" s="107"/>
      <c r="F75" s="107"/>
      <c r="G75" s="107"/>
      <c r="H75" s="107"/>
      <c r="I75" s="108">
        <f t="shared" ref="I75:P75" si="57">SUM(I76,I79)</f>
        <v>0</v>
      </c>
      <c r="J75" s="108">
        <f t="shared" si="57"/>
        <v>0</v>
      </c>
      <c r="K75" s="108">
        <f t="shared" si="57"/>
        <v>0</v>
      </c>
      <c r="L75" s="108">
        <f t="shared" si="57"/>
        <v>0</v>
      </c>
      <c r="M75" s="108">
        <f t="shared" si="57"/>
        <v>0</v>
      </c>
      <c r="N75" s="108">
        <f t="shared" si="57"/>
        <v>0</v>
      </c>
      <c r="O75" s="108">
        <f t="shared" si="57"/>
        <v>0</v>
      </c>
      <c r="P75" s="108">
        <f t="shared" si="57"/>
        <v>0</v>
      </c>
      <c r="Q75" s="192" t="s">
        <v>261</v>
      </c>
      <c r="R75" s="106" t="s">
        <v>101</v>
      </c>
      <c r="S75" s="107" t="s">
        <v>538</v>
      </c>
      <c r="T75" s="107"/>
      <c r="U75" s="107"/>
      <c r="V75" s="107"/>
      <c r="W75" s="107"/>
      <c r="X75" s="107"/>
      <c r="Y75" s="108">
        <f t="shared" ref="Y75:AF75" si="58">SUM(Y76,Y79)</f>
        <v>0</v>
      </c>
      <c r="Z75" s="108">
        <f t="shared" si="58"/>
        <v>0</v>
      </c>
      <c r="AA75" s="108">
        <f t="shared" si="58"/>
        <v>0</v>
      </c>
      <c r="AB75" s="108">
        <f t="shared" si="58"/>
        <v>0</v>
      </c>
      <c r="AC75" s="108">
        <f t="shared" si="58"/>
        <v>0</v>
      </c>
      <c r="AD75" s="108">
        <f t="shared" si="58"/>
        <v>0</v>
      </c>
      <c r="AE75" s="108">
        <f t="shared" si="58"/>
        <v>0</v>
      </c>
      <c r="AF75" s="108">
        <f t="shared" si="58"/>
        <v>0</v>
      </c>
      <c r="AG75" s="192" t="s">
        <v>339</v>
      </c>
      <c r="AH75" s="106" t="s">
        <v>101</v>
      </c>
      <c r="AI75" s="107" t="s">
        <v>538</v>
      </c>
      <c r="AJ75" s="107"/>
      <c r="AK75" s="107"/>
      <c r="AL75" s="107"/>
      <c r="AM75" s="107"/>
      <c r="AN75" s="107"/>
      <c r="AO75" s="108">
        <f>SUM(AO76,AO79)</f>
        <v>0</v>
      </c>
      <c r="AP75" s="108">
        <f>SUM(AP76,AP79)</f>
        <v>0</v>
      </c>
      <c r="AQ75" s="108">
        <f>SUM(AQ76,AQ79)</f>
        <v>0</v>
      </c>
      <c r="AR75" s="108">
        <f>SUM(AR76,AR79)</f>
        <v>0</v>
      </c>
      <c r="AS75" s="108"/>
      <c r="AT75" s="108"/>
      <c r="AU75" s="108"/>
      <c r="AV75" s="108"/>
      <c r="AW75" s="192" t="s">
        <v>416</v>
      </c>
      <c r="AX75" s="106" t="s">
        <v>101</v>
      </c>
      <c r="AY75" s="107" t="s">
        <v>538</v>
      </c>
      <c r="AZ75" s="107"/>
      <c r="BA75" s="107"/>
      <c r="BB75" s="107"/>
      <c r="BC75" s="107"/>
      <c r="BD75" s="107"/>
      <c r="BE75" s="108"/>
      <c r="BF75" s="108"/>
      <c r="BG75" s="180">
        <f t="shared" si="44"/>
        <v>0</v>
      </c>
      <c r="BH75" s="180">
        <f t="shared" si="44"/>
        <v>0</v>
      </c>
    </row>
    <row r="76" spans="1:60" s="109" customFormat="1" ht="16.5" thickBot="1" x14ac:dyDescent="0.3">
      <c r="A76" s="192" t="s">
        <v>164</v>
      </c>
      <c r="B76" s="110"/>
      <c r="C76" s="125" t="s">
        <v>102</v>
      </c>
      <c r="D76" s="126" t="s">
        <v>542</v>
      </c>
      <c r="E76" s="126"/>
      <c r="F76" s="126"/>
      <c r="G76" s="126"/>
      <c r="H76" s="127"/>
      <c r="I76" s="140">
        <f>SUM(I77)</f>
        <v>0</v>
      </c>
      <c r="J76" s="140">
        <f>SUM(J77)</f>
        <v>0</v>
      </c>
      <c r="K76" s="140">
        <f t="shared" ref="K76:AF76" si="59">SUM(K77)</f>
        <v>0</v>
      </c>
      <c r="L76" s="140">
        <f t="shared" si="59"/>
        <v>0</v>
      </c>
      <c r="M76" s="140">
        <f t="shared" si="59"/>
        <v>0</v>
      </c>
      <c r="N76" s="140">
        <f t="shared" si="59"/>
        <v>0</v>
      </c>
      <c r="O76" s="140">
        <f t="shared" si="59"/>
        <v>0</v>
      </c>
      <c r="P76" s="140">
        <f t="shared" si="59"/>
        <v>0</v>
      </c>
      <c r="Q76" s="192" t="s">
        <v>262</v>
      </c>
      <c r="R76" s="110"/>
      <c r="S76" s="125" t="s">
        <v>102</v>
      </c>
      <c r="T76" s="126" t="s">
        <v>542</v>
      </c>
      <c r="U76" s="126"/>
      <c r="V76" s="126"/>
      <c r="W76" s="126"/>
      <c r="X76" s="127"/>
      <c r="Y76" s="140">
        <f t="shared" si="59"/>
        <v>0</v>
      </c>
      <c r="Z76" s="140">
        <f t="shared" si="59"/>
        <v>0</v>
      </c>
      <c r="AA76" s="140">
        <f t="shared" si="59"/>
        <v>0</v>
      </c>
      <c r="AB76" s="140">
        <f t="shared" si="59"/>
        <v>0</v>
      </c>
      <c r="AC76" s="140">
        <f t="shared" si="59"/>
        <v>0</v>
      </c>
      <c r="AD76" s="140">
        <f t="shared" si="59"/>
        <v>0</v>
      </c>
      <c r="AE76" s="140">
        <f t="shared" si="59"/>
        <v>0</v>
      </c>
      <c r="AF76" s="140">
        <f t="shared" si="59"/>
        <v>0</v>
      </c>
      <c r="AG76" s="192" t="s">
        <v>340</v>
      </c>
      <c r="AH76" s="110"/>
      <c r="AI76" s="125" t="s">
        <v>102</v>
      </c>
      <c r="AJ76" s="126" t="s">
        <v>542</v>
      </c>
      <c r="AK76" s="126"/>
      <c r="AL76" s="126"/>
      <c r="AM76" s="126"/>
      <c r="AN76" s="127"/>
      <c r="AO76" s="140">
        <f>SUM(AO77)</f>
        <v>0</v>
      </c>
      <c r="AP76" s="140">
        <f>SUM(AP77)</f>
        <v>0</v>
      </c>
      <c r="AQ76" s="140"/>
      <c r="AR76" s="140"/>
      <c r="AS76" s="140"/>
      <c r="AT76" s="140"/>
      <c r="AU76" s="140"/>
      <c r="AV76" s="140"/>
      <c r="AW76" s="192" t="s">
        <v>417</v>
      </c>
      <c r="AX76" s="110"/>
      <c r="AY76" s="125" t="s">
        <v>102</v>
      </c>
      <c r="AZ76" s="126" t="s">
        <v>542</v>
      </c>
      <c r="BA76" s="126"/>
      <c r="BB76" s="126"/>
      <c r="BC76" s="126"/>
      <c r="BD76" s="127"/>
      <c r="BE76" s="140"/>
      <c r="BF76" s="140"/>
      <c r="BG76" s="182">
        <f t="shared" si="44"/>
        <v>0</v>
      </c>
      <c r="BH76" s="182">
        <f t="shared" si="44"/>
        <v>0</v>
      </c>
    </row>
    <row r="77" spans="1:60" s="62" customFormat="1" ht="15" customHeight="1" thickBot="1" x14ac:dyDescent="0.25">
      <c r="A77" s="192" t="s">
        <v>165</v>
      </c>
      <c r="B77" s="61"/>
      <c r="C77" s="48"/>
      <c r="D77" s="81" t="s">
        <v>637</v>
      </c>
      <c r="E77" s="59" t="s">
        <v>657</v>
      </c>
      <c r="F77" s="59"/>
      <c r="G77" s="59"/>
      <c r="H77" s="59"/>
      <c r="I77" s="60"/>
      <c r="J77" s="60"/>
      <c r="K77" s="150"/>
      <c r="L77" s="150"/>
      <c r="M77" s="150"/>
      <c r="N77" s="150"/>
      <c r="O77" s="150"/>
      <c r="P77" s="150"/>
      <c r="Q77" s="192" t="s">
        <v>263</v>
      </c>
      <c r="R77" s="61"/>
      <c r="S77" s="48"/>
      <c r="T77" s="81" t="s">
        <v>637</v>
      </c>
      <c r="U77" s="59" t="s">
        <v>657</v>
      </c>
      <c r="V77" s="59"/>
      <c r="W77" s="59"/>
      <c r="X77" s="59"/>
      <c r="Y77" s="52"/>
      <c r="Z77" s="150"/>
      <c r="AA77" s="150"/>
      <c r="AB77" s="150"/>
      <c r="AC77" s="150"/>
      <c r="AD77" s="150"/>
      <c r="AE77" s="150"/>
      <c r="AF77" s="150"/>
      <c r="AG77" s="192" t="s">
        <v>341</v>
      </c>
      <c r="AH77" s="61"/>
      <c r="AI77" s="48"/>
      <c r="AJ77" s="81" t="s">
        <v>637</v>
      </c>
      <c r="AK77" s="59" t="s">
        <v>657</v>
      </c>
      <c r="AL77" s="59"/>
      <c r="AM77" s="59"/>
      <c r="AN77" s="158"/>
      <c r="AO77" s="150"/>
      <c r="AP77" s="150"/>
      <c r="AQ77" s="150"/>
      <c r="AR77" s="150"/>
      <c r="AS77" s="150"/>
      <c r="AT77" s="150"/>
      <c r="AU77" s="150"/>
      <c r="AV77" s="150"/>
      <c r="AW77" s="192" t="s">
        <v>418</v>
      </c>
      <c r="AX77" s="61"/>
      <c r="AY77" s="48"/>
      <c r="AZ77" s="81" t="s">
        <v>637</v>
      </c>
      <c r="BA77" s="59" t="s">
        <v>657</v>
      </c>
      <c r="BB77" s="59"/>
      <c r="BC77" s="59"/>
      <c r="BD77" s="158"/>
      <c r="BE77" s="150"/>
      <c r="BF77" s="150"/>
      <c r="BG77" s="150">
        <f t="shared" si="44"/>
        <v>0</v>
      </c>
      <c r="BH77" s="150">
        <f t="shared" si="44"/>
        <v>0</v>
      </c>
    </row>
    <row r="78" spans="1:60" s="62" customFormat="1" ht="15" customHeight="1" thickBot="1" x14ac:dyDescent="0.3">
      <c r="A78" s="192" t="s">
        <v>166</v>
      </c>
      <c r="B78" s="61"/>
      <c r="C78" s="125" t="s">
        <v>529</v>
      </c>
      <c r="D78" s="112" t="s">
        <v>950</v>
      </c>
      <c r="E78" s="64"/>
      <c r="F78" s="64"/>
      <c r="G78" s="64"/>
      <c r="H78" s="64"/>
      <c r="I78" s="245"/>
      <c r="J78" s="245"/>
      <c r="K78" s="246"/>
      <c r="L78" s="246"/>
      <c r="M78" s="246"/>
      <c r="N78" s="246"/>
      <c r="O78" s="246"/>
      <c r="P78" s="246"/>
      <c r="Q78" s="192" t="s">
        <v>264</v>
      </c>
      <c r="R78" s="61"/>
      <c r="S78" s="125" t="s">
        <v>529</v>
      </c>
      <c r="T78" s="112" t="s">
        <v>950</v>
      </c>
      <c r="U78" s="64"/>
      <c r="V78" s="64"/>
      <c r="W78" s="64"/>
      <c r="X78" s="64"/>
      <c r="Y78" s="245"/>
      <c r="Z78" s="246"/>
      <c r="AA78" s="246"/>
      <c r="AB78" s="246"/>
      <c r="AC78" s="246"/>
      <c r="AD78" s="246"/>
      <c r="AE78" s="246"/>
      <c r="AF78" s="246"/>
      <c r="AG78" s="192" t="s">
        <v>342</v>
      </c>
      <c r="AH78" s="61"/>
      <c r="AI78" s="125" t="s">
        <v>529</v>
      </c>
      <c r="AJ78" s="112" t="s">
        <v>950</v>
      </c>
      <c r="AK78" s="64"/>
      <c r="AL78" s="64"/>
      <c r="AM78" s="64"/>
      <c r="AN78" s="247"/>
      <c r="AO78" s="246"/>
      <c r="AP78" s="246"/>
      <c r="AQ78" s="246"/>
      <c r="AR78" s="246"/>
      <c r="AS78" s="246"/>
      <c r="AT78" s="246"/>
      <c r="AU78" s="246"/>
      <c r="AV78" s="246"/>
      <c r="AW78" s="192" t="s">
        <v>419</v>
      </c>
      <c r="AX78" s="61"/>
      <c r="AY78" s="125" t="s">
        <v>529</v>
      </c>
      <c r="AZ78" s="112" t="s">
        <v>950</v>
      </c>
      <c r="BA78" s="64"/>
      <c r="BB78" s="64"/>
      <c r="BC78" s="64"/>
      <c r="BD78" s="247"/>
      <c r="BE78" s="246"/>
      <c r="BF78" s="246"/>
      <c r="BG78" s="246"/>
      <c r="BH78" s="246"/>
    </row>
    <row r="79" spans="1:60" s="86" customFormat="1" ht="15" customHeight="1" thickBot="1" x14ac:dyDescent="0.25">
      <c r="A79" s="192" t="s">
        <v>167</v>
      </c>
      <c r="B79" s="141"/>
      <c r="C79" s="142" t="s">
        <v>543</v>
      </c>
      <c r="D79" s="143" t="s">
        <v>548</v>
      </c>
      <c r="E79" s="144"/>
      <c r="F79" s="144"/>
      <c r="G79" s="144"/>
      <c r="H79" s="144"/>
      <c r="I79" s="145"/>
      <c r="J79" s="145"/>
      <c r="K79" s="155"/>
      <c r="L79" s="155"/>
      <c r="M79" s="155"/>
      <c r="N79" s="155"/>
      <c r="O79" s="155"/>
      <c r="P79" s="155"/>
      <c r="Q79" s="192" t="s">
        <v>265</v>
      </c>
      <c r="R79" s="141"/>
      <c r="S79" s="142" t="s">
        <v>543</v>
      </c>
      <c r="T79" s="143" t="s">
        <v>548</v>
      </c>
      <c r="U79" s="144"/>
      <c r="V79" s="144"/>
      <c r="W79" s="144"/>
      <c r="X79" s="144"/>
      <c r="Y79" s="145"/>
      <c r="Z79" s="155"/>
      <c r="AA79" s="155"/>
      <c r="AB79" s="155"/>
      <c r="AC79" s="155"/>
      <c r="AD79" s="155"/>
      <c r="AE79" s="155"/>
      <c r="AF79" s="155"/>
      <c r="AG79" s="192" t="s">
        <v>343</v>
      </c>
      <c r="AH79" s="141"/>
      <c r="AI79" s="142" t="s">
        <v>543</v>
      </c>
      <c r="AJ79" s="143" t="s">
        <v>548</v>
      </c>
      <c r="AK79" s="144"/>
      <c r="AL79" s="144"/>
      <c r="AM79" s="144"/>
      <c r="AN79" s="166"/>
      <c r="AO79" s="155"/>
      <c r="AP79" s="155"/>
      <c r="AQ79" s="155"/>
      <c r="AR79" s="155"/>
      <c r="AS79" s="155"/>
      <c r="AT79" s="155"/>
      <c r="AU79" s="155"/>
      <c r="AV79" s="155"/>
      <c r="AW79" s="192" t="s">
        <v>420</v>
      </c>
      <c r="AX79" s="141"/>
      <c r="AY79" s="142" t="s">
        <v>543</v>
      </c>
      <c r="AZ79" s="143" t="s">
        <v>548</v>
      </c>
      <c r="BA79" s="144"/>
      <c r="BB79" s="144"/>
      <c r="BC79" s="144"/>
      <c r="BD79" s="166"/>
      <c r="BE79" s="155"/>
      <c r="BF79" s="155"/>
      <c r="BG79" s="183">
        <f t="shared" si="44"/>
        <v>0</v>
      </c>
      <c r="BH79" s="183">
        <f t="shared" si="44"/>
        <v>0</v>
      </c>
    </row>
    <row r="80" spans="1:60" s="109" customFormat="1" ht="16.5" thickBot="1" x14ac:dyDescent="0.3">
      <c r="A80" s="192" t="s">
        <v>168</v>
      </c>
      <c r="B80" s="106" t="s">
        <v>539</v>
      </c>
      <c r="C80" s="107" t="s">
        <v>107</v>
      </c>
      <c r="D80" s="122"/>
      <c r="E80" s="122"/>
      <c r="F80" s="107"/>
      <c r="G80" s="107"/>
      <c r="H80" s="128"/>
      <c r="I80" s="108"/>
      <c r="J80" s="108"/>
      <c r="K80" s="108"/>
      <c r="L80" s="108"/>
      <c r="M80" s="108"/>
      <c r="N80" s="108"/>
      <c r="O80" s="108"/>
      <c r="P80" s="108"/>
      <c r="Q80" s="192" t="s">
        <v>266</v>
      </c>
      <c r="R80" s="106" t="s">
        <v>539</v>
      </c>
      <c r="S80" s="107" t="s">
        <v>107</v>
      </c>
      <c r="T80" s="122"/>
      <c r="U80" s="122"/>
      <c r="V80" s="107"/>
      <c r="W80" s="107"/>
      <c r="X80" s="128"/>
      <c r="Y80" s="108"/>
      <c r="Z80" s="108"/>
      <c r="AA80" s="108"/>
      <c r="AB80" s="108"/>
      <c r="AC80" s="108"/>
      <c r="AD80" s="108"/>
      <c r="AE80" s="108"/>
      <c r="AF80" s="108"/>
      <c r="AG80" s="192" t="s">
        <v>344</v>
      </c>
      <c r="AH80" s="106" t="s">
        <v>539</v>
      </c>
      <c r="AI80" s="107" t="s">
        <v>107</v>
      </c>
      <c r="AJ80" s="122"/>
      <c r="AK80" s="122"/>
      <c r="AL80" s="107"/>
      <c r="AM80" s="107"/>
      <c r="AN80" s="128"/>
      <c r="AO80" s="108"/>
      <c r="AP80" s="108"/>
      <c r="AQ80" s="108"/>
      <c r="AR80" s="108"/>
      <c r="AS80" s="108"/>
      <c r="AT80" s="108"/>
      <c r="AU80" s="108"/>
      <c r="AV80" s="108"/>
      <c r="AW80" s="192" t="s">
        <v>421</v>
      </c>
      <c r="AX80" s="106" t="s">
        <v>539</v>
      </c>
      <c r="AY80" s="107" t="s">
        <v>107</v>
      </c>
      <c r="AZ80" s="122"/>
      <c r="BA80" s="122"/>
      <c r="BB80" s="107"/>
      <c r="BC80" s="107"/>
      <c r="BD80" s="128"/>
      <c r="BE80" s="108"/>
      <c r="BF80" s="108"/>
      <c r="BG80" s="180">
        <f t="shared" si="44"/>
        <v>0</v>
      </c>
      <c r="BH80" s="180">
        <f t="shared" si="44"/>
        <v>0</v>
      </c>
    </row>
    <row r="81" spans="1:60" s="102" customFormat="1" ht="30" customHeight="1" thickBot="1" x14ac:dyDescent="0.3">
      <c r="A81" s="192" t="s">
        <v>169</v>
      </c>
      <c r="B81" s="129" t="s">
        <v>841</v>
      </c>
      <c r="C81" s="130"/>
      <c r="D81" s="131"/>
      <c r="E81" s="131"/>
      <c r="F81" s="131"/>
      <c r="G81" s="131"/>
      <c r="H81" s="131"/>
      <c r="I81" s="132">
        <f t="shared" ref="I81:P81" si="60">SUM(I74,I75,I80)</f>
        <v>431986</v>
      </c>
      <c r="J81" s="132">
        <f t="shared" si="60"/>
        <v>370065</v>
      </c>
      <c r="K81" s="132">
        <f t="shared" si="60"/>
        <v>6791</v>
      </c>
      <c r="L81" s="132">
        <f t="shared" si="60"/>
        <v>3353</v>
      </c>
      <c r="M81" s="132">
        <f t="shared" si="60"/>
        <v>0</v>
      </c>
      <c r="N81" s="132">
        <f t="shared" si="60"/>
        <v>0</v>
      </c>
      <c r="O81" s="132">
        <f t="shared" si="60"/>
        <v>4020</v>
      </c>
      <c r="P81" s="132">
        <f t="shared" si="60"/>
        <v>3656</v>
      </c>
      <c r="Q81" s="192" t="s">
        <v>267</v>
      </c>
      <c r="R81" s="129" t="s">
        <v>841</v>
      </c>
      <c r="S81" s="130"/>
      <c r="T81" s="131"/>
      <c r="U81" s="131"/>
      <c r="V81" s="131"/>
      <c r="W81" s="131"/>
      <c r="X81" s="131"/>
      <c r="Y81" s="132">
        <f t="shared" ref="Y81:AF81" si="61">SUM(Y74,Y75,Y80)</f>
        <v>2877</v>
      </c>
      <c r="Z81" s="132">
        <f t="shared" si="61"/>
        <v>1945</v>
      </c>
      <c r="AA81" s="132">
        <f t="shared" si="61"/>
        <v>0</v>
      </c>
      <c r="AB81" s="132">
        <f t="shared" si="61"/>
        <v>0</v>
      </c>
      <c r="AC81" s="132">
        <f t="shared" si="61"/>
        <v>0</v>
      </c>
      <c r="AD81" s="132">
        <f t="shared" si="61"/>
        <v>0</v>
      </c>
      <c r="AE81" s="132">
        <f t="shared" si="61"/>
        <v>178</v>
      </c>
      <c r="AF81" s="132">
        <f t="shared" si="61"/>
        <v>154</v>
      </c>
      <c r="AG81" s="192" t="s">
        <v>345</v>
      </c>
      <c r="AH81" s="129" t="s">
        <v>550</v>
      </c>
      <c r="AI81" s="130"/>
      <c r="AJ81" s="131"/>
      <c r="AK81" s="131"/>
      <c r="AL81" s="131"/>
      <c r="AM81" s="131"/>
      <c r="AN81" s="131"/>
      <c r="AO81" s="132">
        <f t="shared" ref="AO81:AV81" si="62">SUM(AO74,AO75,AO80)</f>
        <v>1029</v>
      </c>
      <c r="AP81" s="132">
        <f t="shared" si="62"/>
        <v>940</v>
      </c>
      <c r="AQ81" s="132">
        <f t="shared" si="62"/>
        <v>3120</v>
      </c>
      <c r="AR81" s="132">
        <f t="shared" si="62"/>
        <v>3380</v>
      </c>
      <c r="AS81" s="132">
        <f t="shared" si="62"/>
        <v>2552</v>
      </c>
      <c r="AT81" s="132">
        <f t="shared" si="62"/>
        <v>0</v>
      </c>
      <c r="AU81" s="132">
        <f t="shared" si="62"/>
        <v>0</v>
      </c>
      <c r="AV81" s="132">
        <f t="shared" si="62"/>
        <v>0</v>
      </c>
      <c r="AW81" s="192" t="s">
        <v>422</v>
      </c>
      <c r="AX81" s="129" t="s">
        <v>550</v>
      </c>
      <c r="AY81" s="130"/>
      <c r="AZ81" s="131"/>
      <c r="BA81" s="131"/>
      <c r="BB81" s="131"/>
      <c r="BC81" s="131"/>
      <c r="BD81" s="131"/>
      <c r="BE81" s="132">
        <f>SUM(BE74,BE75,BE80)</f>
        <v>0</v>
      </c>
      <c r="BF81" s="132">
        <f>SUM(BF74,BF75,BF80)</f>
        <v>0</v>
      </c>
      <c r="BG81" s="184">
        <f t="shared" si="44"/>
        <v>452553</v>
      </c>
      <c r="BH81" s="184">
        <f t="shared" si="44"/>
        <v>383493</v>
      </c>
    </row>
    <row r="82" spans="1:60" x14ac:dyDescent="0.2">
      <c r="A82" s="219"/>
      <c r="B82" s="222"/>
      <c r="C82" s="222"/>
      <c r="D82" s="222"/>
      <c r="E82" s="222"/>
      <c r="F82" s="222"/>
      <c r="G82" s="222"/>
      <c r="Q82" s="219"/>
      <c r="R82" s="222"/>
      <c r="S82" s="222"/>
      <c r="T82" s="222"/>
      <c r="U82" s="222"/>
      <c r="V82" s="222"/>
      <c r="W82" s="222"/>
      <c r="AG82" s="219"/>
      <c r="AH82" s="222"/>
      <c r="AI82" s="222"/>
      <c r="AJ82" s="222"/>
      <c r="AK82" s="222"/>
      <c r="AL82" s="222"/>
      <c r="AM82" s="222"/>
      <c r="AW82" s="219"/>
      <c r="AX82" s="222"/>
      <c r="AY82" s="222"/>
      <c r="AZ82" s="222"/>
      <c r="BA82" s="222"/>
      <c r="BB82" s="222"/>
      <c r="BC82" s="222"/>
    </row>
    <row r="83" spans="1:60" x14ac:dyDescent="0.2">
      <c r="A83" s="221"/>
      <c r="B83" s="223"/>
      <c r="C83" s="223"/>
      <c r="D83" s="223"/>
      <c r="E83" s="223"/>
      <c r="F83" s="223"/>
      <c r="G83" s="223"/>
      <c r="Q83" s="221"/>
      <c r="R83" s="223"/>
      <c r="S83" s="223"/>
      <c r="T83" s="223"/>
      <c r="U83" s="223"/>
      <c r="V83" s="223"/>
      <c r="W83" s="223"/>
      <c r="AG83" s="221"/>
      <c r="AH83" s="223"/>
      <c r="AI83" s="223"/>
      <c r="AJ83" s="223"/>
      <c r="AK83" s="223"/>
      <c r="AL83" s="223"/>
      <c r="AM83" s="223"/>
      <c r="AW83" s="221"/>
      <c r="AX83" s="223"/>
      <c r="AY83" s="223"/>
      <c r="AZ83" s="223"/>
      <c r="BA83" s="223"/>
      <c r="BB83" s="223"/>
      <c r="BC83" s="223"/>
    </row>
  </sheetData>
  <mergeCells count="32">
    <mergeCell ref="AX53:BD53"/>
    <mergeCell ref="AH5:AV5"/>
    <mergeCell ref="AX5:BH5"/>
    <mergeCell ref="BA4:BD4"/>
    <mergeCell ref="AX6:BD6"/>
    <mergeCell ref="BA9:BD9"/>
    <mergeCell ref="AX42:BD42"/>
    <mergeCell ref="AY43:BD43"/>
    <mergeCell ref="AX51:BD51"/>
    <mergeCell ref="AH51:AN51"/>
    <mergeCell ref="AH53:AN53"/>
    <mergeCell ref="AK9:AN9"/>
    <mergeCell ref="E4:H4"/>
    <mergeCell ref="AK4:AN4"/>
    <mergeCell ref="B6:H6"/>
    <mergeCell ref="AH6:AN6"/>
    <mergeCell ref="U4:X4"/>
    <mergeCell ref="R6:X6"/>
    <mergeCell ref="B5:P5"/>
    <mergeCell ref="R5:AF5"/>
    <mergeCell ref="AH42:AN42"/>
    <mergeCell ref="C43:H43"/>
    <mergeCell ref="AI43:AN43"/>
    <mergeCell ref="U9:X9"/>
    <mergeCell ref="R42:X42"/>
    <mergeCell ref="S43:X43"/>
    <mergeCell ref="R51:X51"/>
    <mergeCell ref="R53:X53"/>
    <mergeCell ref="B51:H51"/>
    <mergeCell ref="B53:H53"/>
    <mergeCell ref="E9:H9"/>
    <mergeCell ref="B42:H42"/>
  </mergeCells>
  <printOptions horizontalCentered="1"/>
  <pageMargins left="0.70866141732283472" right="0.70866141732283472" top="0.74803149606299213" bottom="0.74803149606299213" header="0.31496062992125984" footer="0.31496062992125984"/>
  <pageSetup paperSize="8" scale="49" firstPageNumber="3" orientation="portrait" horizontalDpi="300" verticalDpi="300" r:id="rId1"/>
  <headerFooter>
    <oddFooter>&amp;L&amp;D&amp;C&amp;P</oddFooter>
  </headerFooter>
  <colBreaks count="3" manualBreakCount="3">
    <brk id="16" max="80" man="1"/>
    <brk id="32" max="78" man="1"/>
    <brk id="48" max="8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3"/>
  <sheetViews>
    <sheetView view="pageBreakPreview" topLeftCell="AN1" zoomScaleNormal="100" zoomScaleSheetLayoutView="100" workbookViewId="0">
      <selection activeCell="R2" sqref="R2"/>
    </sheetView>
  </sheetViews>
  <sheetFormatPr defaultRowHeight="14.25" x14ac:dyDescent="0.2"/>
  <cols>
    <col min="1" max="1" width="4.42578125" style="34" customWidth="1"/>
    <col min="2" max="2" width="4.140625" style="30" customWidth="1"/>
    <col min="3" max="3" width="5.7109375" style="30" customWidth="1"/>
    <col min="4" max="5" width="8.7109375" style="30" customWidth="1"/>
    <col min="6" max="7" width="10.7109375" style="30" customWidth="1"/>
    <col min="8" max="8" width="78.7109375" style="30" customWidth="1"/>
    <col min="9" max="9" width="13.7109375" style="30" customWidth="1"/>
    <col min="10" max="10" width="13.7109375" style="190" customWidth="1"/>
    <col min="11" max="11" width="13.7109375" style="30" customWidth="1"/>
    <col min="12" max="14" width="13.7109375" style="190" customWidth="1"/>
    <col min="15" max="15" width="13.7109375" style="30" customWidth="1"/>
    <col min="16" max="16" width="13.7109375" style="190" customWidth="1"/>
    <col min="17" max="17" width="13.7109375" style="30" customWidth="1"/>
    <col min="18" max="18" width="13.7109375" style="190" customWidth="1"/>
    <col min="19" max="19" width="4.42578125" style="34" customWidth="1"/>
    <col min="20" max="20" width="4.140625" style="190" customWidth="1"/>
    <col min="21" max="21" width="5.7109375" style="190" customWidth="1"/>
    <col min="22" max="23" width="8.7109375" style="190" customWidth="1"/>
    <col min="24" max="25" width="10.7109375" style="190" customWidth="1"/>
    <col min="26" max="26" width="78.7109375" style="190" customWidth="1"/>
    <col min="27" max="27" width="15.7109375" style="30" customWidth="1"/>
    <col min="28" max="32" width="15.7109375" style="190" customWidth="1"/>
    <col min="33" max="33" width="15.7109375" style="30" customWidth="1"/>
    <col min="34" max="34" width="15.7109375" style="190" customWidth="1"/>
    <col min="35" max="35" width="4.42578125" style="34" customWidth="1"/>
    <col min="36" max="36" width="4.140625" style="190" customWidth="1"/>
    <col min="37" max="37" width="5.7109375" style="190" customWidth="1"/>
    <col min="38" max="39" width="8.7109375" style="190" customWidth="1"/>
    <col min="40" max="41" width="10.7109375" style="190" customWidth="1"/>
    <col min="42" max="42" width="78.7109375" style="190" customWidth="1"/>
    <col min="43" max="48" width="15.7109375" style="190" customWidth="1"/>
    <col min="49" max="49" width="15.7109375" style="30" customWidth="1"/>
    <col min="50" max="50" width="15.7109375" style="190" customWidth="1"/>
    <col min="51" max="16384" width="9.140625" style="30"/>
  </cols>
  <sheetData>
    <row r="1" spans="1:54" ht="15" customHeight="1" x14ac:dyDescent="0.2">
      <c r="R1" s="29" t="s">
        <v>2129</v>
      </c>
      <c r="AH1" s="29" t="s">
        <v>2129</v>
      </c>
      <c r="AR1" s="29"/>
      <c r="AT1" s="29"/>
      <c r="AV1" s="29"/>
      <c r="AX1" s="29" t="s">
        <v>2129</v>
      </c>
    </row>
    <row r="2" spans="1:54" ht="15" customHeight="1" x14ac:dyDescent="0.2">
      <c r="AH2" s="30"/>
    </row>
    <row r="3" spans="1:54" ht="15" customHeight="1" thickBot="1" x14ac:dyDescent="0.25">
      <c r="R3" s="29" t="s">
        <v>7</v>
      </c>
      <c r="AH3" s="29" t="s">
        <v>7</v>
      </c>
      <c r="AR3" s="29"/>
      <c r="AT3" s="29"/>
      <c r="AV3" s="29"/>
      <c r="AX3" s="29" t="s">
        <v>7</v>
      </c>
    </row>
    <row r="4" spans="1:54" s="32" customFormat="1" ht="15" customHeight="1" thickBot="1" x14ac:dyDescent="0.25">
      <c r="A4" s="192"/>
      <c r="B4" s="33" t="s">
        <v>8</v>
      </c>
      <c r="C4" s="33" t="s">
        <v>9</v>
      </c>
      <c r="D4" s="33" t="s">
        <v>10</v>
      </c>
      <c r="E4" s="532" t="s">
        <v>11</v>
      </c>
      <c r="F4" s="533"/>
      <c r="G4" s="533"/>
      <c r="H4" s="534"/>
      <c r="I4" s="33" t="s">
        <v>12</v>
      </c>
      <c r="J4" s="33" t="s">
        <v>110</v>
      </c>
      <c r="K4" s="33" t="s">
        <v>111</v>
      </c>
      <c r="L4" s="33" t="s">
        <v>112</v>
      </c>
      <c r="M4" s="33" t="s">
        <v>113</v>
      </c>
      <c r="N4" s="33" t="s">
        <v>114</v>
      </c>
      <c r="O4" s="33" t="s">
        <v>115</v>
      </c>
      <c r="P4" s="33" t="s">
        <v>117</v>
      </c>
      <c r="Q4" s="33" t="s">
        <v>118</v>
      </c>
      <c r="R4" s="33" t="s">
        <v>119</v>
      </c>
      <c r="S4" s="192"/>
      <c r="T4" s="33" t="s">
        <v>120</v>
      </c>
      <c r="U4" s="33" t="s">
        <v>121</v>
      </c>
      <c r="V4" s="33" t="s">
        <v>122</v>
      </c>
      <c r="W4" s="532" t="s">
        <v>123</v>
      </c>
      <c r="X4" s="533"/>
      <c r="Y4" s="533"/>
      <c r="Z4" s="534"/>
      <c r="AA4" s="33" t="s">
        <v>124</v>
      </c>
      <c r="AB4" s="33" t="s">
        <v>125</v>
      </c>
      <c r="AC4" s="33" t="s">
        <v>126</v>
      </c>
      <c r="AD4" s="33" t="s">
        <v>127</v>
      </c>
      <c r="AE4" s="33" t="s">
        <v>128</v>
      </c>
      <c r="AF4" s="33" t="s">
        <v>129</v>
      </c>
      <c r="AG4" s="33" t="s">
        <v>130</v>
      </c>
      <c r="AH4" s="33" t="s">
        <v>131</v>
      </c>
      <c r="AI4" s="192"/>
      <c r="AJ4" s="33" t="s">
        <v>132</v>
      </c>
      <c r="AK4" s="33" t="s">
        <v>133</v>
      </c>
      <c r="AL4" s="33" t="s">
        <v>134</v>
      </c>
      <c r="AM4" s="532" t="s">
        <v>135</v>
      </c>
      <c r="AN4" s="533"/>
      <c r="AO4" s="533"/>
      <c r="AP4" s="534"/>
      <c r="AQ4" s="33" t="s">
        <v>136</v>
      </c>
      <c r="AR4" s="33" t="s">
        <v>137</v>
      </c>
      <c r="AS4" s="33" t="s">
        <v>138</v>
      </c>
      <c r="AT4" s="33" t="s">
        <v>139</v>
      </c>
      <c r="AU4" s="33" t="s">
        <v>140</v>
      </c>
      <c r="AV4" s="33" t="s">
        <v>141</v>
      </c>
      <c r="AW4" s="33" t="s">
        <v>142</v>
      </c>
      <c r="AX4" s="33" t="s">
        <v>143</v>
      </c>
    </row>
    <row r="5" spans="1:54" s="190" customFormat="1" ht="42" customHeight="1" thickBot="1" x14ac:dyDescent="0.25">
      <c r="A5" s="192" t="s">
        <v>19</v>
      </c>
      <c r="B5" s="554" t="s">
        <v>1943</v>
      </c>
      <c r="C5" s="555"/>
      <c r="D5" s="555"/>
      <c r="E5" s="555"/>
      <c r="F5" s="555"/>
      <c r="G5" s="555"/>
      <c r="H5" s="555"/>
      <c r="I5" s="555"/>
      <c r="J5" s="555"/>
      <c r="K5" s="555"/>
      <c r="L5" s="555"/>
      <c r="M5" s="555"/>
      <c r="N5" s="555"/>
      <c r="O5" s="555"/>
      <c r="P5" s="555"/>
      <c r="Q5" s="555"/>
      <c r="R5" s="556"/>
      <c r="S5" s="192" t="s">
        <v>170</v>
      </c>
      <c r="T5" s="554" t="s">
        <v>1943</v>
      </c>
      <c r="U5" s="555"/>
      <c r="V5" s="555"/>
      <c r="W5" s="555"/>
      <c r="X5" s="555"/>
      <c r="Y5" s="555"/>
      <c r="Z5" s="555"/>
      <c r="AA5" s="555"/>
      <c r="AB5" s="555"/>
      <c r="AC5" s="555"/>
      <c r="AD5" s="555"/>
      <c r="AE5" s="555"/>
      <c r="AF5" s="555"/>
      <c r="AG5" s="555"/>
      <c r="AH5" s="556"/>
      <c r="AI5" s="192" t="s">
        <v>267</v>
      </c>
      <c r="AJ5" s="554" t="s">
        <v>1943</v>
      </c>
      <c r="AK5" s="555"/>
      <c r="AL5" s="555"/>
      <c r="AM5" s="555"/>
      <c r="AN5" s="555"/>
      <c r="AO5" s="555"/>
      <c r="AP5" s="555"/>
      <c r="AQ5" s="555"/>
      <c r="AR5" s="555"/>
      <c r="AS5" s="555"/>
      <c r="AT5" s="555"/>
      <c r="AU5" s="555"/>
      <c r="AV5" s="555"/>
      <c r="AW5" s="555"/>
      <c r="AX5" s="555"/>
      <c r="AY5" s="173"/>
      <c r="AZ5" s="173"/>
      <c r="BA5" s="173"/>
      <c r="BB5" s="173"/>
    </row>
    <row r="6" spans="1:54" s="190" customFormat="1" ht="180.75" thickBot="1" x14ac:dyDescent="0.25">
      <c r="A6" s="192" t="s">
        <v>20</v>
      </c>
      <c r="B6" s="530" t="s">
        <v>109</v>
      </c>
      <c r="C6" s="530"/>
      <c r="D6" s="530"/>
      <c r="E6" s="530"/>
      <c r="F6" s="530"/>
      <c r="G6" s="530"/>
      <c r="H6" s="530"/>
      <c r="I6" s="26" t="s">
        <v>561</v>
      </c>
      <c r="J6" s="26" t="s">
        <v>561</v>
      </c>
      <c r="K6" s="26" t="s">
        <v>781</v>
      </c>
      <c r="L6" s="26" t="s">
        <v>781</v>
      </c>
      <c r="M6" s="26" t="s">
        <v>894</v>
      </c>
      <c r="N6" s="26" t="s">
        <v>894</v>
      </c>
      <c r="O6" s="26" t="s">
        <v>881</v>
      </c>
      <c r="P6" s="26" t="s">
        <v>881</v>
      </c>
      <c r="Q6" s="26" t="s">
        <v>882</v>
      </c>
      <c r="R6" s="26" t="s">
        <v>882</v>
      </c>
      <c r="S6" s="192" t="s">
        <v>171</v>
      </c>
      <c r="T6" s="530" t="s">
        <v>109</v>
      </c>
      <c r="U6" s="530"/>
      <c r="V6" s="530"/>
      <c r="W6" s="530"/>
      <c r="X6" s="530"/>
      <c r="Y6" s="530"/>
      <c r="Z6" s="531"/>
      <c r="AA6" s="57" t="s">
        <v>883</v>
      </c>
      <c r="AB6" s="57" t="s">
        <v>883</v>
      </c>
      <c r="AC6" s="57" t="s">
        <v>884</v>
      </c>
      <c r="AD6" s="57" t="s">
        <v>884</v>
      </c>
      <c r="AE6" s="57" t="s">
        <v>885</v>
      </c>
      <c r="AF6" s="57" t="s">
        <v>885</v>
      </c>
      <c r="AG6" s="57" t="s">
        <v>1946</v>
      </c>
      <c r="AH6" s="57" t="s">
        <v>1946</v>
      </c>
      <c r="AI6" s="192" t="s">
        <v>268</v>
      </c>
      <c r="AJ6" s="530" t="s">
        <v>109</v>
      </c>
      <c r="AK6" s="530"/>
      <c r="AL6" s="530"/>
      <c r="AM6" s="530"/>
      <c r="AN6" s="530"/>
      <c r="AO6" s="530"/>
      <c r="AP6" s="531"/>
      <c r="AQ6" s="57" t="s">
        <v>1944</v>
      </c>
      <c r="AR6" s="57" t="s">
        <v>1944</v>
      </c>
      <c r="AS6" s="57" t="s">
        <v>1945</v>
      </c>
      <c r="AT6" s="57" t="s">
        <v>1945</v>
      </c>
      <c r="AU6" s="57" t="s">
        <v>886</v>
      </c>
      <c r="AV6" s="57" t="s">
        <v>886</v>
      </c>
      <c r="AW6" s="57" t="s">
        <v>880</v>
      </c>
      <c r="AX6" s="57" t="s">
        <v>880</v>
      </c>
    </row>
    <row r="7" spans="1:54" s="86" customFormat="1" ht="15" customHeight="1" thickBot="1" x14ac:dyDescent="0.25">
      <c r="A7" s="192" t="s">
        <v>21</v>
      </c>
      <c r="B7" s="82" t="s">
        <v>88</v>
      </c>
      <c r="C7" s="83" t="s">
        <v>89</v>
      </c>
      <c r="D7" s="84"/>
      <c r="E7" s="84"/>
      <c r="F7" s="84"/>
      <c r="G7" s="84"/>
      <c r="H7" s="84"/>
      <c r="I7" s="85">
        <f t="shared" ref="I7:R7" si="0">SUM(I8,I12,I30,I19)</f>
        <v>0</v>
      </c>
      <c r="J7" s="85">
        <f t="shared" si="0"/>
        <v>0</v>
      </c>
      <c r="K7" s="148">
        <f t="shared" si="0"/>
        <v>100</v>
      </c>
      <c r="L7" s="148">
        <f t="shared" si="0"/>
        <v>1700</v>
      </c>
      <c r="M7" s="148">
        <f t="shared" ref="M7:N7" si="1">SUM(M8,M12,M30,M19)</f>
        <v>0</v>
      </c>
      <c r="N7" s="148">
        <f t="shared" si="1"/>
        <v>0</v>
      </c>
      <c r="O7" s="148">
        <f t="shared" si="0"/>
        <v>2500</v>
      </c>
      <c r="P7" s="148">
        <f t="shared" si="0"/>
        <v>0</v>
      </c>
      <c r="Q7" s="148">
        <f t="shared" si="0"/>
        <v>0</v>
      </c>
      <c r="R7" s="148">
        <f t="shared" si="0"/>
        <v>0</v>
      </c>
      <c r="S7" s="192" t="s">
        <v>172</v>
      </c>
      <c r="T7" s="82" t="s">
        <v>88</v>
      </c>
      <c r="U7" s="83" t="s">
        <v>89</v>
      </c>
      <c r="V7" s="84"/>
      <c r="W7" s="84"/>
      <c r="X7" s="84"/>
      <c r="Y7" s="84"/>
      <c r="Z7" s="84"/>
      <c r="AA7" s="85">
        <f t="shared" ref="AA7:AH7" si="2">SUM(AA8,AA12,AA30,AA19)</f>
        <v>0</v>
      </c>
      <c r="AB7" s="148">
        <f t="shared" si="2"/>
        <v>0</v>
      </c>
      <c r="AC7" s="148">
        <f t="shared" si="2"/>
        <v>71638</v>
      </c>
      <c r="AD7" s="148">
        <f t="shared" si="2"/>
        <v>76241</v>
      </c>
      <c r="AE7" s="148">
        <f t="shared" si="2"/>
        <v>3713</v>
      </c>
      <c r="AF7" s="148">
        <f t="shared" si="2"/>
        <v>4211</v>
      </c>
      <c r="AG7" s="148">
        <f t="shared" si="2"/>
        <v>0</v>
      </c>
      <c r="AH7" s="148">
        <f t="shared" si="2"/>
        <v>0</v>
      </c>
      <c r="AI7" s="192" t="s">
        <v>269</v>
      </c>
      <c r="AJ7" s="82" t="s">
        <v>88</v>
      </c>
      <c r="AK7" s="83" t="s">
        <v>89</v>
      </c>
      <c r="AL7" s="84"/>
      <c r="AM7" s="84"/>
      <c r="AN7" s="84"/>
      <c r="AO7" s="84"/>
      <c r="AP7" s="84"/>
      <c r="AQ7" s="85">
        <f t="shared" ref="AQ7:AR7" si="3">SUM(AQ8,AQ12,AQ30,AQ19)</f>
        <v>0</v>
      </c>
      <c r="AR7" s="148">
        <f t="shared" si="3"/>
        <v>0</v>
      </c>
      <c r="AS7" s="148">
        <f t="shared" ref="AS7:AT7" si="4">SUM(AS8,AS12,AS30,AS19)</f>
        <v>20670</v>
      </c>
      <c r="AT7" s="148">
        <f t="shared" si="4"/>
        <v>42431</v>
      </c>
      <c r="AU7" s="148">
        <f t="shared" ref="AU7:AV7" si="5">SUM(AU8,AU12,AU30,AU19)</f>
        <v>85748</v>
      </c>
      <c r="AV7" s="148">
        <f t="shared" si="5"/>
        <v>36332</v>
      </c>
      <c r="AW7" s="85">
        <f>SUM(I7,K7,O7,Q7,AA7,AC7,AE7,AG7,AS7,AU7,M7,AQ7)</f>
        <v>184369</v>
      </c>
      <c r="AX7" s="85">
        <f>SUM(J7,L7,P7,R7,AB7,AD7,AF7,AH7,AT7,AV7,N7,AR7)</f>
        <v>160915</v>
      </c>
    </row>
    <row r="8" spans="1:54" s="86" customFormat="1" ht="15" customHeight="1" thickBot="1" x14ac:dyDescent="0.25">
      <c r="A8" s="192" t="s">
        <v>22</v>
      </c>
      <c r="B8" s="87"/>
      <c r="C8" s="88" t="s">
        <v>90</v>
      </c>
      <c r="D8" s="92" t="s">
        <v>519</v>
      </c>
      <c r="E8" s="93"/>
      <c r="F8" s="93"/>
      <c r="G8" s="93"/>
      <c r="H8" s="93"/>
      <c r="I8" s="94">
        <f t="shared" ref="I8:R8" si="6">SUM(I9:I11)</f>
        <v>0</v>
      </c>
      <c r="J8" s="94">
        <f t="shared" si="6"/>
        <v>0</v>
      </c>
      <c r="K8" s="94">
        <f t="shared" si="6"/>
        <v>0</v>
      </c>
      <c r="L8" s="94">
        <f t="shared" si="6"/>
        <v>0</v>
      </c>
      <c r="M8" s="94">
        <f t="shared" ref="M8:N8" si="7">SUM(M9:M11)</f>
        <v>0</v>
      </c>
      <c r="N8" s="94">
        <f t="shared" si="7"/>
        <v>0</v>
      </c>
      <c r="O8" s="94">
        <f t="shared" si="6"/>
        <v>0</v>
      </c>
      <c r="P8" s="94">
        <f t="shared" si="6"/>
        <v>0</v>
      </c>
      <c r="Q8" s="94">
        <f t="shared" si="6"/>
        <v>0</v>
      </c>
      <c r="R8" s="94">
        <f t="shared" si="6"/>
        <v>0</v>
      </c>
      <c r="S8" s="192" t="s">
        <v>173</v>
      </c>
      <c r="T8" s="87"/>
      <c r="U8" s="88" t="s">
        <v>90</v>
      </c>
      <c r="V8" s="92" t="s">
        <v>519</v>
      </c>
      <c r="W8" s="93"/>
      <c r="X8" s="93"/>
      <c r="Y8" s="93"/>
      <c r="Z8" s="93"/>
      <c r="AA8" s="94">
        <f t="shared" ref="AA8:AH8" si="8">SUM(AA9:AA11)</f>
        <v>0</v>
      </c>
      <c r="AB8" s="94">
        <f t="shared" si="8"/>
        <v>0</v>
      </c>
      <c r="AC8" s="94">
        <f t="shared" si="8"/>
        <v>0</v>
      </c>
      <c r="AD8" s="94">
        <f t="shared" si="8"/>
        <v>0</v>
      </c>
      <c r="AE8" s="94">
        <f t="shared" si="8"/>
        <v>0</v>
      </c>
      <c r="AF8" s="94">
        <f t="shared" si="8"/>
        <v>0</v>
      </c>
      <c r="AG8" s="94">
        <f t="shared" si="8"/>
        <v>0</v>
      </c>
      <c r="AH8" s="94">
        <f t="shared" si="8"/>
        <v>0</v>
      </c>
      <c r="AI8" s="192" t="s">
        <v>270</v>
      </c>
      <c r="AJ8" s="87"/>
      <c r="AK8" s="88" t="s">
        <v>90</v>
      </c>
      <c r="AL8" s="92" t="s">
        <v>519</v>
      </c>
      <c r="AM8" s="93"/>
      <c r="AN8" s="93"/>
      <c r="AO8" s="93"/>
      <c r="AP8" s="93"/>
      <c r="AQ8" s="94">
        <f t="shared" ref="AQ8:AR8" si="9">SUM(AQ9:AQ11)</f>
        <v>0</v>
      </c>
      <c r="AR8" s="94">
        <f t="shared" si="9"/>
        <v>0</v>
      </c>
      <c r="AS8" s="507">
        <f t="shared" ref="AS8:AT8" si="10">SUM(AS9:AS11)</f>
        <v>0</v>
      </c>
      <c r="AT8" s="94">
        <f t="shared" si="10"/>
        <v>0</v>
      </c>
      <c r="AU8" s="94">
        <f t="shared" ref="AU8:AV8" si="11">SUM(AU9:AU11)</f>
        <v>0</v>
      </c>
      <c r="AV8" s="94">
        <f t="shared" si="11"/>
        <v>0</v>
      </c>
      <c r="AW8" s="94">
        <f t="shared" ref="AW8:AX51" si="12">SUM(I8,K8,O8,Q8,AA8,AC8,AE8,AG8,AS8,AU8,M8,AQ8)</f>
        <v>0</v>
      </c>
      <c r="AX8" s="94">
        <f t="shared" si="12"/>
        <v>0</v>
      </c>
    </row>
    <row r="9" spans="1:54" s="62" customFormat="1" ht="15" customHeight="1" thickBot="1" x14ac:dyDescent="0.25">
      <c r="A9" s="192" t="s">
        <v>23</v>
      </c>
      <c r="B9" s="61"/>
      <c r="C9" s="64"/>
      <c r="D9" s="48" t="s">
        <v>592</v>
      </c>
      <c r="E9" s="538" t="s">
        <v>591</v>
      </c>
      <c r="F9" s="538"/>
      <c r="G9" s="538"/>
      <c r="H9" s="548"/>
      <c r="I9" s="60"/>
      <c r="J9" s="60"/>
      <c r="K9" s="150"/>
      <c r="L9" s="150"/>
      <c r="M9" s="150"/>
      <c r="N9" s="150"/>
      <c r="O9" s="150"/>
      <c r="P9" s="150"/>
      <c r="Q9" s="150"/>
      <c r="R9" s="150"/>
      <c r="S9" s="192" t="s">
        <v>174</v>
      </c>
      <c r="T9" s="61"/>
      <c r="U9" s="64"/>
      <c r="V9" s="48" t="s">
        <v>592</v>
      </c>
      <c r="W9" s="538" t="s">
        <v>591</v>
      </c>
      <c r="X9" s="538"/>
      <c r="Y9" s="538"/>
      <c r="Z9" s="538"/>
      <c r="AA9" s="60"/>
      <c r="AB9" s="150"/>
      <c r="AC9" s="150"/>
      <c r="AD9" s="150"/>
      <c r="AE9" s="150"/>
      <c r="AF9" s="150"/>
      <c r="AG9" s="150"/>
      <c r="AH9" s="150"/>
      <c r="AI9" s="192" t="s">
        <v>271</v>
      </c>
      <c r="AJ9" s="61"/>
      <c r="AK9" s="64"/>
      <c r="AL9" s="48" t="s">
        <v>592</v>
      </c>
      <c r="AM9" s="538" t="s">
        <v>591</v>
      </c>
      <c r="AN9" s="538"/>
      <c r="AO9" s="538"/>
      <c r="AP9" s="538"/>
      <c r="AQ9" s="60"/>
      <c r="AR9" s="150"/>
      <c r="AS9" s="60"/>
      <c r="AT9" s="150"/>
      <c r="AU9" s="150"/>
      <c r="AV9" s="150"/>
      <c r="AW9" s="241">
        <f t="shared" si="12"/>
        <v>0</v>
      </c>
      <c r="AX9" s="241">
        <f t="shared" si="12"/>
        <v>0</v>
      </c>
    </row>
    <row r="10" spans="1:54" s="62" customFormat="1" ht="15" customHeight="1" thickBot="1" x14ac:dyDescent="0.25">
      <c r="A10" s="192" t="s">
        <v>24</v>
      </c>
      <c r="B10" s="61"/>
      <c r="C10" s="64"/>
      <c r="D10" s="65" t="s">
        <v>856</v>
      </c>
      <c r="E10" s="187" t="s">
        <v>855</v>
      </c>
      <c r="F10" s="186"/>
      <c r="G10" s="186"/>
      <c r="H10" s="186"/>
      <c r="I10" s="60"/>
      <c r="J10" s="60"/>
      <c r="K10" s="150"/>
      <c r="L10" s="150"/>
      <c r="M10" s="150"/>
      <c r="N10" s="150"/>
      <c r="O10" s="150"/>
      <c r="P10" s="150"/>
      <c r="Q10" s="150"/>
      <c r="R10" s="150"/>
      <c r="S10" s="192" t="s">
        <v>175</v>
      </c>
      <c r="T10" s="61"/>
      <c r="U10" s="64"/>
      <c r="V10" s="65" t="s">
        <v>856</v>
      </c>
      <c r="W10" s="187" t="s">
        <v>855</v>
      </c>
      <c r="X10" s="186"/>
      <c r="Y10" s="186"/>
      <c r="Z10" s="186"/>
      <c r="AA10" s="60"/>
      <c r="AB10" s="150"/>
      <c r="AC10" s="150"/>
      <c r="AD10" s="150"/>
      <c r="AE10" s="150"/>
      <c r="AF10" s="150"/>
      <c r="AG10" s="150"/>
      <c r="AH10" s="150"/>
      <c r="AI10" s="192" t="s">
        <v>272</v>
      </c>
      <c r="AJ10" s="61"/>
      <c r="AK10" s="64"/>
      <c r="AL10" s="65" t="s">
        <v>856</v>
      </c>
      <c r="AM10" s="187" t="s">
        <v>855</v>
      </c>
      <c r="AN10" s="186"/>
      <c r="AO10" s="186"/>
      <c r="AP10" s="186"/>
      <c r="AQ10" s="60"/>
      <c r="AR10" s="150"/>
      <c r="AS10" s="60"/>
      <c r="AT10" s="150"/>
      <c r="AU10" s="150"/>
      <c r="AV10" s="150"/>
      <c r="AW10" s="241">
        <f t="shared" si="12"/>
        <v>0</v>
      </c>
      <c r="AX10" s="241">
        <f t="shared" si="12"/>
        <v>0</v>
      </c>
    </row>
    <row r="11" spans="1:54" s="62" customFormat="1" ht="15" customHeight="1" thickBot="1" x14ac:dyDescent="0.25">
      <c r="A11" s="192" t="s">
        <v>25</v>
      </c>
      <c r="B11" s="61"/>
      <c r="C11" s="64"/>
      <c r="D11" s="48" t="s">
        <v>593</v>
      </c>
      <c r="E11" s="59" t="s">
        <v>594</v>
      </c>
      <c r="F11" s="66"/>
      <c r="G11" s="66"/>
      <c r="H11" s="59"/>
      <c r="I11" s="60"/>
      <c r="J11" s="60"/>
      <c r="K11" s="150"/>
      <c r="L11" s="150"/>
      <c r="M11" s="150"/>
      <c r="N11" s="150"/>
      <c r="O11" s="150"/>
      <c r="P11" s="150"/>
      <c r="Q11" s="150"/>
      <c r="R11" s="150"/>
      <c r="S11" s="192" t="s">
        <v>176</v>
      </c>
      <c r="T11" s="61"/>
      <c r="U11" s="64"/>
      <c r="V11" s="48" t="s">
        <v>593</v>
      </c>
      <c r="W11" s="59" t="s">
        <v>594</v>
      </c>
      <c r="X11" s="66"/>
      <c r="Y11" s="66"/>
      <c r="Z11" s="59"/>
      <c r="AA11" s="60"/>
      <c r="AB11" s="150"/>
      <c r="AC11" s="150"/>
      <c r="AD11" s="150"/>
      <c r="AE11" s="150"/>
      <c r="AF11" s="150"/>
      <c r="AG11" s="150"/>
      <c r="AH11" s="150"/>
      <c r="AI11" s="192" t="s">
        <v>273</v>
      </c>
      <c r="AJ11" s="61"/>
      <c r="AK11" s="64"/>
      <c r="AL11" s="48" t="s">
        <v>593</v>
      </c>
      <c r="AM11" s="59" t="s">
        <v>594</v>
      </c>
      <c r="AN11" s="66"/>
      <c r="AO11" s="66"/>
      <c r="AP11" s="59"/>
      <c r="AQ11" s="60"/>
      <c r="AR11" s="150"/>
      <c r="AS11" s="60"/>
      <c r="AT11" s="150"/>
      <c r="AU11" s="150"/>
      <c r="AV11" s="150"/>
      <c r="AW11" s="241">
        <f t="shared" si="12"/>
        <v>0</v>
      </c>
      <c r="AX11" s="241">
        <f t="shared" si="12"/>
        <v>0</v>
      </c>
    </row>
    <row r="12" spans="1:54" s="86" customFormat="1" ht="15" customHeight="1" thickBot="1" x14ac:dyDescent="0.25">
      <c r="A12" s="192" t="s">
        <v>26</v>
      </c>
      <c r="B12" s="87"/>
      <c r="C12" s="88" t="s">
        <v>92</v>
      </c>
      <c r="D12" s="89" t="s">
        <v>91</v>
      </c>
      <c r="E12" s="90"/>
      <c r="F12" s="90"/>
      <c r="G12" s="90"/>
      <c r="H12" s="90"/>
      <c r="I12" s="91">
        <f t="shared" ref="I12:R12" si="13">SUM(I13:I18)</f>
        <v>0</v>
      </c>
      <c r="J12" s="91">
        <f t="shared" si="13"/>
        <v>0</v>
      </c>
      <c r="K12" s="91">
        <f t="shared" si="13"/>
        <v>0</v>
      </c>
      <c r="L12" s="91">
        <f t="shared" si="13"/>
        <v>0</v>
      </c>
      <c r="M12" s="91">
        <f t="shared" ref="M12:N12" si="14">SUM(M13:M18)</f>
        <v>0</v>
      </c>
      <c r="N12" s="91">
        <f t="shared" si="14"/>
        <v>0</v>
      </c>
      <c r="O12" s="91">
        <f t="shared" si="13"/>
        <v>0</v>
      </c>
      <c r="P12" s="91">
        <f t="shared" si="13"/>
        <v>0</v>
      </c>
      <c r="Q12" s="91">
        <f t="shared" si="13"/>
        <v>0</v>
      </c>
      <c r="R12" s="91">
        <f t="shared" si="13"/>
        <v>0</v>
      </c>
      <c r="S12" s="192" t="s">
        <v>177</v>
      </c>
      <c r="T12" s="87"/>
      <c r="U12" s="88" t="s">
        <v>92</v>
      </c>
      <c r="V12" s="89" t="s">
        <v>91</v>
      </c>
      <c r="W12" s="90"/>
      <c r="X12" s="90"/>
      <c r="Y12" s="90"/>
      <c r="Z12" s="90"/>
      <c r="AA12" s="91">
        <f t="shared" ref="AA12:AH12" si="15">SUM(AA13:AA18)</f>
        <v>0</v>
      </c>
      <c r="AB12" s="91">
        <f t="shared" si="15"/>
        <v>0</v>
      </c>
      <c r="AC12" s="91">
        <f t="shared" si="15"/>
        <v>0</v>
      </c>
      <c r="AD12" s="91">
        <f t="shared" si="15"/>
        <v>0</v>
      </c>
      <c r="AE12" s="91">
        <f t="shared" si="15"/>
        <v>0</v>
      </c>
      <c r="AF12" s="91">
        <f t="shared" si="15"/>
        <v>0</v>
      </c>
      <c r="AG12" s="91">
        <f t="shared" si="15"/>
        <v>0</v>
      </c>
      <c r="AH12" s="91">
        <f t="shared" si="15"/>
        <v>0</v>
      </c>
      <c r="AI12" s="192" t="s">
        <v>274</v>
      </c>
      <c r="AJ12" s="87"/>
      <c r="AK12" s="88" t="s">
        <v>92</v>
      </c>
      <c r="AL12" s="89" t="s">
        <v>91</v>
      </c>
      <c r="AM12" s="90"/>
      <c r="AN12" s="90"/>
      <c r="AO12" s="90"/>
      <c r="AP12" s="90"/>
      <c r="AQ12" s="91">
        <f t="shared" ref="AQ12:AR12" si="16">SUM(AQ13:AQ18)</f>
        <v>0</v>
      </c>
      <c r="AR12" s="91">
        <f t="shared" si="16"/>
        <v>0</v>
      </c>
      <c r="AS12" s="91">
        <f t="shared" ref="AS12:AT12" si="17">SUM(AS13:AS18)</f>
        <v>0</v>
      </c>
      <c r="AT12" s="91">
        <f t="shared" si="17"/>
        <v>0</v>
      </c>
      <c r="AU12" s="91">
        <f t="shared" ref="AU12:AV12" si="18">SUM(AU13:AU18)</f>
        <v>0</v>
      </c>
      <c r="AV12" s="91">
        <f t="shared" si="18"/>
        <v>0</v>
      </c>
      <c r="AW12" s="91">
        <f t="shared" si="12"/>
        <v>0</v>
      </c>
      <c r="AX12" s="91">
        <f t="shared" si="12"/>
        <v>0</v>
      </c>
    </row>
    <row r="13" spans="1:54" s="25" customFormat="1" ht="15" customHeight="1" thickBot="1" x14ac:dyDescent="0.25">
      <c r="A13" s="192" t="s">
        <v>27</v>
      </c>
      <c r="B13" s="22"/>
      <c r="C13" s="23"/>
      <c r="D13" s="58" t="s">
        <v>599</v>
      </c>
      <c r="E13" s="59" t="s">
        <v>600</v>
      </c>
      <c r="F13" s="24"/>
      <c r="G13" s="24"/>
      <c r="H13" s="24"/>
      <c r="I13" s="60"/>
      <c r="J13" s="60"/>
      <c r="K13" s="150"/>
      <c r="L13" s="150"/>
      <c r="M13" s="150"/>
      <c r="N13" s="150"/>
      <c r="O13" s="150"/>
      <c r="P13" s="150"/>
      <c r="Q13" s="150"/>
      <c r="R13" s="150"/>
      <c r="S13" s="192" t="s">
        <v>178</v>
      </c>
      <c r="T13" s="22"/>
      <c r="U13" s="23"/>
      <c r="V13" s="58" t="s">
        <v>599</v>
      </c>
      <c r="W13" s="59" t="s">
        <v>600</v>
      </c>
      <c r="X13" s="24"/>
      <c r="Y13" s="24"/>
      <c r="Z13" s="24"/>
      <c r="AA13" s="60"/>
      <c r="AB13" s="150"/>
      <c r="AC13" s="150"/>
      <c r="AD13" s="150"/>
      <c r="AE13" s="150"/>
      <c r="AF13" s="150"/>
      <c r="AG13" s="150"/>
      <c r="AH13" s="150"/>
      <c r="AI13" s="192" t="s">
        <v>275</v>
      </c>
      <c r="AJ13" s="22"/>
      <c r="AK13" s="23"/>
      <c r="AL13" s="58" t="s">
        <v>599</v>
      </c>
      <c r="AM13" s="59" t="s">
        <v>600</v>
      </c>
      <c r="AN13" s="24"/>
      <c r="AO13" s="24"/>
      <c r="AP13" s="24"/>
      <c r="AQ13" s="60"/>
      <c r="AR13" s="150"/>
      <c r="AS13" s="60"/>
      <c r="AT13" s="150"/>
      <c r="AU13" s="150"/>
      <c r="AV13" s="150"/>
      <c r="AW13" s="241">
        <f t="shared" si="12"/>
        <v>0</v>
      </c>
      <c r="AX13" s="241">
        <f t="shared" si="12"/>
        <v>0</v>
      </c>
    </row>
    <row r="14" spans="1:54" s="25" customFormat="1" ht="15" customHeight="1" thickBot="1" x14ac:dyDescent="0.25">
      <c r="A14" s="192" t="s">
        <v>28</v>
      </c>
      <c r="B14" s="22"/>
      <c r="C14" s="23"/>
      <c r="D14" s="48" t="s">
        <v>601</v>
      </c>
      <c r="E14" s="59" t="s">
        <v>602</v>
      </c>
      <c r="F14" s="24"/>
      <c r="G14" s="24"/>
      <c r="H14" s="24"/>
      <c r="I14" s="60"/>
      <c r="J14" s="60"/>
      <c r="K14" s="150"/>
      <c r="L14" s="150"/>
      <c r="M14" s="150"/>
      <c r="N14" s="150"/>
      <c r="O14" s="150"/>
      <c r="P14" s="150"/>
      <c r="Q14" s="150"/>
      <c r="R14" s="150"/>
      <c r="S14" s="192" t="s">
        <v>179</v>
      </c>
      <c r="T14" s="22"/>
      <c r="U14" s="23"/>
      <c r="V14" s="48" t="s">
        <v>601</v>
      </c>
      <c r="W14" s="59" t="s">
        <v>602</v>
      </c>
      <c r="X14" s="24"/>
      <c r="Y14" s="24"/>
      <c r="Z14" s="24"/>
      <c r="AA14" s="60"/>
      <c r="AB14" s="150"/>
      <c r="AC14" s="150"/>
      <c r="AD14" s="150"/>
      <c r="AE14" s="150"/>
      <c r="AF14" s="150"/>
      <c r="AG14" s="150"/>
      <c r="AH14" s="150"/>
      <c r="AI14" s="192" t="s">
        <v>276</v>
      </c>
      <c r="AJ14" s="22"/>
      <c r="AK14" s="23"/>
      <c r="AL14" s="48" t="s">
        <v>601</v>
      </c>
      <c r="AM14" s="59" t="s">
        <v>602</v>
      </c>
      <c r="AN14" s="24"/>
      <c r="AO14" s="24"/>
      <c r="AP14" s="24"/>
      <c r="AQ14" s="60"/>
      <c r="AR14" s="150"/>
      <c r="AS14" s="60"/>
      <c r="AT14" s="150"/>
      <c r="AU14" s="150"/>
      <c r="AV14" s="150"/>
      <c r="AW14" s="241">
        <f t="shared" si="12"/>
        <v>0</v>
      </c>
      <c r="AX14" s="241">
        <f t="shared" si="12"/>
        <v>0</v>
      </c>
    </row>
    <row r="15" spans="1:54" s="25" customFormat="1" ht="15" customHeight="1" thickBot="1" x14ac:dyDescent="0.25">
      <c r="A15" s="192" t="s">
        <v>29</v>
      </c>
      <c r="B15" s="22"/>
      <c r="C15" s="23"/>
      <c r="D15" s="48" t="s">
        <v>603</v>
      </c>
      <c r="E15" s="59" t="s">
        <v>604</v>
      </c>
      <c r="F15" s="24"/>
      <c r="G15" s="24"/>
      <c r="H15" s="24"/>
      <c r="I15" s="60"/>
      <c r="J15" s="60"/>
      <c r="K15" s="150"/>
      <c r="L15" s="150"/>
      <c r="M15" s="150"/>
      <c r="N15" s="150"/>
      <c r="O15" s="150"/>
      <c r="P15" s="150"/>
      <c r="Q15" s="150"/>
      <c r="R15" s="150"/>
      <c r="S15" s="192" t="s">
        <v>180</v>
      </c>
      <c r="T15" s="22"/>
      <c r="U15" s="23"/>
      <c r="V15" s="48" t="s">
        <v>603</v>
      </c>
      <c r="W15" s="59" t="s">
        <v>604</v>
      </c>
      <c r="X15" s="24"/>
      <c r="Y15" s="24"/>
      <c r="Z15" s="24"/>
      <c r="AA15" s="60"/>
      <c r="AB15" s="150"/>
      <c r="AC15" s="150"/>
      <c r="AD15" s="150"/>
      <c r="AE15" s="150"/>
      <c r="AF15" s="150"/>
      <c r="AG15" s="150"/>
      <c r="AH15" s="150"/>
      <c r="AI15" s="192" t="s">
        <v>277</v>
      </c>
      <c r="AJ15" s="22"/>
      <c r="AK15" s="23"/>
      <c r="AL15" s="48" t="s">
        <v>603</v>
      </c>
      <c r="AM15" s="59" t="s">
        <v>604</v>
      </c>
      <c r="AN15" s="24"/>
      <c r="AO15" s="24"/>
      <c r="AP15" s="24"/>
      <c r="AQ15" s="60"/>
      <c r="AR15" s="150"/>
      <c r="AS15" s="60"/>
      <c r="AT15" s="150"/>
      <c r="AU15" s="150"/>
      <c r="AV15" s="150"/>
      <c r="AW15" s="241">
        <f t="shared" si="12"/>
        <v>0</v>
      </c>
      <c r="AX15" s="241">
        <f t="shared" si="12"/>
        <v>0</v>
      </c>
    </row>
    <row r="16" spans="1:54" s="25" customFormat="1" ht="15" customHeight="1" thickBot="1" x14ac:dyDescent="0.25">
      <c r="A16" s="192" t="s">
        <v>30</v>
      </c>
      <c r="B16" s="22"/>
      <c r="C16" s="23"/>
      <c r="D16" s="48" t="s">
        <v>605</v>
      </c>
      <c r="E16" s="59" t="s">
        <v>606</v>
      </c>
      <c r="F16" s="24"/>
      <c r="G16" s="24"/>
      <c r="H16" s="24"/>
      <c r="I16" s="60"/>
      <c r="J16" s="60"/>
      <c r="K16" s="150"/>
      <c r="L16" s="150"/>
      <c r="M16" s="150"/>
      <c r="N16" s="150"/>
      <c r="O16" s="150"/>
      <c r="P16" s="150"/>
      <c r="Q16" s="150"/>
      <c r="R16" s="150"/>
      <c r="S16" s="192" t="s">
        <v>181</v>
      </c>
      <c r="T16" s="22"/>
      <c r="U16" s="23"/>
      <c r="V16" s="48" t="s">
        <v>605</v>
      </c>
      <c r="W16" s="59" t="s">
        <v>606</v>
      </c>
      <c r="X16" s="24"/>
      <c r="Y16" s="24"/>
      <c r="Z16" s="24"/>
      <c r="AA16" s="60"/>
      <c r="AB16" s="150"/>
      <c r="AC16" s="150"/>
      <c r="AD16" s="150"/>
      <c r="AE16" s="150"/>
      <c r="AF16" s="150"/>
      <c r="AG16" s="150"/>
      <c r="AH16" s="150"/>
      <c r="AI16" s="192" t="s">
        <v>278</v>
      </c>
      <c r="AJ16" s="22"/>
      <c r="AK16" s="23"/>
      <c r="AL16" s="48" t="s">
        <v>605</v>
      </c>
      <c r="AM16" s="59" t="s">
        <v>606</v>
      </c>
      <c r="AN16" s="24"/>
      <c r="AO16" s="24"/>
      <c r="AP16" s="24"/>
      <c r="AQ16" s="60"/>
      <c r="AR16" s="150"/>
      <c r="AS16" s="60"/>
      <c r="AT16" s="150"/>
      <c r="AU16" s="150"/>
      <c r="AV16" s="150"/>
      <c r="AW16" s="241">
        <f t="shared" si="12"/>
        <v>0</v>
      </c>
      <c r="AX16" s="241">
        <f t="shared" si="12"/>
        <v>0</v>
      </c>
    </row>
    <row r="17" spans="1:50" s="25" customFormat="1" ht="15" customHeight="1" thickBot="1" x14ac:dyDescent="0.25">
      <c r="A17" s="192" t="s">
        <v>31</v>
      </c>
      <c r="B17" s="22"/>
      <c r="C17" s="23"/>
      <c r="D17" s="48" t="s">
        <v>607</v>
      </c>
      <c r="E17" s="59" t="s">
        <v>608</v>
      </c>
      <c r="F17" s="24"/>
      <c r="G17" s="24"/>
      <c r="H17" s="24"/>
      <c r="I17" s="60"/>
      <c r="J17" s="60"/>
      <c r="K17" s="150"/>
      <c r="L17" s="150"/>
      <c r="M17" s="150"/>
      <c r="N17" s="150"/>
      <c r="O17" s="150"/>
      <c r="P17" s="150"/>
      <c r="Q17" s="150"/>
      <c r="R17" s="150"/>
      <c r="S17" s="192" t="s">
        <v>182</v>
      </c>
      <c r="T17" s="22"/>
      <c r="U17" s="23"/>
      <c r="V17" s="48" t="s">
        <v>607</v>
      </c>
      <c r="W17" s="59" t="s">
        <v>608</v>
      </c>
      <c r="X17" s="24"/>
      <c r="Y17" s="24"/>
      <c r="Z17" s="24"/>
      <c r="AA17" s="60"/>
      <c r="AB17" s="150"/>
      <c r="AC17" s="150"/>
      <c r="AD17" s="150"/>
      <c r="AE17" s="150"/>
      <c r="AF17" s="150"/>
      <c r="AG17" s="150"/>
      <c r="AH17" s="150"/>
      <c r="AI17" s="192" t="s">
        <v>279</v>
      </c>
      <c r="AJ17" s="22"/>
      <c r="AK17" s="23"/>
      <c r="AL17" s="48" t="s">
        <v>607</v>
      </c>
      <c r="AM17" s="59" t="s">
        <v>608</v>
      </c>
      <c r="AN17" s="24"/>
      <c r="AO17" s="24"/>
      <c r="AP17" s="24"/>
      <c r="AQ17" s="60"/>
      <c r="AR17" s="150"/>
      <c r="AS17" s="60"/>
      <c r="AT17" s="150"/>
      <c r="AU17" s="150"/>
      <c r="AV17" s="150"/>
      <c r="AW17" s="241">
        <f t="shared" si="12"/>
        <v>0</v>
      </c>
      <c r="AX17" s="241">
        <f t="shared" si="12"/>
        <v>0</v>
      </c>
    </row>
    <row r="18" spans="1:50" s="25" customFormat="1" ht="15" customHeight="1" thickBot="1" x14ac:dyDescent="0.25">
      <c r="A18" s="192" t="s">
        <v>32</v>
      </c>
      <c r="B18" s="22"/>
      <c r="C18" s="23"/>
      <c r="D18" s="63" t="s">
        <v>609</v>
      </c>
      <c r="E18" s="59" t="s">
        <v>518</v>
      </c>
      <c r="F18" s="24"/>
      <c r="G18" s="24"/>
      <c r="H18" s="24"/>
      <c r="I18" s="60"/>
      <c r="J18" s="60"/>
      <c r="K18" s="150"/>
      <c r="L18" s="150"/>
      <c r="M18" s="150"/>
      <c r="N18" s="150"/>
      <c r="O18" s="150"/>
      <c r="P18" s="150"/>
      <c r="Q18" s="150"/>
      <c r="R18" s="150"/>
      <c r="S18" s="192" t="s">
        <v>183</v>
      </c>
      <c r="T18" s="22"/>
      <c r="U18" s="23"/>
      <c r="V18" s="63" t="s">
        <v>609</v>
      </c>
      <c r="W18" s="59" t="s">
        <v>518</v>
      </c>
      <c r="X18" s="24"/>
      <c r="Y18" s="24"/>
      <c r="Z18" s="24"/>
      <c r="AA18" s="60"/>
      <c r="AB18" s="150"/>
      <c r="AC18" s="150"/>
      <c r="AD18" s="150"/>
      <c r="AE18" s="150"/>
      <c r="AF18" s="150"/>
      <c r="AG18" s="150"/>
      <c r="AH18" s="150"/>
      <c r="AI18" s="192" t="s">
        <v>280</v>
      </c>
      <c r="AJ18" s="22"/>
      <c r="AK18" s="23"/>
      <c r="AL18" s="63" t="s">
        <v>609</v>
      </c>
      <c r="AM18" s="59" t="s">
        <v>518</v>
      </c>
      <c r="AN18" s="24"/>
      <c r="AO18" s="24"/>
      <c r="AP18" s="24"/>
      <c r="AQ18" s="60"/>
      <c r="AR18" s="150"/>
      <c r="AS18" s="60"/>
      <c r="AT18" s="150"/>
      <c r="AU18" s="150"/>
      <c r="AV18" s="150"/>
      <c r="AW18" s="241">
        <f t="shared" si="12"/>
        <v>0</v>
      </c>
      <c r="AX18" s="241">
        <f t="shared" si="12"/>
        <v>0</v>
      </c>
    </row>
    <row r="19" spans="1:50" s="86" customFormat="1" ht="15" customHeight="1" thickBot="1" x14ac:dyDescent="0.25">
      <c r="A19" s="192" t="s">
        <v>33</v>
      </c>
      <c r="B19" s="87"/>
      <c r="C19" s="88" t="s">
        <v>93</v>
      </c>
      <c r="D19" s="89" t="s">
        <v>89</v>
      </c>
      <c r="E19" s="90"/>
      <c r="F19" s="90"/>
      <c r="G19" s="90"/>
      <c r="H19" s="90"/>
      <c r="I19" s="94">
        <f t="shared" ref="I19:R19" si="19">SUM(I20:I29)</f>
        <v>0</v>
      </c>
      <c r="J19" s="94">
        <f t="shared" si="19"/>
        <v>0</v>
      </c>
      <c r="K19" s="151">
        <f t="shared" si="19"/>
        <v>100</v>
      </c>
      <c r="L19" s="151">
        <f t="shared" si="19"/>
        <v>1700</v>
      </c>
      <c r="M19" s="151">
        <f t="shared" ref="M19:N19" si="20">SUM(M20:M29)</f>
        <v>0</v>
      </c>
      <c r="N19" s="151">
        <f t="shared" si="20"/>
        <v>0</v>
      </c>
      <c r="O19" s="151">
        <f t="shared" si="19"/>
        <v>2500</v>
      </c>
      <c r="P19" s="151">
        <f t="shared" si="19"/>
        <v>0</v>
      </c>
      <c r="Q19" s="151">
        <f t="shared" si="19"/>
        <v>0</v>
      </c>
      <c r="R19" s="151">
        <f t="shared" si="19"/>
        <v>0</v>
      </c>
      <c r="S19" s="192" t="s">
        <v>184</v>
      </c>
      <c r="T19" s="87"/>
      <c r="U19" s="88" t="s">
        <v>93</v>
      </c>
      <c r="V19" s="89" t="s">
        <v>89</v>
      </c>
      <c r="W19" s="90"/>
      <c r="X19" s="90"/>
      <c r="Y19" s="90"/>
      <c r="Z19" s="90"/>
      <c r="AA19" s="91">
        <f t="shared" ref="AA19:AH19" si="21">SUM(AA20:AA29)</f>
        <v>0</v>
      </c>
      <c r="AB19" s="151">
        <f t="shared" si="21"/>
        <v>0</v>
      </c>
      <c r="AC19" s="151">
        <f t="shared" si="21"/>
        <v>71638</v>
      </c>
      <c r="AD19" s="151">
        <f t="shared" si="21"/>
        <v>76241</v>
      </c>
      <c r="AE19" s="151">
        <f t="shared" si="21"/>
        <v>3713</v>
      </c>
      <c r="AF19" s="151">
        <f t="shared" si="21"/>
        <v>4211</v>
      </c>
      <c r="AG19" s="151">
        <f t="shared" si="21"/>
        <v>0</v>
      </c>
      <c r="AH19" s="151">
        <f t="shared" si="21"/>
        <v>0</v>
      </c>
      <c r="AI19" s="192" t="s">
        <v>281</v>
      </c>
      <c r="AJ19" s="87"/>
      <c r="AK19" s="88" t="s">
        <v>93</v>
      </c>
      <c r="AL19" s="89" t="s">
        <v>89</v>
      </c>
      <c r="AM19" s="90"/>
      <c r="AN19" s="90"/>
      <c r="AO19" s="90"/>
      <c r="AP19" s="90"/>
      <c r="AQ19" s="91">
        <f t="shared" ref="AQ19:AR19" si="22">SUM(AQ20:AQ29)</f>
        <v>0</v>
      </c>
      <c r="AR19" s="151">
        <f t="shared" si="22"/>
        <v>0</v>
      </c>
      <c r="AS19" s="91">
        <f t="shared" ref="AS19:AT19" si="23">SUM(AS20:AS29)</f>
        <v>20670</v>
      </c>
      <c r="AT19" s="151">
        <f t="shared" si="23"/>
        <v>42431</v>
      </c>
      <c r="AU19" s="151">
        <f t="shared" ref="AU19:AV19" si="24">SUM(AU20:AU29)</f>
        <v>85748</v>
      </c>
      <c r="AV19" s="151">
        <f t="shared" si="24"/>
        <v>36332</v>
      </c>
      <c r="AW19" s="91">
        <f t="shared" si="12"/>
        <v>184369</v>
      </c>
      <c r="AX19" s="91">
        <f t="shared" si="12"/>
        <v>160915</v>
      </c>
    </row>
    <row r="20" spans="1:50" s="62" customFormat="1" ht="15" customHeight="1" thickBot="1" x14ac:dyDescent="0.25">
      <c r="A20" s="192" t="s">
        <v>34</v>
      </c>
      <c r="B20" s="61"/>
      <c r="C20" s="64"/>
      <c r="D20" s="65" t="s">
        <v>610</v>
      </c>
      <c r="E20" s="59" t="s">
        <v>619</v>
      </c>
      <c r="F20" s="59"/>
      <c r="G20" s="59"/>
      <c r="H20" s="50"/>
      <c r="I20" s="60"/>
      <c r="J20" s="60"/>
      <c r="K20" s="150"/>
      <c r="L20" s="150"/>
      <c r="M20" s="150"/>
      <c r="N20" s="150"/>
      <c r="O20" s="150"/>
      <c r="P20" s="150"/>
      <c r="Q20" s="150"/>
      <c r="R20" s="150"/>
      <c r="S20" s="192" t="s">
        <v>185</v>
      </c>
      <c r="T20" s="61"/>
      <c r="U20" s="64"/>
      <c r="V20" s="65" t="s">
        <v>610</v>
      </c>
      <c r="W20" s="59" t="s">
        <v>619</v>
      </c>
      <c r="X20" s="59"/>
      <c r="Y20" s="59"/>
      <c r="Z20" s="50"/>
      <c r="AA20" s="60"/>
      <c r="AB20" s="150"/>
      <c r="AC20" s="150"/>
      <c r="AD20" s="150"/>
      <c r="AE20" s="150"/>
      <c r="AF20" s="150"/>
      <c r="AG20" s="150"/>
      <c r="AH20" s="150"/>
      <c r="AI20" s="192" t="s">
        <v>282</v>
      </c>
      <c r="AJ20" s="61"/>
      <c r="AK20" s="64"/>
      <c r="AL20" s="65" t="s">
        <v>610</v>
      </c>
      <c r="AM20" s="59" t="s">
        <v>619</v>
      </c>
      <c r="AN20" s="59"/>
      <c r="AO20" s="59"/>
      <c r="AP20" s="50"/>
      <c r="AQ20" s="60"/>
      <c r="AR20" s="150"/>
      <c r="AS20" s="60"/>
      <c r="AT20" s="150"/>
      <c r="AU20" s="150"/>
      <c r="AV20" s="150"/>
      <c r="AW20" s="241">
        <f t="shared" si="12"/>
        <v>0</v>
      </c>
      <c r="AX20" s="241">
        <f t="shared" si="12"/>
        <v>0</v>
      </c>
    </row>
    <row r="21" spans="1:50" s="62" customFormat="1" ht="15" customHeight="1" thickBot="1" x14ac:dyDescent="0.25">
      <c r="A21" s="192" t="s">
        <v>35</v>
      </c>
      <c r="B21" s="61"/>
      <c r="C21" s="64"/>
      <c r="D21" s="65" t="s">
        <v>611</v>
      </c>
      <c r="E21" s="59" t="s">
        <v>620</v>
      </c>
      <c r="F21" s="59"/>
      <c r="G21" s="59"/>
      <c r="H21" s="50"/>
      <c r="I21" s="60"/>
      <c r="J21" s="60"/>
      <c r="K21" s="150"/>
      <c r="L21" s="150">
        <v>1271</v>
      </c>
      <c r="M21" s="150"/>
      <c r="N21" s="150"/>
      <c r="O21" s="150">
        <v>2500</v>
      </c>
      <c r="P21" s="150"/>
      <c r="Q21" s="150"/>
      <c r="R21" s="150"/>
      <c r="S21" s="192" t="s">
        <v>186</v>
      </c>
      <c r="T21" s="61"/>
      <c r="U21" s="64"/>
      <c r="V21" s="65" t="s">
        <v>611</v>
      </c>
      <c r="W21" s="59" t="s">
        <v>620</v>
      </c>
      <c r="X21" s="59"/>
      <c r="Y21" s="59"/>
      <c r="Z21" s="50"/>
      <c r="AA21" s="60"/>
      <c r="AB21" s="150"/>
      <c r="AC21" s="150">
        <v>10703</v>
      </c>
      <c r="AD21" s="150">
        <v>20005</v>
      </c>
      <c r="AE21" s="150">
        <v>2930</v>
      </c>
      <c r="AF21" s="150">
        <v>3316</v>
      </c>
      <c r="AG21" s="150"/>
      <c r="AH21" s="150"/>
      <c r="AI21" s="192" t="s">
        <v>283</v>
      </c>
      <c r="AJ21" s="61"/>
      <c r="AK21" s="64"/>
      <c r="AL21" s="65" t="s">
        <v>611</v>
      </c>
      <c r="AM21" s="59" t="s">
        <v>620</v>
      </c>
      <c r="AN21" s="59"/>
      <c r="AO21" s="59"/>
      <c r="AP21" s="50"/>
      <c r="AQ21" s="60"/>
      <c r="AR21" s="150"/>
      <c r="AS21" s="60">
        <v>16890</v>
      </c>
      <c r="AT21" s="150">
        <v>33410</v>
      </c>
      <c r="AU21" s="150">
        <v>69262</v>
      </c>
      <c r="AV21" s="150">
        <v>29178</v>
      </c>
      <c r="AW21" s="241">
        <f t="shared" si="12"/>
        <v>102285</v>
      </c>
      <c r="AX21" s="241">
        <f t="shared" si="12"/>
        <v>87180</v>
      </c>
    </row>
    <row r="22" spans="1:50" s="62" customFormat="1" ht="15" customHeight="1" thickBot="1" x14ac:dyDescent="0.25">
      <c r="A22" s="192" t="s">
        <v>36</v>
      </c>
      <c r="B22" s="61"/>
      <c r="C22" s="64"/>
      <c r="D22" s="65" t="s">
        <v>612</v>
      </c>
      <c r="E22" s="50" t="s">
        <v>621</v>
      </c>
      <c r="F22" s="50"/>
      <c r="G22" s="50"/>
      <c r="H22" s="50"/>
      <c r="I22" s="60"/>
      <c r="J22" s="60"/>
      <c r="K22" s="150"/>
      <c r="L22" s="150"/>
      <c r="M22" s="150"/>
      <c r="N22" s="150"/>
      <c r="O22" s="150"/>
      <c r="P22" s="150"/>
      <c r="Q22" s="150"/>
      <c r="R22" s="150"/>
      <c r="S22" s="192" t="s">
        <v>187</v>
      </c>
      <c r="T22" s="61"/>
      <c r="U22" s="64"/>
      <c r="V22" s="65" t="s">
        <v>612</v>
      </c>
      <c r="W22" s="50" t="s">
        <v>621</v>
      </c>
      <c r="X22" s="50"/>
      <c r="Y22" s="50"/>
      <c r="Z22" s="50"/>
      <c r="AA22" s="60"/>
      <c r="AB22" s="150"/>
      <c r="AC22" s="150">
        <v>394</v>
      </c>
      <c r="AD22" s="150"/>
      <c r="AE22" s="150"/>
      <c r="AF22" s="150"/>
      <c r="AG22" s="150"/>
      <c r="AH22" s="150"/>
      <c r="AI22" s="192" t="s">
        <v>284</v>
      </c>
      <c r="AJ22" s="61"/>
      <c r="AK22" s="64"/>
      <c r="AL22" s="65" t="s">
        <v>612</v>
      </c>
      <c r="AM22" s="50" t="s">
        <v>621</v>
      </c>
      <c r="AN22" s="50"/>
      <c r="AO22" s="50"/>
      <c r="AP22" s="50"/>
      <c r="AQ22" s="60"/>
      <c r="AR22" s="150"/>
      <c r="AS22" s="60"/>
      <c r="AT22" s="150"/>
      <c r="AU22" s="150"/>
      <c r="AV22" s="150"/>
      <c r="AW22" s="241">
        <f t="shared" si="12"/>
        <v>394</v>
      </c>
      <c r="AX22" s="241">
        <f t="shared" si="12"/>
        <v>0</v>
      </c>
    </row>
    <row r="23" spans="1:50" s="62" customFormat="1" ht="15" customHeight="1" thickBot="1" x14ac:dyDescent="0.25">
      <c r="A23" s="192" t="s">
        <v>37</v>
      </c>
      <c r="B23" s="61"/>
      <c r="C23" s="64"/>
      <c r="D23" s="65" t="s">
        <v>613</v>
      </c>
      <c r="E23" s="50" t="s">
        <v>622</v>
      </c>
      <c r="F23" s="59"/>
      <c r="G23" s="59"/>
      <c r="H23" s="59"/>
      <c r="I23" s="60"/>
      <c r="J23" s="60"/>
      <c r="K23" s="150"/>
      <c r="L23" s="150"/>
      <c r="M23" s="150"/>
      <c r="N23" s="150"/>
      <c r="O23" s="150"/>
      <c r="P23" s="150"/>
      <c r="Q23" s="150"/>
      <c r="R23" s="150"/>
      <c r="S23" s="192" t="s">
        <v>188</v>
      </c>
      <c r="T23" s="61"/>
      <c r="U23" s="64"/>
      <c r="V23" s="65" t="s">
        <v>613</v>
      </c>
      <c r="W23" s="50" t="s">
        <v>622</v>
      </c>
      <c r="X23" s="59"/>
      <c r="Y23" s="59"/>
      <c r="Z23" s="59"/>
      <c r="AA23" s="60"/>
      <c r="AB23" s="150"/>
      <c r="AC23" s="150"/>
      <c r="AD23" s="150"/>
      <c r="AE23" s="150"/>
      <c r="AF23" s="150"/>
      <c r="AG23" s="150"/>
      <c r="AH23" s="150"/>
      <c r="AI23" s="192" t="s">
        <v>285</v>
      </c>
      <c r="AJ23" s="61"/>
      <c r="AK23" s="64"/>
      <c r="AL23" s="65" t="s">
        <v>613</v>
      </c>
      <c r="AM23" s="50" t="s">
        <v>622</v>
      </c>
      <c r="AN23" s="59"/>
      <c r="AO23" s="59"/>
      <c r="AP23" s="59"/>
      <c r="AQ23" s="60"/>
      <c r="AR23" s="150"/>
      <c r="AS23" s="60"/>
      <c r="AT23" s="150"/>
      <c r="AU23" s="150"/>
      <c r="AV23" s="150"/>
      <c r="AW23" s="241">
        <f t="shared" si="12"/>
        <v>0</v>
      </c>
      <c r="AX23" s="241">
        <f t="shared" si="12"/>
        <v>0</v>
      </c>
    </row>
    <row r="24" spans="1:50" s="62" customFormat="1" ht="15" customHeight="1" thickBot="1" x14ac:dyDescent="0.25">
      <c r="A24" s="192" t="s">
        <v>38</v>
      </c>
      <c r="B24" s="61"/>
      <c r="C24" s="64"/>
      <c r="D24" s="65" t="s">
        <v>614</v>
      </c>
      <c r="E24" s="50" t="s">
        <v>623</v>
      </c>
      <c r="F24" s="59"/>
      <c r="G24" s="59"/>
      <c r="H24" s="59"/>
      <c r="I24" s="60"/>
      <c r="J24" s="60"/>
      <c r="K24" s="150"/>
      <c r="L24" s="150"/>
      <c r="M24" s="150"/>
      <c r="N24" s="150"/>
      <c r="O24" s="150"/>
      <c r="P24" s="150"/>
      <c r="Q24" s="150"/>
      <c r="R24" s="150"/>
      <c r="S24" s="192" t="s">
        <v>189</v>
      </c>
      <c r="T24" s="61"/>
      <c r="U24" s="64"/>
      <c r="V24" s="65" t="s">
        <v>614</v>
      </c>
      <c r="W24" s="50" t="s">
        <v>623</v>
      </c>
      <c r="X24" s="59"/>
      <c r="Y24" s="59"/>
      <c r="Z24" s="59"/>
      <c r="AA24" s="60"/>
      <c r="AB24" s="150"/>
      <c r="AC24" s="150">
        <v>45311</v>
      </c>
      <c r="AD24" s="150">
        <v>40027</v>
      </c>
      <c r="AE24" s="150"/>
      <c r="AF24" s="150"/>
      <c r="AG24" s="150"/>
      <c r="AH24" s="150"/>
      <c r="AI24" s="192" t="s">
        <v>286</v>
      </c>
      <c r="AJ24" s="61"/>
      <c r="AK24" s="64"/>
      <c r="AL24" s="65" t="s">
        <v>614</v>
      </c>
      <c r="AM24" s="50" t="s">
        <v>623</v>
      </c>
      <c r="AN24" s="59"/>
      <c r="AO24" s="59"/>
      <c r="AP24" s="59"/>
      <c r="AQ24" s="60"/>
      <c r="AR24" s="150"/>
      <c r="AS24" s="60"/>
      <c r="AT24" s="150"/>
      <c r="AU24" s="150"/>
      <c r="AV24" s="150"/>
      <c r="AW24" s="241">
        <f t="shared" si="12"/>
        <v>45311</v>
      </c>
      <c r="AX24" s="241">
        <f t="shared" si="12"/>
        <v>40027</v>
      </c>
    </row>
    <row r="25" spans="1:50" s="62" customFormat="1" ht="15" customHeight="1" thickBot="1" x14ac:dyDescent="0.25">
      <c r="A25" s="192" t="s">
        <v>40</v>
      </c>
      <c r="B25" s="61"/>
      <c r="C25" s="64"/>
      <c r="D25" s="65" t="s">
        <v>615</v>
      </c>
      <c r="E25" s="50" t="s">
        <v>624</v>
      </c>
      <c r="F25" s="59"/>
      <c r="G25" s="59"/>
      <c r="H25" s="59"/>
      <c r="I25" s="60"/>
      <c r="J25" s="60"/>
      <c r="K25" s="150"/>
      <c r="L25" s="150">
        <v>343</v>
      </c>
      <c r="M25" s="150"/>
      <c r="N25" s="150"/>
      <c r="O25" s="150"/>
      <c r="P25" s="150"/>
      <c r="Q25" s="150"/>
      <c r="R25" s="150"/>
      <c r="S25" s="192" t="s">
        <v>190</v>
      </c>
      <c r="T25" s="61"/>
      <c r="U25" s="64"/>
      <c r="V25" s="65" t="s">
        <v>615</v>
      </c>
      <c r="W25" s="50" t="s">
        <v>624</v>
      </c>
      <c r="X25" s="59"/>
      <c r="Y25" s="59"/>
      <c r="Z25" s="59"/>
      <c r="AA25" s="60"/>
      <c r="AB25" s="150"/>
      <c r="AC25" s="150">
        <v>15230</v>
      </c>
      <c r="AD25" s="150">
        <v>16209</v>
      </c>
      <c r="AE25" s="150">
        <v>783</v>
      </c>
      <c r="AF25" s="150">
        <v>895</v>
      </c>
      <c r="AG25" s="150"/>
      <c r="AH25" s="150"/>
      <c r="AI25" s="192" t="s">
        <v>287</v>
      </c>
      <c r="AJ25" s="61"/>
      <c r="AK25" s="64"/>
      <c r="AL25" s="65" t="s">
        <v>615</v>
      </c>
      <c r="AM25" s="50" t="s">
        <v>624</v>
      </c>
      <c r="AN25" s="59"/>
      <c r="AO25" s="59"/>
      <c r="AP25" s="59"/>
      <c r="AQ25" s="60"/>
      <c r="AR25" s="150"/>
      <c r="AS25" s="60">
        <v>3780</v>
      </c>
      <c r="AT25" s="150">
        <v>9021</v>
      </c>
      <c r="AU25" s="150">
        <v>16486</v>
      </c>
      <c r="AV25" s="150">
        <v>7154</v>
      </c>
      <c r="AW25" s="241">
        <f t="shared" si="12"/>
        <v>36279</v>
      </c>
      <c r="AX25" s="241">
        <f t="shared" si="12"/>
        <v>33622</v>
      </c>
    </row>
    <row r="26" spans="1:50" s="62" customFormat="1" ht="15" customHeight="1" thickBot="1" x14ac:dyDescent="0.25">
      <c r="A26" s="192" t="s">
        <v>41</v>
      </c>
      <c r="B26" s="61"/>
      <c r="C26" s="64"/>
      <c r="D26" s="65" t="s">
        <v>616</v>
      </c>
      <c r="E26" s="50" t="s">
        <v>625</v>
      </c>
      <c r="F26" s="59"/>
      <c r="G26" s="59"/>
      <c r="H26" s="59"/>
      <c r="I26" s="60"/>
      <c r="J26" s="60"/>
      <c r="K26" s="150"/>
      <c r="L26" s="150"/>
      <c r="M26" s="150"/>
      <c r="N26" s="150"/>
      <c r="O26" s="150"/>
      <c r="P26" s="150"/>
      <c r="Q26" s="150"/>
      <c r="R26" s="150"/>
      <c r="S26" s="192" t="s">
        <v>191</v>
      </c>
      <c r="T26" s="61"/>
      <c r="U26" s="64"/>
      <c r="V26" s="65" t="s">
        <v>616</v>
      </c>
      <c r="W26" s="50" t="s">
        <v>625</v>
      </c>
      <c r="X26" s="59"/>
      <c r="Y26" s="59"/>
      <c r="Z26" s="59"/>
      <c r="AA26" s="60"/>
      <c r="AB26" s="150"/>
      <c r="AC26" s="150"/>
      <c r="AD26" s="150"/>
      <c r="AE26" s="150"/>
      <c r="AF26" s="150"/>
      <c r="AG26" s="150"/>
      <c r="AH26" s="150"/>
      <c r="AI26" s="192" t="s">
        <v>288</v>
      </c>
      <c r="AJ26" s="61"/>
      <c r="AK26" s="64"/>
      <c r="AL26" s="65" t="s">
        <v>616</v>
      </c>
      <c r="AM26" s="50" t="s">
        <v>625</v>
      </c>
      <c r="AN26" s="59"/>
      <c r="AO26" s="59"/>
      <c r="AP26" s="59"/>
      <c r="AQ26" s="60"/>
      <c r="AR26" s="150"/>
      <c r="AS26" s="60"/>
      <c r="AT26" s="150"/>
      <c r="AU26" s="150"/>
      <c r="AV26" s="150"/>
      <c r="AW26" s="241">
        <f t="shared" si="12"/>
        <v>0</v>
      </c>
      <c r="AX26" s="241">
        <f t="shared" si="12"/>
        <v>0</v>
      </c>
    </row>
    <row r="27" spans="1:50" s="62" customFormat="1" ht="15" customHeight="1" thickBot="1" x14ac:dyDescent="0.25">
      <c r="A27" s="192" t="s">
        <v>43</v>
      </c>
      <c r="B27" s="61"/>
      <c r="C27" s="64"/>
      <c r="D27" s="65" t="s">
        <v>617</v>
      </c>
      <c r="E27" s="50" t="s">
        <v>626</v>
      </c>
      <c r="F27" s="59"/>
      <c r="G27" s="59"/>
      <c r="H27" s="59"/>
      <c r="I27" s="60"/>
      <c r="J27" s="60"/>
      <c r="K27" s="150">
        <v>100</v>
      </c>
      <c r="L27" s="150">
        <v>86</v>
      </c>
      <c r="M27" s="150"/>
      <c r="N27" s="150"/>
      <c r="O27" s="150"/>
      <c r="P27" s="150"/>
      <c r="Q27" s="150"/>
      <c r="R27" s="150"/>
      <c r="S27" s="192" t="s">
        <v>192</v>
      </c>
      <c r="T27" s="61"/>
      <c r="U27" s="64"/>
      <c r="V27" s="65" t="s">
        <v>617</v>
      </c>
      <c r="W27" s="50" t="s">
        <v>626</v>
      </c>
      <c r="X27" s="59"/>
      <c r="Y27" s="59"/>
      <c r="Z27" s="59"/>
      <c r="AA27" s="60"/>
      <c r="AB27" s="150"/>
      <c r="AC27" s="150"/>
      <c r="AD27" s="150"/>
      <c r="AE27" s="150"/>
      <c r="AF27" s="150"/>
      <c r="AG27" s="150"/>
      <c r="AH27" s="150"/>
      <c r="AI27" s="192" t="s">
        <v>289</v>
      </c>
      <c r="AJ27" s="61"/>
      <c r="AK27" s="64"/>
      <c r="AL27" s="65" t="s">
        <v>617</v>
      </c>
      <c r="AM27" s="50" t="s">
        <v>626</v>
      </c>
      <c r="AN27" s="59"/>
      <c r="AO27" s="59"/>
      <c r="AP27" s="59"/>
      <c r="AQ27" s="60"/>
      <c r="AR27" s="150"/>
      <c r="AS27" s="60"/>
      <c r="AT27" s="150"/>
      <c r="AU27" s="150"/>
      <c r="AV27" s="150"/>
      <c r="AW27" s="241">
        <f t="shared" si="12"/>
        <v>100</v>
      </c>
      <c r="AX27" s="241">
        <f t="shared" si="12"/>
        <v>86</v>
      </c>
    </row>
    <row r="28" spans="1:50" s="62" customFormat="1" ht="15" customHeight="1" thickBot="1" x14ac:dyDescent="0.25">
      <c r="A28" s="192" t="s">
        <v>44</v>
      </c>
      <c r="B28" s="61"/>
      <c r="C28" s="64"/>
      <c r="D28" s="65" t="s">
        <v>948</v>
      </c>
      <c r="E28" s="50" t="s">
        <v>949</v>
      </c>
      <c r="F28" s="59"/>
      <c r="G28" s="59"/>
      <c r="H28" s="59"/>
      <c r="I28" s="60"/>
      <c r="J28" s="60"/>
      <c r="K28" s="150"/>
      <c r="L28" s="150"/>
      <c r="M28" s="150"/>
      <c r="N28" s="150"/>
      <c r="O28" s="150"/>
      <c r="P28" s="150"/>
      <c r="Q28" s="150"/>
      <c r="R28" s="150"/>
      <c r="S28" s="192" t="s">
        <v>193</v>
      </c>
      <c r="T28" s="61"/>
      <c r="U28" s="64"/>
      <c r="V28" s="65" t="s">
        <v>948</v>
      </c>
      <c r="W28" s="50" t="s">
        <v>949</v>
      </c>
      <c r="X28" s="59"/>
      <c r="Y28" s="59"/>
      <c r="Z28" s="59"/>
      <c r="AA28" s="60"/>
      <c r="AB28" s="150"/>
      <c r="AC28" s="150"/>
      <c r="AD28" s="150"/>
      <c r="AE28" s="150"/>
      <c r="AF28" s="150"/>
      <c r="AG28" s="150"/>
      <c r="AH28" s="150"/>
      <c r="AI28" s="192" t="s">
        <v>290</v>
      </c>
      <c r="AJ28" s="61"/>
      <c r="AK28" s="64"/>
      <c r="AL28" s="65" t="s">
        <v>948</v>
      </c>
      <c r="AM28" s="50" t="s">
        <v>949</v>
      </c>
      <c r="AN28" s="59"/>
      <c r="AO28" s="59"/>
      <c r="AP28" s="59"/>
      <c r="AQ28" s="60"/>
      <c r="AR28" s="150"/>
      <c r="AS28" s="60"/>
      <c r="AT28" s="150"/>
      <c r="AU28" s="150"/>
      <c r="AV28" s="150"/>
      <c r="AW28" s="241">
        <f t="shared" si="12"/>
        <v>0</v>
      </c>
      <c r="AX28" s="241">
        <f t="shared" si="12"/>
        <v>0</v>
      </c>
    </row>
    <row r="29" spans="1:50" s="62" customFormat="1" ht="15" customHeight="1" thickBot="1" x14ac:dyDescent="0.25">
      <c r="A29" s="192" t="s">
        <v>45</v>
      </c>
      <c r="B29" s="61"/>
      <c r="C29" s="64"/>
      <c r="D29" s="65" t="s">
        <v>618</v>
      </c>
      <c r="E29" s="50" t="s">
        <v>627</v>
      </c>
      <c r="F29" s="59"/>
      <c r="G29" s="59"/>
      <c r="H29" s="59"/>
      <c r="I29" s="60"/>
      <c r="J29" s="60"/>
      <c r="K29" s="150"/>
      <c r="L29" s="150"/>
      <c r="M29" s="150"/>
      <c r="N29" s="150"/>
      <c r="O29" s="150"/>
      <c r="P29" s="150"/>
      <c r="Q29" s="150"/>
      <c r="R29" s="150"/>
      <c r="S29" s="192" t="s">
        <v>194</v>
      </c>
      <c r="T29" s="61"/>
      <c r="U29" s="64"/>
      <c r="V29" s="65" t="s">
        <v>618</v>
      </c>
      <c r="W29" s="50" t="s">
        <v>627</v>
      </c>
      <c r="X29" s="59"/>
      <c r="Y29" s="59"/>
      <c r="Z29" s="59"/>
      <c r="AA29" s="60"/>
      <c r="AB29" s="150"/>
      <c r="AC29" s="150"/>
      <c r="AD29" s="150"/>
      <c r="AE29" s="150"/>
      <c r="AF29" s="150"/>
      <c r="AG29" s="150"/>
      <c r="AH29" s="150"/>
      <c r="AI29" s="192" t="s">
        <v>291</v>
      </c>
      <c r="AJ29" s="61"/>
      <c r="AK29" s="64"/>
      <c r="AL29" s="65" t="s">
        <v>618</v>
      </c>
      <c r="AM29" s="50" t="s">
        <v>627</v>
      </c>
      <c r="AN29" s="59"/>
      <c r="AO29" s="59"/>
      <c r="AP29" s="59"/>
      <c r="AQ29" s="60"/>
      <c r="AR29" s="150"/>
      <c r="AS29" s="60"/>
      <c r="AT29" s="150"/>
      <c r="AU29" s="150"/>
      <c r="AV29" s="150"/>
      <c r="AW29" s="241">
        <f t="shared" si="12"/>
        <v>0</v>
      </c>
      <c r="AX29" s="241">
        <f t="shared" si="12"/>
        <v>0</v>
      </c>
    </row>
    <row r="30" spans="1:50" s="86" customFormat="1" ht="15" customHeight="1" thickBot="1" x14ac:dyDescent="0.25">
      <c r="A30" s="192" t="s">
        <v>47</v>
      </c>
      <c r="B30" s="87"/>
      <c r="C30" s="88" t="s">
        <v>94</v>
      </c>
      <c r="D30" s="92" t="s">
        <v>520</v>
      </c>
      <c r="E30" s="93"/>
      <c r="F30" s="90"/>
      <c r="G30" s="90"/>
      <c r="H30" s="90"/>
      <c r="I30" s="91">
        <f t="shared" ref="I30:R30" si="25">SUM(I31:I32)</f>
        <v>0</v>
      </c>
      <c r="J30" s="91">
        <f t="shared" si="25"/>
        <v>0</v>
      </c>
      <c r="K30" s="91">
        <f t="shared" si="25"/>
        <v>0</v>
      </c>
      <c r="L30" s="91">
        <f t="shared" si="25"/>
        <v>0</v>
      </c>
      <c r="M30" s="91">
        <f t="shared" ref="M30:N30" si="26">SUM(M31:M32)</f>
        <v>0</v>
      </c>
      <c r="N30" s="91">
        <f t="shared" si="26"/>
        <v>0</v>
      </c>
      <c r="O30" s="91">
        <f t="shared" si="25"/>
        <v>0</v>
      </c>
      <c r="P30" s="91">
        <f t="shared" si="25"/>
        <v>0</v>
      </c>
      <c r="Q30" s="91">
        <f t="shared" si="25"/>
        <v>0</v>
      </c>
      <c r="R30" s="91">
        <f t="shared" si="25"/>
        <v>0</v>
      </c>
      <c r="S30" s="192" t="s">
        <v>195</v>
      </c>
      <c r="T30" s="87"/>
      <c r="U30" s="88" t="s">
        <v>94</v>
      </c>
      <c r="V30" s="92" t="s">
        <v>520</v>
      </c>
      <c r="W30" s="93"/>
      <c r="X30" s="90"/>
      <c r="Y30" s="90"/>
      <c r="Z30" s="90"/>
      <c r="AA30" s="91">
        <f t="shared" ref="AA30:AH30" si="27">SUM(AA31:AA32)</f>
        <v>0</v>
      </c>
      <c r="AB30" s="91">
        <f t="shared" si="27"/>
        <v>0</v>
      </c>
      <c r="AC30" s="91">
        <f t="shared" si="27"/>
        <v>0</v>
      </c>
      <c r="AD30" s="91">
        <f t="shared" si="27"/>
        <v>0</v>
      </c>
      <c r="AE30" s="91">
        <f t="shared" si="27"/>
        <v>0</v>
      </c>
      <c r="AF30" s="91">
        <f t="shared" si="27"/>
        <v>0</v>
      </c>
      <c r="AG30" s="91">
        <f t="shared" si="27"/>
        <v>0</v>
      </c>
      <c r="AH30" s="91">
        <f t="shared" si="27"/>
        <v>0</v>
      </c>
      <c r="AI30" s="192" t="s">
        <v>292</v>
      </c>
      <c r="AJ30" s="87"/>
      <c r="AK30" s="88" t="s">
        <v>94</v>
      </c>
      <c r="AL30" s="92" t="s">
        <v>520</v>
      </c>
      <c r="AM30" s="93"/>
      <c r="AN30" s="90"/>
      <c r="AO30" s="90"/>
      <c r="AP30" s="90"/>
      <c r="AQ30" s="91">
        <f t="shared" ref="AQ30:AR30" si="28">SUM(AQ31:AQ32)</f>
        <v>0</v>
      </c>
      <c r="AR30" s="91">
        <f t="shared" si="28"/>
        <v>0</v>
      </c>
      <c r="AS30" s="91">
        <f t="shared" ref="AS30:AT30" si="29">SUM(AS31:AS32)</f>
        <v>0</v>
      </c>
      <c r="AT30" s="91">
        <f t="shared" si="29"/>
        <v>0</v>
      </c>
      <c r="AU30" s="91">
        <f t="shared" ref="AU30:AV30" si="30">SUM(AU31:AU32)</f>
        <v>0</v>
      </c>
      <c r="AV30" s="91">
        <f t="shared" si="30"/>
        <v>0</v>
      </c>
      <c r="AW30" s="91">
        <f t="shared" si="12"/>
        <v>0</v>
      </c>
      <c r="AX30" s="91">
        <f t="shared" si="12"/>
        <v>0</v>
      </c>
    </row>
    <row r="31" spans="1:50" s="49" customFormat="1" ht="15" customHeight="1" thickBot="1" x14ac:dyDescent="0.25">
      <c r="A31" s="192" t="s">
        <v>48</v>
      </c>
      <c r="B31" s="47"/>
      <c r="C31" s="67"/>
      <c r="D31" s="48" t="s">
        <v>632</v>
      </c>
      <c r="E31" s="50" t="s">
        <v>630</v>
      </c>
      <c r="F31" s="68"/>
      <c r="G31" s="51"/>
      <c r="H31" s="51"/>
      <c r="I31" s="60"/>
      <c r="J31" s="60"/>
      <c r="K31" s="150"/>
      <c r="L31" s="150"/>
      <c r="M31" s="150"/>
      <c r="N31" s="150"/>
      <c r="O31" s="150"/>
      <c r="P31" s="150"/>
      <c r="Q31" s="150"/>
      <c r="R31" s="150"/>
      <c r="S31" s="192" t="s">
        <v>196</v>
      </c>
      <c r="T31" s="47"/>
      <c r="U31" s="67"/>
      <c r="V31" s="48" t="s">
        <v>632</v>
      </c>
      <c r="W31" s="50" t="s">
        <v>630</v>
      </c>
      <c r="X31" s="68"/>
      <c r="Y31" s="51"/>
      <c r="Z31" s="51"/>
      <c r="AA31" s="60"/>
      <c r="AB31" s="150"/>
      <c r="AC31" s="150"/>
      <c r="AD31" s="150"/>
      <c r="AE31" s="150"/>
      <c r="AF31" s="150"/>
      <c r="AG31" s="150"/>
      <c r="AH31" s="150"/>
      <c r="AI31" s="192" t="s">
        <v>293</v>
      </c>
      <c r="AJ31" s="47"/>
      <c r="AK31" s="67"/>
      <c r="AL31" s="48" t="s">
        <v>632</v>
      </c>
      <c r="AM31" s="50" t="s">
        <v>630</v>
      </c>
      <c r="AN31" s="68"/>
      <c r="AO31" s="51"/>
      <c r="AP31" s="51"/>
      <c r="AQ31" s="60"/>
      <c r="AR31" s="150"/>
      <c r="AS31" s="60"/>
      <c r="AT31" s="150"/>
      <c r="AU31" s="150"/>
      <c r="AV31" s="150"/>
      <c r="AW31" s="241">
        <f t="shared" si="12"/>
        <v>0</v>
      </c>
      <c r="AX31" s="241">
        <f t="shared" si="12"/>
        <v>0</v>
      </c>
    </row>
    <row r="32" spans="1:50" s="49" customFormat="1" ht="15" customHeight="1" thickBot="1" x14ac:dyDescent="0.25">
      <c r="A32" s="192" t="s">
        <v>49</v>
      </c>
      <c r="B32" s="47"/>
      <c r="C32" s="67"/>
      <c r="D32" s="48" t="s">
        <v>633</v>
      </c>
      <c r="E32" s="50" t="s">
        <v>631</v>
      </c>
      <c r="F32" s="68"/>
      <c r="G32" s="51"/>
      <c r="H32" s="51"/>
      <c r="I32" s="60"/>
      <c r="J32" s="60"/>
      <c r="K32" s="150"/>
      <c r="L32" s="150"/>
      <c r="M32" s="150"/>
      <c r="N32" s="150"/>
      <c r="O32" s="150"/>
      <c r="P32" s="150"/>
      <c r="Q32" s="150"/>
      <c r="R32" s="150"/>
      <c r="S32" s="192" t="s">
        <v>197</v>
      </c>
      <c r="T32" s="47"/>
      <c r="U32" s="67"/>
      <c r="V32" s="48" t="s">
        <v>633</v>
      </c>
      <c r="W32" s="50" t="s">
        <v>631</v>
      </c>
      <c r="X32" s="68"/>
      <c r="Y32" s="51"/>
      <c r="Z32" s="51"/>
      <c r="AA32" s="60"/>
      <c r="AB32" s="150"/>
      <c r="AC32" s="150"/>
      <c r="AD32" s="150"/>
      <c r="AE32" s="150"/>
      <c r="AF32" s="150"/>
      <c r="AG32" s="150"/>
      <c r="AH32" s="150"/>
      <c r="AI32" s="192" t="s">
        <v>294</v>
      </c>
      <c r="AJ32" s="47"/>
      <c r="AK32" s="67"/>
      <c r="AL32" s="48" t="s">
        <v>633</v>
      </c>
      <c r="AM32" s="50" t="s">
        <v>631</v>
      </c>
      <c r="AN32" s="68"/>
      <c r="AO32" s="51"/>
      <c r="AP32" s="51"/>
      <c r="AQ32" s="60"/>
      <c r="AR32" s="150"/>
      <c r="AS32" s="60"/>
      <c r="AT32" s="150"/>
      <c r="AU32" s="150"/>
      <c r="AV32" s="150"/>
      <c r="AW32" s="241">
        <f t="shared" si="12"/>
        <v>0</v>
      </c>
      <c r="AX32" s="241">
        <f t="shared" si="12"/>
        <v>0</v>
      </c>
    </row>
    <row r="33" spans="1:50" s="86" customFormat="1" ht="15" customHeight="1" thickBot="1" x14ac:dyDescent="0.25">
      <c r="A33" s="192" t="s">
        <v>50</v>
      </c>
      <c r="B33" s="82" t="s">
        <v>96</v>
      </c>
      <c r="C33" s="83" t="s">
        <v>97</v>
      </c>
      <c r="D33" s="83"/>
      <c r="E33" s="83"/>
      <c r="F33" s="83"/>
      <c r="G33" s="83"/>
      <c r="H33" s="83"/>
      <c r="I33" s="85">
        <f t="shared" ref="I33:R33" si="31">SUM(I34,I37,I40)</f>
        <v>0</v>
      </c>
      <c r="J33" s="85">
        <f t="shared" si="31"/>
        <v>0</v>
      </c>
      <c r="K33" s="85">
        <f t="shared" si="31"/>
        <v>0</v>
      </c>
      <c r="L33" s="85">
        <f t="shared" si="31"/>
        <v>0</v>
      </c>
      <c r="M33" s="85">
        <f t="shared" ref="M33:N33" si="32">SUM(M34,M37,M40)</f>
        <v>0</v>
      </c>
      <c r="N33" s="85">
        <f t="shared" si="32"/>
        <v>0</v>
      </c>
      <c r="O33" s="85">
        <f t="shared" si="31"/>
        <v>0</v>
      </c>
      <c r="P33" s="85">
        <f t="shared" si="31"/>
        <v>0</v>
      </c>
      <c r="Q33" s="85">
        <f t="shared" si="31"/>
        <v>0</v>
      </c>
      <c r="R33" s="85">
        <f t="shared" si="31"/>
        <v>0</v>
      </c>
      <c r="S33" s="192" t="s">
        <v>198</v>
      </c>
      <c r="T33" s="82" t="s">
        <v>96</v>
      </c>
      <c r="U33" s="83" t="s">
        <v>97</v>
      </c>
      <c r="V33" s="83"/>
      <c r="W33" s="83"/>
      <c r="X33" s="83"/>
      <c r="Y33" s="83"/>
      <c r="Z33" s="83"/>
      <c r="AA33" s="85">
        <f>SUM(AA34,AA37,AA40)</f>
        <v>0</v>
      </c>
      <c r="AB33" s="85">
        <f>SUM(AB34,AB37,AB40)</f>
        <v>0</v>
      </c>
      <c r="AC33" s="85"/>
      <c r="AD33" s="85"/>
      <c r="AE33" s="85"/>
      <c r="AF33" s="85"/>
      <c r="AG33" s="85">
        <f>SUM(AG34,AG37,AG40)</f>
        <v>0</v>
      </c>
      <c r="AH33" s="85">
        <f>SUM(AH34,AH37,AH40)</f>
        <v>0</v>
      </c>
      <c r="AI33" s="192" t="s">
        <v>295</v>
      </c>
      <c r="AJ33" s="82" t="s">
        <v>96</v>
      </c>
      <c r="AK33" s="83" t="s">
        <v>97</v>
      </c>
      <c r="AL33" s="83"/>
      <c r="AM33" s="83"/>
      <c r="AN33" s="83"/>
      <c r="AO33" s="83"/>
      <c r="AP33" s="83"/>
      <c r="AQ33" s="85">
        <f t="shared" ref="AQ33:AV33" si="33">SUM(AQ34,AQ37,AQ40)</f>
        <v>0</v>
      </c>
      <c r="AR33" s="85">
        <f t="shared" si="33"/>
        <v>0</v>
      </c>
      <c r="AS33" s="85">
        <f t="shared" si="33"/>
        <v>0</v>
      </c>
      <c r="AT33" s="85">
        <f t="shared" si="33"/>
        <v>0</v>
      </c>
      <c r="AU33" s="85">
        <f t="shared" si="33"/>
        <v>0</v>
      </c>
      <c r="AV33" s="85">
        <f t="shared" si="33"/>
        <v>0</v>
      </c>
      <c r="AW33" s="85">
        <f t="shared" si="12"/>
        <v>0</v>
      </c>
      <c r="AX33" s="85">
        <f t="shared" si="12"/>
        <v>0</v>
      </c>
    </row>
    <row r="34" spans="1:50" s="86" customFormat="1" ht="15" customHeight="1" thickBot="1" x14ac:dyDescent="0.25">
      <c r="A34" s="192" t="s">
        <v>51</v>
      </c>
      <c r="B34" s="87"/>
      <c r="C34" s="95" t="s">
        <v>98</v>
      </c>
      <c r="D34" s="97" t="s">
        <v>521</v>
      </c>
      <c r="E34" s="92"/>
      <c r="F34" s="93"/>
      <c r="G34" s="93"/>
      <c r="H34" s="93"/>
      <c r="I34" s="94">
        <f t="shared" ref="I34:R34" si="34">SUM(I35:I36)</f>
        <v>0</v>
      </c>
      <c r="J34" s="94">
        <f t="shared" si="34"/>
        <v>0</v>
      </c>
      <c r="K34" s="94">
        <f t="shared" si="34"/>
        <v>0</v>
      </c>
      <c r="L34" s="94">
        <f t="shared" si="34"/>
        <v>0</v>
      </c>
      <c r="M34" s="94">
        <f t="shared" ref="M34:N34" si="35">SUM(M35:M36)</f>
        <v>0</v>
      </c>
      <c r="N34" s="94">
        <f t="shared" si="35"/>
        <v>0</v>
      </c>
      <c r="O34" s="94">
        <f t="shared" si="34"/>
        <v>0</v>
      </c>
      <c r="P34" s="94">
        <f t="shared" si="34"/>
        <v>0</v>
      </c>
      <c r="Q34" s="94">
        <f t="shared" si="34"/>
        <v>0</v>
      </c>
      <c r="R34" s="94">
        <f t="shared" si="34"/>
        <v>0</v>
      </c>
      <c r="S34" s="192" t="s">
        <v>199</v>
      </c>
      <c r="T34" s="87"/>
      <c r="U34" s="95" t="s">
        <v>98</v>
      </c>
      <c r="V34" s="97" t="s">
        <v>521</v>
      </c>
      <c r="W34" s="92"/>
      <c r="X34" s="93"/>
      <c r="Y34" s="93"/>
      <c r="Z34" s="93"/>
      <c r="AA34" s="94">
        <f t="shared" ref="AA34:AH34" si="36">SUM(AA35:AA36)</f>
        <v>0</v>
      </c>
      <c r="AB34" s="94">
        <f t="shared" si="36"/>
        <v>0</v>
      </c>
      <c r="AC34" s="94">
        <f t="shared" si="36"/>
        <v>0</v>
      </c>
      <c r="AD34" s="94">
        <f t="shared" si="36"/>
        <v>0</v>
      </c>
      <c r="AE34" s="94">
        <f t="shared" si="36"/>
        <v>0</v>
      </c>
      <c r="AF34" s="94">
        <f t="shared" si="36"/>
        <v>0</v>
      </c>
      <c r="AG34" s="94">
        <f t="shared" si="36"/>
        <v>0</v>
      </c>
      <c r="AH34" s="94">
        <f t="shared" si="36"/>
        <v>0</v>
      </c>
      <c r="AI34" s="192" t="s">
        <v>296</v>
      </c>
      <c r="AJ34" s="87"/>
      <c r="AK34" s="95" t="s">
        <v>98</v>
      </c>
      <c r="AL34" s="97" t="s">
        <v>521</v>
      </c>
      <c r="AM34" s="92"/>
      <c r="AN34" s="93"/>
      <c r="AO34" s="93"/>
      <c r="AP34" s="93"/>
      <c r="AQ34" s="94">
        <f t="shared" ref="AQ34:AR34" si="37">SUM(AQ35:AQ36)</f>
        <v>0</v>
      </c>
      <c r="AR34" s="94">
        <f t="shared" si="37"/>
        <v>0</v>
      </c>
      <c r="AS34" s="94">
        <f t="shared" ref="AS34:AT34" si="38">SUM(AS35:AS36)</f>
        <v>0</v>
      </c>
      <c r="AT34" s="94">
        <f t="shared" si="38"/>
        <v>0</v>
      </c>
      <c r="AU34" s="94">
        <f t="shared" ref="AU34:AV34" si="39">SUM(AU35:AU36)</f>
        <v>0</v>
      </c>
      <c r="AV34" s="94">
        <f t="shared" si="39"/>
        <v>0</v>
      </c>
      <c r="AW34" s="94">
        <f t="shared" si="12"/>
        <v>0</v>
      </c>
      <c r="AX34" s="94">
        <f t="shared" si="12"/>
        <v>0</v>
      </c>
    </row>
    <row r="35" spans="1:50" s="62" customFormat="1" ht="15" customHeight="1" thickBot="1" x14ac:dyDescent="0.25">
      <c r="A35" s="192" t="s">
        <v>52</v>
      </c>
      <c r="B35" s="61"/>
      <c r="C35" s="64"/>
      <c r="D35" s="48" t="s">
        <v>595</v>
      </c>
      <c r="E35" s="59" t="s">
        <v>596</v>
      </c>
      <c r="F35" s="59"/>
      <c r="G35" s="59"/>
      <c r="H35" s="59"/>
      <c r="I35" s="60"/>
      <c r="J35" s="60"/>
      <c r="K35" s="60"/>
      <c r="L35" s="60"/>
      <c r="M35" s="60"/>
      <c r="N35" s="60"/>
      <c r="O35" s="60"/>
      <c r="P35" s="60"/>
      <c r="Q35" s="60"/>
      <c r="R35" s="60"/>
      <c r="S35" s="192" t="s">
        <v>200</v>
      </c>
      <c r="T35" s="61"/>
      <c r="U35" s="64"/>
      <c r="V35" s="48" t="s">
        <v>595</v>
      </c>
      <c r="W35" s="59" t="s">
        <v>596</v>
      </c>
      <c r="X35" s="59"/>
      <c r="Y35" s="59"/>
      <c r="Z35" s="59"/>
      <c r="AA35" s="60"/>
      <c r="AB35" s="60"/>
      <c r="AC35" s="60"/>
      <c r="AD35" s="60"/>
      <c r="AE35" s="60"/>
      <c r="AF35" s="60"/>
      <c r="AG35" s="60"/>
      <c r="AH35" s="60"/>
      <c r="AI35" s="192" t="s">
        <v>297</v>
      </c>
      <c r="AJ35" s="61"/>
      <c r="AK35" s="64"/>
      <c r="AL35" s="48" t="s">
        <v>595</v>
      </c>
      <c r="AM35" s="59" t="s">
        <v>596</v>
      </c>
      <c r="AN35" s="59"/>
      <c r="AO35" s="59"/>
      <c r="AP35" s="59"/>
      <c r="AQ35" s="60"/>
      <c r="AR35" s="60"/>
      <c r="AS35" s="60"/>
      <c r="AT35" s="60"/>
      <c r="AU35" s="60"/>
      <c r="AV35" s="60"/>
      <c r="AW35" s="241">
        <f t="shared" si="12"/>
        <v>0</v>
      </c>
      <c r="AX35" s="241">
        <f t="shared" si="12"/>
        <v>0</v>
      </c>
    </row>
    <row r="36" spans="1:50" s="62" customFormat="1" ht="15" customHeight="1" thickBot="1" x14ac:dyDescent="0.25">
      <c r="A36" s="192" t="s">
        <v>53</v>
      </c>
      <c r="B36" s="61"/>
      <c r="C36" s="48"/>
      <c r="D36" s="48" t="s">
        <v>597</v>
      </c>
      <c r="E36" s="59" t="s">
        <v>598</v>
      </c>
      <c r="F36" s="66"/>
      <c r="G36" s="66"/>
      <c r="H36" s="59"/>
      <c r="I36" s="60"/>
      <c r="J36" s="60"/>
      <c r="K36" s="60"/>
      <c r="L36" s="60"/>
      <c r="M36" s="60"/>
      <c r="N36" s="60"/>
      <c r="O36" s="60"/>
      <c r="P36" s="60"/>
      <c r="Q36" s="60"/>
      <c r="R36" s="60"/>
      <c r="S36" s="192" t="s">
        <v>222</v>
      </c>
      <c r="T36" s="61"/>
      <c r="U36" s="48"/>
      <c r="V36" s="48" t="s">
        <v>597</v>
      </c>
      <c r="W36" s="59" t="s">
        <v>598</v>
      </c>
      <c r="X36" s="66"/>
      <c r="Y36" s="66"/>
      <c r="Z36" s="59"/>
      <c r="AA36" s="60"/>
      <c r="AB36" s="60"/>
      <c r="AC36" s="60"/>
      <c r="AD36" s="60"/>
      <c r="AE36" s="60"/>
      <c r="AF36" s="60"/>
      <c r="AG36" s="60"/>
      <c r="AH36" s="60"/>
      <c r="AI36" s="192" t="s">
        <v>298</v>
      </c>
      <c r="AJ36" s="61"/>
      <c r="AK36" s="48"/>
      <c r="AL36" s="48" t="s">
        <v>597</v>
      </c>
      <c r="AM36" s="59" t="s">
        <v>598</v>
      </c>
      <c r="AN36" s="66"/>
      <c r="AO36" s="66"/>
      <c r="AP36" s="59"/>
      <c r="AQ36" s="60"/>
      <c r="AR36" s="60"/>
      <c r="AS36" s="60"/>
      <c r="AT36" s="60"/>
      <c r="AU36" s="60"/>
      <c r="AV36" s="60"/>
      <c r="AW36" s="241">
        <f t="shared" si="12"/>
        <v>0</v>
      </c>
      <c r="AX36" s="241">
        <f t="shared" si="12"/>
        <v>0</v>
      </c>
    </row>
    <row r="37" spans="1:50" s="86" customFormat="1" ht="15" customHeight="1" thickBot="1" x14ac:dyDescent="0.25">
      <c r="A37" s="192" t="s">
        <v>54</v>
      </c>
      <c r="B37" s="87"/>
      <c r="C37" s="95" t="s">
        <v>99</v>
      </c>
      <c r="D37" s="96" t="s">
        <v>97</v>
      </c>
      <c r="E37" s="89"/>
      <c r="F37" s="90"/>
      <c r="G37" s="90"/>
      <c r="H37" s="90"/>
      <c r="I37" s="91">
        <f t="shared" ref="I37:R37" si="40">SUM(I38:I39)</f>
        <v>0</v>
      </c>
      <c r="J37" s="91">
        <f t="shared" si="40"/>
        <v>0</v>
      </c>
      <c r="K37" s="91">
        <f t="shared" si="40"/>
        <v>0</v>
      </c>
      <c r="L37" s="91">
        <f t="shared" si="40"/>
        <v>0</v>
      </c>
      <c r="M37" s="91">
        <f t="shared" ref="M37:N37" si="41">SUM(M38:M39)</f>
        <v>0</v>
      </c>
      <c r="N37" s="91">
        <f t="shared" si="41"/>
        <v>0</v>
      </c>
      <c r="O37" s="91">
        <f t="shared" si="40"/>
        <v>0</v>
      </c>
      <c r="P37" s="91">
        <f t="shared" si="40"/>
        <v>0</v>
      </c>
      <c r="Q37" s="91">
        <f t="shared" si="40"/>
        <v>0</v>
      </c>
      <c r="R37" s="91">
        <f t="shared" si="40"/>
        <v>0</v>
      </c>
      <c r="S37" s="192" t="s">
        <v>223</v>
      </c>
      <c r="T37" s="87"/>
      <c r="U37" s="95" t="s">
        <v>99</v>
      </c>
      <c r="V37" s="96" t="s">
        <v>97</v>
      </c>
      <c r="W37" s="89"/>
      <c r="X37" s="90"/>
      <c r="Y37" s="90"/>
      <c r="Z37" s="90"/>
      <c r="AA37" s="91">
        <f t="shared" ref="AA37:AH37" si="42">SUM(AA38:AA39)</f>
        <v>0</v>
      </c>
      <c r="AB37" s="91">
        <f t="shared" si="42"/>
        <v>0</v>
      </c>
      <c r="AC37" s="91">
        <f t="shared" si="42"/>
        <v>0</v>
      </c>
      <c r="AD37" s="91">
        <f t="shared" si="42"/>
        <v>0</v>
      </c>
      <c r="AE37" s="91">
        <f t="shared" si="42"/>
        <v>0</v>
      </c>
      <c r="AF37" s="91">
        <f t="shared" si="42"/>
        <v>0</v>
      </c>
      <c r="AG37" s="91">
        <f t="shared" si="42"/>
        <v>0</v>
      </c>
      <c r="AH37" s="91">
        <f t="shared" si="42"/>
        <v>0</v>
      </c>
      <c r="AI37" s="192" t="s">
        <v>299</v>
      </c>
      <c r="AJ37" s="87"/>
      <c r="AK37" s="95" t="s">
        <v>99</v>
      </c>
      <c r="AL37" s="96" t="s">
        <v>97</v>
      </c>
      <c r="AM37" s="89"/>
      <c r="AN37" s="90"/>
      <c r="AO37" s="90"/>
      <c r="AP37" s="90"/>
      <c r="AQ37" s="91">
        <f t="shared" ref="AQ37:AR37" si="43">SUM(AQ38:AQ39)</f>
        <v>0</v>
      </c>
      <c r="AR37" s="91">
        <f t="shared" si="43"/>
        <v>0</v>
      </c>
      <c r="AS37" s="91">
        <f t="shared" ref="AS37:AT37" si="44">SUM(AS38:AS39)</f>
        <v>0</v>
      </c>
      <c r="AT37" s="91">
        <f t="shared" si="44"/>
        <v>0</v>
      </c>
      <c r="AU37" s="91">
        <f t="shared" ref="AU37:AV37" si="45">SUM(AU38:AU39)</f>
        <v>0</v>
      </c>
      <c r="AV37" s="91">
        <f t="shared" si="45"/>
        <v>0</v>
      </c>
      <c r="AW37" s="91">
        <f t="shared" si="12"/>
        <v>0</v>
      </c>
      <c r="AX37" s="91">
        <f t="shared" si="12"/>
        <v>0</v>
      </c>
    </row>
    <row r="38" spans="1:50" s="62" customFormat="1" ht="15" customHeight="1" thickBot="1" x14ac:dyDescent="0.25">
      <c r="A38" s="192" t="s">
        <v>55</v>
      </c>
      <c r="B38" s="61"/>
      <c r="C38" s="64"/>
      <c r="D38" s="48" t="s">
        <v>634</v>
      </c>
      <c r="E38" s="59" t="s">
        <v>628</v>
      </c>
      <c r="F38" s="59"/>
      <c r="G38" s="59"/>
      <c r="H38" s="59"/>
      <c r="I38" s="60"/>
      <c r="J38" s="60"/>
      <c r="K38" s="60"/>
      <c r="L38" s="60"/>
      <c r="M38" s="60"/>
      <c r="N38" s="60"/>
      <c r="O38" s="60"/>
      <c r="P38" s="60"/>
      <c r="Q38" s="60"/>
      <c r="R38" s="60"/>
      <c r="S38" s="192" t="s">
        <v>224</v>
      </c>
      <c r="T38" s="61"/>
      <c r="U38" s="64"/>
      <c r="V38" s="48" t="s">
        <v>634</v>
      </c>
      <c r="W38" s="59" t="s">
        <v>628</v>
      </c>
      <c r="X38" s="59"/>
      <c r="Y38" s="59"/>
      <c r="Z38" s="59"/>
      <c r="AA38" s="60"/>
      <c r="AB38" s="60"/>
      <c r="AC38" s="60"/>
      <c r="AD38" s="60"/>
      <c r="AE38" s="60"/>
      <c r="AF38" s="60"/>
      <c r="AG38" s="60"/>
      <c r="AH38" s="60"/>
      <c r="AI38" s="192" t="s">
        <v>300</v>
      </c>
      <c r="AJ38" s="61"/>
      <c r="AK38" s="64"/>
      <c r="AL38" s="48" t="s">
        <v>634</v>
      </c>
      <c r="AM38" s="59" t="s">
        <v>628</v>
      </c>
      <c r="AN38" s="59"/>
      <c r="AO38" s="59"/>
      <c r="AP38" s="59"/>
      <c r="AQ38" s="60"/>
      <c r="AR38" s="60"/>
      <c r="AS38" s="60"/>
      <c r="AT38" s="60"/>
      <c r="AU38" s="60"/>
      <c r="AV38" s="60"/>
      <c r="AW38" s="241">
        <f t="shared" si="12"/>
        <v>0</v>
      </c>
      <c r="AX38" s="241">
        <f t="shared" si="12"/>
        <v>0</v>
      </c>
    </row>
    <row r="39" spans="1:50" s="62" customFormat="1" ht="15" customHeight="1" thickBot="1" x14ac:dyDescent="0.25">
      <c r="A39" s="192" t="s">
        <v>56</v>
      </c>
      <c r="B39" s="61"/>
      <c r="C39" s="64"/>
      <c r="D39" s="48" t="s">
        <v>635</v>
      </c>
      <c r="E39" s="59" t="s">
        <v>629</v>
      </c>
      <c r="F39" s="50"/>
      <c r="G39" s="50"/>
      <c r="H39" s="50"/>
      <c r="I39" s="60"/>
      <c r="J39" s="60"/>
      <c r="K39" s="60"/>
      <c r="L39" s="60"/>
      <c r="M39" s="60"/>
      <c r="N39" s="60"/>
      <c r="O39" s="60"/>
      <c r="P39" s="60"/>
      <c r="Q39" s="60"/>
      <c r="R39" s="60"/>
      <c r="S39" s="192" t="s">
        <v>225</v>
      </c>
      <c r="T39" s="61"/>
      <c r="U39" s="64"/>
      <c r="V39" s="48" t="s">
        <v>635</v>
      </c>
      <c r="W39" s="59" t="s">
        <v>629</v>
      </c>
      <c r="X39" s="50"/>
      <c r="Y39" s="50"/>
      <c r="Z39" s="50"/>
      <c r="AA39" s="60"/>
      <c r="AB39" s="60"/>
      <c r="AC39" s="60"/>
      <c r="AD39" s="60"/>
      <c r="AE39" s="60"/>
      <c r="AF39" s="60"/>
      <c r="AG39" s="60"/>
      <c r="AH39" s="60"/>
      <c r="AI39" s="192" t="s">
        <v>301</v>
      </c>
      <c r="AJ39" s="61"/>
      <c r="AK39" s="64"/>
      <c r="AL39" s="48" t="s">
        <v>635</v>
      </c>
      <c r="AM39" s="59" t="s">
        <v>629</v>
      </c>
      <c r="AN39" s="50"/>
      <c r="AO39" s="50"/>
      <c r="AP39" s="50"/>
      <c r="AQ39" s="60"/>
      <c r="AR39" s="60"/>
      <c r="AS39" s="60"/>
      <c r="AT39" s="60"/>
      <c r="AU39" s="60"/>
      <c r="AV39" s="60"/>
      <c r="AW39" s="241">
        <f t="shared" si="12"/>
        <v>0</v>
      </c>
      <c r="AX39" s="241">
        <f t="shared" si="12"/>
        <v>0</v>
      </c>
    </row>
    <row r="40" spans="1:50" s="86" customFormat="1" ht="15" customHeight="1" thickBot="1" x14ac:dyDescent="0.25">
      <c r="A40" s="192" t="s">
        <v>57</v>
      </c>
      <c r="B40" s="87"/>
      <c r="C40" s="95" t="s">
        <v>100</v>
      </c>
      <c r="D40" s="92" t="s">
        <v>522</v>
      </c>
      <c r="E40" s="98"/>
      <c r="F40" s="93"/>
      <c r="G40" s="93"/>
      <c r="H40" s="93"/>
      <c r="I40" s="94">
        <f t="shared" ref="I40:AH40" si="46">SUM(I41)</f>
        <v>0</v>
      </c>
      <c r="J40" s="94">
        <f t="shared" si="46"/>
        <v>0</v>
      </c>
      <c r="K40" s="94">
        <f t="shared" si="46"/>
        <v>0</v>
      </c>
      <c r="L40" s="94">
        <f t="shared" si="46"/>
        <v>0</v>
      </c>
      <c r="M40" s="94">
        <f t="shared" si="46"/>
        <v>0</v>
      </c>
      <c r="N40" s="94">
        <f t="shared" si="46"/>
        <v>0</v>
      </c>
      <c r="O40" s="94">
        <f t="shared" si="46"/>
        <v>0</v>
      </c>
      <c r="P40" s="94">
        <f t="shared" si="46"/>
        <v>0</v>
      </c>
      <c r="Q40" s="94">
        <f t="shared" si="46"/>
        <v>0</v>
      </c>
      <c r="R40" s="94">
        <f t="shared" si="46"/>
        <v>0</v>
      </c>
      <c r="S40" s="192" t="s">
        <v>226</v>
      </c>
      <c r="T40" s="87"/>
      <c r="U40" s="95" t="s">
        <v>100</v>
      </c>
      <c r="V40" s="92" t="s">
        <v>522</v>
      </c>
      <c r="W40" s="98"/>
      <c r="X40" s="93"/>
      <c r="Y40" s="93"/>
      <c r="Z40" s="93"/>
      <c r="AA40" s="94">
        <f t="shared" si="46"/>
        <v>0</v>
      </c>
      <c r="AB40" s="94">
        <f t="shared" si="46"/>
        <v>0</v>
      </c>
      <c r="AC40" s="94">
        <f t="shared" si="46"/>
        <v>0</v>
      </c>
      <c r="AD40" s="94">
        <f t="shared" si="46"/>
        <v>0</v>
      </c>
      <c r="AE40" s="94">
        <f t="shared" si="46"/>
        <v>0</v>
      </c>
      <c r="AF40" s="94">
        <f t="shared" si="46"/>
        <v>0</v>
      </c>
      <c r="AG40" s="94">
        <f t="shared" si="46"/>
        <v>0</v>
      </c>
      <c r="AH40" s="94">
        <f t="shared" si="46"/>
        <v>0</v>
      </c>
      <c r="AI40" s="192" t="s">
        <v>302</v>
      </c>
      <c r="AJ40" s="87"/>
      <c r="AK40" s="95" t="s">
        <v>100</v>
      </c>
      <c r="AL40" s="92" t="s">
        <v>522</v>
      </c>
      <c r="AM40" s="98"/>
      <c r="AN40" s="93"/>
      <c r="AO40" s="93"/>
      <c r="AP40" s="93"/>
      <c r="AQ40" s="94">
        <f t="shared" ref="AQ40:AR40" si="47">SUM(AQ41)</f>
        <v>0</v>
      </c>
      <c r="AR40" s="94">
        <f t="shared" si="47"/>
        <v>0</v>
      </c>
      <c r="AS40" s="94">
        <f t="shared" ref="AS40:AV40" si="48">SUM(AS41)</f>
        <v>0</v>
      </c>
      <c r="AT40" s="94">
        <f t="shared" si="48"/>
        <v>0</v>
      </c>
      <c r="AU40" s="94">
        <f t="shared" si="48"/>
        <v>0</v>
      </c>
      <c r="AV40" s="94">
        <f t="shared" si="48"/>
        <v>0</v>
      </c>
      <c r="AW40" s="94">
        <f t="shared" si="12"/>
        <v>0</v>
      </c>
      <c r="AX40" s="94">
        <f t="shared" si="12"/>
        <v>0</v>
      </c>
    </row>
    <row r="41" spans="1:50" s="62" customFormat="1" ht="15" customHeight="1" thickBot="1" x14ac:dyDescent="0.25">
      <c r="A41" s="192" t="s">
        <v>58</v>
      </c>
      <c r="B41" s="61"/>
      <c r="C41" s="64"/>
      <c r="D41" s="48" t="s">
        <v>636</v>
      </c>
      <c r="E41" s="50" t="s">
        <v>523</v>
      </c>
      <c r="F41" s="50"/>
      <c r="G41" s="50"/>
      <c r="H41" s="50"/>
      <c r="I41" s="52"/>
      <c r="J41" s="52"/>
      <c r="K41" s="152"/>
      <c r="L41" s="152"/>
      <c r="M41" s="152"/>
      <c r="N41" s="152"/>
      <c r="O41" s="152"/>
      <c r="P41" s="152"/>
      <c r="Q41" s="152"/>
      <c r="R41" s="152"/>
      <c r="S41" s="192" t="s">
        <v>227</v>
      </c>
      <c r="T41" s="61"/>
      <c r="U41" s="64"/>
      <c r="V41" s="48" t="s">
        <v>636</v>
      </c>
      <c r="W41" s="50" t="s">
        <v>523</v>
      </c>
      <c r="X41" s="50"/>
      <c r="Y41" s="50"/>
      <c r="Z41" s="50"/>
      <c r="AA41" s="52"/>
      <c r="AB41" s="152"/>
      <c r="AC41" s="152"/>
      <c r="AD41" s="152"/>
      <c r="AE41" s="152"/>
      <c r="AF41" s="152"/>
      <c r="AG41" s="152"/>
      <c r="AH41" s="152"/>
      <c r="AI41" s="192" t="s">
        <v>303</v>
      </c>
      <c r="AJ41" s="61"/>
      <c r="AK41" s="64"/>
      <c r="AL41" s="48" t="s">
        <v>636</v>
      </c>
      <c r="AM41" s="50" t="s">
        <v>523</v>
      </c>
      <c r="AN41" s="50"/>
      <c r="AO41" s="50"/>
      <c r="AP41" s="50"/>
      <c r="AQ41" s="52"/>
      <c r="AR41" s="152"/>
      <c r="AS41" s="52"/>
      <c r="AT41" s="152"/>
      <c r="AU41" s="152"/>
      <c r="AV41" s="152"/>
      <c r="AW41" s="242">
        <f t="shared" si="12"/>
        <v>0</v>
      </c>
      <c r="AX41" s="242">
        <f t="shared" si="12"/>
        <v>0</v>
      </c>
    </row>
    <row r="42" spans="1:50" s="86" customFormat="1" ht="30" customHeight="1" thickBot="1" x14ac:dyDescent="0.25">
      <c r="A42" s="192" t="s">
        <v>59</v>
      </c>
      <c r="B42" s="539" t="s">
        <v>876</v>
      </c>
      <c r="C42" s="540"/>
      <c r="D42" s="540"/>
      <c r="E42" s="540"/>
      <c r="F42" s="540"/>
      <c r="G42" s="540"/>
      <c r="H42" s="540"/>
      <c r="I42" s="99">
        <f t="shared" ref="I42:R42" si="49">SUM(I7,I33)</f>
        <v>0</v>
      </c>
      <c r="J42" s="99">
        <f t="shared" si="49"/>
        <v>0</v>
      </c>
      <c r="K42" s="99">
        <f t="shared" si="49"/>
        <v>100</v>
      </c>
      <c r="L42" s="99">
        <f t="shared" si="49"/>
        <v>1700</v>
      </c>
      <c r="M42" s="99">
        <f t="shared" ref="M42:N42" si="50">SUM(M7,M33)</f>
        <v>0</v>
      </c>
      <c r="N42" s="99">
        <f t="shared" si="50"/>
        <v>0</v>
      </c>
      <c r="O42" s="99">
        <f t="shared" si="49"/>
        <v>2500</v>
      </c>
      <c r="P42" s="99">
        <f t="shared" si="49"/>
        <v>0</v>
      </c>
      <c r="Q42" s="99">
        <f t="shared" si="49"/>
        <v>0</v>
      </c>
      <c r="R42" s="99">
        <f t="shared" si="49"/>
        <v>0</v>
      </c>
      <c r="S42" s="192" t="s">
        <v>228</v>
      </c>
      <c r="T42" s="539" t="s">
        <v>876</v>
      </c>
      <c r="U42" s="540"/>
      <c r="V42" s="540"/>
      <c r="W42" s="540"/>
      <c r="X42" s="540"/>
      <c r="Y42" s="540"/>
      <c r="Z42" s="540"/>
      <c r="AA42" s="99">
        <f t="shared" ref="AA42:AH42" si="51">SUM(AA7,AA33)</f>
        <v>0</v>
      </c>
      <c r="AB42" s="99">
        <f t="shared" si="51"/>
        <v>0</v>
      </c>
      <c r="AC42" s="99">
        <f t="shared" si="51"/>
        <v>71638</v>
      </c>
      <c r="AD42" s="99">
        <f t="shared" si="51"/>
        <v>76241</v>
      </c>
      <c r="AE42" s="99">
        <f t="shared" si="51"/>
        <v>3713</v>
      </c>
      <c r="AF42" s="99">
        <f t="shared" si="51"/>
        <v>4211</v>
      </c>
      <c r="AG42" s="99">
        <f t="shared" si="51"/>
        <v>0</v>
      </c>
      <c r="AH42" s="99">
        <f t="shared" si="51"/>
        <v>0</v>
      </c>
      <c r="AI42" s="192" t="s">
        <v>304</v>
      </c>
      <c r="AJ42" s="539" t="s">
        <v>876</v>
      </c>
      <c r="AK42" s="540"/>
      <c r="AL42" s="540"/>
      <c r="AM42" s="540"/>
      <c r="AN42" s="540"/>
      <c r="AO42" s="540"/>
      <c r="AP42" s="540"/>
      <c r="AQ42" s="99">
        <f t="shared" ref="AQ42:AR42" si="52">SUM(AQ7,AQ33)</f>
        <v>0</v>
      </c>
      <c r="AR42" s="99">
        <f t="shared" si="52"/>
        <v>0</v>
      </c>
      <c r="AS42" s="99">
        <f t="shared" ref="AS42:AT42" si="53">SUM(AS7,AS33)</f>
        <v>20670</v>
      </c>
      <c r="AT42" s="99">
        <f t="shared" si="53"/>
        <v>42431</v>
      </c>
      <c r="AU42" s="99">
        <f t="shared" ref="AU42:AV42" si="54">SUM(AU7,AU33)</f>
        <v>85748</v>
      </c>
      <c r="AV42" s="99">
        <f t="shared" si="54"/>
        <v>36332</v>
      </c>
      <c r="AW42" s="99">
        <f t="shared" si="12"/>
        <v>184369</v>
      </c>
      <c r="AX42" s="99">
        <f t="shared" si="12"/>
        <v>160915</v>
      </c>
    </row>
    <row r="43" spans="1:50" s="101" customFormat="1" ht="15" customHeight="1" thickBot="1" x14ac:dyDescent="0.25">
      <c r="A43" s="192" t="s">
        <v>60</v>
      </c>
      <c r="B43" s="82" t="s">
        <v>101</v>
      </c>
      <c r="C43" s="541" t="s">
        <v>524</v>
      </c>
      <c r="D43" s="541"/>
      <c r="E43" s="541"/>
      <c r="F43" s="541"/>
      <c r="G43" s="541"/>
      <c r="H43" s="541"/>
      <c r="I43" s="85">
        <f t="shared" ref="I43:R43" si="55">SUM(I44,I46,I49)</f>
        <v>316536</v>
      </c>
      <c r="J43" s="85">
        <f t="shared" si="55"/>
        <v>316536</v>
      </c>
      <c r="K43" s="85">
        <f t="shared" si="55"/>
        <v>0</v>
      </c>
      <c r="L43" s="85">
        <f t="shared" si="55"/>
        <v>0</v>
      </c>
      <c r="M43" s="85">
        <f t="shared" ref="M43:N43" si="56">SUM(M44,M46,M49)</f>
        <v>0</v>
      </c>
      <c r="N43" s="85">
        <f t="shared" si="56"/>
        <v>0</v>
      </c>
      <c r="O43" s="85">
        <f t="shared" si="55"/>
        <v>0</v>
      </c>
      <c r="P43" s="85">
        <f t="shared" si="55"/>
        <v>0</v>
      </c>
      <c r="Q43" s="85">
        <f t="shared" si="55"/>
        <v>0</v>
      </c>
      <c r="R43" s="85">
        <f t="shared" si="55"/>
        <v>0</v>
      </c>
      <c r="S43" s="192" t="s">
        <v>229</v>
      </c>
      <c r="T43" s="82" t="s">
        <v>101</v>
      </c>
      <c r="U43" s="541" t="s">
        <v>524</v>
      </c>
      <c r="V43" s="541"/>
      <c r="W43" s="541"/>
      <c r="X43" s="541"/>
      <c r="Y43" s="541"/>
      <c r="Z43" s="541"/>
      <c r="AA43" s="85">
        <f t="shared" ref="AA43:AH43" si="57">SUM(AA44,AA46,AA49)</f>
        <v>0</v>
      </c>
      <c r="AB43" s="85">
        <f t="shared" si="57"/>
        <v>0</v>
      </c>
      <c r="AC43" s="85">
        <f t="shared" si="57"/>
        <v>0</v>
      </c>
      <c r="AD43" s="85">
        <f t="shared" si="57"/>
        <v>0</v>
      </c>
      <c r="AE43" s="85">
        <f t="shared" si="57"/>
        <v>0</v>
      </c>
      <c r="AF43" s="85">
        <f t="shared" si="57"/>
        <v>0</v>
      </c>
      <c r="AG43" s="85">
        <f t="shared" si="57"/>
        <v>0</v>
      </c>
      <c r="AH43" s="85">
        <f t="shared" si="57"/>
        <v>0</v>
      </c>
      <c r="AI43" s="192" t="s">
        <v>305</v>
      </c>
      <c r="AJ43" s="82" t="s">
        <v>101</v>
      </c>
      <c r="AK43" s="541" t="s">
        <v>524</v>
      </c>
      <c r="AL43" s="541"/>
      <c r="AM43" s="541"/>
      <c r="AN43" s="541"/>
      <c r="AO43" s="541"/>
      <c r="AP43" s="541"/>
      <c r="AQ43" s="85">
        <f t="shared" ref="AQ43:AR43" si="58">SUM(AQ44,AQ46,AQ49)</f>
        <v>0</v>
      </c>
      <c r="AR43" s="85">
        <f t="shared" si="58"/>
        <v>0</v>
      </c>
      <c r="AS43" s="85">
        <f t="shared" ref="AS43:AT43" si="59">SUM(AS44,AS46,AS49)</f>
        <v>0</v>
      </c>
      <c r="AT43" s="85">
        <f t="shared" si="59"/>
        <v>0</v>
      </c>
      <c r="AU43" s="85">
        <f t="shared" ref="AU43:AV43" si="60">SUM(AU44,AU46,AU49)</f>
        <v>0</v>
      </c>
      <c r="AV43" s="85">
        <f t="shared" si="60"/>
        <v>0</v>
      </c>
      <c r="AW43" s="85">
        <f t="shared" si="12"/>
        <v>316536</v>
      </c>
      <c r="AX43" s="85">
        <f t="shared" si="12"/>
        <v>316536</v>
      </c>
    </row>
    <row r="44" spans="1:50" s="101" customFormat="1" ht="15" customHeight="1" thickBot="1" x14ac:dyDescent="0.25">
      <c r="A44" s="192" t="s">
        <v>62</v>
      </c>
      <c r="B44" s="100"/>
      <c r="C44" s="88" t="s">
        <v>102</v>
      </c>
      <c r="D44" s="89" t="s">
        <v>525</v>
      </c>
      <c r="E44" s="89"/>
      <c r="F44" s="89"/>
      <c r="G44" s="89"/>
      <c r="H44" s="89"/>
      <c r="I44" s="91">
        <f t="shared" ref="I44:AH44" si="61">SUM(I45)</f>
        <v>0</v>
      </c>
      <c r="J44" s="91">
        <f t="shared" si="61"/>
        <v>0</v>
      </c>
      <c r="K44" s="91">
        <f t="shared" si="61"/>
        <v>0</v>
      </c>
      <c r="L44" s="91">
        <f t="shared" si="61"/>
        <v>0</v>
      </c>
      <c r="M44" s="91">
        <f t="shared" si="61"/>
        <v>0</v>
      </c>
      <c r="N44" s="91">
        <f t="shared" si="61"/>
        <v>0</v>
      </c>
      <c r="O44" s="91">
        <f t="shared" si="61"/>
        <v>0</v>
      </c>
      <c r="P44" s="91">
        <f t="shared" si="61"/>
        <v>0</v>
      </c>
      <c r="Q44" s="91">
        <f t="shared" si="61"/>
        <v>0</v>
      </c>
      <c r="R44" s="91">
        <f t="shared" si="61"/>
        <v>0</v>
      </c>
      <c r="S44" s="192" t="s">
        <v>230</v>
      </c>
      <c r="T44" s="100"/>
      <c r="U44" s="88" t="s">
        <v>102</v>
      </c>
      <c r="V44" s="89" t="s">
        <v>525</v>
      </c>
      <c r="W44" s="89"/>
      <c r="X44" s="89"/>
      <c r="Y44" s="89"/>
      <c r="Z44" s="89"/>
      <c r="AA44" s="91">
        <f t="shared" si="61"/>
        <v>0</v>
      </c>
      <c r="AB44" s="91">
        <f t="shared" si="61"/>
        <v>0</v>
      </c>
      <c r="AC44" s="91">
        <f t="shared" si="61"/>
        <v>0</v>
      </c>
      <c r="AD44" s="91">
        <f t="shared" si="61"/>
        <v>0</v>
      </c>
      <c r="AE44" s="91">
        <f t="shared" si="61"/>
        <v>0</v>
      </c>
      <c r="AF44" s="91">
        <f t="shared" si="61"/>
        <v>0</v>
      </c>
      <c r="AG44" s="91">
        <f t="shared" si="61"/>
        <v>0</v>
      </c>
      <c r="AH44" s="91">
        <f t="shared" si="61"/>
        <v>0</v>
      </c>
      <c r="AI44" s="192" t="s">
        <v>306</v>
      </c>
      <c r="AJ44" s="100"/>
      <c r="AK44" s="88" t="s">
        <v>102</v>
      </c>
      <c r="AL44" s="89" t="s">
        <v>525</v>
      </c>
      <c r="AM44" s="89"/>
      <c r="AN44" s="89"/>
      <c r="AO44" s="89"/>
      <c r="AP44" s="89"/>
      <c r="AQ44" s="91">
        <f t="shared" ref="AQ44:AR44" si="62">SUM(AQ45)</f>
        <v>0</v>
      </c>
      <c r="AR44" s="91">
        <f t="shared" si="62"/>
        <v>0</v>
      </c>
      <c r="AS44" s="91">
        <f t="shared" ref="AS44:AV44" si="63">SUM(AS45)</f>
        <v>0</v>
      </c>
      <c r="AT44" s="91">
        <f t="shared" si="63"/>
        <v>0</v>
      </c>
      <c r="AU44" s="91">
        <f t="shared" si="63"/>
        <v>0</v>
      </c>
      <c r="AV44" s="91">
        <f t="shared" si="63"/>
        <v>0</v>
      </c>
      <c r="AW44" s="91">
        <f t="shared" si="12"/>
        <v>0</v>
      </c>
      <c r="AX44" s="91">
        <f t="shared" si="12"/>
        <v>0</v>
      </c>
    </row>
    <row r="45" spans="1:50" s="62" customFormat="1" ht="15" customHeight="1" thickBot="1" x14ac:dyDescent="0.25">
      <c r="A45" s="192" t="s">
        <v>63</v>
      </c>
      <c r="B45" s="61"/>
      <c r="C45" s="48"/>
      <c r="D45" s="65" t="s">
        <v>637</v>
      </c>
      <c r="E45" s="59" t="s">
        <v>526</v>
      </c>
      <c r="F45" s="59"/>
      <c r="G45" s="59"/>
      <c r="H45" s="59"/>
      <c r="I45" s="60"/>
      <c r="J45" s="60"/>
      <c r="K45" s="60"/>
      <c r="L45" s="60"/>
      <c r="M45" s="60"/>
      <c r="N45" s="60"/>
      <c r="O45" s="60"/>
      <c r="P45" s="60"/>
      <c r="Q45" s="60"/>
      <c r="R45" s="60"/>
      <c r="S45" s="192" t="s">
        <v>231</v>
      </c>
      <c r="T45" s="61"/>
      <c r="U45" s="48"/>
      <c r="V45" s="65" t="s">
        <v>637</v>
      </c>
      <c r="W45" s="59" t="s">
        <v>526</v>
      </c>
      <c r="X45" s="59"/>
      <c r="Y45" s="59"/>
      <c r="Z45" s="59"/>
      <c r="AA45" s="60"/>
      <c r="AB45" s="60"/>
      <c r="AC45" s="60"/>
      <c r="AD45" s="60"/>
      <c r="AE45" s="60"/>
      <c r="AF45" s="60"/>
      <c r="AG45" s="60"/>
      <c r="AH45" s="60"/>
      <c r="AI45" s="192" t="s">
        <v>307</v>
      </c>
      <c r="AJ45" s="61"/>
      <c r="AK45" s="48"/>
      <c r="AL45" s="65" t="s">
        <v>637</v>
      </c>
      <c r="AM45" s="59" t="s">
        <v>526</v>
      </c>
      <c r="AN45" s="59"/>
      <c r="AO45" s="59"/>
      <c r="AP45" s="59"/>
      <c r="AQ45" s="60"/>
      <c r="AR45" s="60"/>
      <c r="AS45" s="60"/>
      <c r="AT45" s="60"/>
      <c r="AU45" s="60"/>
      <c r="AV45" s="60"/>
      <c r="AW45" s="241">
        <f t="shared" si="12"/>
        <v>0</v>
      </c>
      <c r="AX45" s="241">
        <f t="shared" si="12"/>
        <v>0</v>
      </c>
    </row>
    <row r="46" spans="1:50" s="86" customFormat="1" ht="15" customHeight="1" thickBot="1" x14ac:dyDescent="0.25">
      <c r="A46" s="192" t="s">
        <v>64</v>
      </c>
      <c r="B46" s="87"/>
      <c r="C46" s="88" t="s">
        <v>527</v>
      </c>
      <c r="D46" s="89" t="s">
        <v>528</v>
      </c>
      <c r="E46" s="89"/>
      <c r="F46" s="89"/>
      <c r="G46" s="89"/>
      <c r="H46" s="93"/>
      <c r="I46" s="91">
        <f t="shared" ref="I46:R46" si="64">SUM(I47:I48)</f>
        <v>48916</v>
      </c>
      <c r="J46" s="91">
        <f t="shared" si="64"/>
        <v>48916</v>
      </c>
      <c r="K46" s="91">
        <f t="shared" si="64"/>
        <v>0</v>
      </c>
      <c r="L46" s="91">
        <f t="shared" si="64"/>
        <v>0</v>
      </c>
      <c r="M46" s="91">
        <f t="shared" ref="M46:N46" si="65">SUM(M47:M48)</f>
        <v>0</v>
      </c>
      <c r="N46" s="91">
        <f t="shared" si="65"/>
        <v>0</v>
      </c>
      <c r="O46" s="91">
        <f t="shared" si="64"/>
        <v>0</v>
      </c>
      <c r="P46" s="91">
        <f t="shared" si="64"/>
        <v>0</v>
      </c>
      <c r="Q46" s="91">
        <f t="shared" si="64"/>
        <v>0</v>
      </c>
      <c r="R46" s="91">
        <f t="shared" si="64"/>
        <v>0</v>
      </c>
      <c r="S46" s="192" t="s">
        <v>232</v>
      </c>
      <c r="T46" s="87"/>
      <c r="U46" s="88" t="s">
        <v>527</v>
      </c>
      <c r="V46" s="89" t="s">
        <v>528</v>
      </c>
      <c r="W46" s="89"/>
      <c r="X46" s="89"/>
      <c r="Y46" s="89"/>
      <c r="Z46" s="93"/>
      <c r="AA46" s="91">
        <f t="shared" ref="AA46:AH46" si="66">SUM(AA47:AA48)</f>
        <v>0</v>
      </c>
      <c r="AB46" s="91">
        <f t="shared" si="66"/>
        <v>0</v>
      </c>
      <c r="AC46" s="91">
        <f t="shared" si="66"/>
        <v>0</v>
      </c>
      <c r="AD46" s="91">
        <f t="shared" si="66"/>
        <v>0</v>
      </c>
      <c r="AE46" s="91">
        <f t="shared" si="66"/>
        <v>0</v>
      </c>
      <c r="AF46" s="91">
        <f t="shared" si="66"/>
        <v>0</v>
      </c>
      <c r="AG46" s="91">
        <f t="shared" si="66"/>
        <v>0</v>
      </c>
      <c r="AH46" s="91">
        <f t="shared" si="66"/>
        <v>0</v>
      </c>
      <c r="AI46" s="192" t="s">
        <v>308</v>
      </c>
      <c r="AJ46" s="87"/>
      <c r="AK46" s="88" t="s">
        <v>527</v>
      </c>
      <c r="AL46" s="89" t="s">
        <v>528</v>
      </c>
      <c r="AM46" s="89"/>
      <c r="AN46" s="89"/>
      <c r="AO46" s="89"/>
      <c r="AP46" s="93"/>
      <c r="AQ46" s="91">
        <f t="shared" ref="AQ46:AR46" si="67">SUM(AQ47:AQ48)</f>
        <v>0</v>
      </c>
      <c r="AR46" s="91">
        <f t="shared" si="67"/>
        <v>0</v>
      </c>
      <c r="AS46" s="91">
        <f t="shared" ref="AS46:AT46" si="68">SUM(AS47:AS48)</f>
        <v>0</v>
      </c>
      <c r="AT46" s="91">
        <f t="shared" si="68"/>
        <v>0</v>
      </c>
      <c r="AU46" s="91">
        <f t="shared" ref="AU46:AV46" si="69">SUM(AU47:AU48)</f>
        <v>0</v>
      </c>
      <c r="AV46" s="91">
        <f t="shared" si="69"/>
        <v>0</v>
      </c>
      <c r="AW46" s="91">
        <f t="shared" si="12"/>
        <v>48916</v>
      </c>
      <c r="AX46" s="91">
        <f t="shared" si="12"/>
        <v>48916</v>
      </c>
    </row>
    <row r="47" spans="1:50" s="49" customFormat="1" ht="15" customHeight="1" thickBot="1" x14ac:dyDescent="0.25">
      <c r="A47" s="192" t="s">
        <v>65</v>
      </c>
      <c r="B47" s="47"/>
      <c r="C47" s="48"/>
      <c r="D47" s="48" t="s">
        <v>642</v>
      </c>
      <c r="E47" s="50" t="s">
        <v>638</v>
      </c>
      <c r="F47" s="50"/>
      <c r="G47" s="50"/>
      <c r="H47" s="51"/>
      <c r="I47" s="52">
        <v>48526</v>
      </c>
      <c r="J47" s="52">
        <v>48526</v>
      </c>
      <c r="K47" s="52"/>
      <c r="L47" s="52"/>
      <c r="M47" s="52"/>
      <c r="N47" s="52"/>
      <c r="O47" s="52"/>
      <c r="P47" s="52"/>
      <c r="Q47" s="52"/>
      <c r="R47" s="52"/>
      <c r="S47" s="192" t="s">
        <v>233</v>
      </c>
      <c r="T47" s="47"/>
      <c r="U47" s="48"/>
      <c r="V47" s="48" t="s">
        <v>642</v>
      </c>
      <c r="W47" s="50" t="s">
        <v>638</v>
      </c>
      <c r="X47" s="50"/>
      <c r="Y47" s="50"/>
      <c r="Z47" s="51"/>
      <c r="AA47" s="52"/>
      <c r="AB47" s="52"/>
      <c r="AC47" s="52"/>
      <c r="AD47" s="52"/>
      <c r="AE47" s="52"/>
      <c r="AF47" s="52"/>
      <c r="AG47" s="52"/>
      <c r="AH47" s="52"/>
      <c r="AI47" s="192" t="s">
        <v>309</v>
      </c>
      <c r="AJ47" s="47"/>
      <c r="AK47" s="48"/>
      <c r="AL47" s="48" t="s">
        <v>642</v>
      </c>
      <c r="AM47" s="50" t="s">
        <v>638</v>
      </c>
      <c r="AN47" s="50"/>
      <c r="AO47" s="50"/>
      <c r="AP47" s="51"/>
      <c r="AQ47" s="52"/>
      <c r="AR47" s="52"/>
      <c r="AS47" s="52"/>
      <c r="AT47" s="52"/>
      <c r="AU47" s="52"/>
      <c r="AV47" s="52"/>
      <c r="AW47" s="242">
        <f t="shared" si="12"/>
        <v>48526</v>
      </c>
      <c r="AX47" s="242">
        <f t="shared" si="12"/>
        <v>48526</v>
      </c>
    </row>
    <row r="48" spans="1:50" s="49" customFormat="1" ht="15" customHeight="1" thickBot="1" x14ac:dyDescent="0.25">
      <c r="A48" s="192" t="s">
        <v>66</v>
      </c>
      <c r="B48" s="47"/>
      <c r="C48" s="48"/>
      <c r="D48" s="48" t="s">
        <v>643</v>
      </c>
      <c r="E48" s="50" t="s">
        <v>639</v>
      </c>
      <c r="F48" s="50"/>
      <c r="G48" s="50"/>
      <c r="H48" s="51"/>
      <c r="I48" s="52">
        <v>390</v>
      </c>
      <c r="J48" s="52">
        <v>390</v>
      </c>
      <c r="K48" s="52"/>
      <c r="L48" s="52"/>
      <c r="M48" s="52"/>
      <c r="N48" s="52"/>
      <c r="O48" s="52"/>
      <c r="P48" s="52"/>
      <c r="Q48" s="52"/>
      <c r="R48" s="52"/>
      <c r="S48" s="192" t="s">
        <v>234</v>
      </c>
      <c r="T48" s="47"/>
      <c r="U48" s="48"/>
      <c r="V48" s="48" t="s">
        <v>643</v>
      </c>
      <c r="W48" s="50" t="s">
        <v>639</v>
      </c>
      <c r="X48" s="50"/>
      <c r="Y48" s="50"/>
      <c r="Z48" s="51"/>
      <c r="AA48" s="52"/>
      <c r="AB48" s="52"/>
      <c r="AC48" s="52"/>
      <c r="AD48" s="52"/>
      <c r="AE48" s="52"/>
      <c r="AF48" s="52"/>
      <c r="AG48" s="52"/>
      <c r="AH48" s="52"/>
      <c r="AI48" s="192" t="s">
        <v>310</v>
      </c>
      <c r="AJ48" s="47"/>
      <c r="AK48" s="48"/>
      <c r="AL48" s="48" t="s">
        <v>643</v>
      </c>
      <c r="AM48" s="50" t="s">
        <v>639</v>
      </c>
      <c r="AN48" s="50"/>
      <c r="AO48" s="50"/>
      <c r="AP48" s="51"/>
      <c r="AQ48" s="52"/>
      <c r="AR48" s="52"/>
      <c r="AS48" s="52"/>
      <c r="AT48" s="52"/>
      <c r="AU48" s="52"/>
      <c r="AV48" s="52"/>
      <c r="AW48" s="242">
        <f t="shared" si="12"/>
        <v>390</v>
      </c>
      <c r="AX48" s="242">
        <f t="shared" si="12"/>
        <v>390</v>
      </c>
    </row>
    <row r="49" spans="1:50" s="86" customFormat="1" ht="15" customHeight="1" thickBot="1" x14ac:dyDescent="0.25">
      <c r="A49" s="192" t="s">
        <v>67</v>
      </c>
      <c r="B49" s="135"/>
      <c r="C49" s="136" t="s">
        <v>529</v>
      </c>
      <c r="D49" s="137" t="s">
        <v>205</v>
      </c>
      <c r="E49" s="138"/>
      <c r="F49" s="138"/>
      <c r="G49" s="138"/>
      <c r="H49" s="138"/>
      <c r="I49" s="139">
        <f>AW81-AW7-AW33-AW46</f>
        <v>267620</v>
      </c>
      <c r="J49" s="139">
        <v>267620</v>
      </c>
      <c r="K49" s="139"/>
      <c r="L49" s="139"/>
      <c r="M49" s="139"/>
      <c r="N49" s="139"/>
      <c r="O49" s="139"/>
      <c r="P49" s="139"/>
      <c r="Q49" s="139"/>
      <c r="R49" s="139"/>
      <c r="S49" s="192" t="s">
        <v>235</v>
      </c>
      <c r="T49" s="135"/>
      <c r="U49" s="136" t="s">
        <v>529</v>
      </c>
      <c r="V49" s="137" t="s">
        <v>205</v>
      </c>
      <c r="W49" s="138"/>
      <c r="X49" s="138"/>
      <c r="Y49" s="138"/>
      <c r="Z49" s="138"/>
      <c r="AA49" s="139"/>
      <c r="AB49" s="139"/>
      <c r="AC49" s="139"/>
      <c r="AD49" s="139"/>
      <c r="AE49" s="139"/>
      <c r="AF49" s="139"/>
      <c r="AG49" s="139"/>
      <c r="AH49" s="139"/>
      <c r="AI49" s="192" t="s">
        <v>311</v>
      </c>
      <c r="AJ49" s="135"/>
      <c r="AK49" s="136" t="s">
        <v>529</v>
      </c>
      <c r="AL49" s="137" t="s">
        <v>205</v>
      </c>
      <c r="AM49" s="138"/>
      <c r="AN49" s="138"/>
      <c r="AO49" s="138"/>
      <c r="AP49" s="138"/>
      <c r="AQ49" s="139"/>
      <c r="AR49" s="139"/>
      <c r="AS49" s="139"/>
      <c r="AT49" s="139"/>
      <c r="AU49" s="139"/>
      <c r="AV49" s="139"/>
      <c r="AW49" s="139">
        <f t="shared" si="12"/>
        <v>267620</v>
      </c>
      <c r="AX49" s="139">
        <f t="shared" si="12"/>
        <v>267620</v>
      </c>
    </row>
    <row r="50" spans="1:50" s="86" customFormat="1" ht="15" customHeight="1" thickBot="1" x14ac:dyDescent="0.25">
      <c r="A50" s="192" t="s">
        <v>68</v>
      </c>
      <c r="B50" s="103" t="s">
        <v>540</v>
      </c>
      <c r="C50" s="104" t="s">
        <v>541</v>
      </c>
      <c r="D50" s="105"/>
      <c r="E50" s="105"/>
      <c r="F50" s="105"/>
      <c r="G50" s="105"/>
      <c r="H50" s="105"/>
      <c r="I50" s="85"/>
      <c r="J50" s="85"/>
      <c r="K50" s="85"/>
      <c r="L50" s="85"/>
      <c r="M50" s="85"/>
      <c r="N50" s="85"/>
      <c r="O50" s="85"/>
      <c r="P50" s="85"/>
      <c r="Q50" s="85"/>
      <c r="R50" s="85"/>
      <c r="S50" s="192" t="s">
        <v>236</v>
      </c>
      <c r="T50" s="103" t="s">
        <v>540</v>
      </c>
      <c r="U50" s="104" t="s">
        <v>541</v>
      </c>
      <c r="V50" s="105"/>
      <c r="W50" s="105"/>
      <c r="X50" s="105"/>
      <c r="Y50" s="105"/>
      <c r="Z50" s="105"/>
      <c r="AA50" s="85"/>
      <c r="AB50" s="85"/>
      <c r="AC50" s="85"/>
      <c r="AD50" s="85"/>
      <c r="AE50" s="85"/>
      <c r="AF50" s="85"/>
      <c r="AG50" s="85"/>
      <c r="AH50" s="85"/>
      <c r="AI50" s="192" t="s">
        <v>312</v>
      </c>
      <c r="AJ50" s="103" t="s">
        <v>540</v>
      </c>
      <c r="AK50" s="104" t="s">
        <v>541</v>
      </c>
      <c r="AL50" s="105"/>
      <c r="AM50" s="105"/>
      <c r="AN50" s="105"/>
      <c r="AO50" s="105"/>
      <c r="AP50" s="105"/>
      <c r="AQ50" s="85"/>
      <c r="AR50" s="85"/>
      <c r="AS50" s="85"/>
      <c r="AT50" s="85"/>
      <c r="AU50" s="85"/>
      <c r="AV50" s="85"/>
      <c r="AW50" s="85">
        <f t="shared" si="12"/>
        <v>0</v>
      </c>
      <c r="AX50" s="85">
        <f t="shared" si="12"/>
        <v>0</v>
      </c>
    </row>
    <row r="51" spans="1:50" s="86" customFormat="1" ht="30" customHeight="1" thickBot="1" x14ac:dyDescent="0.25">
      <c r="A51" s="192" t="s">
        <v>69</v>
      </c>
      <c r="B51" s="528" t="s">
        <v>877</v>
      </c>
      <c r="C51" s="529"/>
      <c r="D51" s="529"/>
      <c r="E51" s="529"/>
      <c r="F51" s="529"/>
      <c r="G51" s="529"/>
      <c r="H51" s="529"/>
      <c r="I51" s="99">
        <f t="shared" ref="I51:R51" si="70">SUM(I42,I43,I50)</f>
        <v>316536</v>
      </c>
      <c r="J51" s="99">
        <f t="shared" si="70"/>
        <v>316536</v>
      </c>
      <c r="K51" s="99">
        <f t="shared" si="70"/>
        <v>100</v>
      </c>
      <c r="L51" s="99">
        <f t="shared" si="70"/>
        <v>1700</v>
      </c>
      <c r="M51" s="99">
        <f t="shared" ref="M51:N51" si="71">SUM(M42,M43,M50)</f>
        <v>0</v>
      </c>
      <c r="N51" s="99">
        <f t="shared" si="71"/>
        <v>0</v>
      </c>
      <c r="O51" s="99">
        <f t="shared" si="70"/>
        <v>2500</v>
      </c>
      <c r="P51" s="99">
        <f t="shared" si="70"/>
        <v>0</v>
      </c>
      <c r="Q51" s="99">
        <f t="shared" si="70"/>
        <v>0</v>
      </c>
      <c r="R51" s="99">
        <f t="shared" si="70"/>
        <v>0</v>
      </c>
      <c r="S51" s="192" t="s">
        <v>237</v>
      </c>
      <c r="T51" s="528" t="s">
        <v>877</v>
      </c>
      <c r="U51" s="529"/>
      <c r="V51" s="529"/>
      <c r="W51" s="529"/>
      <c r="X51" s="529"/>
      <c r="Y51" s="529"/>
      <c r="Z51" s="529"/>
      <c r="AA51" s="99">
        <f t="shared" ref="AA51:AH51" si="72">SUM(AA42,AA43,AA50)</f>
        <v>0</v>
      </c>
      <c r="AB51" s="99">
        <f t="shared" si="72"/>
        <v>0</v>
      </c>
      <c r="AC51" s="99">
        <f t="shared" si="72"/>
        <v>71638</v>
      </c>
      <c r="AD51" s="99">
        <f t="shared" si="72"/>
        <v>76241</v>
      </c>
      <c r="AE51" s="99">
        <f t="shared" si="72"/>
        <v>3713</v>
      </c>
      <c r="AF51" s="99">
        <f t="shared" si="72"/>
        <v>4211</v>
      </c>
      <c r="AG51" s="99">
        <f t="shared" si="72"/>
        <v>0</v>
      </c>
      <c r="AH51" s="99">
        <f t="shared" si="72"/>
        <v>0</v>
      </c>
      <c r="AI51" s="192" t="s">
        <v>313</v>
      </c>
      <c r="AJ51" s="528" t="s">
        <v>877</v>
      </c>
      <c r="AK51" s="529"/>
      <c r="AL51" s="529"/>
      <c r="AM51" s="529"/>
      <c r="AN51" s="529"/>
      <c r="AO51" s="529"/>
      <c r="AP51" s="529"/>
      <c r="AQ51" s="99">
        <f t="shared" ref="AQ51:AR51" si="73">SUM(AQ42,AQ43,AQ50)</f>
        <v>0</v>
      </c>
      <c r="AR51" s="99">
        <f t="shared" si="73"/>
        <v>0</v>
      </c>
      <c r="AS51" s="99">
        <f t="shared" ref="AS51:AT51" si="74">SUM(AS42,AS43,AS50)</f>
        <v>20670</v>
      </c>
      <c r="AT51" s="99">
        <f t="shared" si="74"/>
        <v>42431</v>
      </c>
      <c r="AU51" s="99">
        <f t="shared" ref="AU51:AV51" si="75">SUM(AU42,AU43,AU50)</f>
        <v>85748</v>
      </c>
      <c r="AV51" s="99">
        <f t="shared" si="75"/>
        <v>36332</v>
      </c>
      <c r="AW51" s="99">
        <f t="shared" si="12"/>
        <v>500905</v>
      </c>
      <c r="AX51" s="99">
        <f t="shared" si="12"/>
        <v>477451</v>
      </c>
    </row>
    <row r="52" spans="1:50" s="25" customFormat="1" ht="15" customHeight="1" thickBot="1" x14ac:dyDescent="0.25">
      <c r="A52" s="192" t="s">
        <v>70</v>
      </c>
      <c r="B52" s="70"/>
      <c r="C52" s="71"/>
      <c r="D52" s="71"/>
      <c r="E52" s="71"/>
      <c r="F52" s="71"/>
      <c r="G52" s="71"/>
      <c r="H52" s="71"/>
      <c r="I52" s="71"/>
      <c r="J52" s="71"/>
      <c r="K52" s="71"/>
      <c r="L52" s="71"/>
      <c r="M52" s="71"/>
      <c r="N52" s="71"/>
      <c r="O52" s="71"/>
      <c r="P52" s="71"/>
      <c r="Q52" s="71"/>
      <c r="R52" s="71"/>
      <c r="S52" s="192" t="s">
        <v>238</v>
      </c>
      <c r="T52" s="70"/>
      <c r="U52" s="71"/>
      <c r="V52" s="71"/>
      <c r="W52" s="71"/>
      <c r="X52" s="71"/>
      <c r="Y52" s="71"/>
      <c r="Z52" s="71"/>
      <c r="AA52" s="71"/>
      <c r="AB52" s="71"/>
      <c r="AC52" s="71"/>
      <c r="AD52" s="71"/>
      <c r="AE52" s="71"/>
      <c r="AF52" s="71"/>
      <c r="AG52" s="71"/>
      <c r="AH52" s="71"/>
      <c r="AI52" s="192" t="s">
        <v>314</v>
      </c>
      <c r="AJ52" s="70"/>
      <c r="AK52" s="71"/>
      <c r="AL52" s="71"/>
      <c r="AM52" s="71"/>
      <c r="AN52" s="71"/>
      <c r="AO52" s="71"/>
      <c r="AP52" s="71"/>
      <c r="AQ52" s="71"/>
      <c r="AR52" s="71"/>
      <c r="AS52" s="71"/>
      <c r="AT52" s="71"/>
      <c r="AU52" s="71"/>
      <c r="AV52" s="71"/>
      <c r="AW52" s="72"/>
      <c r="AX52" s="72"/>
    </row>
    <row r="53" spans="1:50" s="190" customFormat="1" ht="180.75" thickBot="1" x14ac:dyDescent="0.25">
      <c r="A53" s="192" t="s">
        <v>71</v>
      </c>
      <c r="B53" s="530" t="s">
        <v>109</v>
      </c>
      <c r="C53" s="530"/>
      <c r="D53" s="530"/>
      <c r="E53" s="530"/>
      <c r="F53" s="530"/>
      <c r="G53" s="530"/>
      <c r="H53" s="530"/>
      <c r="I53" s="26" t="s">
        <v>561</v>
      </c>
      <c r="J53" s="26" t="s">
        <v>561</v>
      </c>
      <c r="K53" s="26" t="s">
        <v>781</v>
      </c>
      <c r="L53" s="26" t="s">
        <v>781</v>
      </c>
      <c r="M53" s="26" t="s">
        <v>894</v>
      </c>
      <c r="N53" s="26" t="s">
        <v>894</v>
      </c>
      <c r="O53" s="26" t="s">
        <v>881</v>
      </c>
      <c r="P53" s="26" t="s">
        <v>881</v>
      </c>
      <c r="Q53" s="26" t="s">
        <v>882</v>
      </c>
      <c r="R53" s="26" t="s">
        <v>882</v>
      </c>
      <c r="S53" s="192" t="s">
        <v>239</v>
      </c>
      <c r="T53" s="530" t="s">
        <v>109</v>
      </c>
      <c r="U53" s="530"/>
      <c r="V53" s="530"/>
      <c r="W53" s="530"/>
      <c r="X53" s="530"/>
      <c r="Y53" s="530"/>
      <c r="Z53" s="530"/>
      <c r="AA53" s="57" t="s">
        <v>883</v>
      </c>
      <c r="AB53" s="57" t="s">
        <v>883</v>
      </c>
      <c r="AC53" s="57" t="s">
        <v>884</v>
      </c>
      <c r="AD53" s="57" t="s">
        <v>884</v>
      </c>
      <c r="AE53" s="57" t="s">
        <v>885</v>
      </c>
      <c r="AF53" s="57" t="s">
        <v>885</v>
      </c>
      <c r="AG53" s="57" t="s">
        <v>1946</v>
      </c>
      <c r="AH53" s="57" t="s">
        <v>1946</v>
      </c>
      <c r="AI53" s="192" t="s">
        <v>315</v>
      </c>
      <c r="AJ53" s="530" t="s">
        <v>109</v>
      </c>
      <c r="AK53" s="530"/>
      <c r="AL53" s="530"/>
      <c r="AM53" s="530"/>
      <c r="AN53" s="530"/>
      <c r="AO53" s="530"/>
      <c r="AP53" s="530"/>
      <c r="AQ53" s="57" t="s">
        <v>1944</v>
      </c>
      <c r="AR53" s="57" t="s">
        <v>1944</v>
      </c>
      <c r="AS53" s="57" t="s">
        <v>1945</v>
      </c>
      <c r="AT53" s="57" t="s">
        <v>1945</v>
      </c>
      <c r="AU53" s="57" t="s">
        <v>886</v>
      </c>
      <c r="AV53" s="57" t="s">
        <v>886</v>
      </c>
      <c r="AW53" s="57" t="s">
        <v>880</v>
      </c>
      <c r="AX53" s="57" t="s">
        <v>880</v>
      </c>
    </row>
    <row r="54" spans="1:50" s="109" customFormat="1" ht="16.5" thickBot="1" x14ac:dyDescent="0.3">
      <c r="A54" s="192" t="s">
        <v>72</v>
      </c>
      <c r="B54" s="106" t="s">
        <v>88</v>
      </c>
      <c r="C54" s="107" t="s">
        <v>103</v>
      </c>
      <c r="D54" s="107"/>
      <c r="E54" s="107"/>
      <c r="F54" s="107"/>
      <c r="G54" s="107"/>
      <c r="H54" s="107"/>
      <c r="I54" s="108">
        <f t="shared" ref="I54:R54" si="76">SUM(I55:I59)</f>
        <v>36550</v>
      </c>
      <c r="J54" s="108">
        <f t="shared" si="76"/>
        <v>36550</v>
      </c>
      <c r="K54" s="108">
        <f t="shared" si="76"/>
        <v>11002</v>
      </c>
      <c r="L54" s="108">
        <f t="shared" si="76"/>
        <v>10536</v>
      </c>
      <c r="M54" s="108">
        <f t="shared" ref="M54:N54" si="77">SUM(M55:M59)</f>
        <v>865</v>
      </c>
      <c r="N54" s="108">
        <f t="shared" si="77"/>
        <v>864</v>
      </c>
      <c r="O54" s="108">
        <f t="shared" si="76"/>
        <v>112284</v>
      </c>
      <c r="P54" s="108">
        <f t="shared" si="76"/>
        <v>109352</v>
      </c>
      <c r="Q54" s="108">
        <f t="shared" si="76"/>
        <v>8747</v>
      </c>
      <c r="R54" s="108">
        <f t="shared" si="76"/>
        <v>8419</v>
      </c>
      <c r="S54" s="192" t="s">
        <v>240</v>
      </c>
      <c r="T54" s="106" t="s">
        <v>88</v>
      </c>
      <c r="U54" s="107" t="s">
        <v>103</v>
      </c>
      <c r="V54" s="107"/>
      <c r="W54" s="107"/>
      <c r="X54" s="107"/>
      <c r="Y54" s="107"/>
      <c r="Z54" s="107"/>
      <c r="AA54" s="108">
        <f t="shared" ref="AA54:AH54" si="78">SUM(AA55:AA59)</f>
        <v>25721</v>
      </c>
      <c r="AB54" s="108">
        <f t="shared" si="78"/>
        <v>23370</v>
      </c>
      <c r="AC54" s="108">
        <f t="shared" si="78"/>
        <v>231010</v>
      </c>
      <c r="AD54" s="108">
        <f t="shared" si="78"/>
        <v>167345</v>
      </c>
      <c r="AE54" s="108">
        <f t="shared" si="78"/>
        <v>1381</v>
      </c>
      <c r="AF54" s="108">
        <f t="shared" si="78"/>
        <v>2240</v>
      </c>
      <c r="AG54" s="108">
        <f t="shared" si="78"/>
        <v>0</v>
      </c>
      <c r="AH54" s="108">
        <f t="shared" si="78"/>
        <v>145</v>
      </c>
      <c r="AI54" s="192" t="s">
        <v>316</v>
      </c>
      <c r="AJ54" s="106" t="s">
        <v>88</v>
      </c>
      <c r="AK54" s="107" t="s">
        <v>103</v>
      </c>
      <c r="AL54" s="107"/>
      <c r="AM54" s="107"/>
      <c r="AN54" s="107"/>
      <c r="AO54" s="107"/>
      <c r="AP54" s="107"/>
      <c r="AQ54" s="108">
        <f t="shared" ref="AQ54:AR54" si="79">SUM(AQ55:AQ59)</f>
        <v>127</v>
      </c>
      <c r="AR54" s="108">
        <f t="shared" si="79"/>
        <v>3192</v>
      </c>
      <c r="AS54" s="108">
        <f t="shared" ref="AS54:AT54" si="80">SUM(AS55:AS59)</f>
        <v>27875</v>
      </c>
      <c r="AT54" s="108">
        <f t="shared" si="80"/>
        <v>47471</v>
      </c>
      <c r="AU54" s="108">
        <f t="shared" ref="AU54:AV54" si="81">SUM(AU55:AU59)</f>
        <v>41133</v>
      </c>
      <c r="AV54" s="108">
        <f t="shared" si="81"/>
        <v>32168</v>
      </c>
      <c r="AW54" s="108">
        <f t="shared" ref="AW54:AX81" si="82">SUM(I54,K54,O54,Q54,AA54,AC54,AE54,AG54,AS54,AU54,M54,AQ54)</f>
        <v>496695</v>
      </c>
      <c r="AX54" s="108">
        <f t="shared" si="82"/>
        <v>441652</v>
      </c>
    </row>
    <row r="55" spans="1:50" s="109" customFormat="1" ht="16.5" thickBot="1" x14ac:dyDescent="0.3">
      <c r="A55" s="192" t="s">
        <v>73</v>
      </c>
      <c r="B55" s="110"/>
      <c r="C55" s="111" t="s">
        <v>90</v>
      </c>
      <c r="D55" s="112" t="s">
        <v>104</v>
      </c>
      <c r="E55" s="112"/>
      <c r="F55" s="112"/>
      <c r="G55" s="112"/>
      <c r="H55" s="113"/>
      <c r="I55" s="114"/>
      <c r="J55" s="114"/>
      <c r="K55" s="114">
        <v>6408</v>
      </c>
      <c r="L55" s="114">
        <v>6266</v>
      </c>
      <c r="M55" s="114"/>
      <c r="N55" s="114"/>
      <c r="O55" s="114">
        <v>38967</v>
      </c>
      <c r="P55" s="114">
        <v>35693</v>
      </c>
      <c r="Q55" s="114">
        <v>1794</v>
      </c>
      <c r="R55" s="114">
        <v>1831</v>
      </c>
      <c r="S55" s="192" t="s">
        <v>241</v>
      </c>
      <c r="T55" s="110"/>
      <c r="U55" s="111" t="s">
        <v>90</v>
      </c>
      <c r="V55" s="112" t="s">
        <v>104</v>
      </c>
      <c r="W55" s="112"/>
      <c r="X55" s="112"/>
      <c r="Y55" s="112"/>
      <c r="Z55" s="113"/>
      <c r="AA55" s="114">
        <v>8843</v>
      </c>
      <c r="AB55" s="114">
        <v>6804</v>
      </c>
      <c r="AC55" s="114">
        <v>61428</v>
      </c>
      <c r="AD55" s="114">
        <v>38145</v>
      </c>
      <c r="AE55" s="114"/>
      <c r="AF55" s="114">
        <v>495</v>
      </c>
      <c r="AG55" s="114"/>
      <c r="AH55" s="114">
        <v>36</v>
      </c>
      <c r="AI55" s="192" t="s">
        <v>317</v>
      </c>
      <c r="AJ55" s="110"/>
      <c r="AK55" s="111" t="s">
        <v>90</v>
      </c>
      <c r="AL55" s="112" t="s">
        <v>104</v>
      </c>
      <c r="AM55" s="112"/>
      <c r="AN55" s="112"/>
      <c r="AO55" s="112"/>
      <c r="AP55" s="113"/>
      <c r="AQ55" s="114"/>
      <c r="AR55" s="114">
        <v>789</v>
      </c>
      <c r="AS55" s="114">
        <v>11745</v>
      </c>
      <c r="AT55" s="114">
        <v>11731</v>
      </c>
      <c r="AU55" s="114">
        <v>5517</v>
      </c>
      <c r="AV55" s="114">
        <v>8896</v>
      </c>
      <c r="AW55" s="114">
        <f t="shared" si="82"/>
        <v>134702</v>
      </c>
      <c r="AX55" s="114">
        <f t="shared" si="82"/>
        <v>110686</v>
      </c>
    </row>
    <row r="56" spans="1:50" s="109" customFormat="1" ht="16.5" thickBot="1" x14ac:dyDescent="0.3">
      <c r="A56" s="192" t="s">
        <v>74</v>
      </c>
      <c r="B56" s="110"/>
      <c r="C56" s="111" t="s">
        <v>92</v>
      </c>
      <c r="D56" s="115" t="s">
        <v>530</v>
      </c>
      <c r="E56" s="116"/>
      <c r="F56" s="115"/>
      <c r="G56" s="115"/>
      <c r="H56" s="117"/>
      <c r="I56" s="118"/>
      <c r="J56" s="118"/>
      <c r="K56" s="118">
        <v>2258</v>
      </c>
      <c r="L56" s="118">
        <v>1837</v>
      </c>
      <c r="M56" s="118"/>
      <c r="N56" s="118"/>
      <c r="O56" s="118">
        <v>11945</v>
      </c>
      <c r="P56" s="118">
        <v>11168</v>
      </c>
      <c r="Q56" s="118">
        <v>565</v>
      </c>
      <c r="R56" s="118">
        <v>567</v>
      </c>
      <c r="S56" s="192" t="s">
        <v>242</v>
      </c>
      <c r="T56" s="110"/>
      <c r="U56" s="111" t="s">
        <v>92</v>
      </c>
      <c r="V56" s="115" t="s">
        <v>530</v>
      </c>
      <c r="W56" s="116"/>
      <c r="X56" s="115"/>
      <c r="Y56" s="115"/>
      <c r="Z56" s="117"/>
      <c r="AA56" s="118">
        <v>2732</v>
      </c>
      <c r="AB56" s="118">
        <v>2149</v>
      </c>
      <c r="AC56" s="118">
        <v>18128</v>
      </c>
      <c r="AD56" s="118">
        <v>11163</v>
      </c>
      <c r="AE56" s="118"/>
      <c r="AF56" s="118">
        <v>145</v>
      </c>
      <c r="AG56" s="118"/>
      <c r="AH56" s="118">
        <v>10</v>
      </c>
      <c r="AI56" s="192" t="s">
        <v>318</v>
      </c>
      <c r="AJ56" s="110"/>
      <c r="AK56" s="111" t="s">
        <v>92</v>
      </c>
      <c r="AL56" s="115" t="s">
        <v>530</v>
      </c>
      <c r="AM56" s="116"/>
      <c r="AN56" s="115"/>
      <c r="AO56" s="115"/>
      <c r="AP56" s="117"/>
      <c r="AQ56" s="118"/>
      <c r="AR56" s="118">
        <v>231</v>
      </c>
      <c r="AS56" s="118">
        <v>3430</v>
      </c>
      <c r="AT56" s="118">
        <v>3433</v>
      </c>
      <c r="AU56" s="118">
        <v>2522</v>
      </c>
      <c r="AV56" s="118">
        <v>2567</v>
      </c>
      <c r="AW56" s="118">
        <f t="shared" si="82"/>
        <v>41580</v>
      </c>
      <c r="AX56" s="118">
        <f t="shared" si="82"/>
        <v>33270</v>
      </c>
    </row>
    <row r="57" spans="1:50" s="109" customFormat="1" ht="16.5" thickBot="1" x14ac:dyDescent="0.3">
      <c r="A57" s="192" t="s">
        <v>75</v>
      </c>
      <c r="B57" s="110"/>
      <c r="C57" s="111" t="s">
        <v>93</v>
      </c>
      <c r="D57" s="115" t="s">
        <v>531</v>
      </c>
      <c r="E57" s="116"/>
      <c r="F57" s="115"/>
      <c r="G57" s="115"/>
      <c r="H57" s="117"/>
      <c r="I57" s="118"/>
      <c r="J57" s="118"/>
      <c r="K57" s="118">
        <v>2336</v>
      </c>
      <c r="L57" s="118">
        <v>2433</v>
      </c>
      <c r="M57" s="118">
        <v>865</v>
      </c>
      <c r="N57" s="118">
        <v>864</v>
      </c>
      <c r="O57" s="118">
        <v>61372</v>
      </c>
      <c r="P57" s="118">
        <v>62491</v>
      </c>
      <c r="Q57" s="118">
        <v>6388</v>
      </c>
      <c r="R57" s="118">
        <v>6021</v>
      </c>
      <c r="S57" s="192" t="s">
        <v>243</v>
      </c>
      <c r="T57" s="110"/>
      <c r="U57" s="111" t="s">
        <v>93</v>
      </c>
      <c r="V57" s="115" t="s">
        <v>531</v>
      </c>
      <c r="W57" s="116"/>
      <c r="X57" s="115"/>
      <c r="Y57" s="115"/>
      <c r="Z57" s="117"/>
      <c r="AA57" s="118">
        <v>14146</v>
      </c>
      <c r="AB57" s="118">
        <v>14417</v>
      </c>
      <c r="AC57" s="118">
        <v>151454</v>
      </c>
      <c r="AD57" s="118">
        <v>118037</v>
      </c>
      <c r="AE57" s="118">
        <v>1381</v>
      </c>
      <c r="AF57" s="118">
        <v>1600</v>
      </c>
      <c r="AG57" s="118"/>
      <c r="AH57" s="118">
        <v>99</v>
      </c>
      <c r="AI57" s="192" t="s">
        <v>319</v>
      </c>
      <c r="AJ57" s="110"/>
      <c r="AK57" s="111" t="s">
        <v>93</v>
      </c>
      <c r="AL57" s="115" t="s">
        <v>531</v>
      </c>
      <c r="AM57" s="116"/>
      <c r="AN57" s="115"/>
      <c r="AO57" s="115"/>
      <c r="AP57" s="117"/>
      <c r="AQ57" s="118">
        <v>127</v>
      </c>
      <c r="AR57" s="118">
        <v>2172</v>
      </c>
      <c r="AS57" s="118">
        <v>12700</v>
      </c>
      <c r="AT57" s="118">
        <v>32307</v>
      </c>
      <c r="AU57" s="118">
        <v>33094</v>
      </c>
      <c r="AV57" s="118">
        <v>20705</v>
      </c>
      <c r="AW57" s="118">
        <f t="shared" si="82"/>
        <v>283863</v>
      </c>
      <c r="AX57" s="118">
        <f t="shared" si="82"/>
        <v>261146</v>
      </c>
    </row>
    <row r="58" spans="1:50" s="109" customFormat="1" ht="16.5" thickBot="1" x14ac:dyDescent="0.3">
      <c r="A58" s="192" t="s">
        <v>76</v>
      </c>
      <c r="B58" s="110"/>
      <c r="C58" s="111" t="s">
        <v>95</v>
      </c>
      <c r="D58" s="119" t="s">
        <v>551</v>
      </c>
      <c r="E58" s="120"/>
      <c r="F58" s="120"/>
      <c r="G58" s="119"/>
      <c r="H58" s="121"/>
      <c r="I58" s="134"/>
      <c r="J58" s="134"/>
      <c r="K58" s="134"/>
      <c r="L58" s="134"/>
      <c r="M58" s="134"/>
      <c r="N58" s="134"/>
      <c r="O58" s="134"/>
      <c r="P58" s="134"/>
      <c r="Q58" s="134"/>
      <c r="R58" s="134"/>
      <c r="S58" s="192" t="s">
        <v>244</v>
      </c>
      <c r="T58" s="110"/>
      <c r="U58" s="111" t="s">
        <v>95</v>
      </c>
      <c r="V58" s="119" t="s">
        <v>551</v>
      </c>
      <c r="W58" s="120"/>
      <c r="X58" s="120"/>
      <c r="Y58" s="119"/>
      <c r="Z58" s="121"/>
      <c r="AA58" s="134"/>
      <c r="AB58" s="134"/>
      <c r="AC58" s="134"/>
      <c r="AD58" s="134"/>
      <c r="AE58" s="134"/>
      <c r="AF58" s="134"/>
      <c r="AG58" s="134"/>
      <c r="AH58" s="134"/>
      <c r="AI58" s="192" t="s">
        <v>320</v>
      </c>
      <c r="AJ58" s="110"/>
      <c r="AK58" s="111" t="s">
        <v>95</v>
      </c>
      <c r="AL58" s="119" t="s">
        <v>551</v>
      </c>
      <c r="AM58" s="120"/>
      <c r="AN58" s="120"/>
      <c r="AO58" s="119"/>
      <c r="AP58" s="121"/>
      <c r="AQ58" s="134"/>
      <c r="AR58" s="134"/>
      <c r="AS58" s="134"/>
      <c r="AT58" s="134"/>
      <c r="AU58" s="134"/>
      <c r="AV58" s="134"/>
      <c r="AW58" s="134">
        <f t="shared" si="82"/>
        <v>0</v>
      </c>
      <c r="AX58" s="134">
        <f t="shared" si="82"/>
        <v>0</v>
      </c>
    </row>
    <row r="59" spans="1:50" s="109" customFormat="1" ht="16.5" thickBot="1" x14ac:dyDescent="0.3">
      <c r="A59" s="192" t="s">
        <v>78</v>
      </c>
      <c r="B59" s="110"/>
      <c r="C59" s="111" t="s">
        <v>94</v>
      </c>
      <c r="D59" s="115" t="s">
        <v>532</v>
      </c>
      <c r="E59" s="116"/>
      <c r="F59" s="115"/>
      <c r="G59" s="115"/>
      <c r="H59" s="117"/>
      <c r="I59" s="118">
        <f t="shared" ref="I59:R59" si="83">SUM(I60:I65)</f>
        <v>36550</v>
      </c>
      <c r="J59" s="118">
        <f t="shared" si="83"/>
        <v>36550</v>
      </c>
      <c r="K59" s="118">
        <f t="shared" si="83"/>
        <v>0</v>
      </c>
      <c r="L59" s="118">
        <f t="shared" si="83"/>
        <v>0</v>
      </c>
      <c r="M59" s="118">
        <f t="shared" ref="M59:N59" si="84">SUM(M60:M65)</f>
        <v>0</v>
      </c>
      <c r="N59" s="118">
        <f t="shared" si="84"/>
        <v>0</v>
      </c>
      <c r="O59" s="118">
        <f t="shared" si="83"/>
        <v>0</v>
      </c>
      <c r="P59" s="118">
        <f t="shared" si="83"/>
        <v>0</v>
      </c>
      <c r="Q59" s="118">
        <f t="shared" si="83"/>
        <v>0</v>
      </c>
      <c r="R59" s="118">
        <f t="shared" si="83"/>
        <v>0</v>
      </c>
      <c r="S59" s="192" t="s">
        <v>245</v>
      </c>
      <c r="T59" s="110"/>
      <c r="U59" s="111" t="s">
        <v>94</v>
      </c>
      <c r="V59" s="115" t="s">
        <v>532</v>
      </c>
      <c r="W59" s="116"/>
      <c r="X59" s="115"/>
      <c r="Y59" s="115"/>
      <c r="Z59" s="117"/>
      <c r="AA59" s="118">
        <f t="shared" ref="AA59:AH59" si="85">SUM(AA60:AA65)</f>
        <v>0</v>
      </c>
      <c r="AB59" s="118">
        <f t="shared" si="85"/>
        <v>0</v>
      </c>
      <c r="AC59" s="118">
        <f t="shared" si="85"/>
        <v>0</v>
      </c>
      <c r="AD59" s="118">
        <f t="shared" si="85"/>
        <v>0</v>
      </c>
      <c r="AE59" s="118">
        <f t="shared" si="85"/>
        <v>0</v>
      </c>
      <c r="AF59" s="118">
        <f t="shared" si="85"/>
        <v>0</v>
      </c>
      <c r="AG59" s="118">
        <f t="shared" si="85"/>
        <v>0</v>
      </c>
      <c r="AH59" s="118">
        <f t="shared" si="85"/>
        <v>0</v>
      </c>
      <c r="AI59" s="192" t="s">
        <v>321</v>
      </c>
      <c r="AJ59" s="110"/>
      <c r="AK59" s="111" t="s">
        <v>94</v>
      </c>
      <c r="AL59" s="115" t="s">
        <v>532</v>
      </c>
      <c r="AM59" s="116"/>
      <c r="AN59" s="115"/>
      <c r="AO59" s="115"/>
      <c r="AP59" s="117"/>
      <c r="AQ59" s="118">
        <f t="shared" ref="AQ59:AR59" si="86">SUM(AQ60:AQ65)</f>
        <v>0</v>
      </c>
      <c r="AR59" s="118">
        <f t="shared" si="86"/>
        <v>0</v>
      </c>
      <c r="AS59" s="118">
        <f t="shared" ref="AS59:AT59" si="87">SUM(AS60:AS65)</f>
        <v>0</v>
      </c>
      <c r="AT59" s="118">
        <f t="shared" si="87"/>
        <v>0</v>
      </c>
      <c r="AU59" s="118">
        <f t="shared" ref="AU59:AV59" si="88">SUM(AU60:AU65)</f>
        <v>0</v>
      </c>
      <c r="AV59" s="118">
        <f t="shared" si="88"/>
        <v>0</v>
      </c>
      <c r="AW59" s="118">
        <f t="shared" si="82"/>
        <v>36550</v>
      </c>
      <c r="AX59" s="118">
        <f t="shared" si="82"/>
        <v>36550</v>
      </c>
    </row>
    <row r="60" spans="1:50" s="191" customFormat="1" ht="15.75" thickBot="1" x14ac:dyDescent="0.25">
      <c r="A60" s="192" t="s">
        <v>79</v>
      </c>
      <c r="B60" s="73"/>
      <c r="C60" s="74"/>
      <c r="D60" s="75" t="s">
        <v>866</v>
      </c>
      <c r="E60" s="76" t="s">
        <v>867</v>
      </c>
      <c r="F60" s="76"/>
      <c r="G60" s="76"/>
      <c r="H60" s="77"/>
      <c r="I60" s="54">
        <v>36550</v>
      </c>
      <c r="J60" s="54">
        <v>36550</v>
      </c>
      <c r="K60" s="54"/>
      <c r="L60" s="54"/>
      <c r="M60" s="54"/>
      <c r="N60" s="54"/>
      <c r="O60" s="54"/>
      <c r="P60" s="54"/>
      <c r="Q60" s="54"/>
      <c r="R60" s="54"/>
      <c r="S60" s="192" t="s">
        <v>246</v>
      </c>
      <c r="T60" s="73"/>
      <c r="U60" s="74"/>
      <c r="V60" s="75" t="s">
        <v>866</v>
      </c>
      <c r="W60" s="76" t="s">
        <v>867</v>
      </c>
      <c r="X60" s="76"/>
      <c r="Y60" s="76"/>
      <c r="Z60" s="77"/>
      <c r="AA60" s="54"/>
      <c r="AB60" s="54"/>
      <c r="AC60" s="54"/>
      <c r="AD60" s="54"/>
      <c r="AE60" s="54"/>
      <c r="AF60" s="54"/>
      <c r="AG60" s="54"/>
      <c r="AH60" s="54"/>
      <c r="AI60" s="192" t="s">
        <v>322</v>
      </c>
      <c r="AJ60" s="73"/>
      <c r="AK60" s="74"/>
      <c r="AL60" s="75" t="s">
        <v>866</v>
      </c>
      <c r="AM60" s="76" t="s">
        <v>867</v>
      </c>
      <c r="AN60" s="76"/>
      <c r="AO60" s="76"/>
      <c r="AP60" s="77"/>
      <c r="AQ60" s="54"/>
      <c r="AR60" s="54"/>
      <c r="AS60" s="54"/>
      <c r="AT60" s="54"/>
      <c r="AU60" s="54"/>
      <c r="AV60" s="54"/>
      <c r="AW60" s="193">
        <f t="shared" si="82"/>
        <v>36550</v>
      </c>
      <c r="AX60" s="193">
        <f t="shared" si="82"/>
        <v>36550</v>
      </c>
    </row>
    <row r="61" spans="1:50" s="191" customFormat="1" ht="15.75" thickBot="1" x14ac:dyDescent="0.25">
      <c r="A61" s="192" t="s">
        <v>149</v>
      </c>
      <c r="B61" s="73"/>
      <c r="C61" s="74"/>
      <c r="D61" s="75" t="s">
        <v>649</v>
      </c>
      <c r="E61" s="76" t="s">
        <v>647</v>
      </c>
      <c r="F61" s="76"/>
      <c r="G61" s="76"/>
      <c r="H61" s="77"/>
      <c r="I61" s="54"/>
      <c r="J61" s="54"/>
      <c r="K61" s="54"/>
      <c r="L61" s="54"/>
      <c r="M61" s="54"/>
      <c r="N61" s="54"/>
      <c r="O61" s="54"/>
      <c r="P61" s="54"/>
      <c r="Q61" s="54"/>
      <c r="R61" s="54"/>
      <c r="S61" s="192" t="s">
        <v>247</v>
      </c>
      <c r="T61" s="73"/>
      <c r="U61" s="74"/>
      <c r="V61" s="75" t="s">
        <v>649</v>
      </c>
      <c r="W61" s="76" t="s">
        <v>647</v>
      </c>
      <c r="X61" s="76"/>
      <c r="Y61" s="76"/>
      <c r="Z61" s="77"/>
      <c r="AA61" s="54"/>
      <c r="AB61" s="54"/>
      <c r="AC61" s="54"/>
      <c r="AD61" s="54"/>
      <c r="AE61" s="54"/>
      <c r="AF61" s="54"/>
      <c r="AG61" s="54"/>
      <c r="AH61" s="54"/>
      <c r="AI61" s="192" t="s">
        <v>323</v>
      </c>
      <c r="AJ61" s="73"/>
      <c r="AK61" s="74"/>
      <c r="AL61" s="75" t="s">
        <v>649</v>
      </c>
      <c r="AM61" s="76" t="s">
        <v>647</v>
      </c>
      <c r="AN61" s="76"/>
      <c r="AO61" s="76"/>
      <c r="AP61" s="77"/>
      <c r="AQ61" s="54"/>
      <c r="AR61" s="54"/>
      <c r="AS61" s="54"/>
      <c r="AT61" s="54"/>
      <c r="AU61" s="54"/>
      <c r="AV61" s="54"/>
      <c r="AW61" s="193">
        <f t="shared" si="82"/>
        <v>0</v>
      </c>
      <c r="AX61" s="193">
        <f t="shared" si="82"/>
        <v>0</v>
      </c>
    </row>
    <row r="62" spans="1:50" s="191" customFormat="1" ht="15.75" thickBot="1" x14ac:dyDescent="0.25">
      <c r="A62" s="192" t="s">
        <v>150</v>
      </c>
      <c r="B62" s="73"/>
      <c r="C62" s="74"/>
      <c r="D62" s="75" t="s">
        <v>640</v>
      </c>
      <c r="E62" s="76" t="s">
        <v>646</v>
      </c>
      <c r="F62" s="31"/>
      <c r="G62" s="76"/>
      <c r="H62" s="77"/>
      <c r="I62" s="54"/>
      <c r="J62" s="54"/>
      <c r="K62" s="54"/>
      <c r="L62" s="54"/>
      <c r="M62" s="54"/>
      <c r="N62" s="54"/>
      <c r="O62" s="54"/>
      <c r="P62" s="54"/>
      <c r="Q62" s="54"/>
      <c r="R62" s="54"/>
      <c r="S62" s="192" t="s">
        <v>248</v>
      </c>
      <c r="T62" s="73"/>
      <c r="U62" s="74"/>
      <c r="V62" s="75" t="s">
        <v>640</v>
      </c>
      <c r="W62" s="76" t="s">
        <v>646</v>
      </c>
      <c r="X62" s="31"/>
      <c r="Y62" s="76"/>
      <c r="Z62" s="77"/>
      <c r="AA62" s="54"/>
      <c r="AB62" s="54"/>
      <c r="AC62" s="54"/>
      <c r="AD62" s="54"/>
      <c r="AE62" s="54"/>
      <c r="AF62" s="54"/>
      <c r="AG62" s="54"/>
      <c r="AH62" s="54"/>
      <c r="AI62" s="192" t="s">
        <v>324</v>
      </c>
      <c r="AJ62" s="73"/>
      <c r="AK62" s="74"/>
      <c r="AL62" s="75" t="s">
        <v>640</v>
      </c>
      <c r="AM62" s="76" t="s">
        <v>646</v>
      </c>
      <c r="AN62" s="31"/>
      <c r="AO62" s="76"/>
      <c r="AP62" s="77"/>
      <c r="AQ62" s="54"/>
      <c r="AR62" s="54"/>
      <c r="AS62" s="54"/>
      <c r="AT62" s="54"/>
      <c r="AU62" s="54"/>
      <c r="AV62" s="54"/>
      <c r="AW62" s="193">
        <f t="shared" si="82"/>
        <v>0</v>
      </c>
      <c r="AX62" s="193">
        <f t="shared" si="82"/>
        <v>0</v>
      </c>
    </row>
    <row r="63" spans="1:50" s="191" customFormat="1" ht="15.75" thickBot="1" x14ac:dyDescent="0.25">
      <c r="A63" s="192" t="s">
        <v>151</v>
      </c>
      <c r="B63" s="73"/>
      <c r="C63" s="74"/>
      <c r="D63" s="75" t="s">
        <v>641</v>
      </c>
      <c r="E63" s="78" t="s">
        <v>650</v>
      </c>
      <c r="F63" s="53"/>
      <c r="G63" s="78"/>
      <c r="H63" s="79"/>
      <c r="I63" s="55"/>
      <c r="J63" s="55"/>
      <c r="K63" s="55"/>
      <c r="L63" s="55"/>
      <c r="M63" s="55"/>
      <c r="N63" s="55"/>
      <c r="O63" s="55"/>
      <c r="P63" s="55"/>
      <c r="Q63" s="55"/>
      <c r="R63" s="55"/>
      <c r="S63" s="192" t="s">
        <v>249</v>
      </c>
      <c r="T63" s="73"/>
      <c r="U63" s="74"/>
      <c r="V63" s="75" t="s">
        <v>641</v>
      </c>
      <c r="W63" s="78" t="s">
        <v>650</v>
      </c>
      <c r="X63" s="53"/>
      <c r="Y63" s="78"/>
      <c r="Z63" s="79"/>
      <c r="AA63" s="55"/>
      <c r="AB63" s="55"/>
      <c r="AC63" s="55"/>
      <c r="AD63" s="55"/>
      <c r="AE63" s="55"/>
      <c r="AF63" s="55"/>
      <c r="AG63" s="55"/>
      <c r="AH63" s="55"/>
      <c r="AI63" s="192" t="s">
        <v>325</v>
      </c>
      <c r="AJ63" s="73"/>
      <c r="AK63" s="74"/>
      <c r="AL63" s="75" t="s">
        <v>641</v>
      </c>
      <c r="AM63" s="78" t="s">
        <v>650</v>
      </c>
      <c r="AN63" s="53"/>
      <c r="AO63" s="78"/>
      <c r="AP63" s="79"/>
      <c r="AQ63" s="55"/>
      <c r="AR63" s="55"/>
      <c r="AS63" s="55"/>
      <c r="AT63" s="55"/>
      <c r="AU63" s="55"/>
      <c r="AV63" s="55"/>
      <c r="AW63" s="194">
        <f t="shared" si="82"/>
        <v>0</v>
      </c>
      <c r="AX63" s="194">
        <f t="shared" si="82"/>
        <v>0</v>
      </c>
    </row>
    <row r="64" spans="1:50" s="191" customFormat="1" ht="15.75" thickBot="1" x14ac:dyDescent="0.25">
      <c r="A64" s="192" t="s">
        <v>152</v>
      </c>
      <c r="B64" s="73"/>
      <c r="C64" s="74"/>
      <c r="D64" s="75" t="s">
        <v>644</v>
      </c>
      <c r="E64" s="76" t="s">
        <v>648</v>
      </c>
      <c r="F64" s="31"/>
      <c r="G64" s="76"/>
      <c r="H64" s="77"/>
      <c r="I64" s="54"/>
      <c r="J64" s="54"/>
      <c r="K64" s="54"/>
      <c r="L64" s="54"/>
      <c r="M64" s="54"/>
      <c r="N64" s="54"/>
      <c r="O64" s="54"/>
      <c r="P64" s="54"/>
      <c r="Q64" s="54"/>
      <c r="R64" s="54"/>
      <c r="S64" s="192" t="s">
        <v>250</v>
      </c>
      <c r="T64" s="73"/>
      <c r="U64" s="74"/>
      <c r="V64" s="75" t="s">
        <v>644</v>
      </c>
      <c r="W64" s="76" t="s">
        <v>648</v>
      </c>
      <c r="X64" s="31"/>
      <c r="Y64" s="76"/>
      <c r="Z64" s="77"/>
      <c r="AA64" s="54"/>
      <c r="AB64" s="54"/>
      <c r="AC64" s="54"/>
      <c r="AD64" s="54"/>
      <c r="AE64" s="54"/>
      <c r="AF64" s="54"/>
      <c r="AG64" s="54"/>
      <c r="AH64" s="54"/>
      <c r="AI64" s="192" t="s">
        <v>326</v>
      </c>
      <c r="AJ64" s="73"/>
      <c r="AK64" s="74"/>
      <c r="AL64" s="75" t="s">
        <v>644</v>
      </c>
      <c r="AM64" s="76" t="s">
        <v>648</v>
      </c>
      <c r="AN64" s="31"/>
      <c r="AO64" s="76"/>
      <c r="AP64" s="77"/>
      <c r="AQ64" s="54"/>
      <c r="AR64" s="54"/>
      <c r="AS64" s="54"/>
      <c r="AT64" s="54"/>
      <c r="AU64" s="54"/>
      <c r="AV64" s="54"/>
      <c r="AW64" s="193">
        <f t="shared" si="82"/>
        <v>0</v>
      </c>
      <c r="AX64" s="193">
        <f t="shared" si="82"/>
        <v>0</v>
      </c>
    </row>
    <row r="65" spans="1:50" s="191" customFormat="1" ht="15.75" thickBot="1" x14ac:dyDescent="0.25">
      <c r="A65" s="192" t="s">
        <v>153</v>
      </c>
      <c r="B65" s="73"/>
      <c r="C65" s="74"/>
      <c r="D65" s="75" t="s">
        <v>645</v>
      </c>
      <c r="E65" s="76" t="s">
        <v>106</v>
      </c>
      <c r="F65" s="31"/>
      <c r="G65" s="76"/>
      <c r="H65" s="77"/>
      <c r="I65" s="54"/>
      <c r="J65" s="54"/>
      <c r="K65" s="54"/>
      <c r="L65" s="54"/>
      <c r="M65" s="54"/>
      <c r="N65" s="54"/>
      <c r="O65" s="54"/>
      <c r="P65" s="54"/>
      <c r="Q65" s="54"/>
      <c r="R65" s="54"/>
      <c r="S65" s="192" t="s">
        <v>251</v>
      </c>
      <c r="T65" s="73"/>
      <c r="U65" s="74"/>
      <c r="V65" s="75" t="s">
        <v>645</v>
      </c>
      <c r="W65" s="76" t="s">
        <v>106</v>
      </c>
      <c r="X65" s="31"/>
      <c r="Y65" s="76"/>
      <c r="Z65" s="77"/>
      <c r="AA65" s="54"/>
      <c r="AB65" s="54"/>
      <c r="AC65" s="54"/>
      <c r="AD65" s="54"/>
      <c r="AE65" s="54"/>
      <c r="AF65" s="54"/>
      <c r="AG65" s="54"/>
      <c r="AH65" s="54"/>
      <c r="AI65" s="192" t="s">
        <v>327</v>
      </c>
      <c r="AJ65" s="73"/>
      <c r="AK65" s="74"/>
      <c r="AL65" s="75" t="s">
        <v>645</v>
      </c>
      <c r="AM65" s="76" t="s">
        <v>106</v>
      </c>
      <c r="AN65" s="31"/>
      <c r="AO65" s="76"/>
      <c r="AP65" s="77"/>
      <c r="AQ65" s="54"/>
      <c r="AR65" s="54"/>
      <c r="AS65" s="54"/>
      <c r="AT65" s="54"/>
      <c r="AU65" s="54"/>
      <c r="AV65" s="54"/>
      <c r="AW65" s="193">
        <f t="shared" si="82"/>
        <v>0</v>
      </c>
      <c r="AX65" s="193">
        <f t="shared" si="82"/>
        <v>0</v>
      </c>
    </row>
    <row r="66" spans="1:50" s="109" customFormat="1" ht="16.5" thickBot="1" x14ac:dyDescent="0.3">
      <c r="A66" s="192" t="s">
        <v>154</v>
      </c>
      <c r="B66" s="106" t="s">
        <v>96</v>
      </c>
      <c r="C66" s="107" t="s">
        <v>105</v>
      </c>
      <c r="D66" s="122"/>
      <c r="E66" s="122"/>
      <c r="F66" s="107"/>
      <c r="G66" s="107"/>
      <c r="H66" s="107"/>
      <c r="I66" s="108">
        <f t="shared" ref="I66:R66" si="89">SUM(I67:I69)</f>
        <v>0</v>
      </c>
      <c r="J66" s="108">
        <f t="shared" si="89"/>
        <v>0</v>
      </c>
      <c r="K66" s="108">
        <f t="shared" si="89"/>
        <v>0</v>
      </c>
      <c r="L66" s="108">
        <f t="shared" si="89"/>
        <v>114</v>
      </c>
      <c r="M66" s="108">
        <f t="shared" ref="M66:N66" si="90">SUM(M67:M69)</f>
        <v>501</v>
      </c>
      <c r="N66" s="108">
        <f t="shared" si="90"/>
        <v>500</v>
      </c>
      <c r="O66" s="108">
        <f t="shared" si="89"/>
        <v>706</v>
      </c>
      <c r="P66" s="108">
        <f t="shared" si="89"/>
        <v>86</v>
      </c>
      <c r="Q66" s="108">
        <f t="shared" si="89"/>
        <v>0</v>
      </c>
      <c r="R66" s="108">
        <f t="shared" si="89"/>
        <v>0</v>
      </c>
      <c r="S66" s="192" t="s">
        <v>252</v>
      </c>
      <c r="T66" s="106" t="s">
        <v>96</v>
      </c>
      <c r="U66" s="107" t="s">
        <v>105</v>
      </c>
      <c r="V66" s="122"/>
      <c r="W66" s="122"/>
      <c r="X66" s="107"/>
      <c r="Y66" s="107"/>
      <c r="Z66" s="107"/>
      <c r="AA66" s="108">
        <f t="shared" ref="AA66:AH66" si="91">SUM(AA67:AA69)</f>
        <v>1727</v>
      </c>
      <c r="AB66" s="108">
        <f t="shared" si="91"/>
        <v>340</v>
      </c>
      <c r="AC66" s="108">
        <f t="shared" si="91"/>
        <v>1276</v>
      </c>
      <c r="AD66" s="108">
        <f t="shared" si="91"/>
        <v>1153</v>
      </c>
      <c r="AE66" s="108">
        <f t="shared" si="91"/>
        <v>0</v>
      </c>
      <c r="AF66" s="108">
        <f t="shared" si="91"/>
        <v>9</v>
      </c>
      <c r="AG66" s="108">
        <f t="shared" si="91"/>
        <v>0</v>
      </c>
      <c r="AH66" s="108">
        <f t="shared" si="91"/>
        <v>1</v>
      </c>
      <c r="AI66" s="192" t="s">
        <v>328</v>
      </c>
      <c r="AJ66" s="106" t="s">
        <v>96</v>
      </c>
      <c r="AK66" s="107" t="s">
        <v>105</v>
      </c>
      <c r="AL66" s="122"/>
      <c r="AM66" s="122"/>
      <c r="AN66" s="107"/>
      <c r="AO66" s="107"/>
      <c r="AP66" s="107"/>
      <c r="AQ66" s="108">
        <f t="shared" ref="AQ66:AR66" si="92">SUM(AQ67:AQ69)</f>
        <v>0</v>
      </c>
      <c r="AR66" s="108">
        <f t="shared" si="92"/>
        <v>14</v>
      </c>
      <c r="AS66" s="108">
        <f t="shared" ref="AS66:AT66" si="93">SUM(AS67:AS69)</f>
        <v>0</v>
      </c>
      <c r="AT66" s="108">
        <f t="shared" si="93"/>
        <v>214</v>
      </c>
      <c r="AU66" s="108">
        <f t="shared" ref="AU66:AV66" si="94">SUM(AU67:AU69)</f>
        <v>0</v>
      </c>
      <c r="AV66" s="108">
        <f t="shared" si="94"/>
        <v>133</v>
      </c>
      <c r="AW66" s="108">
        <f t="shared" si="82"/>
        <v>4210</v>
      </c>
      <c r="AX66" s="108">
        <f t="shared" si="82"/>
        <v>2564</v>
      </c>
    </row>
    <row r="67" spans="1:50" s="109" customFormat="1" ht="16.5" thickBot="1" x14ac:dyDescent="0.3">
      <c r="A67" s="192" t="s">
        <v>155</v>
      </c>
      <c r="B67" s="110"/>
      <c r="C67" s="111" t="s">
        <v>98</v>
      </c>
      <c r="D67" s="112" t="s">
        <v>533</v>
      </c>
      <c r="E67" s="112"/>
      <c r="F67" s="112"/>
      <c r="G67" s="112"/>
      <c r="H67" s="113"/>
      <c r="I67" s="114"/>
      <c r="J67" s="114"/>
      <c r="K67" s="114"/>
      <c r="L67" s="114">
        <v>114</v>
      </c>
      <c r="M67" s="114"/>
      <c r="N67" s="114"/>
      <c r="O67" s="114">
        <v>706</v>
      </c>
      <c r="P67" s="114">
        <v>86</v>
      </c>
      <c r="Q67" s="114"/>
      <c r="R67" s="114"/>
      <c r="S67" s="192" t="s">
        <v>253</v>
      </c>
      <c r="T67" s="110"/>
      <c r="U67" s="111" t="s">
        <v>98</v>
      </c>
      <c r="V67" s="112" t="s">
        <v>533</v>
      </c>
      <c r="W67" s="112"/>
      <c r="X67" s="112"/>
      <c r="Y67" s="112"/>
      <c r="Z67" s="113"/>
      <c r="AA67" s="114">
        <v>1727</v>
      </c>
      <c r="AB67" s="114">
        <v>340</v>
      </c>
      <c r="AC67" s="114">
        <v>1276</v>
      </c>
      <c r="AD67" s="114">
        <v>1153</v>
      </c>
      <c r="AE67" s="114"/>
      <c r="AF67" s="114">
        <v>9</v>
      </c>
      <c r="AG67" s="114"/>
      <c r="AH67" s="114">
        <v>1</v>
      </c>
      <c r="AI67" s="192" t="s">
        <v>329</v>
      </c>
      <c r="AJ67" s="110"/>
      <c r="AK67" s="111" t="s">
        <v>98</v>
      </c>
      <c r="AL67" s="112" t="s">
        <v>533</v>
      </c>
      <c r="AM67" s="112"/>
      <c r="AN67" s="112"/>
      <c r="AO67" s="112"/>
      <c r="AP67" s="113"/>
      <c r="AQ67" s="114"/>
      <c r="AR67" s="114">
        <v>14</v>
      </c>
      <c r="AS67" s="114"/>
      <c r="AT67" s="114">
        <v>214</v>
      </c>
      <c r="AU67" s="114"/>
      <c r="AV67" s="114">
        <v>133</v>
      </c>
      <c r="AW67" s="114">
        <f t="shared" si="82"/>
        <v>3709</v>
      </c>
      <c r="AX67" s="114">
        <f t="shared" si="82"/>
        <v>2064</v>
      </c>
    </row>
    <row r="68" spans="1:50" s="109" customFormat="1" ht="16.5" thickBot="1" x14ac:dyDescent="0.3">
      <c r="A68" s="192" t="s">
        <v>156</v>
      </c>
      <c r="B68" s="110"/>
      <c r="C68" s="111" t="s">
        <v>99</v>
      </c>
      <c r="D68" s="115" t="s">
        <v>534</v>
      </c>
      <c r="E68" s="115"/>
      <c r="F68" s="115"/>
      <c r="G68" s="115"/>
      <c r="H68" s="117"/>
      <c r="I68" s="118"/>
      <c r="J68" s="118"/>
      <c r="K68" s="118"/>
      <c r="L68" s="118"/>
      <c r="M68" s="118">
        <v>501</v>
      </c>
      <c r="N68" s="118">
        <v>500</v>
      </c>
      <c r="O68" s="118"/>
      <c r="P68" s="118"/>
      <c r="Q68" s="118"/>
      <c r="R68" s="118"/>
      <c r="S68" s="192" t="s">
        <v>254</v>
      </c>
      <c r="T68" s="110"/>
      <c r="U68" s="111" t="s">
        <v>99</v>
      </c>
      <c r="V68" s="115" t="s">
        <v>534</v>
      </c>
      <c r="W68" s="115"/>
      <c r="X68" s="115"/>
      <c r="Y68" s="115"/>
      <c r="Z68" s="117"/>
      <c r="AA68" s="118"/>
      <c r="AB68" s="118"/>
      <c r="AC68" s="118"/>
      <c r="AD68" s="118"/>
      <c r="AE68" s="118"/>
      <c r="AF68" s="118"/>
      <c r="AG68" s="118"/>
      <c r="AH68" s="118"/>
      <c r="AI68" s="192" t="s">
        <v>331</v>
      </c>
      <c r="AJ68" s="110"/>
      <c r="AK68" s="111" t="s">
        <v>99</v>
      </c>
      <c r="AL68" s="115" t="s">
        <v>534</v>
      </c>
      <c r="AM68" s="115"/>
      <c r="AN68" s="115"/>
      <c r="AO68" s="115"/>
      <c r="AP68" s="117"/>
      <c r="AQ68" s="118"/>
      <c r="AR68" s="118"/>
      <c r="AS68" s="118"/>
      <c r="AT68" s="118"/>
      <c r="AU68" s="118"/>
      <c r="AV68" s="118"/>
      <c r="AW68" s="118">
        <f t="shared" si="82"/>
        <v>501</v>
      </c>
      <c r="AX68" s="118">
        <f t="shared" si="82"/>
        <v>500</v>
      </c>
    </row>
    <row r="69" spans="1:50" s="109" customFormat="1" ht="16.5" thickBot="1" x14ac:dyDescent="0.3">
      <c r="A69" s="192" t="s">
        <v>157</v>
      </c>
      <c r="B69" s="110"/>
      <c r="C69" s="111" t="s">
        <v>100</v>
      </c>
      <c r="D69" s="115" t="s">
        <v>535</v>
      </c>
      <c r="E69" s="116"/>
      <c r="F69" s="115"/>
      <c r="G69" s="115"/>
      <c r="H69" s="117"/>
      <c r="I69" s="118">
        <f t="shared" ref="I69:R69" si="95">SUM(I70:I73)</f>
        <v>0</v>
      </c>
      <c r="J69" s="118">
        <f t="shared" si="95"/>
        <v>0</v>
      </c>
      <c r="K69" s="118">
        <f t="shared" si="95"/>
        <v>0</v>
      </c>
      <c r="L69" s="118">
        <f t="shared" si="95"/>
        <v>0</v>
      </c>
      <c r="M69" s="118">
        <f t="shared" ref="M69:N69" si="96">SUM(M70:M73)</f>
        <v>0</v>
      </c>
      <c r="N69" s="118">
        <f t="shared" si="96"/>
        <v>0</v>
      </c>
      <c r="O69" s="118">
        <f t="shared" si="95"/>
        <v>0</v>
      </c>
      <c r="P69" s="118">
        <f t="shared" si="95"/>
        <v>0</v>
      </c>
      <c r="Q69" s="118">
        <f t="shared" si="95"/>
        <v>0</v>
      </c>
      <c r="R69" s="118">
        <f t="shared" si="95"/>
        <v>0</v>
      </c>
      <c r="S69" s="192" t="s">
        <v>255</v>
      </c>
      <c r="T69" s="110"/>
      <c r="U69" s="111" t="s">
        <v>100</v>
      </c>
      <c r="V69" s="115" t="s">
        <v>535</v>
      </c>
      <c r="W69" s="116"/>
      <c r="X69" s="115"/>
      <c r="Y69" s="115"/>
      <c r="Z69" s="117"/>
      <c r="AA69" s="118">
        <f t="shared" ref="AA69:AH69" si="97">SUM(AA70:AA73)</f>
        <v>0</v>
      </c>
      <c r="AB69" s="118">
        <f t="shared" si="97"/>
        <v>0</v>
      </c>
      <c r="AC69" s="118">
        <f t="shared" si="97"/>
        <v>0</v>
      </c>
      <c r="AD69" s="118">
        <f t="shared" si="97"/>
        <v>0</v>
      </c>
      <c r="AE69" s="118">
        <f t="shared" si="97"/>
        <v>0</v>
      </c>
      <c r="AF69" s="118">
        <f t="shared" si="97"/>
        <v>0</v>
      </c>
      <c r="AG69" s="118">
        <f t="shared" si="97"/>
        <v>0</v>
      </c>
      <c r="AH69" s="118">
        <f t="shared" si="97"/>
        <v>0</v>
      </c>
      <c r="AI69" s="192" t="s">
        <v>332</v>
      </c>
      <c r="AJ69" s="110"/>
      <c r="AK69" s="111" t="s">
        <v>100</v>
      </c>
      <c r="AL69" s="115" t="s">
        <v>535</v>
      </c>
      <c r="AM69" s="116"/>
      <c r="AN69" s="115"/>
      <c r="AO69" s="115"/>
      <c r="AP69" s="117"/>
      <c r="AQ69" s="118">
        <f t="shared" ref="AQ69:AR69" si="98">SUM(AQ70:AQ73)</f>
        <v>0</v>
      </c>
      <c r="AR69" s="118">
        <f t="shared" si="98"/>
        <v>0</v>
      </c>
      <c r="AS69" s="118">
        <f t="shared" ref="AS69:AT69" si="99">SUM(AS70:AS73)</f>
        <v>0</v>
      </c>
      <c r="AT69" s="118">
        <f t="shared" si="99"/>
        <v>0</v>
      </c>
      <c r="AU69" s="118">
        <f t="shared" ref="AU69:AV69" si="100">SUM(AU70:AU73)</f>
        <v>0</v>
      </c>
      <c r="AV69" s="118">
        <f t="shared" si="100"/>
        <v>0</v>
      </c>
      <c r="AW69" s="118">
        <f t="shared" si="82"/>
        <v>0</v>
      </c>
      <c r="AX69" s="118">
        <f t="shared" si="82"/>
        <v>0</v>
      </c>
    </row>
    <row r="70" spans="1:50" s="191" customFormat="1" ht="15.75" thickBot="1" x14ac:dyDescent="0.25">
      <c r="A70" s="192" t="s">
        <v>158</v>
      </c>
      <c r="B70" s="73"/>
      <c r="C70" s="80"/>
      <c r="D70" s="75" t="s">
        <v>651</v>
      </c>
      <c r="E70" s="76" t="s">
        <v>652</v>
      </c>
      <c r="F70" s="76"/>
      <c r="G70" s="76"/>
      <c r="H70" s="77"/>
      <c r="I70" s="54"/>
      <c r="J70" s="54"/>
      <c r="K70" s="54"/>
      <c r="L70" s="54"/>
      <c r="M70" s="54"/>
      <c r="N70" s="54"/>
      <c r="O70" s="54"/>
      <c r="P70" s="54"/>
      <c r="Q70" s="54"/>
      <c r="R70" s="54"/>
      <c r="S70" s="192" t="s">
        <v>256</v>
      </c>
      <c r="T70" s="73"/>
      <c r="U70" s="80"/>
      <c r="V70" s="75" t="s">
        <v>651</v>
      </c>
      <c r="W70" s="76" t="s">
        <v>652</v>
      </c>
      <c r="X70" s="76"/>
      <c r="Y70" s="76"/>
      <c r="Z70" s="77"/>
      <c r="AA70" s="54"/>
      <c r="AB70" s="54"/>
      <c r="AC70" s="54"/>
      <c r="AD70" s="54"/>
      <c r="AE70" s="54"/>
      <c r="AF70" s="54"/>
      <c r="AG70" s="54"/>
      <c r="AH70" s="54"/>
      <c r="AI70" s="192" t="s">
        <v>333</v>
      </c>
      <c r="AJ70" s="73"/>
      <c r="AK70" s="80"/>
      <c r="AL70" s="75" t="s">
        <v>651</v>
      </c>
      <c r="AM70" s="76" t="s">
        <v>652</v>
      </c>
      <c r="AN70" s="76"/>
      <c r="AO70" s="76"/>
      <c r="AP70" s="77"/>
      <c r="AQ70" s="54"/>
      <c r="AR70" s="54"/>
      <c r="AS70" s="54"/>
      <c r="AT70" s="54"/>
      <c r="AU70" s="54"/>
      <c r="AV70" s="54"/>
      <c r="AW70" s="193">
        <f t="shared" si="82"/>
        <v>0</v>
      </c>
      <c r="AX70" s="193">
        <f t="shared" si="82"/>
        <v>0</v>
      </c>
    </row>
    <row r="71" spans="1:50" s="191" customFormat="1" ht="15.75" thickBot="1" x14ac:dyDescent="0.25">
      <c r="A71" s="192" t="s">
        <v>159</v>
      </c>
      <c r="B71" s="73"/>
      <c r="C71" s="80"/>
      <c r="D71" s="75" t="s">
        <v>653</v>
      </c>
      <c r="E71" s="76" t="s">
        <v>536</v>
      </c>
      <c r="F71" s="76"/>
      <c r="G71" s="76"/>
      <c r="H71" s="77"/>
      <c r="I71" s="54"/>
      <c r="J71" s="54"/>
      <c r="K71" s="54"/>
      <c r="L71" s="54"/>
      <c r="M71" s="54"/>
      <c r="N71" s="54"/>
      <c r="O71" s="54"/>
      <c r="P71" s="54"/>
      <c r="Q71" s="54"/>
      <c r="R71" s="54"/>
      <c r="S71" s="192" t="s">
        <v>257</v>
      </c>
      <c r="T71" s="73"/>
      <c r="U71" s="80"/>
      <c r="V71" s="75" t="s">
        <v>653</v>
      </c>
      <c r="W71" s="76" t="s">
        <v>536</v>
      </c>
      <c r="X71" s="76"/>
      <c r="Y71" s="76"/>
      <c r="Z71" s="77"/>
      <c r="AA71" s="54"/>
      <c r="AB71" s="54"/>
      <c r="AC71" s="54"/>
      <c r="AD71" s="54"/>
      <c r="AE71" s="54"/>
      <c r="AF71" s="54"/>
      <c r="AG71" s="54"/>
      <c r="AH71" s="54"/>
      <c r="AI71" s="192" t="s">
        <v>334</v>
      </c>
      <c r="AJ71" s="73"/>
      <c r="AK71" s="80"/>
      <c r="AL71" s="75" t="s">
        <v>653</v>
      </c>
      <c r="AM71" s="76" t="s">
        <v>536</v>
      </c>
      <c r="AN71" s="76"/>
      <c r="AO71" s="76"/>
      <c r="AP71" s="77"/>
      <c r="AQ71" s="54"/>
      <c r="AR71" s="54"/>
      <c r="AS71" s="54"/>
      <c r="AT71" s="54"/>
      <c r="AU71" s="54"/>
      <c r="AV71" s="54"/>
      <c r="AW71" s="193">
        <f t="shared" si="82"/>
        <v>0</v>
      </c>
      <c r="AX71" s="193">
        <f t="shared" si="82"/>
        <v>0</v>
      </c>
    </row>
    <row r="72" spans="1:50" s="191" customFormat="1" ht="15.75" thickBot="1" x14ac:dyDescent="0.25">
      <c r="A72" s="192" t="s">
        <v>160</v>
      </c>
      <c r="B72" s="73"/>
      <c r="C72" s="80"/>
      <c r="D72" s="75" t="s">
        <v>654</v>
      </c>
      <c r="E72" s="76" t="s">
        <v>655</v>
      </c>
      <c r="F72" s="31"/>
      <c r="G72" s="76"/>
      <c r="H72" s="77"/>
      <c r="I72" s="54"/>
      <c r="J72" s="54"/>
      <c r="K72" s="54"/>
      <c r="L72" s="54"/>
      <c r="M72" s="54"/>
      <c r="N72" s="54"/>
      <c r="O72" s="54"/>
      <c r="P72" s="54"/>
      <c r="Q72" s="54"/>
      <c r="R72" s="54"/>
      <c r="S72" s="192" t="s">
        <v>258</v>
      </c>
      <c r="T72" s="73"/>
      <c r="U72" s="80"/>
      <c r="V72" s="75" t="s">
        <v>654</v>
      </c>
      <c r="W72" s="76" t="s">
        <v>655</v>
      </c>
      <c r="X72" s="31"/>
      <c r="Y72" s="76"/>
      <c r="Z72" s="77"/>
      <c r="AA72" s="54"/>
      <c r="AB72" s="54"/>
      <c r="AC72" s="54"/>
      <c r="AD72" s="54"/>
      <c r="AE72" s="54"/>
      <c r="AF72" s="54"/>
      <c r="AG72" s="54"/>
      <c r="AH72" s="54"/>
      <c r="AI72" s="192" t="s">
        <v>335</v>
      </c>
      <c r="AJ72" s="73"/>
      <c r="AK72" s="80"/>
      <c r="AL72" s="75" t="s">
        <v>654</v>
      </c>
      <c r="AM72" s="76" t="s">
        <v>655</v>
      </c>
      <c r="AN72" s="31"/>
      <c r="AO72" s="76"/>
      <c r="AP72" s="77"/>
      <c r="AQ72" s="54"/>
      <c r="AR72" s="54"/>
      <c r="AS72" s="54"/>
      <c r="AT72" s="54"/>
      <c r="AU72" s="54"/>
      <c r="AV72" s="54"/>
      <c r="AW72" s="193">
        <f t="shared" si="82"/>
        <v>0</v>
      </c>
      <c r="AX72" s="193">
        <f t="shared" si="82"/>
        <v>0</v>
      </c>
    </row>
    <row r="73" spans="1:50" s="191" customFormat="1" ht="15.75" thickBot="1" x14ac:dyDescent="0.25">
      <c r="A73" s="192" t="s">
        <v>161</v>
      </c>
      <c r="B73" s="73"/>
      <c r="C73" s="80"/>
      <c r="D73" s="75" t="s">
        <v>656</v>
      </c>
      <c r="E73" s="76" t="s">
        <v>537</v>
      </c>
      <c r="F73" s="31"/>
      <c r="G73" s="76"/>
      <c r="H73" s="77"/>
      <c r="I73" s="55"/>
      <c r="J73" s="55"/>
      <c r="K73" s="55"/>
      <c r="L73" s="55"/>
      <c r="M73" s="55"/>
      <c r="N73" s="55"/>
      <c r="O73" s="55"/>
      <c r="P73" s="55"/>
      <c r="Q73" s="55"/>
      <c r="R73" s="55"/>
      <c r="S73" s="192" t="s">
        <v>259</v>
      </c>
      <c r="T73" s="73"/>
      <c r="U73" s="80"/>
      <c r="V73" s="75" t="s">
        <v>656</v>
      </c>
      <c r="W73" s="76" t="s">
        <v>537</v>
      </c>
      <c r="X73" s="31"/>
      <c r="Y73" s="76"/>
      <c r="Z73" s="77"/>
      <c r="AA73" s="55"/>
      <c r="AB73" s="55"/>
      <c r="AC73" s="55"/>
      <c r="AD73" s="55"/>
      <c r="AE73" s="55"/>
      <c r="AF73" s="55"/>
      <c r="AG73" s="55"/>
      <c r="AH73" s="55"/>
      <c r="AI73" s="192" t="s">
        <v>336</v>
      </c>
      <c r="AJ73" s="73"/>
      <c r="AK73" s="80"/>
      <c r="AL73" s="75" t="s">
        <v>656</v>
      </c>
      <c r="AM73" s="76" t="s">
        <v>537</v>
      </c>
      <c r="AN73" s="31"/>
      <c r="AO73" s="76"/>
      <c r="AP73" s="77"/>
      <c r="AQ73" s="55"/>
      <c r="AR73" s="55"/>
      <c r="AS73" s="55"/>
      <c r="AT73" s="55"/>
      <c r="AU73" s="55"/>
      <c r="AV73" s="55"/>
      <c r="AW73" s="194">
        <f t="shared" si="82"/>
        <v>0</v>
      </c>
      <c r="AX73" s="194">
        <f t="shared" si="82"/>
        <v>0</v>
      </c>
    </row>
    <row r="74" spans="1:50" s="102" customFormat="1" ht="30" customHeight="1" thickBot="1" x14ac:dyDescent="0.3">
      <c r="A74" s="192" t="s">
        <v>162</v>
      </c>
      <c r="B74" s="133" t="s">
        <v>878</v>
      </c>
      <c r="C74" s="123"/>
      <c r="D74" s="124"/>
      <c r="E74" s="124"/>
      <c r="F74" s="124"/>
      <c r="G74" s="124"/>
      <c r="H74" s="124"/>
      <c r="I74" s="99">
        <f t="shared" ref="I74:R74" si="101">SUM(I54,I66)</f>
        <v>36550</v>
      </c>
      <c r="J74" s="99">
        <f t="shared" si="101"/>
        <v>36550</v>
      </c>
      <c r="K74" s="99">
        <f t="shared" si="101"/>
        <v>11002</v>
      </c>
      <c r="L74" s="99">
        <f t="shared" si="101"/>
        <v>10650</v>
      </c>
      <c r="M74" s="99">
        <f t="shared" ref="M74:N74" si="102">SUM(M54,M66)</f>
        <v>1366</v>
      </c>
      <c r="N74" s="99">
        <f t="shared" si="102"/>
        <v>1364</v>
      </c>
      <c r="O74" s="99">
        <f t="shared" si="101"/>
        <v>112990</v>
      </c>
      <c r="P74" s="99">
        <f t="shared" si="101"/>
        <v>109438</v>
      </c>
      <c r="Q74" s="99">
        <f t="shared" si="101"/>
        <v>8747</v>
      </c>
      <c r="R74" s="99">
        <f t="shared" si="101"/>
        <v>8419</v>
      </c>
      <c r="S74" s="192" t="s">
        <v>260</v>
      </c>
      <c r="T74" s="133" t="s">
        <v>878</v>
      </c>
      <c r="U74" s="123"/>
      <c r="V74" s="124"/>
      <c r="W74" s="124"/>
      <c r="X74" s="124"/>
      <c r="Y74" s="124"/>
      <c r="Z74" s="124"/>
      <c r="AA74" s="99">
        <f t="shared" ref="AA74:AH74" si="103">SUM(AA54,AA66)</f>
        <v>27448</v>
      </c>
      <c r="AB74" s="99">
        <f t="shared" si="103"/>
        <v>23710</v>
      </c>
      <c r="AC74" s="99">
        <f t="shared" si="103"/>
        <v>232286</v>
      </c>
      <c r="AD74" s="99">
        <f t="shared" si="103"/>
        <v>168498</v>
      </c>
      <c r="AE74" s="99">
        <f t="shared" si="103"/>
        <v>1381</v>
      </c>
      <c r="AF74" s="99">
        <f t="shared" si="103"/>
        <v>2249</v>
      </c>
      <c r="AG74" s="99">
        <f t="shared" si="103"/>
        <v>0</v>
      </c>
      <c r="AH74" s="99">
        <f t="shared" si="103"/>
        <v>146</v>
      </c>
      <c r="AI74" s="192" t="s">
        <v>337</v>
      </c>
      <c r="AJ74" s="133" t="s">
        <v>878</v>
      </c>
      <c r="AK74" s="123"/>
      <c r="AL74" s="124"/>
      <c r="AM74" s="124"/>
      <c r="AN74" s="124"/>
      <c r="AO74" s="124"/>
      <c r="AP74" s="124"/>
      <c r="AQ74" s="99">
        <f t="shared" ref="AQ74:AR74" si="104">SUM(AQ54,AQ66)</f>
        <v>127</v>
      </c>
      <c r="AR74" s="99">
        <f t="shared" si="104"/>
        <v>3206</v>
      </c>
      <c r="AS74" s="99">
        <f t="shared" ref="AS74:AT74" si="105">SUM(AS54,AS66)</f>
        <v>27875</v>
      </c>
      <c r="AT74" s="99">
        <f t="shared" si="105"/>
        <v>47685</v>
      </c>
      <c r="AU74" s="99">
        <f t="shared" ref="AU74:AV74" si="106">SUM(AU54,AU66)</f>
        <v>41133</v>
      </c>
      <c r="AV74" s="99">
        <f t="shared" si="106"/>
        <v>32301</v>
      </c>
      <c r="AW74" s="99">
        <f t="shared" si="82"/>
        <v>500905</v>
      </c>
      <c r="AX74" s="99">
        <f t="shared" si="82"/>
        <v>444216</v>
      </c>
    </row>
    <row r="75" spans="1:50" s="109" customFormat="1" ht="16.5" thickBot="1" x14ac:dyDescent="0.3">
      <c r="A75" s="192" t="s">
        <v>163</v>
      </c>
      <c r="B75" s="106" t="s">
        <v>101</v>
      </c>
      <c r="C75" s="107" t="s">
        <v>538</v>
      </c>
      <c r="D75" s="107"/>
      <c r="E75" s="107"/>
      <c r="F75" s="107"/>
      <c r="G75" s="107"/>
      <c r="H75" s="107"/>
      <c r="I75" s="108">
        <f t="shared" ref="I75:R75" si="107">SUM(I76,I79)</f>
        <v>0</v>
      </c>
      <c r="J75" s="108">
        <f t="shared" si="107"/>
        <v>0</v>
      </c>
      <c r="K75" s="108">
        <f t="shared" si="107"/>
        <v>0</v>
      </c>
      <c r="L75" s="108">
        <f t="shared" si="107"/>
        <v>0</v>
      </c>
      <c r="M75" s="108">
        <f t="shared" ref="M75:N75" si="108">SUM(M76,M79)</f>
        <v>0</v>
      </c>
      <c r="N75" s="108">
        <f t="shared" si="108"/>
        <v>0</v>
      </c>
      <c r="O75" s="108">
        <f t="shared" si="107"/>
        <v>0</v>
      </c>
      <c r="P75" s="108">
        <f t="shared" si="107"/>
        <v>0</v>
      </c>
      <c r="Q75" s="108">
        <f t="shared" si="107"/>
        <v>0</v>
      </c>
      <c r="R75" s="108">
        <f t="shared" si="107"/>
        <v>0</v>
      </c>
      <c r="S75" s="192" t="s">
        <v>261</v>
      </c>
      <c r="T75" s="106" t="s">
        <v>101</v>
      </c>
      <c r="U75" s="107" t="s">
        <v>538</v>
      </c>
      <c r="V75" s="107"/>
      <c r="W75" s="107"/>
      <c r="X75" s="107"/>
      <c r="Y75" s="107"/>
      <c r="Z75" s="107"/>
      <c r="AA75" s="108">
        <f t="shared" ref="AA75:AH75" si="109">SUM(AA76,AA79)</f>
        <v>0</v>
      </c>
      <c r="AB75" s="108">
        <f t="shared" si="109"/>
        <v>0</v>
      </c>
      <c r="AC75" s="108">
        <f t="shared" si="109"/>
        <v>0</v>
      </c>
      <c r="AD75" s="108">
        <f t="shared" si="109"/>
        <v>0</v>
      </c>
      <c r="AE75" s="108">
        <f t="shared" si="109"/>
        <v>0</v>
      </c>
      <c r="AF75" s="108">
        <f t="shared" si="109"/>
        <v>0</v>
      </c>
      <c r="AG75" s="108">
        <f t="shared" si="109"/>
        <v>0</v>
      </c>
      <c r="AH75" s="108">
        <f t="shared" si="109"/>
        <v>0</v>
      </c>
      <c r="AI75" s="192" t="s">
        <v>338</v>
      </c>
      <c r="AJ75" s="106" t="s">
        <v>101</v>
      </c>
      <c r="AK75" s="107" t="s">
        <v>538</v>
      </c>
      <c r="AL75" s="107"/>
      <c r="AM75" s="107"/>
      <c r="AN75" s="107"/>
      <c r="AO75" s="107"/>
      <c r="AP75" s="107"/>
      <c r="AQ75" s="108">
        <f t="shared" ref="AQ75:AR75" si="110">SUM(AQ76,AQ79)</f>
        <v>0</v>
      </c>
      <c r="AR75" s="108">
        <f t="shared" si="110"/>
        <v>0</v>
      </c>
      <c r="AS75" s="108">
        <f t="shared" ref="AS75:AT75" si="111">SUM(AS76,AS79)</f>
        <v>0</v>
      </c>
      <c r="AT75" s="108">
        <f t="shared" si="111"/>
        <v>0</v>
      </c>
      <c r="AU75" s="108">
        <f t="shared" ref="AU75:AV75" si="112">SUM(AU76,AU79)</f>
        <v>0</v>
      </c>
      <c r="AV75" s="108">
        <f t="shared" si="112"/>
        <v>0</v>
      </c>
      <c r="AW75" s="108">
        <f t="shared" si="82"/>
        <v>0</v>
      </c>
      <c r="AX75" s="108">
        <f t="shared" si="82"/>
        <v>0</v>
      </c>
    </row>
    <row r="76" spans="1:50" s="109" customFormat="1" ht="16.5" thickBot="1" x14ac:dyDescent="0.3">
      <c r="A76" s="192" t="s">
        <v>164</v>
      </c>
      <c r="B76" s="110"/>
      <c r="C76" s="125" t="s">
        <v>102</v>
      </c>
      <c r="D76" s="126" t="s">
        <v>542</v>
      </c>
      <c r="E76" s="126"/>
      <c r="F76" s="126"/>
      <c r="G76" s="126"/>
      <c r="H76" s="127"/>
      <c r="I76" s="140">
        <f t="shared" ref="I76:AH76" si="113">SUM(I77)</f>
        <v>0</v>
      </c>
      <c r="J76" s="140">
        <f t="shared" si="113"/>
        <v>0</v>
      </c>
      <c r="K76" s="140">
        <f t="shared" si="113"/>
        <v>0</v>
      </c>
      <c r="L76" s="140">
        <f t="shared" si="113"/>
        <v>0</v>
      </c>
      <c r="M76" s="140">
        <f t="shared" si="113"/>
        <v>0</v>
      </c>
      <c r="N76" s="140">
        <f t="shared" si="113"/>
        <v>0</v>
      </c>
      <c r="O76" s="140">
        <f t="shared" si="113"/>
        <v>0</v>
      </c>
      <c r="P76" s="140">
        <f t="shared" si="113"/>
        <v>0</v>
      </c>
      <c r="Q76" s="140">
        <f t="shared" si="113"/>
        <v>0</v>
      </c>
      <c r="R76" s="140">
        <f t="shared" si="113"/>
        <v>0</v>
      </c>
      <c r="S76" s="192" t="s">
        <v>262</v>
      </c>
      <c r="T76" s="110"/>
      <c r="U76" s="125" t="s">
        <v>102</v>
      </c>
      <c r="V76" s="126" t="s">
        <v>542</v>
      </c>
      <c r="W76" s="126"/>
      <c r="X76" s="126"/>
      <c r="Y76" s="126"/>
      <c r="Z76" s="127"/>
      <c r="AA76" s="140">
        <f t="shared" si="113"/>
        <v>0</v>
      </c>
      <c r="AB76" s="140">
        <f t="shared" si="113"/>
        <v>0</v>
      </c>
      <c r="AC76" s="140">
        <f t="shared" si="113"/>
        <v>0</v>
      </c>
      <c r="AD76" s="140">
        <f t="shared" si="113"/>
        <v>0</v>
      </c>
      <c r="AE76" s="140">
        <f t="shared" si="113"/>
        <v>0</v>
      </c>
      <c r="AF76" s="140">
        <f t="shared" si="113"/>
        <v>0</v>
      </c>
      <c r="AG76" s="140">
        <f t="shared" si="113"/>
        <v>0</v>
      </c>
      <c r="AH76" s="140">
        <f t="shared" si="113"/>
        <v>0</v>
      </c>
      <c r="AI76" s="192" t="s">
        <v>339</v>
      </c>
      <c r="AJ76" s="110"/>
      <c r="AK76" s="125" t="s">
        <v>102</v>
      </c>
      <c r="AL76" s="126" t="s">
        <v>542</v>
      </c>
      <c r="AM76" s="126"/>
      <c r="AN76" s="126"/>
      <c r="AO76" s="126"/>
      <c r="AP76" s="127"/>
      <c r="AQ76" s="140">
        <f t="shared" ref="AQ76:AR76" si="114">SUM(AQ77)</f>
        <v>0</v>
      </c>
      <c r="AR76" s="140">
        <f t="shared" si="114"/>
        <v>0</v>
      </c>
      <c r="AS76" s="140">
        <f t="shared" ref="AS76:AV76" si="115">SUM(AS77)</f>
        <v>0</v>
      </c>
      <c r="AT76" s="140">
        <f t="shared" si="115"/>
        <v>0</v>
      </c>
      <c r="AU76" s="140">
        <f t="shared" si="115"/>
        <v>0</v>
      </c>
      <c r="AV76" s="140">
        <f t="shared" si="115"/>
        <v>0</v>
      </c>
      <c r="AW76" s="140">
        <f t="shared" si="82"/>
        <v>0</v>
      </c>
      <c r="AX76" s="140">
        <f t="shared" si="82"/>
        <v>0</v>
      </c>
    </row>
    <row r="77" spans="1:50" s="62" customFormat="1" ht="15" customHeight="1" thickBot="1" x14ac:dyDescent="0.25">
      <c r="A77" s="192" t="s">
        <v>165</v>
      </c>
      <c r="B77" s="61"/>
      <c r="C77" s="48"/>
      <c r="D77" s="81" t="s">
        <v>637</v>
      </c>
      <c r="E77" s="59" t="s">
        <v>657</v>
      </c>
      <c r="F77" s="59"/>
      <c r="G77" s="59"/>
      <c r="H77" s="59"/>
      <c r="I77" s="60"/>
      <c r="J77" s="60"/>
      <c r="K77" s="60"/>
      <c r="L77" s="60"/>
      <c r="M77" s="60"/>
      <c r="N77" s="60"/>
      <c r="O77" s="60"/>
      <c r="P77" s="60"/>
      <c r="Q77" s="60"/>
      <c r="R77" s="60"/>
      <c r="S77" s="192" t="s">
        <v>263</v>
      </c>
      <c r="T77" s="61"/>
      <c r="U77" s="48"/>
      <c r="V77" s="81" t="s">
        <v>637</v>
      </c>
      <c r="W77" s="59" t="s">
        <v>657</v>
      </c>
      <c r="X77" s="59"/>
      <c r="Y77" s="59"/>
      <c r="Z77" s="59"/>
      <c r="AA77" s="60"/>
      <c r="AB77" s="60"/>
      <c r="AC77" s="60"/>
      <c r="AD77" s="60"/>
      <c r="AE77" s="60"/>
      <c r="AF77" s="60"/>
      <c r="AG77" s="60"/>
      <c r="AH77" s="60"/>
      <c r="AI77" s="192" t="s">
        <v>340</v>
      </c>
      <c r="AJ77" s="61"/>
      <c r="AK77" s="48"/>
      <c r="AL77" s="81" t="s">
        <v>637</v>
      </c>
      <c r="AM77" s="59" t="s">
        <v>657</v>
      </c>
      <c r="AN77" s="59"/>
      <c r="AO77" s="59"/>
      <c r="AP77" s="59"/>
      <c r="AQ77" s="60"/>
      <c r="AR77" s="60"/>
      <c r="AS77" s="60"/>
      <c r="AT77" s="60"/>
      <c r="AU77" s="60"/>
      <c r="AV77" s="60"/>
      <c r="AW77" s="242">
        <f t="shared" si="82"/>
        <v>0</v>
      </c>
      <c r="AX77" s="242">
        <f t="shared" si="82"/>
        <v>0</v>
      </c>
    </row>
    <row r="78" spans="1:50" s="62" customFormat="1" ht="15" customHeight="1" thickBot="1" x14ac:dyDescent="0.3">
      <c r="A78" s="192" t="s">
        <v>166</v>
      </c>
      <c r="B78" s="61"/>
      <c r="C78" s="125" t="s">
        <v>529</v>
      </c>
      <c r="D78" s="112" t="s">
        <v>950</v>
      </c>
      <c r="E78" s="64"/>
      <c r="F78" s="64"/>
      <c r="G78" s="64"/>
      <c r="H78" s="64"/>
      <c r="I78" s="245"/>
      <c r="J78" s="245"/>
      <c r="K78" s="245"/>
      <c r="L78" s="245"/>
      <c r="M78" s="245"/>
      <c r="N78" s="245"/>
      <c r="O78" s="245"/>
      <c r="P78" s="245"/>
      <c r="Q78" s="245"/>
      <c r="R78" s="245"/>
      <c r="S78" s="192" t="s">
        <v>264</v>
      </c>
      <c r="T78" s="61"/>
      <c r="U78" s="125" t="s">
        <v>529</v>
      </c>
      <c r="V78" s="112" t="s">
        <v>950</v>
      </c>
      <c r="W78" s="64"/>
      <c r="X78" s="64"/>
      <c r="Y78" s="64"/>
      <c r="Z78" s="64"/>
      <c r="AA78" s="245"/>
      <c r="AB78" s="245"/>
      <c r="AC78" s="245"/>
      <c r="AD78" s="245"/>
      <c r="AE78" s="245"/>
      <c r="AF78" s="245"/>
      <c r="AG78" s="245"/>
      <c r="AH78" s="245"/>
      <c r="AI78" s="192" t="s">
        <v>341</v>
      </c>
      <c r="AJ78" s="61"/>
      <c r="AK78" s="125" t="s">
        <v>529</v>
      </c>
      <c r="AL78" s="112" t="s">
        <v>950</v>
      </c>
      <c r="AM78" s="64"/>
      <c r="AN78" s="64"/>
      <c r="AO78" s="64"/>
      <c r="AP78" s="64"/>
      <c r="AQ78" s="245"/>
      <c r="AR78" s="245"/>
      <c r="AS78" s="245"/>
      <c r="AT78" s="245"/>
      <c r="AU78" s="245"/>
      <c r="AV78" s="245"/>
      <c r="AW78" s="248">
        <f t="shared" si="82"/>
        <v>0</v>
      </c>
      <c r="AX78" s="248">
        <f t="shared" si="82"/>
        <v>0</v>
      </c>
    </row>
    <row r="79" spans="1:50" s="86" customFormat="1" ht="15" customHeight="1" thickBot="1" x14ac:dyDescent="0.25">
      <c r="A79" s="192" t="s">
        <v>167</v>
      </c>
      <c r="B79" s="141"/>
      <c r="C79" s="142" t="s">
        <v>543</v>
      </c>
      <c r="D79" s="143" t="s">
        <v>548</v>
      </c>
      <c r="E79" s="144"/>
      <c r="F79" s="144"/>
      <c r="G79" s="144"/>
      <c r="H79" s="144"/>
      <c r="I79" s="145"/>
      <c r="J79" s="145"/>
      <c r="K79" s="145"/>
      <c r="L79" s="145"/>
      <c r="M79" s="145"/>
      <c r="N79" s="145"/>
      <c r="O79" s="145"/>
      <c r="P79" s="145"/>
      <c r="Q79" s="145"/>
      <c r="R79" s="145"/>
      <c r="S79" s="192" t="s">
        <v>265</v>
      </c>
      <c r="T79" s="141"/>
      <c r="U79" s="142" t="s">
        <v>543</v>
      </c>
      <c r="V79" s="143" t="s">
        <v>548</v>
      </c>
      <c r="W79" s="144"/>
      <c r="X79" s="144"/>
      <c r="Y79" s="144"/>
      <c r="Z79" s="144"/>
      <c r="AA79" s="145"/>
      <c r="AB79" s="145"/>
      <c r="AC79" s="145"/>
      <c r="AD79" s="145"/>
      <c r="AE79" s="145"/>
      <c r="AF79" s="145"/>
      <c r="AG79" s="145"/>
      <c r="AH79" s="145"/>
      <c r="AI79" s="192" t="s">
        <v>342</v>
      </c>
      <c r="AJ79" s="141"/>
      <c r="AK79" s="142" t="s">
        <v>543</v>
      </c>
      <c r="AL79" s="143" t="s">
        <v>548</v>
      </c>
      <c r="AM79" s="144"/>
      <c r="AN79" s="144"/>
      <c r="AO79" s="144"/>
      <c r="AP79" s="144"/>
      <c r="AQ79" s="145"/>
      <c r="AR79" s="145"/>
      <c r="AS79" s="145"/>
      <c r="AT79" s="145"/>
      <c r="AU79" s="145"/>
      <c r="AV79" s="145"/>
      <c r="AW79" s="145">
        <f t="shared" si="82"/>
        <v>0</v>
      </c>
      <c r="AX79" s="145">
        <f t="shared" si="82"/>
        <v>0</v>
      </c>
    </row>
    <row r="80" spans="1:50" s="109" customFormat="1" ht="16.5" thickBot="1" x14ac:dyDescent="0.3">
      <c r="A80" s="192" t="s">
        <v>168</v>
      </c>
      <c r="B80" s="106" t="s">
        <v>539</v>
      </c>
      <c r="C80" s="107" t="s">
        <v>107</v>
      </c>
      <c r="D80" s="122"/>
      <c r="E80" s="122"/>
      <c r="F80" s="107"/>
      <c r="G80" s="107"/>
      <c r="H80" s="128"/>
      <c r="I80" s="108"/>
      <c r="J80" s="108"/>
      <c r="K80" s="108"/>
      <c r="L80" s="108"/>
      <c r="M80" s="108"/>
      <c r="N80" s="108"/>
      <c r="O80" s="108"/>
      <c r="P80" s="108"/>
      <c r="Q80" s="108"/>
      <c r="R80" s="108"/>
      <c r="S80" s="192" t="s">
        <v>266</v>
      </c>
      <c r="T80" s="106" t="s">
        <v>539</v>
      </c>
      <c r="U80" s="107" t="s">
        <v>107</v>
      </c>
      <c r="V80" s="122"/>
      <c r="W80" s="122"/>
      <c r="X80" s="107"/>
      <c r="Y80" s="107"/>
      <c r="Z80" s="128"/>
      <c r="AA80" s="108"/>
      <c r="AB80" s="108"/>
      <c r="AC80" s="108"/>
      <c r="AD80" s="108"/>
      <c r="AE80" s="108"/>
      <c r="AF80" s="108"/>
      <c r="AG80" s="108"/>
      <c r="AH80" s="108"/>
      <c r="AI80" s="192" t="s">
        <v>343</v>
      </c>
      <c r="AJ80" s="106" t="s">
        <v>539</v>
      </c>
      <c r="AK80" s="107" t="s">
        <v>107</v>
      </c>
      <c r="AL80" s="122"/>
      <c r="AM80" s="122"/>
      <c r="AN80" s="107"/>
      <c r="AO80" s="107"/>
      <c r="AP80" s="128"/>
      <c r="AQ80" s="108"/>
      <c r="AR80" s="108"/>
      <c r="AS80" s="108"/>
      <c r="AT80" s="108"/>
      <c r="AU80" s="108"/>
      <c r="AV80" s="108"/>
      <c r="AW80" s="108">
        <f t="shared" si="82"/>
        <v>0</v>
      </c>
      <c r="AX80" s="108">
        <f t="shared" si="82"/>
        <v>0</v>
      </c>
    </row>
    <row r="81" spans="1:50" s="102" customFormat="1" ht="30" customHeight="1" thickBot="1" x14ac:dyDescent="0.3">
      <c r="A81" s="192" t="s">
        <v>169</v>
      </c>
      <c r="B81" s="129" t="s">
        <v>879</v>
      </c>
      <c r="C81" s="130"/>
      <c r="D81" s="131"/>
      <c r="E81" s="131"/>
      <c r="F81" s="131"/>
      <c r="G81" s="131"/>
      <c r="H81" s="131"/>
      <c r="I81" s="132">
        <f t="shared" ref="I81:R81" si="116">SUM(I74,I75,I80)</f>
        <v>36550</v>
      </c>
      <c r="J81" s="132">
        <f t="shared" si="116"/>
        <v>36550</v>
      </c>
      <c r="K81" s="132">
        <f t="shared" si="116"/>
        <v>11002</v>
      </c>
      <c r="L81" s="132">
        <f t="shared" si="116"/>
        <v>10650</v>
      </c>
      <c r="M81" s="132">
        <f t="shared" ref="M81:N81" si="117">SUM(M74,M75,M80)</f>
        <v>1366</v>
      </c>
      <c r="N81" s="132">
        <f t="shared" si="117"/>
        <v>1364</v>
      </c>
      <c r="O81" s="132">
        <f t="shared" si="116"/>
        <v>112990</v>
      </c>
      <c r="P81" s="132">
        <f t="shared" si="116"/>
        <v>109438</v>
      </c>
      <c r="Q81" s="132">
        <f t="shared" si="116"/>
        <v>8747</v>
      </c>
      <c r="R81" s="132">
        <f t="shared" si="116"/>
        <v>8419</v>
      </c>
      <c r="S81" s="192" t="s">
        <v>267</v>
      </c>
      <c r="T81" s="129" t="s">
        <v>879</v>
      </c>
      <c r="U81" s="130"/>
      <c r="V81" s="131"/>
      <c r="W81" s="131"/>
      <c r="X81" s="131"/>
      <c r="Y81" s="131"/>
      <c r="Z81" s="131"/>
      <c r="AA81" s="132">
        <f t="shared" ref="AA81:AH81" si="118">SUM(AA74,AA75,AA80)</f>
        <v>27448</v>
      </c>
      <c r="AB81" s="132">
        <f t="shared" si="118"/>
        <v>23710</v>
      </c>
      <c r="AC81" s="132">
        <f t="shared" si="118"/>
        <v>232286</v>
      </c>
      <c r="AD81" s="132">
        <f t="shared" si="118"/>
        <v>168498</v>
      </c>
      <c r="AE81" s="132">
        <f t="shared" si="118"/>
        <v>1381</v>
      </c>
      <c r="AF81" s="132">
        <f t="shared" si="118"/>
        <v>2249</v>
      </c>
      <c r="AG81" s="132">
        <f t="shared" si="118"/>
        <v>0</v>
      </c>
      <c r="AH81" s="132">
        <f t="shared" si="118"/>
        <v>146</v>
      </c>
      <c r="AI81" s="192" t="s">
        <v>344</v>
      </c>
      <c r="AJ81" s="129" t="s">
        <v>879</v>
      </c>
      <c r="AK81" s="130"/>
      <c r="AL81" s="131"/>
      <c r="AM81" s="131"/>
      <c r="AN81" s="131"/>
      <c r="AO81" s="131"/>
      <c r="AP81" s="131"/>
      <c r="AQ81" s="132">
        <f t="shared" ref="AQ81:AR81" si="119">SUM(AQ74,AQ75,AQ80)</f>
        <v>127</v>
      </c>
      <c r="AR81" s="132">
        <f t="shared" si="119"/>
        <v>3206</v>
      </c>
      <c r="AS81" s="132">
        <f t="shared" ref="AS81:AT81" si="120">SUM(AS74,AS75,AS80)</f>
        <v>27875</v>
      </c>
      <c r="AT81" s="132">
        <f t="shared" si="120"/>
        <v>47685</v>
      </c>
      <c r="AU81" s="132">
        <f t="shared" ref="AU81:AV81" si="121">SUM(AU74,AU75,AU80)</f>
        <v>41133</v>
      </c>
      <c r="AV81" s="132">
        <f t="shared" si="121"/>
        <v>32301</v>
      </c>
      <c r="AW81" s="132">
        <f t="shared" si="82"/>
        <v>500905</v>
      </c>
      <c r="AX81" s="132">
        <f t="shared" si="82"/>
        <v>444216</v>
      </c>
    </row>
    <row r="82" spans="1:50" x14ac:dyDescent="0.2">
      <c r="A82" s="219"/>
      <c r="B82" s="222"/>
      <c r="C82" s="222"/>
      <c r="D82" s="222"/>
      <c r="E82" s="222"/>
      <c r="F82" s="222"/>
      <c r="G82" s="222"/>
      <c r="S82" s="219"/>
      <c r="T82" s="222"/>
      <c r="U82" s="222"/>
      <c r="V82" s="222"/>
      <c r="W82" s="222"/>
      <c r="X82" s="222"/>
      <c r="Y82" s="222"/>
      <c r="AI82" s="219"/>
      <c r="AJ82" s="222"/>
      <c r="AK82" s="222"/>
      <c r="AL82" s="222"/>
      <c r="AM82" s="222"/>
      <c r="AN82" s="222"/>
      <c r="AO82" s="222"/>
    </row>
    <row r="83" spans="1:50" x14ac:dyDescent="0.2">
      <c r="A83" s="221"/>
      <c r="B83" s="223"/>
      <c r="C83" s="223"/>
      <c r="D83" s="223"/>
      <c r="E83" s="223"/>
      <c r="F83" s="223"/>
      <c r="G83" s="223"/>
      <c r="S83" s="221"/>
      <c r="T83" s="223"/>
      <c r="U83" s="223"/>
      <c r="V83" s="223"/>
      <c r="W83" s="223"/>
      <c r="X83" s="223"/>
      <c r="Y83" s="223"/>
      <c r="AI83" s="221"/>
      <c r="AJ83" s="223"/>
      <c r="AK83" s="223"/>
      <c r="AL83" s="223"/>
      <c r="AM83" s="223"/>
      <c r="AN83" s="223"/>
      <c r="AO83" s="223"/>
    </row>
  </sheetData>
  <mergeCells count="24">
    <mergeCell ref="T51:Z51"/>
    <mergeCell ref="T53:Z53"/>
    <mergeCell ref="AM4:AP4"/>
    <mergeCell ref="AJ6:AP6"/>
    <mergeCell ref="AM9:AP9"/>
    <mergeCell ref="AJ42:AP42"/>
    <mergeCell ref="AK43:AP43"/>
    <mergeCell ref="AJ51:AP51"/>
    <mergeCell ref="AJ53:AP53"/>
    <mergeCell ref="T5:AH5"/>
    <mergeCell ref="AJ5:AX5"/>
    <mergeCell ref="W4:Z4"/>
    <mergeCell ref="T6:Z6"/>
    <mergeCell ref="W9:Z9"/>
    <mergeCell ref="T42:Z42"/>
    <mergeCell ref="U43:Z43"/>
    <mergeCell ref="B51:H51"/>
    <mergeCell ref="B53:H53"/>
    <mergeCell ref="E4:H4"/>
    <mergeCell ref="B6:H6"/>
    <mergeCell ref="E9:H9"/>
    <mergeCell ref="B42:H42"/>
    <mergeCell ref="C43:H43"/>
    <mergeCell ref="B5:R5"/>
  </mergeCells>
  <printOptions horizontalCentered="1"/>
  <pageMargins left="0.70866141732283472" right="0.70866141732283472" top="0.74803149606299213" bottom="0.74803149606299213" header="0.31496062992125984" footer="0.31496062992125984"/>
  <pageSetup paperSize="8" scale="47" firstPageNumber="3" orientation="portrait" horizontalDpi="300" verticalDpi="300" r:id="rId1"/>
  <headerFooter>
    <oddFooter>&amp;L&amp;D&amp;C&amp;P</oddFooter>
  </headerFooter>
  <colBreaks count="2" manualBreakCount="2">
    <brk id="18" max="78" man="1"/>
    <brk id="34" max="7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3"/>
  <sheetViews>
    <sheetView view="pageBreakPreview" topLeftCell="AG1" zoomScaleNormal="100" zoomScaleSheetLayoutView="100" workbookViewId="0">
      <selection activeCell="P2" sqref="P2"/>
    </sheetView>
  </sheetViews>
  <sheetFormatPr defaultRowHeight="14.25" x14ac:dyDescent="0.2"/>
  <cols>
    <col min="1" max="1" width="4.42578125" style="34" customWidth="1"/>
    <col min="2" max="2" width="4.140625" style="190" customWidth="1"/>
    <col min="3" max="3" width="5.7109375" style="190" customWidth="1"/>
    <col min="4" max="5" width="8.7109375" style="190" customWidth="1"/>
    <col min="6" max="7" width="10.7109375" style="190" customWidth="1"/>
    <col min="8" max="8" width="78.7109375" style="190" customWidth="1"/>
    <col min="9" max="16" width="15.7109375" style="190" customWidth="1"/>
    <col min="17" max="17" width="4.42578125" style="34" customWidth="1"/>
    <col min="18" max="18" width="4.140625" style="190" customWidth="1"/>
    <col min="19" max="19" width="5.7109375" style="190" customWidth="1"/>
    <col min="20" max="21" width="8.7109375" style="190" customWidth="1"/>
    <col min="22" max="23" width="10.7109375" style="190" customWidth="1"/>
    <col min="24" max="24" width="78.7109375" style="190" customWidth="1"/>
    <col min="25" max="32" width="15.7109375" style="190" customWidth="1"/>
    <col min="33" max="33" width="4.42578125" style="34" customWidth="1"/>
    <col min="34" max="34" width="4.140625" style="190" customWidth="1"/>
    <col min="35" max="35" width="5.7109375" style="190" customWidth="1"/>
    <col min="36" max="37" width="8.7109375" style="190" customWidth="1"/>
    <col min="38" max="39" width="10.7109375" style="190" customWidth="1"/>
    <col min="40" max="40" width="78.7109375" style="190" customWidth="1"/>
    <col min="41" max="46" width="15.7109375" style="190" customWidth="1"/>
    <col min="47" max="16384" width="9.140625" style="190"/>
  </cols>
  <sheetData>
    <row r="1" spans="1:50" ht="15" customHeight="1" x14ac:dyDescent="0.2">
      <c r="P1" s="29" t="s">
        <v>2130</v>
      </c>
      <c r="AF1" s="29" t="s">
        <v>2130</v>
      </c>
      <c r="AS1" s="29"/>
      <c r="AT1" s="29" t="s">
        <v>2130</v>
      </c>
    </row>
    <row r="2" spans="1:50" ht="15" customHeight="1" x14ac:dyDescent="0.2"/>
    <row r="3" spans="1:50" ht="15" customHeight="1" thickBot="1" x14ac:dyDescent="0.25">
      <c r="P3" s="29" t="s">
        <v>7</v>
      </c>
      <c r="AF3" s="29" t="s">
        <v>7</v>
      </c>
      <c r="AS3" s="29"/>
      <c r="AT3" s="29" t="s">
        <v>7</v>
      </c>
    </row>
    <row r="4" spans="1:50" s="32" customFormat="1" ht="15" customHeight="1" thickBot="1" x14ac:dyDescent="0.25">
      <c r="A4" s="192"/>
      <c r="B4" s="33" t="s">
        <v>8</v>
      </c>
      <c r="C4" s="33" t="s">
        <v>9</v>
      </c>
      <c r="D4" s="33" t="s">
        <v>10</v>
      </c>
      <c r="E4" s="532" t="s">
        <v>11</v>
      </c>
      <c r="F4" s="533"/>
      <c r="G4" s="533"/>
      <c r="H4" s="534"/>
      <c r="I4" s="33" t="s">
        <v>12</v>
      </c>
      <c r="J4" s="33" t="s">
        <v>110</v>
      </c>
      <c r="K4" s="33" t="s">
        <v>111</v>
      </c>
      <c r="L4" s="33" t="s">
        <v>112</v>
      </c>
      <c r="M4" s="33" t="s">
        <v>113</v>
      </c>
      <c r="N4" s="33" t="s">
        <v>114</v>
      </c>
      <c r="O4" s="33" t="s">
        <v>115</v>
      </c>
      <c r="P4" s="33" t="s">
        <v>117</v>
      </c>
      <c r="Q4" s="192"/>
      <c r="R4" s="33" t="s">
        <v>118</v>
      </c>
      <c r="S4" s="33" t="s">
        <v>119</v>
      </c>
      <c r="T4" s="33" t="s">
        <v>120</v>
      </c>
      <c r="U4" s="532" t="s">
        <v>121</v>
      </c>
      <c r="V4" s="533"/>
      <c r="W4" s="533"/>
      <c r="X4" s="534"/>
      <c r="Y4" s="33" t="s">
        <v>122</v>
      </c>
      <c r="Z4" s="33" t="s">
        <v>123</v>
      </c>
      <c r="AA4" s="33" t="s">
        <v>124</v>
      </c>
      <c r="AB4" s="33" t="s">
        <v>125</v>
      </c>
      <c r="AC4" s="33" t="s">
        <v>126</v>
      </c>
      <c r="AD4" s="33" t="s">
        <v>127</v>
      </c>
      <c r="AE4" s="33" t="s">
        <v>128</v>
      </c>
      <c r="AF4" s="33" t="s">
        <v>129</v>
      </c>
      <c r="AG4" s="192"/>
      <c r="AH4" s="33" t="s">
        <v>130</v>
      </c>
      <c r="AI4" s="33" t="s">
        <v>131</v>
      </c>
      <c r="AJ4" s="33" t="s">
        <v>132</v>
      </c>
      <c r="AK4" s="532" t="s">
        <v>133</v>
      </c>
      <c r="AL4" s="533"/>
      <c r="AM4" s="533"/>
      <c r="AN4" s="534"/>
      <c r="AO4" s="33" t="s">
        <v>134</v>
      </c>
      <c r="AP4" s="33" t="s">
        <v>135</v>
      </c>
      <c r="AQ4" s="33" t="s">
        <v>136</v>
      </c>
      <c r="AR4" s="33" t="s">
        <v>137</v>
      </c>
      <c r="AS4" s="33" t="s">
        <v>138</v>
      </c>
      <c r="AT4" s="33" t="s">
        <v>139</v>
      </c>
    </row>
    <row r="5" spans="1:50" ht="42" customHeight="1" thickBot="1" x14ac:dyDescent="0.25">
      <c r="A5" s="192" t="s">
        <v>19</v>
      </c>
      <c r="B5" s="554" t="s">
        <v>1925</v>
      </c>
      <c r="C5" s="555"/>
      <c r="D5" s="555"/>
      <c r="E5" s="555"/>
      <c r="F5" s="555"/>
      <c r="G5" s="555"/>
      <c r="H5" s="555"/>
      <c r="I5" s="555"/>
      <c r="J5" s="555"/>
      <c r="K5" s="555"/>
      <c r="L5" s="555"/>
      <c r="M5" s="555"/>
      <c r="N5" s="555"/>
      <c r="O5" s="555"/>
      <c r="P5" s="556"/>
      <c r="Q5" s="192" t="s">
        <v>170</v>
      </c>
      <c r="R5" s="554" t="s">
        <v>1925</v>
      </c>
      <c r="S5" s="555"/>
      <c r="T5" s="555"/>
      <c r="U5" s="555"/>
      <c r="V5" s="555"/>
      <c r="W5" s="555"/>
      <c r="X5" s="555"/>
      <c r="Y5" s="555"/>
      <c r="Z5" s="555"/>
      <c r="AA5" s="555"/>
      <c r="AB5" s="555"/>
      <c r="AC5" s="555"/>
      <c r="AD5" s="555"/>
      <c r="AE5" s="555"/>
      <c r="AF5" s="556"/>
      <c r="AG5" s="192" t="s">
        <v>268</v>
      </c>
      <c r="AH5" s="554" t="s">
        <v>1925</v>
      </c>
      <c r="AI5" s="555"/>
      <c r="AJ5" s="555"/>
      <c r="AK5" s="555"/>
      <c r="AL5" s="555"/>
      <c r="AM5" s="555"/>
      <c r="AN5" s="555"/>
      <c r="AO5" s="555"/>
      <c r="AP5" s="555"/>
      <c r="AQ5" s="555"/>
      <c r="AR5" s="555"/>
      <c r="AS5" s="555"/>
      <c r="AT5" s="556"/>
      <c r="AU5" s="173"/>
      <c r="AV5" s="173"/>
      <c r="AW5" s="173"/>
      <c r="AX5" s="173"/>
    </row>
    <row r="6" spans="1:50" ht="150.75" thickBot="1" x14ac:dyDescent="0.25">
      <c r="A6" s="192" t="s">
        <v>20</v>
      </c>
      <c r="B6" s="530" t="s">
        <v>109</v>
      </c>
      <c r="C6" s="530"/>
      <c r="D6" s="530"/>
      <c r="E6" s="530"/>
      <c r="F6" s="530"/>
      <c r="G6" s="530"/>
      <c r="H6" s="530"/>
      <c r="I6" s="57" t="s">
        <v>561</v>
      </c>
      <c r="J6" s="57" t="s">
        <v>561</v>
      </c>
      <c r="K6" s="57" t="s">
        <v>891</v>
      </c>
      <c r="L6" s="57" t="s">
        <v>891</v>
      </c>
      <c r="M6" s="57" t="s">
        <v>892</v>
      </c>
      <c r="N6" s="57" t="s">
        <v>892</v>
      </c>
      <c r="O6" s="57" t="s">
        <v>893</v>
      </c>
      <c r="P6" s="57" t="s">
        <v>893</v>
      </c>
      <c r="Q6" s="192" t="s">
        <v>171</v>
      </c>
      <c r="R6" s="530" t="s">
        <v>109</v>
      </c>
      <c r="S6" s="530"/>
      <c r="T6" s="530"/>
      <c r="U6" s="530"/>
      <c r="V6" s="530"/>
      <c r="W6" s="530"/>
      <c r="X6" s="531"/>
      <c r="Y6" s="57" t="s">
        <v>894</v>
      </c>
      <c r="Z6" s="57" t="s">
        <v>894</v>
      </c>
      <c r="AA6" s="57" t="s">
        <v>884</v>
      </c>
      <c r="AB6" s="57" t="s">
        <v>884</v>
      </c>
      <c r="AC6" s="57" t="s">
        <v>895</v>
      </c>
      <c r="AD6" s="57" t="s">
        <v>895</v>
      </c>
      <c r="AE6" s="57" t="s">
        <v>896</v>
      </c>
      <c r="AF6" s="57" t="s">
        <v>896</v>
      </c>
      <c r="AG6" s="192" t="s">
        <v>269</v>
      </c>
      <c r="AH6" s="530" t="s">
        <v>109</v>
      </c>
      <c r="AI6" s="530"/>
      <c r="AJ6" s="530"/>
      <c r="AK6" s="530"/>
      <c r="AL6" s="530"/>
      <c r="AM6" s="530"/>
      <c r="AN6" s="531"/>
      <c r="AO6" s="57" t="s">
        <v>936</v>
      </c>
      <c r="AP6" s="57" t="s">
        <v>936</v>
      </c>
      <c r="AQ6" s="57" t="s">
        <v>886</v>
      </c>
      <c r="AR6" s="57" t="s">
        <v>886</v>
      </c>
      <c r="AS6" s="57" t="s">
        <v>1939</v>
      </c>
      <c r="AT6" s="57" t="s">
        <v>1939</v>
      </c>
    </row>
    <row r="7" spans="1:50" s="86" customFormat="1" ht="15" customHeight="1" thickBot="1" x14ac:dyDescent="0.25">
      <c r="A7" s="192" t="s">
        <v>21</v>
      </c>
      <c r="B7" s="82" t="s">
        <v>88</v>
      </c>
      <c r="C7" s="83" t="s">
        <v>89</v>
      </c>
      <c r="D7" s="84"/>
      <c r="E7" s="84"/>
      <c r="F7" s="84"/>
      <c r="G7" s="84"/>
      <c r="H7" s="84"/>
      <c r="I7" s="85">
        <f t="shared" ref="I7:P7" si="0">SUM(I8,I12,I30,I19)</f>
        <v>0</v>
      </c>
      <c r="J7" s="85">
        <f t="shared" si="0"/>
        <v>0</v>
      </c>
      <c r="K7" s="148">
        <f t="shared" si="0"/>
        <v>160</v>
      </c>
      <c r="L7" s="148">
        <f t="shared" si="0"/>
        <v>160</v>
      </c>
      <c r="M7" s="148">
        <f t="shared" si="0"/>
        <v>0</v>
      </c>
      <c r="N7" s="148">
        <f t="shared" si="0"/>
        <v>0</v>
      </c>
      <c r="O7" s="148">
        <f t="shared" si="0"/>
        <v>90</v>
      </c>
      <c r="P7" s="148">
        <f t="shared" si="0"/>
        <v>90</v>
      </c>
      <c r="Q7" s="192" t="s">
        <v>172</v>
      </c>
      <c r="R7" s="82" t="s">
        <v>88</v>
      </c>
      <c r="S7" s="83" t="s">
        <v>89</v>
      </c>
      <c r="T7" s="84"/>
      <c r="U7" s="84"/>
      <c r="V7" s="84"/>
      <c r="W7" s="84"/>
      <c r="X7" s="84"/>
      <c r="Y7" s="85">
        <f t="shared" ref="Y7:AF7" si="1">SUM(Y8,Y12,Y30,Y19)</f>
        <v>30</v>
      </c>
      <c r="Z7" s="148">
        <f t="shared" si="1"/>
        <v>21</v>
      </c>
      <c r="AA7" s="148">
        <f t="shared" si="1"/>
        <v>38268</v>
      </c>
      <c r="AB7" s="148">
        <f t="shared" si="1"/>
        <v>38883</v>
      </c>
      <c r="AC7" s="148">
        <f t="shared" si="1"/>
        <v>2465</v>
      </c>
      <c r="AD7" s="148">
        <f t="shared" si="1"/>
        <v>3354</v>
      </c>
      <c r="AE7" s="148">
        <f t="shared" si="1"/>
        <v>0</v>
      </c>
      <c r="AF7" s="148">
        <f t="shared" si="1"/>
        <v>0</v>
      </c>
      <c r="AG7" s="192" t="s">
        <v>270</v>
      </c>
      <c r="AH7" s="82" t="s">
        <v>88</v>
      </c>
      <c r="AI7" s="83" t="s">
        <v>89</v>
      </c>
      <c r="AJ7" s="84"/>
      <c r="AK7" s="84"/>
      <c r="AL7" s="84"/>
      <c r="AM7" s="84"/>
      <c r="AN7" s="84"/>
      <c r="AO7" s="85">
        <f>SUM(AO8,AO12,AO30,AO19)</f>
        <v>0</v>
      </c>
      <c r="AP7" s="148">
        <f>SUM(AP8,AP12,AP30,AP19)</f>
        <v>0</v>
      </c>
      <c r="AQ7" s="148">
        <f>SUM(AQ8,AQ12,AQ30,AQ19)</f>
        <v>0</v>
      </c>
      <c r="AR7" s="148">
        <f>SUM(AR8,AR12,AR30,AR19)</f>
        <v>0</v>
      </c>
      <c r="AS7" s="174">
        <f>SUM(I7,K7,M7,O7,Y7,AA7,AC7,AE7,AO7,AQ7)</f>
        <v>41013</v>
      </c>
      <c r="AT7" s="174">
        <f>SUM(J7,L7,N7,P7,Z7,AB7,AD7,AF7,AP7,AR7)</f>
        <v>42508</v>
      </c>
    </row>
    <row r="8" spans="1:50" s="86" customFormat="1" ht="15" customHeight="1" thickBot="1" x14ac:dyDescent="0.25">
      <c r="A8" s="192" t="s">
        <v>22</v>
      </c>
      <c r="B8" s="87"/>
      <c r="C8" s="88" t="s">
        <v>90</v>
      </c>
      <c r="D8" s="92" t="s">
        <v>519</v>
      </c>
      <c r="E8" s="93"/>
      <c r="F8" s="93"/>
      <c r="G8" s="93"/>
      <c r="H8" s="93"/>
      <c r="I8" s="94">
        <f t="shared" ref="I8:P8" si="2">SUM(I9:I11)</f>
        <v>0</v>
      </c>
      <c r="J8" s="94">
        <f t="shared" si="2"/>
        <v>0</v>
      </c>
      <c r="K8" s="94">
        <f t="shared" si="2"/>
        <v>0</v>
      </c>
      <c r="L8" s="94">
        <f t="shared" si="2"/>
        <v>0</v>
      </c>
      <c r="M8" s="94">
        <f t="shared" si="2"/>
        <v>0</v>
      </c>
      <c r="N8" s="94">
        <f t="shared" si="2"/>
        <v>0</v>
      </c>
      <c r="O8" s="94">
        <f t="shared" si="2"/>
        <v>90</v>
      </c>
      <c r="P8" s="94">
        <f t="shared" si="2"/>
        <v>90</v>
      </c>
      <c r="Q8" s="192" t="s">
        <v>173</v>
      </c>
      <c r="R8" s="87"/>
      <c r="S8" s="88" t="s">
        <v>90</v>
      </c>
      <c r="T8" s="92" t="s">
        <v>519</v>
      </c>
      <c r="U8" s="93"/>
      <c r="V8" s="93"/>
      <c r="W8" s="93"/>
      <c r="X8" s="93"/>
      <c r="Y8" s="94">
        <f t="shared" ref="Y8:AF8" si="3">SUM(Y9:Y11)</f>
        <v>0</v>
      </c>
      <c r="Z8" s="94">
        <f t="shared" si="3"/>
        <v>0</v>
      </c>
      <c r="AA8" s="94">
        <f t="shared" si="3"/>
        <v>0</v>
      </c>
      <c r="AB8" s="94">
        <f t="shared" si="3"/>
        <v>0</v>
      </c>
      <c r="AC8" s="94">
        <f t="shared" si="3"/>
        <v>0</v>
      </c>
      <c r="AD8" s="94">
        <f t="shared" si="3"/>
        <v>0</v>
      </c>
      <c r="AE8" s="94">
        <f t="shared" si="3"/>
        <v>0</v>
      </c>
      <c r="AF8" s="94">
        <f t="shared" si="3"/>
        <v>0</v>
      </c>
      <c r="AG8" s="192" t="s">
        <v>271</v>
      </c>
      <c r="AH8" s="87"/>
      <c r="AI8" s="88" t="s">
        <v>90</v>
      </c>
      <c r="AJ8" s="92" t="s">
        <v>519</v>
      </c>
      <c r="AK8" s="93"/>
      <c r="AL8" s="93"/>
      <c r="AM8" s="93"/>
      <c r="AN8" s="93"/>
      <c r="AO8" s="94">
        <f>SUM(AO9:AO11)</f>
        <v>0</v>
      </c>
      <c r="AP8" s="94">
        <f>SUM(AP9:AP11)</f>
        <v>0</v>
      </c>
      <c r="AQ8" s="94">
        <f>SUM(AQ9:AQ11)</f>
        <v>0</v>
      </c>
      <c r="AR8" s="94">
        <f>SUM(AR9:AR11)</f>
        <v>0</v>
      </c>
      <c r="AS8" s="175">
        <f t="shared" ref="AS8:AT51" si="4">SUM(I8,K8,M8,O8,Y8,AA8,AC8,AE8,AO8,AQ8)</f>
        <v>90</v>
      </c>
      <c r="AT8" s="175">
        <f t="shared" si="4"/>
        <v>90</v>
      </c>
    </row>
    <row r="9" spans="1:50" s="62" customFormat="1" ht="15" customHeight="1" thickBot="1" x14ac:dyDescent="0.25">
      <c r="A9" s="192" t="s">
        <v>23</v>
      </c>
      <c r="B9" s="61"/>
      <c r="C9" s="64"/>
      <c r="D9" s="48" t="s">
        <v>592</v>
      </c>
      <c r="E9" s="538" t="s">
        <v>591</v>
      </c>
      <c r="F9" s="538"/>
      <c r="G9" s="538"/>
      <c r="H9" s="548"/>
      <c r="I9" s="60"/>
      <c r="J9" s="60"/>
      <c r="K9" s="150"/>
      <c r="L9" s="150"/>
      <c r="M9" s="150"/>
      <c r="N9" s="150"/>
      <c r="O9" s="150"/>
      <c r="P9" s="150"/>
      <c r="Q9" s="192" t="s">
        <v>174</v>
      </c>
      <c r="R9" s="61"/>
      <c r="S9" s="64"/>
      <c r="T9" s="48" t="s">
        <v>592</v>
      </c>
      <c r="U9" s="538" t="s">
        <v>591</v>
      </c>
      <c r="V9" s="538"/>
      <c r="W9" s="538"/>
      <c r="X9" s="538"/>
      <c r="Y9" s="60"/>
      <c r="Z9" s="150"/>
      <c r="AA9" s="150"/>
      <c r="AB9" s="150"/>
      <c r="AC9" s="150"/>
      <c r="AD9" s="150"/>
      <c r="AE9" s="150"/>
      <c r="AF9" s="150"/>
      <c r="AG9" s="192" t="s">
        <v>272</v>
      </c>
      <c r="AH9" s="61"/>
      <c r="AI9" s="64"/>
      <c r="AJ9" s="48" t="s">
        <v>592</v>
      </c>
      <c r="AK9" s="538" t="s">
        <v>591</v>
      </c>
      <c r="AL9" s="538"/>
      <c r="AM9" s="538"/>
      <c r="AN9" s="538"/>
      <c r="AO9" s="60"/>
      <c r="AP9" s="150"/>
      <c r="AQ9" s="150"/>
      <c r="AR9" s="150"/>
      <c r="AS9" s="150">
        <f t="shared" si="4"/>
        <v>0</v>
      </c>
      <c r="AT9" s="150">
        <f t="shared" si="4"/>
        <v>0</v>
      </c>
    </row>
    <row r="10" spans="1:50" s="62" customFormat="1" ht="15" customHeight="1" thickBot="1" x14ac:dyDescent="0.25">
      <c r="A10" s="192" t="s">
        <v>24</v>
      </c>
      <c r="B10" s="61"/>
      <c r="C10" s="64"/>
      <c r="D10" s="65" t="s">
        <v>856</v>
      </c>
      <c r="E10" s="187" t="s">
        <v>855</v>
      </c>
      <c r="F10" s="186"/>
      <c r="G10" s="186"/>
      <c r="H10" s="186"/>
      <c r="I10" s="60"/>
      <c r="J10" s="60"/>
      <c r="K10" s="150"/>
      <c r="L10" s="150"/>
      <c r="M10" s="150"/>
      <c r="N10" s="150"/>
      <c r="O10" s="150"/>
      <c r="P10" s="150"/>
      <c r="Q10" s="192" t="s">
        <v>175</v>
      </c>
      <c r="R10" s="61"/>
      <c r="S10" s="64"/>
      <c r="T10" s="65" t="s">
        <v>856</v>
      </c>
      <c r="U10" s="187" t="s">
        <v>855</v>
      </c>
      <c r="V10" s="186"/>
      <c r="W10" s="186"/>
      <c r="X10" s="186"/>
      <c r="Y10" s="60"/>
      <c r="Z10" s="150"/>
      <c r="AA10" s="150"/>
      <c r="AB10" s="150"/>
      <c r="AC10" s="150"/>
      <c r="AD10" s="150"/>
      <c r="AE10" s="150"/>
      <c r="AF10" s="150"/>
      <c r="AG10" s="192" t="s">
        <v>273</v>
      </c>
      <c r="AH10" s="61"/>
      <c r="AI10" s="64"/>
      <c r="AJ10" s="65" t="s">
        <v>856</v>
      </c>
      <c r="AK10" s="187" t="s">
        <v>855</v>
      </c>
      <c r="AL10" s="186"/>
      <c r="AM10" s="186"/>
      <c r="AN10" s="186"/>
      <c r="AO10" s="60"/>
      <c r="AP10" s="150"/>
      <c r="AQ10" s="150"/>
      <c r="AR10" s="150"/>
      <c r="AS10" s="150">
        <f t="shared" si="4"/>
        <v>0</v>
      </c>
      <c r="AT10" s="150">
        <f t="shared" si="4"/>
        <v>0</v>
      </c>
    </row>
    <row r="11" spans="1:50" s="62" customFormat="1" ht="15" customHeight="1" thickBot="1" x14ac:dyDescent="0.25">
      <c r="A11" s="192" t="s">
        <v>25</v>
      </c>
      <c r="B11" s="61"/>
      <c r="C11" s="64"/>
      <c r="D11" s="48" t="s">
        <v>593</v>
      </c>
      <c r="E11" s="59" t="s">
        <v>594</v>
      </c>
      <c r="F11" s="66"/>
      <c r="G11" s="66"/>
      <c r="H11" s="59"/>
      <c r="I11" s="60"/>
      <c r="J11" s="60"/>
      <c r="K11" s="150"/>
      <c r="L11" s="150"/>
      <c r="M11" s="150"/>
      <c r="N11" s="150"/>
      <c r="O11" s="150">
        <v>90</v>
      </c>
      <c r="P11" s="150">
        <v>90</v>
      </c>
      <c r="Q11" s="192" t="s">
        <v>176</v>
      </c>
      <c r="R11" s="61"/>
      <c r="S11" s="64"/>
      <c r="T11" s="48" t="s">
        <v>593</v>
      </c>
      <c r="U11" s="59" t="s">
        <v>594</v>
      </c>
      <c r="V11" s="66"/>
      <c r="W11" s="66"/>
      <c r="X11" s="59"/>
      <c r="Y11" s="60"/>
      <c r="Z11" s="150"/>
      <c r="AA11" s="150"/>
      <c r="AB11" s="150"/>
      <c r="AC11" s="150"/>
      <c r="AD11" s="150"/>
      <c r="AE11" s="150"/>
      <c r="AF11" s="150"/>
      <c r="AG11" s="192" t="s">
        <v>274</v>
      </c>
      <c r="AH11" s="61"/>
      <c r="AI11" s="64"/>
      <c r="AJ11" s="48" t="s">
        <v>593</v>
      </c>
      <c r="AK11" s="59" t="s">
        <v>594</v>
      </c>
      <c r="AL11" s="66"/>
      <c r="AM11" s="66"/>
      <c r="AN11" s="59"/>
      <c r="AO11" s="60"/>
      <c r="AP11" s="150"/>
      <c r="AQ11" s="150"/>
      <c r="AR11" s="150"/>
      <c r="AS11" s="150">
        <f t="shared" si="4"/>
        <v>90</v>
      </c>
      <c r="AT11" s="150">
        <f t="shared" si="4"/>
        <v>90</v>
      </c>
    </row>
    <row r="12" spans="1:50" s="86" customFormat="1" ht="15" customHeight="1" thickBot="1" x14ac:dyDescent="0.25">
      <c r="A12" s="192" t="s">
        <v>26</v>
      </c>
      <c r="B12" s="87"/>
      <c r="C12" s="88" t="s">
        <v>92</v>
      </c>
      <c r="D12" s="89" t="s">
        <v>91</v>
      </c>
      <c r="E12" s="90"/>
      <c r="F12" s="90"/>
      <c r="G12" s="90"/>
      <c r="H12" s="90"/>
      <c r="I12" s="91">
        <f t="shared" ref="I12:P12" si="5">SUM(I13:I18)</f>
        <v>0</v>
      </c>
      <c r="J12" s="91">
        <f t="shared" si="5"/>
        <v>0</v>
      </c>
      <c r="K12" s="91">
        <f t="shared" si="5"/>
        <v>0</v>
      </c>
      <c r="L12" s="91">
        <f t="shared" si="5"/>
        <v>0</v>
      </c>
      <c r="M12" s="91">
        <f t="shared" si="5"/>
        <v>0</v>
      </c>
      <c r="N12" s="91">
        <f t="shared" si="5"/>
        <v>0</v>
      </c>
      <c r="O12" s="91">
        <f t="shared" si="5"/>
        <v>0</v>
      </c>
      <c r="P12" s="91">
        <f t="shared" si="5"/>
        <v>0</v>
      </c>
      <c r="Q12" s="192" t="s">
        <v>177</v>
      </c>
      <c r="R12" s="87"/>
      <c r="S12" s="88" t="s">
        <v>92</v>
      </c>
      <c r="T12" s="89" t="s">
        <v>91</v>
      </c>
      <c r="U12" s="90"/>
      <c r="V12" s="90"/>
      <c r="W12" s="90"/>
      <c r="X12" s="90"/>
      <c r="Y12" s="91">
        <f t="shared" ref="Y12:AF12" si="6">SUM(Y13:Y18)</f>
        <v>0</v>
      </c>
      <c r="Z12" s="91">
        <f t="shared" si="6"/>
        <v>0</v>
      </c>
      <c r="AA12" s="91">
        <f t="shared" si="6"/>
        <v>0</v>
      </c>
      <c r="AB12" s="91">
        <f t="shared" si="6"/>
        <v>0</v>
      </c>
      <c r="AC12" s="91">
        <f t="shared" si="6"/>
        <v>0</v>
      </c>
      <c r="AD12" s="91">
        <f t="shared" si="6"/>
        <v>0</v>
      </c>
      <c r="AE12" s="91">
        <f t="shared" si="6"/>
        <v>0</v>
      </c>
      <c r="AF12" s="91">
        <f t="shared" si="6"/>
        <v>0</v>
      </c>
      <c r="AG12" s="192" t="s">
        <v>275</v>
      </c>
      <c r="AH12" s="87"/>
      <c r="AI12" s="88" t="s">
        <v>92</v>
      </c>
      <c r="AJ12" s="89" t="s">
        <v>91</v>
      </c>
      <c r="AK12" s="90"/>
      <c r="AL12" s="90"/>
      <c r="AM12" s="90"/>
      <c r="AN12" s="90"/>
      <c r="AO12" s="91">
        <f>SUM(AO13:AO18)</f>
        <v>0</v>
      </c>
      <c r="AP12" s="91">
        <f>SUM(AP13:AP18)</f>
        <v>0</v>
      </c>
      <c r="AQ12" s="91">
        <f>SUM(AQ13:AQ18)</f>
        <v>0</v>
      </c>
      <c r="AR12" s="91">
        <f>SUM(AR13:AR18)</f>
        <v>0</v>
      </c>
      <c r="AS12" s="176">
        <f t="shared" si="4"/>
        <v>0</v>
      </c>
      <c r="AT12" s="176">
        <f t="shared" si="4"/>
        <v>0</v>
      </c>
    </row>
    <row r="13" spans="1:50" s="25" customFormat="1" ht="15" customHeight="1" thickBot="1" x14ac:dyDescent="0.25">
      <c r="A13" s="192" t="s">
        <v>27</v>
      </c>
      <c r="B13" s="22"/>
      <c r="C13" s="23"/>
      <c r="D13" s="58" t="s">
        <v>599</v>
      </c>
      <c r="E13" s="59" t="s">
        <v>600</v>
      </c>
      <c r="F13" s="24"/>
      <c r="G13" s="24"/>
      <c r="H13" s="24"/>
      <c r="I13" s="60"/>
      <c r="J13" s="60"/>
      <c r="K13" s="150"/>
      <c r="L13" s="150"/>
      <c r="M13" s="150"/>
      <c r="N13" s="150"/>
      <c r="O13" s="150"/>
      <c r="P13" s="150"/>
      <c r="Q13" s="192" t="s">
        <v>178</v>
      </c>
      <c r="R13" s="22"/>
      <c r="S13" s="23"/>
      <c r="T13" s="58" t="s">
        <v>599</v>
      </c>
      <c r="U13" s="59" t="s">
        <v>600</v>
      </c>
      <c r="V13" s="24"/>
      <c r="W13" s="24"/>
      <c r="X13" s="24"/>
      <c r="Y13" s="60"/>
      <c r="Z13" s="150"/>
      <c r="AA13" s="150"/>
      <c r="AB13" s="150"/>
      <c r="AC13" s="150"/>
      <c r="AD13" s="150"/>
      <c r="AE13" s="150"/>
      <c r="AF13" s="150"/>
      <c r="AG13" s="192" t="s">
        <v>276</v>
      </c>
      <c r="AH13" s="22"/>
      <c r="AI13" s="23"/>
      <c r="AJ13" s="58" t="s">
        <v>599</v>
      </c>
      <c r="AK13" s="59" t="s">
        <v>600</v>
      </c>
      <c r="AL13" s="24"/>
      <c r="AM13" s="24"/>
      <c r="AN13" s="24"/>
      <c r="AO13" s="60"/>
      <c r="AP13" s="150"/>
      <c r="AQ13" s="150"/>
      <c r="AR13" s="150"/>
      <c r="AS13" s="150">
        <f t="shared" si="4"/>
        <v>0</v>
      </c>
      <c r="AT13" s="150">
        <f t="shared" si="4"/>
        <v>0</v>
      </c>
    </row>
    <row r="14" spans="1:50" s="25" customFormat="1" ht="15" customHeight="1" thickBot="1" x14ac:dyDescent="0.25">
      <c r="A14" s="192" t="s">
        <v>28</v>
      </c>
      <c r="B14" s="22"/>
      <c r="C14" s="23"/>
      <c r="D14" s="48" t="s">
        <v>601</v>
      </c>
      <c r="E14" s="59" t="s">
        <v>602</v>
      </c>
      <c r="F14" s="24"/>
      <c r="G14" s="24"/>
      <c r="H14" s="24"/>
      <c r="I14" s="60"/>
      <c r="J14" s="60"/>
      <c r="K14" s="150"/>
      <c r="L14" s="150"/>
      <c r="M14" s="150"/>
      <c r="N14" s="150"/>
      <c r="O14" s="150"/>
      <c r="P14" s="150"/>
      <c r="Q14" s="192" t="s">
        <v>179</v>
      </c>
      <c r="R14" s="22"/>
      <c r="S14" s="23"/>
      <c r="T14" s="48" t="s">
        <v>601</v>
      </c>
      <c r="U14" s="59" t="s">
        <v>602</v>
      </c>
      <c r="V14" s="24"/>
      <c r="W14" s="24"/>
      <c r="X14" s="24"/>
      <c r="Y14" s="60"/>
      <c r="Z14" s="150"/>
      <c r="AA14" s="150"/>
      <c r="AB14" s="150"/>
      <c r="AC14" s="150"/>
      <c r="AD14" s="150"/>
      <c r="AE14" s="150"/>
      <c r="AF14" s="150"/>
      <c r="AG14" s="192" t="s">
        <v>277</v>
      </c>
      <c r="AH14" s="22"/>
      <c r="AI14" s="23"/>
      <c r="AJ14" s="48" t="s">
        <v>601</v>
      </c>
      <c r="AK14" s="59" t="s">
        <v>602</v>
      </c>
      <c r="AL14" s="24"/>
      <c r="AM14" s="24"/>
      <c r="AN14" s="24"/>
      <c r="AO14" s="60"/>
      <c r="AP14" s="150"/>
      <c r="AQ14" s="150"/>
      <c r="AR14" s="150"/>
      <c r="AS14" s="150">
        <f t="shared" si="4"/>
        <v>0</v>
      </c>
      <c r="AT14" s="150">
        <f t="shared" si="4"/>
        <v>0</v>
      </c>
    </row>
    <row r="15" spans="1:50" s="25" customFormat="1" ht="15" customHeight="1" thickBot="1" x14ac:dyDescent="0.25">
      <c r="A15" s="192" t="s">
        <v>29</v>
      </c>
      <c r="B15" s="22"/>
      <c r="C15" s="23"/>
      <c r="D15" s="48" t="s">
        <v>603</v>
      </c>
      <c r="E15" s="59" t="s">
        <v>604</v>
      </c>
      <c r="F15" s="24"/>
      <c r="G15" s="24"/>
      <c r="H15" s="24"/>
      <c r="I15" s="60"/>
      <c r="J15" s="60"/>
      <c r="K15" s="150"/>
      <c r="L15" s="150"/>
      <c r="M15" s="150"/>
      <c r="N15" s="150"/>
      <c r="O15" s="150"/>
      <c r="P15" s="150"/>
      <c r="Q15" s="192" t="s">
        <v>180</v>
      </c>
      <c r="R15" s="22"/>
      <c r="S15" s="23"/>
      <c r="T15" s="48" t="s">
        <v>603</v>
      </c>
      <c r="U15" s="59" t="s">
        <v>604</v>
      </c>
      <c r="V15" s="24"/>
      <c r="W15" s="24"/>
      <c r="X15" s="24"/>
      <c r="Y15" s="60"/>
      <c r="Z15" s="150"/>
      <c r="AA15" s="150"/>
      <c r="AB15" s="150"/>
      <c r="AC15" s="150"/>
      <c r="AD15" s="150"/>
      <c r="AE15" s="150"/>
      <c r="AF15" s="150"/>
      <c r="AG15" s="192" t="s">
        <v>278</v>
      </c>
      <c r="AH15" s="22"/>
      <c r="AI15" s="23"/>
      <c r="AJ15" s="48" t="s">
        <v>603</v>
      </c>
      <c r="AK15" s="59" t="s">
        <v>604</v>
      </c>
      <c r="AL15" s="24"/>
      <c r="AM15" s="24"/>
      <c r="AN15" s="24"/>
      <c r="AO15" s="60"/>
      <c r="AP15" s="150"/>
      <c r="AQ15" s="150"/>
      <c r="AR15" s="150"/>
      <c r="AS15" s="150">
        <f t="shared" si="4"/>
        <v>0</v>
      </c>
      <c r="AT15" s="150">
        <f t="shared" si="4"/>
        <v>0</v>
      </c>
    </row>
    <row r="16" spans="1:50" s="25" customFormat="1" ht="15" customHeight="1" thickBot="1" x14ac:dyDescent="0.25">
      <c r="A16" s="192" t="s">
        <v>30</v>
      </c>
      <c r="B16" s="22"/>
      <c r="C16" s="23"/>
      <c r="D16" s="48" t="s">
        <v>605</v>
      </c>
      <c r="E16" s="59" t="s">
        <v>606</v>
      </c>
      <c r="F16" s="24"/>
      <c r="G16" s="24"/>
      <c r="H16" s="24"/>
      <c r="I16" s="60"/>
      <c r="J16" s="60"/>
      <c r="K16" s="150"/>
      <c r="L16" s="150"/>
      <c r="M16" s="150"/>
      <c r="N16" s="150"/>
      <c r="O16" s="150"/>
      <c r="P16" s="150"/>
      <c r="Q16" s="192" t="s">
        <v>181</v>
      </c>
      <c r="R16" s="22"/>
      <c r="S16" s="23"/>
      <c r="T16" s="48" t="s">
        <v>605</v>
      </c>
      <c r="U16" s="59" t="s">
        <v>606</v>
      </c>
      <c r="V16" s="24"/>
      <c r="W16" s="24"/>
      <c r="X16" s="24"/>
      <c r="Y16" s="60"/>
      <c r="Z16" s="150"/>
      <c r="AA16" s="150"/>
      <c r="AB16" s="150"/>
      <c r="AC16" s="150"/>
      <c r="AD16" s="150"/>
      <c r="AE16" s="150"/>
      <c r="AF16" s="150"/>
      <c r="AG16" s="192" t="s">
        <v>279</v>
      </c>
      <c r="AH16" s="22"/>
      <c r="AI16" s="23"/>
      <c r="AJ16" s="48" t="s">
        <v>605</v>
      </c>
      <c r="AK16" s="59" t="s">
        <v>606</v>
      </c>
      <c r="AL16" s="24"/>
      <c r="AM16" s="24"/>
      <c r="AN16" s="24"/>
      <c r="AO16" s="60"/>
      <c r="AP16" s="150"/>
      <c r="AQ16" s="150"/>
      <c r="AR16" s="150"/>
      <c r="AS16" s="150">
        <f t="shared" si="4"/>
        <v>0</v>
      </c>
      <c r="AT16" s="150">
        <f t="shared" si="4"/>
        <v>0</v>
      </c>
    </row>
    <row r="17" spans="1:46" s="25" customFormat="1" ht="15" customHeight="1" thickBot="1" x14ac:dyDescent="0.25">
      <c r="A17" s="192" t="s">
        <v>31</v>
      </c>
      <c r="B17" s="22"/>
      <c r="C17" s="23"/>
      <c r="D17" s="48" t="s">
        <v>607</v>
      </c>
      <c r="E17" s="59" t="s">
        <v>608</v>
      </c>
      <c r="F17" s="24"/>
      <c r="G17" s="24"/>
      <c r="H17" s="24"/>
      <c r="I17" s="60"/>
      <c r="J17" s="60"/>
      <c r="K17" s="150"/>
      <c r="L17" s="150"/>
      <c r="M17" s="150"/>
      <c r="N17" s="150"/>
      <c r="O17" s="150"/>
      <c r="P17" s="150"/>
      <c r="Q17" s="192" t="s">
        <v>182</v>
      </c>
      <c r="R17" s="22"/>
      <c r="S17" s="23"/>
      <c r="T17" s="48" t="s">
        <v>607</v>
      </c>
      <c r="U17" s="59" t="s">
        <v>608</v>
      </c>
      <c r="V17" s="24"/>
      <c r="W17" s="24"/>
      <c r="X17" s="24"/>
      <c r="Y17" s="60"/>
      <c r="Z17" s="150"/>
      <c r="AA17" s="150"/>
      <c r="AB17" s="150"/>
      <c r="AC17" s="150"/>
      <c r="AD17" s="150"/>
      <c r="AE17" s="150"/>
      <c r="AF17" s="150"/>
      <c r="AG17" s="192" t="s">
        <v>280</v>
      </c>
      <c r="AH17" s="22"/>
      <c r="AI17" s="23"/>
      <c r="AJ17" s="48" t="s">
        <v>607</v>
      </c>
      <c r="AK17" s="59" t="s">
        <v>608</v>
      </c>
      <c r="AL17" s="24"/>
      <c r="AM17" s="24"/>
      <c r="AN17" s="24"/>
      <c r="AO17" s="60"/>
      <c r="AP17" s="150"/>
      <c r="AQ17" s="150"/>
      <c r="AR17" s="150"/>
      <c r="AS17" s="150">
        <f t="shared" si="4"/>
        <v>0</v>
      </c>
      <c r="AT17" s="150">
        <f t="shared" si="4"/>
        <v>0</v>
      </c>
    </row>
    <row r="18" spans="1:46" s="25" customFormat="1" ht="15" customHeight="1" thickBot="1" x14ac:dyDescent="0.25">
      <c r="A18" s="192" t="s">
        <v>32</v>
      </c>
      <c r="B18" s="22"/>
      <c r="C18" s="23"/>
      <c r="D18" s="63" t="s">
        <v>609</v>
      </c>
      <c r="E18" s="59" t="s">
        <v>518</v>
      </c>
      <c r="F18" s="24"/>
      <c r="G18" s="24"/>
      <c r="H18" s="24"/>
      <c r="I18" s="60"/>
      <c r="J18" s="60"/>
      <c r="K18" s="150"/>
      <c r="L18" s="150"/>
      <c r="M18" s="150"/>
      <c r="N18" s="150"/>
      <c r="O18" s="150"/>
      <c r="P18" s="150"/>
      <c r="Q18" s="192" t="s">
        <v>183</v>
      </c>
      <c r="R18" s="22"/>
      <c r="S18" s="23"/>
      <c r="T18" s="63" t="s">
        <v>609</v>
      </c>
      <c r="U18" s="59" t="s">
        <v>518</v>
      </c>
      <c r="V18" s="24"/>
      <c r="W18" s="24"/>
      <c r="X18" s="24"/>
      <c r="Y18" s="60"/>
      <c r="Z18" s="150"/>
      <c r="AA18" s="150"/>
      <c r="AB18" s="150"/>
      <c r="AC18" s="150"/>
      <c r="AD18" s="150"/>
      <c r="AE18" s="150"/>
      <c r="AF18" s="150"/>
      <c r="AG18" s="192" t="s">
        <v>281</v>
      </c>
      <c r="AH18" s="22"/>
      <c r="AI18" s="23"/>
      <c r="AJ18" s="63" t="s">
        <v>609</v>
      </c>
      <c r="AK18" s="59" t="s">
        <v>518</v>
      </c>
      <c r="AL18" s="24"/>
      <c r="AM18" s="24"/>
      <c r="AN18" s="24"/>
      <c r="AO18" s="60"/>
      <c r="AP18" s="150"/>
      <c r="AQ18" s="150"/>
      <c r="AR18" s="150"/>
      <c r="AS18" s="150">
        <f t="shared" si="4"/>
        <v>0</v>
      </c>
      <c r="AT18" s="150">
        <f t="shared" si="4"/>
        <v>0</v>
      </c>
    </row>
    <row r="19" spans="1:46" s="86" customFormat="1" ht="15" customHeight="1" thickBot="1" x14ac:dyDescent="0.25">
      <c r="A19" s="192" t="s">
        <v>33</v>
      </c>
      <c r="B19" s="87"/>
      <c r="C19" s="88" t="s">
        <v>93</v>
      </c>
      <c r="D19" s="89" t="s">
        <v>89</v>
      </c>
      <c r="E19" s="90"/>
      <c r="F19" s="90"/>
      <c r="G19" s="90"/>
      <c r="H19" s="90"/>
      <c r="I19" s="94">
        <f t="shared" ref="I19:P19" si="7">SUM(I20:I29)</f>
        <v>0</v>
      </c>
      <c r="J19" s="94">
        <f t="shared" si="7"/>
        <v>0</v>
      </c>
      <c r="K19" s="151">
        <f t="shared" si="7"/>
        <v>0</v>
      </c>
      <c r="L19" s="151">
        <f t="shared" si="7"/>
        <v>0</v>
      </c>
      <c r="M19" s="151">
        <f t="shared" si="7"/>
        <v>0</v>
      </c>
      <c r="N19" s="151">
        <f t="shared" si="7"/>
        <v>0</v>
      </c>
      <c r="O19" s="151">
        <f t="shared" si="7"/>
        <v>0</v>
      </c>
      <c r="P19" s="151">
        <f t="shared" si="7"/>
        <v>0</v>
      </c>
      <c r="Q19" s="192" t="s">
        <v>184</v>
      </c>
      <c r="R19" s="87"/>
      <c r="S19" s="88" t="s">
        <v>93</v>
      </c>
      <c r="T19" s="89" t="s">
        <v>89</v>
      </c>
      <c r="U19" s="90"/>
      <c r="V19" s="90"/>
      <c r="W19" s="90"/>
      <c r="X19" s="90"/>
      <c r="Y19" s="91">
        <f t="shared" ref="Y19:AF19" si="8">SUM(Y20:Y29)</f>
        <v>30</v>
      </c>
      <c r="Z19" s="151">
        <f t="shared" si="8"/>
        <v>21</v>
      </c>
      <c r="AA19" s="151">
        <f t="shared" si="8"/>
        <v>38268</v>
      </c>
      <c r="AB19" s="151">
        <f t="shared" si="8"/>
        <v>38883</v>
      </c>
      <c r="AC19" s="151">
        <f t="shared" si="8"/>
        <v>2465</v>
      </c>
      <c r="AD19" s="151">
        <f t="shared" si="8"/>
        <v>3354</v>
      </c>
      <c r="AE19" s="151">
        <f t="shared" si="8"/>
        <v>0</v>
      </c>
      <c r="AF19" s="151">
        <f t="shared" si="8"/>
        <v>0</v>
      </c>
      <c r="AG19" s="192" t="s">
        <v>282</v>
      </c>
      <c r="AH19" s="87"/>
      <c r="AI19" s="88" t="s">
        <v>93</v>
      </c>
      <c r="AJ19" s="89" t="s">
        <v>89</v>
      </c>
      <c r="AK19" s="90"/>
      <c r="AL19" s="90"/>
      <c r="AM19" s="90"/>
      <c r="AN19" s="90"/>
      <c r="AO19" s="91">
        <f>SUM(AO20:AO29)</f>
        <v>0</v>
      </c>
      <c r="AP19" s="151">
        <f>SUM(AP20:AP29)</f>
        <v>0</v>
      </c>
      <c r="AQ19" s="151">
        <f>SUM(AQ20:AQ29)</f>
        <v>0</v>
      </c>
      <c r="AR19" s="151">
        <f>SUM(AR20:AR29)</f>
        <v>0</v>
      </c>
      <c r="AS19" s="176">
        <f t="shared" si="4"/>
        <v>40763</v>
      </c>
      <c r="AT19" s="176">
        <f t="shared" si="4"/>
        <v>42258</v>
      </c>
    </row>
    <row r="20" spans="1:46" s="62" customFormat="1" ht="15" customHeight="1" thickBot="1" x14ac:dyDescent="0.25">
      <c r="A20" s="192" t="s">
        <v>34</v>
      </c>
      <c r="B20" s="61"/>
      <c r="C20" s="64"/>
      <c r="D20" s="65" t="s">
        <v>610</v>
      </c>
      <c r="E20" s="59" t="s">
        <v>619</v>
      </c>
      <c r="F20" s="59"/>
      <c r="G20" s="59"/>
      <c r="H20" s="50"/>
      <c r="I20" s="60"/>
      <c r="J20" s="60"/>
      <c r="K20" s="150"/>
      <c r="L20" s="150"/>
      <c r="M20" s="150"/>
      <c r="N20" s="150"/>
      <c r="O20" s="150"/>
      <c r="P20" s="150"/>
      <c r="Q20" s="192" t="s">
        <v>185</v>
      </c>
      <c r="R20" s="61"/>
      <c r="S20" s="64"/>
      <c r="T20" s="65" t="s">
        <v>610</v>
      </c>
      <c r="U20" s="59" t="s">
        <v>619</v>
      </c>
      <c r="V20" s="59"/>
      <c r="W20" s="59"/>
      <c r="X20" s="50"/>
      <c r="Y20" s="60"/>
      <c r="Z20" s="150"/>
      <c r="AA20" s="150"/>
      <c r="AB20" s="150"/>
      <c r="AC20" s="150"/>
      <c r="AD20" s="150"/>
      <c r="AE20" s="150"/>
      <c r="AF20" s="150"/>
      <c r="AG20" s="192" t="s">
        <v>283</v>
      </c>
      <c r="AH20" s="61"/>
      <c r="AI20" s="64"/>
      <c r="AJ20" s="65" t="s">
        <v>610</v>
      </c>
      <c r="AK20" s="59" t="s">
        <v>619</v>
      </c>
      <c r="AL20" s="59"/>
      <c r="AM20" s="59"/>
      <c r="AN20" s="50"/>
      <c r="AO20" s="60"/>
      <c r="AP20" s="150"/>
      <c r="AQ20" s="150"/>
      <c r="AR20" s="150"/>
      <c r="AS20" s="150">
        <f t="shared" si="4"/>
        <v>0</v>
      </c>
      <c r="AT20" s="150">
        <f t="shared" si="4"/>
        <v>0</v>
      </c>
    </row>
    <row r="21" spans="1:46" s="62" customFormat="1" ht="15" customHeight="1" thickBot="1" x14ac:dyDescent="0.25">
      <c r="A21" s="192" t="s">
        <v>35</v>
      </c>
      <c r="B21" s="61"/>
      <c r="C21" s="64"/>
      <c r="D21" s="65" t="s">
        <v>611</v>
      </c>
      <c r="E21" s="59" t="s">
        <v>620</v>
      </c>
      <c r="F21" s="59"/>
      <c r="G21" s="59"/>
      <c r="H21" s="50"/>
      <c r="I21" s="60"/>
      <c r="J21" s="60"/>
      <c r="K21" s="150"/>
      <c r="L21" s="150"/>
      <c r="M21" s="150"/>
      <c r="N21" s="150"/>
      <c r="O21" s="150"/>
      <c r="P21" s="150"/>
      <c r="Q21" s="192" t="s">
        <v>186</v>
      </c>
      <c r="R21" s="61"/>
      <c r="S21" s="64"/>
      <c r="T21" s="65" t="s">
        <v>611</v>
      </c>
      <c r="U21" s="59" t="s">
        <v>620</v>
      </c>
      <c r="V21" s="59"/>
      <c r="W21" s="59"/>
      <c r="X21" s="50"/>
      <c r="Y21" s="60"/>
      <c r="Z21" s="150"/>
      <c r="AA21" s="150">
        <v>28562</v>
      </c>
      <c r="AB21" s="150">
        <v>28611</v>
      </c>
      <c r="AC21" s="150">
        <v>1940</v>
      </c>
      <c r="AD21" s="150">
        <v>2641</v>
      </c>
      <c r="AE21" s="150"/>
      <c r="AF21" s="150"/>
      <c r="AG21" s="192" t="s">
        <v>284</v>
      </c>
      <c r="AH21" s="61"/>
      <c r="AI21" s="64"/>
      <c r="AJ21" s="65" t="s">
        <v>611</v>
      </c>
      <c r="AK21" s="59" t="s">
        <v>620</v>
      </c>
      <c r="AL21" s="59"/>
      <c r="AM21" s="59"/>
      <c r="AN21" s="50"/>
      <c r="AO21" s="60"/>
      <c r="AP21" s="150"/>
      <c r="AQ21" s="150"/>
      <c r="AR21" s="150"/>
      <c r="AS21" s="150">
        <f t="shared" si="4"/>
        <v>30502</v>
      </c>
      <c r="AT21" s="150">
        <f t="shared" si="4"/>
        <v>31252</v>
      </c>
    </row>
    <row r="22" spans="1:46" s="62" customFormat="1" ht="15" customHeight="1" thickBot="1" x14ac:dyDescent="0.25">
      <c r="A22" s="192" t="s">
        <v>36</v>
      </c>
      <c r="B22" s="61"/>
      <c r="C22" s="64"/>
      <c r="D22" s="65" t="s">
        <v>612</v>
      </c>
      <c r="E22" s="50" t="s">
        <v>621</v>
      </c>
      <c r="F22" s="50"/>
      <c r="G22" s="50"/>
      <c r="H22" s="50"/>
      <c r="I22" s="60"/>
      <c r="J22" s="60"/>
      <c r="K22" s="150"/>
      <c r="L22" s="150"/>
      <c r="M22" s="150"/>
      <c r="N22" s="150"/>
      <c r="O22" s="150"/>
      <c r="P22" s="150"/>
      <c r="Q22" s="192" t="s">
        <v>187</v>
      </c>
      <c r="R22" s="61"/>
      <c r="S22" s="64"/>
      <c r="T22" s="65" t="s">
        <v>612</v>
      </c>
      <c r="U22" s="50" t="s">
        <v>621</v>
      </c>
      <c r="V22" s="50"/>
      <c r="W22" s="50"/>
      <c r="X22" s="50"/>
      <c r="Y22" s="60"/>
      <c r="Z22" s="150"/>
      <c r="AA22" s="150"/>
      <c r="AB22" s="150"/>
      <c r="AC22" s="150"/>
      <c r="AD22" s="150"/>
      <c r="AE22" s="150"/>
      <c r="AF22" s="150"/>
      <c r="AG22" s="192" t="s">
        <v>285</v>
      </c>
      <c r="AH22" s="61"/>
      <c r="AI22" s="64"/>
      <c r="AJ22" s="65" t="s">
        <v>612</v>
      </c>
      <c r="AK22" s="50" t="s">
        <v>621</v>
      </c>
      <c r="AL22" s="50"/>
      <c r="AM22" s="50"/>
      <c r="AN22" s="50"/>
      <c r="AO22" s="60"/>
      <c r="AP22" s="150"/>
      <c r="AQ22" s="150"/>
      <c r="AR22" s="150"/>
      <c r="AS22" s="150">
        <f t="shared" si="4"/>
        <v>0</v>
      </c>
      <c r="AT22" s="150">
        <f t="shared" si="4"/>
        <v>0</v>
      </c>
    </row>
    <row r="23" spans="1:46" s="62" customFormat="1" ht="15" customHeight="1" thickBot="1" x14ac:dyDescent="0.25">
      <c r="A23" s="192" t="s">
        <v>37</v>
      </c>
      <c r="B23" s="61"/>
      <c r="C23" s="64"/>
      <c r="D23" s="65" t="s">
        <v>613</v>
      </c>
      <c r="E23" s="50" t="s">
        <v>622</v>
      </c>
      <c r="F23" s="59"/>
      <c r="G23" s="59"/>
      <c r="H23" s="59"/>
      <c r="I23" s="60"/>
      <c r="J23" s="60"/>
      <c r="K23" s="150"/>
      <c r="L23" s="150"/>
      <c r="M23" s="150"/>
      <c r="N23" s="150"/>
      <c r="O23" s="150"/>
      <c r="P23" s="150"/>
      <c r="Q23" s="192" t="s">
        <v>188</v>
      </c>
      <c r="R23" s="61"/>
      <c r="S23" s="64"/>
      <c r="T23" s="65" t="s">
        <v>613</v>
      </c>
      <c r="U23" s="50" t="s">
        <v>622</v>
      </c>
      <c r="V23" s="59"/>
      <c r="W23" s="59"/>
      <c r="X23" s="59"/>
      <c r="Y23" s="60"/>
      <c r="Z23" s="150"/>
      <c r="AA23" s="150"/>
      <c r="AB23" s="150"/>
      <c r="AC23" s="150"/>
      <c r="AD23" s="150"/>
      <c r="AE23" s="150"/>
      <c r="AF23" s="150"/>
      <c r="AG23" s="192" t="s">
        <v>286</v>
      </c>
      <c r="AH23" s="61"/>
      <c r="AI23" s="64"/>
      <c r="AJ23" s="65" t="s">
        <v>613</v>
      </c>
      <c r="AK23" s="50" t="s">
        <v>622</v>
      </c>
      <c r="AL23" s="59"/>
      <c r="AM23" s="59"/>
      <c r="AN23" s="59"/>
      <c r="AO23" s="60"/>
      <c r="AP23" s="150"/>
      <c r="AQ23" s="150"/>
      <c r="AR23" s="150"/>
      <c r="AS23" s="150">
        <f t="shared" si="4"/>
        <v>0</v>
      </c>
      <c r="AT23" s="150">
        <f t="shared" si="4"/>
        <v>0</v>
      </c>
    </row>
    <row r="24" spans="1:46" s="62" customFormat="1" ht="15" customHeight="1" thickBot="1" x14ac:dyDescent="0.25">
      <c r="A24" s="192" t="s">
        <v>38</v>
      </c>
      <c r="B24" s="61"/>
      <c r="C24" s="64"/>
      <c r="D24" s="65" t="s">
        <v>614</v>
      </c>
      <c r="E24" s="50" t="s">
        <v>623</v>
      </c>
      <c r="F24" s="59"/>
      <c r="G24" s="59"/>
      <c r="H24" s="59"/>
      <c r="I24" s="60"/>
      <c r="J24" s="60"/>
      <c r="K24" s="150"/>
      <c r="L24" s="150"/>
      <c r="M24" s="150"/>
      <c r="N24" s="150"/>
      <c r="O24" s="150"/>
      <c r="P24" s="150"/>
      <c r="Q24" s="192" t="s">
        <v>189</v>
      </c>
      <c r="R24" s="61"/>
      <c r="S24" s="64"/>
      <c r="T24" s="65" t="s">
        <v>614</v>
      </c>
      <c r="U24" s="50" t="s">
        <v>623</v>
      </c>
      <c r="V24" s="59"/>
      <c r="W24" s="59"/>
      <c r="X24" s="59"/>
      <c r="Y24" s="60"/>
      <c r="Z24" s="150"/>
      <c r="AA24" s="150">
        <v>1569</v>
      </c>
      <c r="AB24" s="150">
        <v>2006</v>
      </c>
      <c r="AC24" s="150"/>
      <c r="AD24" s="150"/>
      <c r="AE24" s="150"/>
      <c r="AF24" s="150"/>
      <c r="AG24" s="192" t="s">
        <v>287</v>
      </c>
      <c r="AH24" s="61"/>
      <c r="AI24" s="64"/>
      <c r="AJ24" s="65" t="s">
        <v>614</v>
      </c>
      <c r="AK24" s="50" t="s">
        <v>623</v>
      </c>
      <c r="AL24" s="59"/>
      <c r="AM24" s="59"/>
      <c r="AN24" s="59"/>
      <c r="AO24" s="60"/>
      <c r="AP24" s="150"/>
      <c r="AQ24" s="150"/>
      <c r="AR24" s="150"/>
      <c r="AS24" s="150">
        <f t="shared" si="4"/>
        <v>1569</v>
      </c>
      <c r="AT24" s="150">
        <f t="shared" si="4"/>
        <v>2006</v>
      </c>
    </row>
    <row r="25" spans="1:46" s="62" customFormat="1" ht="15" customHeight="1" thickBot="1" x14ac:dyDescent="0.25">
      <c r="A25" s="192" t="s">
        <v>40</v>
      </c>
      <c r="B25" s="61"/>
      <c r="C25" s="64"/>
      <c r="D25" s="65" t="s">
        <v>615</v>
      </c>
      <c r="E25" s="50" t="s">
        <v>624</v>
      </c>
      <c r="F25" s="59"/>
      <c r="G25" s="59"/>
      <c r="H25" s="59"/>
      <c r="I25" s="60"/>
      <c r="J25" s="60"/>
      <c r="K25" s="150"/>
      <c r="L25" s="150"/>
      <c r="M25" s="150"/>
      <c r="N25" s="150"/>
      <c r="O25" s="150"/>
      <c r="P25" s="150"/>
      <c r="Q25" s="192" t="s">
        <v>190</v>
      </c>
      <c r="R25" s="61"/>
      <c r="S25" s="64"/>
      <c r="T25" s="65" t="s">
        <v>615</v>
      </c>
      <c r="U25" s="50" t="s">
        <v>624</v>
      </c>
      <c r="V25" s="59"/>
      <c r="W25" s="59"/>
      <c r="X25" s="59"/>
      <c r="Y25" s="60"/>
      <c r="Z25" s="150"/>
      <c r="AA25" s="150">
        <v>8137</v>
      </c>
      <c r="AB25" s="150">
        <v>8266</v>
      </c>
      <c r="AC25" s="150">
        <v>525</v>
      </c>
      <c r="AD25" s="150">
        <v>713</v>
      </c>
      <c r="AE25" s="150"/>
      <c r="AF25" s="150"/>
      <c r="AG25" s="192" t="s">
        <v>288</v>
      </c>
      <c r="AH25" s="61"/>
      <c r="AI25" s="64"/>
      <c r="AJ25" s="65" t="s">
        <v>615</v>
      </c>
      <c r="AK25" s="50" t="s">
        <v>624</v>
      </c>
      <c r="AL25" s="59"/>
      <c r="AM25" s="59"/>
      <c r="AN25" s="59"/>
      <c r="AO25" s="60"/>
      <c r="AP25" s="150"/>
      <c r="AQ25" s="150"/>
      <c r="AR25" s="150"/>
      <c r="AS25" s="150">
        <f t="shared" si="4"/>
        <v>8662</v>
      </c>
      <c r="AT25" s="150">
        <f t="shared" si="4"/>
        <v>8979</v>
      </c>
    </row>
    <row r="26" spans="1:46" s="62" customFormat="1" ht="15" customHeight="1" thickBot="1" x14ac:dyDescent="0.25">
      <c r="A26" s="192" t="s">
        <v>41</v>
      </c>
      <c r="B26" s="61"/>
      <c r="C26" s="64"/>
      <c r="D26" s="65" t="s">
        <v>616</v>
      </c>
      <c r="E26" s="50" t="s">
        <v>625</v>
      </c>
      <c r="F26" s="59"/>
      <c r="G26" s="59"/>
      <c r="H26" s="59"/>
      <c r="I26" s="60"/>
      <c r="J26" s="60"/>
      <c r="K26" s="150"/>
      <c r="L26" s="150"/>
      <c r="M26" s="150"/>
      <c r="N26" s="150"/>
      <c r="O26" s="150"/>
      <c r="P26" s="150"/>
      <c r="Q26" s="192" t="s">
        <v>191</v>
      </c>
      <c r="R26" s="61"/>
      <c r="S26" s="64"/>
      <c r="T26" s="65" t="s">
        <v>616</v>
      </c>
      <c r="U26" s="50" t="s">
        <v>625</v>
      </c>
      <c r="V26" s="59"/>
      <c r="W26" s="59"/>
      <c r="X26" s="59"/>
      <c r="Y26" s="60"/>
      <c r="Z26" s="150"/>
      <c r="AA26" s="150"/>
      <c r="AB26" s="150"/>
      <c r="AC26" s="150"/>
      <c r="AD26" s="150"/>
      <c r="AE26" s="150"/>
      <c r="AF26" s="150"/>
      <c r="AG26" s="192" t="s">
        <v>289</v>
      </c>
      <c r="AH26" s="61"/>
      <c r="AI26" s="64"/>
      <c r="AJ26" s="65" t="s">
        <v>616</v>
      </c>
      <c r="AK26" s="50" t="s">
        <v>625</v>
      </c>
      <c r="AL26" s="59"/>
      <c r="AM26" s="59"/>
      <c r="AN26" s="59"/>
      <c r="AO26" s="60"/>
      <c r="AP26" s="150"/>
      <c r="AQ26" s="150"/>
      <c r="AR26" s="150"/>
      <c r="AS26" s="150">
        <f t="shared" si="4"/>
        <v>0</v>
      </c>
      <c r="AT26" s="150">
        <f t="shared" si="4"/>
        <v>0</v>
      </c>
    </row>
    <row r="27" spans="1:46" s="62" customFormat="1" ht="15" customHeight="1" thickBot="1" x14ac:dyDescent="0.25">
      <c r="A27" s="192" t="s">
        <v>43</v>
      </c>
      <c r="B27" s="61"/>
      <c r="C27" s="64"/>
      <c r="D27" s="65" t="s">
        <v>617</v>
      </c>
      <c r="E27" s="50" t="s">
        <v>626</v>
      </c>
      <c r="F27" s="59"/>
      <c r="G27" s="59"/>
      <c r="H27" s="59"/>
      <c r="I27" s="60"/>
      <c r="J27" s="60"/>
      <c r="K27" s="150"/>
      <c r="L27" s="150"/>
      <c r="M27" s="150"/>
      <c r="N27" s="150"/>
      <c r="O27" s="150"/>
      <c r="P27" s="150"/>
      <c r="Q27" s="192" t="s">
        <v>192</v>
      </c>
      <c r="R27" s="61"/>
      <c r="S27" s="64"/>
      <c r="T27" s="65" t="s">
        <v>617</v>
      </c>
      <c r="U27" s="50" t="s">
        <v>626</v>
      </c>
      <c r="V27" s="59"/>
      <c r="W27" s="59"/>
      <c r="X27" s="59"/>
      <c r="Y27" s="60">
        <v>30</v>
      </c>
      <c r="Z27" s="150">
        <v>21</v>
      </c>
      <c r="AA27" s="150"/>
      <c r="AB27" s="150"/>
      <c r="AC27" s="150"/>
      <c r="AD27" s="150"/>
      <c r="AE27" s="150"/>
      <c r="AF27" s="150"/>
      <c r="AG27" s="192" t="s">
        <v>290</v>
      </c>
      <c r="AH27" s="61"/>
      <c r="AI27" s="64"/>
      <c r="AJ27" s="65" t="s">
        <v>617</v>
      </c>
      <c r="AK27" s="50" t="s">
        <v>626</v>
      </c>
      <c r="AL27" s="59"/>
      <c r="AM27" s="59"/>
      <c r="AN27" s="59"/>
      <c r="AO27" s="60"/>
      <c r="AP27" s="150"/>
      <c r="AQ27" s="150"/>
      <c r="AR27" s="150"/>
      <c r="AS27" s="150">
        <f t="shared" si="4"/>
        <v>30</v>
      </c>
      <c r="AT27" s="150">
        <f t="shared" si="4"/>
        <v>21</v>
      </c>
    </row>
    <row r="28" spans="1:46" s="62" customFormat="1" ht="15" customHeight="1" thickBot="1" x14ac:dyDescent="0.25">
      <c r="A28" s="192" t="s">
        <v>44</v>
      </c>
      <c r="B28" s="61"/>
      <c r="C28" s="64"/>
      <c r="D28" s="65" t="s">
        <v>948</v>
      </c>
      <c r="E28" s="50" t="s">
        <v>949</v>
      </c>
      <c r="F28" s="59"/>
      <c r="G28" s="59"/>
      <c r="H28" s="59"/>
      <c r="I28" s="60"/>
      <c r="J28" s="60"/>
      <c r="K28" s="150"/>
      <c r="L28" s="150"/>
      <c r="M28" s="150"/>
      <c r="N28" s="150"/>
      <c r="O28" s="150"/>
      <c r="P28" s="150"/>
      <c r="Q28" s="192" t="s">
        <v>193</v>
      </c>
      <c r="R28" s="61"/>
      <c r="S28" s="64"/>
      <c r="T28" s="65" t="s">
        <v>948</v>
      </c>
      <c r="U28" s="50" t="s">
        <v>949</v>
      </c>
      <c r="V28" s="59"/>
      <c r="W28" s="59"/>
      <c r="X28" s="59"/>
      <c r="Y28" s="60"/>
      <c r="Z28" s="150"/>
      <c r="AA28" s="150"/>
      <c r="AB28" s="150"/>
      <c r="AC28" s="150"/>
      <c r="AD28" s="150"/>
      <c r="AE28" s="150"/>
      <c r="AF28" s="150"/>
      <c r="AG28" s="192" t="s">
        <v>291</v>
      </c>
      <c r="AH28" s="61"/>
      <c r="AI28" s="64"/>
      <c r="AJ28" s="65" t="s">
        <v>948</v>
      </c>
      <c r="AK28" s="50" t="s">
        <v>949</v>
      </c>
      <c r="AL28" s="59"/>
      <c r="AM28" s="59"/>
      <c r="AN28" s="59"/>
      <c r="AO28" s="60"/>
      <c r="AP28" s="150"/>
      <c r="AQ28" s="150"/>
      <c r="AR28" s="150"/>
      <c r="AS28" s="150">
        <f>SUM(I28,K28,M28,O28,Y28,AA28,AC28,AE28,AO28,AQ28)</f>
        <v>0</v>
      </c>
      <c r="AT28" s="150">
        <f>SUM(J28,L28,N28,P28,Z28,AB28,AD28,AF28,AP28,AR28)</f>
        <v>0</v>
      </c>
    </row>
    <row r="29" spans="1:46" s="62" customFormat="1" ht="15" customHeight="1" thickBot="1" x14ac:dyDescent="0.25">
      <c r="A29" s="192" t="s">
        <v>45</v>
      </c>
      <c r="B29" s="61"/>
      <c r="C29" s="64"/>
      <c r="D29" s="65" t="s">
        <v>618</v>
      </c>
      <c r="E29" s="50" t="s">
        <v>627</v>
      </c>
      <c r="F29" s="59"/>
      <c r="G29" s="59"/>
      <c r="H29" s="59"/>
      <c r="I29" s="60"/>
      <c r="J29" s="60"/>
      <c r="K29" s="150"/>
      <c r="L29" s="150"/>
      <c r="M29" s="150"/>
      <c r="N29" s="150"/>
      <c r="O29" s="150"/>
      <c r="P29" s="150"/>
      <c r="Q29" s="192" t="s">
        <v>194</v>
      </c>
      <c r="R29" s="61"/>
      <c r="S29" s="64"/>
      <c r="T29" s="65" t="s">
        <v>618</v>
      </c>
      <c r="U29" s="50" t="s">
        <v>627</v>
      </c>
      <c r="V29" s="59"/>
      <c r="W29" s="59"/>
      <c r="X29" s="59"/>
      <c r="Y29" s="60"/>
      <c r="Z29" s="150"/>
      <c r="AA29" s="150"/>
      <c r="AB29" s="150"/>
      <c r="AC29" s="150"/>
      <c r="AD29" s="150"/>
      <c r="AE29" s="150"/>
      <c r="AF29" s="150"/>
      <c r="AG29" s="192" t="s">
        <v>292</v>
      </c>
      <c r="AH29" s="61"/>
      <c r="AI29" s="64"/>
      <c r="AJ29" s="65" t="s">
        <v>618</v>
      </c>
      <c r="AK29" s="50" t="s">
        <v>627</v>
      </c>
      <c r="AL29" s="59"/>
      <c r="AM29" s="59"/>
      <c r="AN29" s="59"/>
      <c r="AO29" s="60"/>
      <c r="AP29" s="150"/>
      <c r="AQ29" s="150"/>
      <c r="AR29" s="150"/>
      <c r="AS29" s="150">
        <f t="shared" si="4"/>
        <v>0</v>
      </c>
      <c r="AT29" s="150">
        <f t="shared" si="4"/>
        <v>0</v>
      </c>
    </row>
    <row r="30" spans="1:46" s="86" customFormat="1" ht="15" customHeight="1" thickBot="1" x14ac:dyDescent="0.25">
      <c r="A30" s="192" t="s">
        <v>47</v>
      </c>
      <c r="B30" s="87"/>
      <c r="C30" s="88" t="s">
        <v>94</v>
      </c>
      <c r="D30" s="92" t="s">
        <v>520</v>
      </c>
      <c r="E30" s="93"/>
      <c r="F30" s="90"/>
      <c r="G30" s="90"/>
      <c r="H30" s="90"/>
      <c r="I30" s="91">
        <f t="shared" ref="I30:P30" si="9">SUM(I31:I32)</f>
        <v>0</v>
      </c>
      <c r="J30" s="91">
        <f t="shared" si="9"/>
        <v>0</v>
      </c>
      <c r="K30" s="91">
        <f t="shared" si="9"/>
        <v>160</v>
      </c>
      <c r="L30" s="91">
        <f t="shared" si="9"/>
        <v>160</v>
      </c>
      <c r="M30" s="91">
        <f t="shared" si="9"/>
        <v>0</v>
      </c>
      <c r="N30" s="91">
        <f t="shared" si="9"/>
        <v>0</v>
      </c>
      <c r="O30" s="91">
        <f t="shared" si="9"/>
        <v>0</v>
      </c>
      <c r="P30" s="91">
        <f t="shared" si="9"/>
        <v>0</v>
      </c>
      <c r="Q30" s="192" t="s">
        <v>195</v>
      </c>
      <c r="R30" s="87"/>
      <c r="S30" s="88" t="s">
        <v>94</v>
      </c>
      <c r="T30" s="92" t="s">
        <v>520</v>
      </c>
      <c r="U30" s="93"/>
      <c r="V30" s="90"/>
      <c r="W30" s="90"/>
      <c r="X30" s="90"/>
      <c r="Y30" s="91">
        <f t="shared" ref="Y30:AF30" si="10">SUM(Y31:Y32)</f>
        <v>0</v>
      </c>
      <c r="Z30" s="91">
        <f t="shared" si="10"/>
        <v>0</v>
      </c>
      <c r="AA30" s="91">
        <f t="shared" si="10"/>
        <v>0</v>
      </c>
      <c r="AB30" s="91">
        <f t="shared" si="10"/>
        <v>0</v>
      </c>
      <c r="AC30" s="91">
        <f t="shared" si="10"/>
        <v>0</v>
      </c>
      <c r="AD30" s="91">
        <f t="shared" si="10"/>
        <v>0</v>
      </c>
      <c r="AE30" s="91">
        <f t="shared" si="10"/>
        <v>0</v>
      </c>
      <c r="AF30" s="91">
        <f t="shared" si="10"/>
        <v>0</v>
      </c>
      <c r="AG30" s="192" t="s">
        <v>293</v>
      </c>
      <c r="AH30" s="87"/>
      <c r="AI30" s="88" t="s">
        <v>94</v>
      </c>
      <c r="AJ30" s="92" t="s">
        <v>520</v>
      </c>
      <c r="AK30" s="93"/>
      <c r="AL30" s="90"/>
      <c r="AM30" s="90"/>
      <c r="AN30" s="90"/>
      <c r="AO30" s="91">
        <f>SUM(AO31:AO32)</f>
        <v>0</v>
      </c>
      <c r="AP30" s="91">
        <f>SUM(AP31:AP32)</f>
        <v>0</v>
      </c>
      <c r="AQ30" s="91">
        <f>SUM(AQ31:AQ32)</f>
        <v>0</v>
      </c>
      <c r="AR30" s="91">
        <f>SUM(AR31:AR32)</f>
        <v>0</v>
      </c>
      <c r="AS30" s="176">
        <f t="shared" si="4"/>
        <v>160</v>
      </c>
      <c r="AT30" s="176">
        <f t="shared" si="4"/>
        <v>160</v>
      </c>
    </row>
    <row r="31" spans="1:46" s="49" customFormat="1" ht="15" customHeight="1" thickBot="1" x14ac:dyDescent="0.25">
      <c r="A31" s="192" t="s">
        <v>48</v>
      </c>
      <c r="B31" s="47"/>
      <c r="C31" s="67"/>
      <c r="D31" s="48" t="s">
        <v>632</v>
      </c>
      <c r="E31" s="50" t="s">
        <v>630</v>
      </c>
      <c r="F31" s="68"/>
      <c r="G31" s="51"/>
      <c r="H31" s="51"/>
      <c r="I31" s="60"/>
      <c r="J31" s="60"/>
      <c r="K31" s="150"/>
      <c r="L31" s="150"/>
      <c r="M31" s="150"/>
      <c r="N31" s="150"/>
      <c r="O31" s="150"/>
      <c r="P31" s="150"/>
      <c r="Q31" s="192" t="s">
        <v>196</v>
      </c>
      <c r="R31" s="47"/>
      <c r="S31" s="67"/>
      <c r="T31" s="48" t="s">
        <v>632</v>
      </c>
      <c r="U31" s="50" t="s">
        <v>630</v>
      </c>
      <c r="V31" s="68"/>
      <c r="W31" s="51"/>
      <c r="X31" s="51"/>
      <c r="Y31" s="60"/>
      <c r="Z31" s="150"/>
      <c r="AA31" s="150"/>
      <c r="AB31" s="150"/>
      <c r="AC31" s="150"/>
      <c r="AD31" s="150"/>
      <c r="AE31" s="150"/>
      <c r="AF31" s="150"/>
      <c r="AG31" s="192" t="s">
        <v>294</v>
      </c>
      <c r="AH31" s="47"/>
      <c r="AI31" s="67"/>
      <c r="AJ31" s="48" t="s">
        <v>632</v>
      </c>
      <c r="AK31" s="50" t="s">
        <v>630</v>
      </c>
      <c r="AL31" s="68"/>
      <c r="AM31" s="51"/>
      <c r="AN31" s="51"/>
      <c r="AO31" s="60"/>
      <c r="AP31" s="150"/>
      <c r="AQ31" s="150"/>
      <c r="AR31" s="150"/>
      <c r="AS31" s="150">
        <f t="shared" si="4"/>
        <v>0</v>
      </c>
      <c r="AT31" s="150">
        <f t="shared" si="4"/>
        <v>0</v>
      </c>
    </row>
    <row r="32" spans="1:46" s="49" customFormat="1" ht="15" customHeight="1" thickBot="1" x14ac:dyDescent="0.25">
      <c r="A32" s="192" t="s">
        <v>49</v>
      </c>
      <c r="B32" s="47"/>
      <c r="C32" s="67"/>
      <c r="D32" s="48" t="s">
        <v>633</v>
      </c>
      <c r="E32" s="50" t="s">
        <v>631</v>
      </c>
      <c r="F32" s="68"/>
      <c r="G32" s="51"/>
      <c r="H32" s="51"/>
      <c r="I32" s="60"/>
      <c r="J32" s="60"/>
      <c r="K32" s="150">
        <v>160</v>
      </c>
      <c r="L32" s="150">
        <v>160</v>
      </c>
      <c r="M32" s="150"/>
      <c r="N32" s="150"/>
      <c r="O32" s="150"/>
      <c r="P32" s="150"/>
      <c r="Q32" s="192" t="s">
        <v>197</v>
      </c>
      <c r="R32" s="47"/>
      <c r="S32" s="67"/>
      <c r="T32" s="48" t="s">
        <v>633</v>
      </c>
      <c r="U32" s="50" t="s">
        <v>631</v>
      </c>
      <c r="V32" s="68"/>
      <c r="W32" s="51"/>
      <c r="X32" s="51"/>
      <c r="Y32" s="60"/>
      <c r="Z32" s="150"/>
      <c r="AA32" s="150"/>
      <c r="AB32" s="150"/>
      <c r="AC32" s="150"/>
      <c r="AD32" s="150"/>
      <c r="AE32" s="150"/>
      <c r="AF32" s="150"/>
      <c r="AG32" s="192" t="s">
        <v>295</v>
      </c>
      <c r="AH32" s="47"/>
      <c r="AI32" s="67"/>
      <c r="AJ32" s="48" t="s">
        <v>633</v>
      </c>
      <c r="AK32" s="50" t="s">
        <v>631</v>
      </c>
      <c r="AL32" s="68"/>
      <c r="AM32" s="51"/>
      <c r="AN32" s="51"/>
      <c r="AO32" s="60"/>
      <c r="AP32" s="150"/>
      <c r="AQ32" s="150"/>
      <c r="AR32" s="150"/>
      <c r="AS32" s="150">
        <f t="shared" si="4"/>
        <v>160</v>
      </c>
      <c r="AT32" s="150">
        <f t="shared" si="4"/>
        <v>160</v>
      </c>
    </row>
    <row r="33" spans="1:46" s="86" customFormat="1" ht="15" customHeight="1" thickBot="1" x14ac:dyDescent="0.25">
      <c r="A33" s="192" t="s">
        <v>50</v>
      </c>
      <c r="B33" s="82" t="s">
        <v>96</v>
      </c>
      <c r="C33" s="83" t="s">
        <v>97</v>
      </c>
      <c r="D33" s="83"/>
      <c r="E33" s="83"/>
      <c r="F33" s="83"/>
      <c r="G33" s="83"/>
      <c r="H33" s="83"/>
      <c r="I33" s="85">
        <f t="shared" ref="I33:P33" si="11">SUM(I34,I37,I40)</f>
        <v>0</v>
      </c>
      <c r="J33" s="85">
        <f t="shared" si="11"/>
        <v>0</v>
      </c>
      <c r="K33" s="85">
        <f t="shared" si="11"/>
        <v>0</v>
      </c>
      <c r="L33" s="85">
        <f t="shared" si="11"/>
        <v>0</v>
      </c>
      <c r="M33" s="85">
        <f t="shared" si="11"/>
        <v>0</v>
      </c>
      <c r="N33" s="85">
        <f t="shared" si="11"/>
        <v>0</v>
      </c>
      <c r="O33" s="85">
        <f t="shared" si="11"/>
        <v>0</v>
      </c>
      <c r="P33" s="85">
        <f t="shared" si="11"/>
        <v>0</v>
      </c>
      <c r="Q33" s="192" t="s">
        <v>198</v>
      </c>
      <c r="R33" s="82" t="s">
        <v>96</v>
      </c>
      <c r="S33" s="83" t="s">
        <v>97</v>
      </c>
      <c r="T33" s="83"/>
      <c r="U33" s="83"/>
      <c r="V33" s="83"/>
      <c r="W33" s="83"/>
      <c r="X33" s="83"/>
      <c r="Y33" s="85">
        <f t="shared" ref="Y33:AF33" si="12">SUM(Y34,Y37,Y40)</f>
        <v>0</v>
      </c>
      <c r="Z33" s="85">
        <f t="shared" si="12"/>
        <v>0</v>
      </c>
      <c r="AA33" s="85">
        <f t="shared" si="12"/>
        <v>0</v>
      </c>
      <c r="AB33" s="85">
        <f t="shared" si="12"/>
        <v>0</v>
      </c>
      <c r="AC33" s="85">
        <f t="shared" si="12"/>
        <v>0</v>
      </c>
      <c r="AD33" s="85">
        <f t="shared" si="12"/>
        <v>0</v>
      </c>
      <c r="AE33" s="85">
        <f t="shared" si="12"/>
        <v>0</v>
      </c>
      <c r="AF33" s="85">
        <f t="shared" si="12"/>
        <v>0</v>
      </c>
      <c r="AG33" s="192" t="s">
        <v>296</v>
      </c>
      <c r="AH33" s="82" t="s">
        <v>96</v>
      </c>
      <c r="AI33" s="83" t="s">
        <v>97</v>
      </c>
      <c r="AJ33" s="83"/>
      <c r="AK33" s="83"/>
      <c r="AL33" s="83"/>
      <c r="AM33" s="83"/>
      <c r="AN33" s="83"/>
      <c r="AO33" s="85">
        <f>SUM(AO34,AO37,AO40)</f>
        <v>0</v>
      </c>
      <c r="AP33" s="85">
        <f>SUM(AP34,AP37,AP40)</f>
        <v>0</v>
      </c>
      <c r="AQ33" s="85">
        <f>SUM(AQ34,AQ37,AQ40)</f>
        <v>0</v>
      </c>
      <c r="AR33" s="85">
        <f>SUM(AR34,AR37,AR40)</f>
        <v>0</v>
      </c>
      <c r="AS33" s="174">
        <f t="shared" si="4"/>
        <v>0</v>
      </c>
      <c r="AT33" s="174">
        <f t="shared" si="4"/>
        <v>0</v>
      </c>
    </row>
    <row r="34" spans="1:46" s="86" customFormat="1" ht="15" customHeight="1" thickBot="1" x14ac:dyDescent="0.25">
      <c r="A34" s="192" t="s">
        <v>51</v>
      </c>
      <c r="B34" s="87"/>
      <c r="C34" s="95" t="s">
        <v>98</v>
      </c>
      <c r="D34" s="97" t="s">
        <v>521</v>
      </c>
      <c r="E34" s="92"/>
      <c r="F34" s="93"/>
      <c r="G34" s="93"/>
      <c r="H34" s="93"/>
      <c r="I34" s="94">
        <f t="shared" ref="I34:P34" si="13">SUM(I35:I36)</f>
        <v>0</v>
      </c>
      <c r="J34" s="94">
        <f t="shared" si="13"/>
        <v>0</v>
      </c>
      <c r="K34" s="94">
        <f t="shared" si="13"/>
        <v>0</v>
      </c>
      <c r="L34" s="94">
        <f t="shared" si="13"/>
        <v>0</v>
      </c>
      <c r="M34" s="94">
        <f t="shared" si="13"/>
        <v>0</v>
      </c>
      <c r="N34" s="94">
        <f t="shared" si="13"/>
        <v>0</v>
      </c>
      <c r="O34" s="94">
        <f t="shared" si="13"/>
        <v>0</v>
      </c>
      <c r="P34" s="94">
        <f t="shared" si="13"/>
        <v>0</v>
      </c>
      <c r="Q34" s="192" t="s">
        <v>199</v>
      </c>
      <c r="R34" s="87"/>
      <c r="S34" s="95" t="s">
        <v>98</v>
      </c>
      <c r="T34" s="97" t="s">
        <v>521</v>
      </c>
      <c r="U34" s="92"/>
      <c r="V34" s="93"/>
      <c r="W34" s="93"/>
      <c r="X34" s="93"/>
      <c r="Y34" s="94">
        <f t="shared" ref="Y34:AF34" si="14">SUM(Y35:Y36)</f>
        <v>0</v>
      </c>
      <c r="Z34" s="94">
        <f t="shared" si="14"/>
        <v>0</v>
      </c>
      <c r="AA34" s="94">
        <f t="shared" si="14"/>
        <v>0</v>
      </c>
      <c r="AB34" s="94">
        <f t="shared" si="14"/>
        <v>0</v>
      </c>
      <c r="AC34" s="94">
        <f t="shared" si="14"/>
        <v>0</v>
      </c>
      <c r="AD34" s="94">
        <f t="shared" si="14"/>
        <v>0</v>
      </c>
      <c r="AE34" s="94">
        <f t="shared" si="14"/>
        <v>0</v>
      </c>
      <c r="AF34" s="94">
        <f t="shared" si="14"/>
        <v>0</v>
      </c>
      <c r="AG34" s="192" t="s">
        <v>297</v>
      </c>
      <c r="AH34" s="87"/>
      <c r="AI34" s="95" t="s">
        <v>98</v>
      </c>
      <c r="AJ34" s="97" t="s">
        <v>521</v>
      </c>
      <c r="AK34" s="92"/>
      <c r="AL34" s="93"/>
      <c r="AM34" s="93"/>
      <c r="AN34" s="93"/>
      <c r="AO34" s="94">
        <f>SUM(AO35:AO36)</f>
        <v>0</v>
      </c>
      <c r="AP34" s="94">
        <f>SUM(AP35:AP36)</f>
        <v>0</v>
      </c>
      <c r="AQ34" s="94">
        <f>SUM(AQ35:AQ36)</f>
        <v>0</v>
      </c>
      <c r="AR34" s="94">
        <f>SUM(AR35:AR36)</f>
        <v>0</v>
      </c>
      <c r="AS34" s="175">
        <f t="shared" si="4"/>
        <v>0</v>
      </c>
      <c r="AT34" s="175">
        <f t="shared" si="4"/>
        <v>0</v>
      </c>
    </row>
    <row r="35" spans="1:46" s="62" customFormat="1" ht="15" customHeight="1" thickBot="1" x14ac:dyDescent="0.25">
      <c r="A35" s="192" t="s">
        <v>52</v>
      </c>
      <c r="B35" s="61"/>
      <c r="C35" s="64"/>
      <c r="D35" s="48" t="s">
        <v>595</v>
      </c>
      <c r="E35" s="59" t="s">
        <v>596</v>
      </c>
      <c r="F35" s="59"/>
      <c r="G35" s="59"/>
      <c r="H35" s="59"/>
      <c r="I35" s="60"/>
      <c r="J35" s="60"/>
      <c r="K35" s="60"/>
      <c r="L35" s="60"/>
      <c r="M35" s="60"/>
      <c r="N35" s="60"/>
      <c r="O35" s="60"/>
      <c r="P35" s="60"/>
      <c r="Q35" s="192" t="s">
        <v>200</v>
      </c>
      <c r="R35" s="61"/>
      <c r="S35" s="64"/>
      <c r="T35" s="48" t="s">
        <v>595</v>
      </c>
      <c r="U35" s="59" t="s">
        <v>596</v>
      </c>
      <c r="V35" s="59"/>
      <c r="W35" s="59"/>
      <c r="X35" s="59"/>
      <c r="Y35" s="60"/>
      <c r="Z35" s="60"/>
      <c r="AA35" s="60"/>
      <c r="AB35" s="60"/>
      <c r="AC35" s="60"/>
      <c r="AD35" s="60"/>
      <c r="AE35" s="60"/>
      <c r="AF35" s="60"/>
      <c r="AG35" s="192" t="s">
        <v>298</v>
      </c>
      <c r="AH35" s="61"/>
      <c r="AI35" s="64"/>
      <c r="AJ35" s="48" t="s">
        <v>595</v>
      </c>
      <c r="AK35" s="59" t="s">
        <v>596</v>
      </c>
      <c r="AL35" s="59"/>
      <c r="AM35" s="59"/>
      <c r="AN35" s="59"/>
      <c r="AO35" s="60"/>
      <c r="AP35" s="60"/>
      <c r="AQ35" s="60"/>
      <c r="AR35" s="60"/>
      <c r="AS35" s="150">
        <f t="shared" si="4"/>
        <v>0</v>
      </c>
      <c r="AT35" s="150">
        <f t="shared" si="4"/>
        <v>0</v>
      </c>
    </row>
    <row r="36" spans="1:46" s="62" customFormat="1" ht="15" customHeight="1" thickBot="1" x14ac:dyDescent="0.25">
      <c r="A36" s="192" t="s">
        <v>53</v>
      </c>
      <c r="B36" s="61"/>
      <c r="C36" s="48"/>
      <c r="D36" s="48" t="s">
        <v>597</v>
      </c>
      <c r="E36" s="59" t="s">
        <v>598</v>
      </c>
      <c r="F36" s="66"/>
      <c r="G36" s="66"/>
      <c r="H36" s="59"/>
      <c r="I36" s="60"/>
      <c r="J36" s="60"/>
      <c r="K36" s="60"/>
      <c r="L36" s="60"/>
      <c r="M36" s="60"/>
      <c r="N36" s="60"/>
      <c r="O36" s="60"/>
      <c r="P36" s="60"/>
      <c r="Q36" s="192" t="s">
        <v>222</v>
      </c>
      <c r="R36" s="61"/>
      <c r="S36" s="48"/>
      <c r="T36" s="48" t="s">
        <v>597</v>
      </c>
      <c r="U36" s="59" t="s">
        <v>598</v>
      </c>
      <c r="V36" s="66"/>
      <c r="W36" s="66"/>
      <c r="X36" s="59"/>
      <c r="Y36" s="60"/>
      <c r="Z36" s="60"/>
      <c r="AA36" s="60"/>
      <c r="AB36" s="60"/>
      <c r="AC36" s="60"/>
      <c r="AD36" s="60"/>
      <c r="AE36" s="60"/>
      <c r="AF36" s="60"/>
      <c r="AG36" s="192" t="s">
        <v>299</v>
      </c>
      <c r="AH36" s="61"/>
      <c r="AI36" s="48"/>
      <c r="AJ36" s="48" t="s">
        <v>597</v>
      </c>
      <c r="AK36" s="59" t="s">
        <v>598</v>
      </c>
      <c r="AL36" s="66"/>
      <c r="AM36" s="66"/>
      <c r="AN36" s="59"/>
      <c r="AO36" s="60"/>
      <c r="AP36" s="60"/>
      <c r="AQ36" s="60"/>
      <c r="AR36" s="60"/>
      <c r="AS36" s="150">
        <f t="shared" si="4"/>
        <v>0</v>
      </c>
      <c r="AT36" s="150">
        <f t="shared" si="4"/>
        <v>0</v>
      </c>
    </row>
    <row r="37" spans="1:46" s="86" customFormat="1" ht="15" customHeight="1" thickBot="1" x14ac:dyDescent="0.25">
      <c r="A37" s="192" t="s">
        <v>54</v>
      </c>
      <c r="B37" s="87"/>
      <c r="C37" s="95" t="s">
        <v>99</v>
      </c>
      <c r="D37" s="96" t="s">
        <v>97</v>
      </c>
      <c r="E37" s="89"/>
      <c r="F37" s="90"/>
      <c r="G37" s="90"/>
      <c r="H37" s="90"/>
      <c r="I37" s="91">
        <f t="shared" ref="I37:P37" si="15">SUM(I38:I39)</f>
        <v>0</v>
      </c>
      <c r="J37" s="91">
        <f t="shared" si="15"/>
        <v>0</v>
      </c>
      <c r="K37" s="91">
        <f t="shared" si="15"/>
        <v>0</v>
      </c>
      <c r="L37" s="91">
        <f t="shared" si="15"/>
        <v>0</v>
      </c>
      <c r="M37" s="91">
        <f t="shared" si="15"/>
        <v>0</v>
      </c>
      <c r="N37" s="91">
        <f t="shared" si="15"/>
        <v>0</v>
      </c>
      <c r="O37" s="91">
        <f t="shared" si="15"/>
        <v>0</v>
      </c>
      <c r="P37" s="91">
        <f t="shared" si="15"/>
        <v>0</v>
      </c>
      <c r="Q37" s="192" t="s">
        <v>223</v>
      </c>
      <c r="R37" s="87"/>
      <c r="S37" s="95" t="s">
        <v>99</v>
      </c>
      <c r="T37" s="96" t="s">
        <v>97</v>
      </c>
      <c r="U37" s="89"/>
      <c r="V37" s="90"/>
      <c r="W37" s="90"/>
      <c r="X37" s="90"/>
      <c r="Y37" s="91">
        <f t="shared" ref="Y37:AF37" si="16">SUM(Y38:Y39)</f>
        <v>0</v>
      </c>
      <c r="Z37" s="91">
        <f t="shared" si="16"/>
        <v>0</v>
      </c>
      <c r="AA37" s="91">
        <f t="shared" si="16"/>
        <v>0</v>
      </c>
      <c r="AB37" s="91">
        <f t="shared" si="16"/>
        <v>0</v>
      </c>
      <c r="AC37" s="91">
        <f t="shared" si="16"/>
        <v>0</v>
      </c>
      <c r="AD37" s="91">
        <f t="shared" si="16"/>
        <v>0</v>
      </c>
      <c r="AE37" s="91">
        <f t="shared" si="16"/>
        <v>0</v>
      </c>
      <c r="AF37" s="91">
        <f t="shared" si="16"/>
        <v>0</v>
      </c>
      <c r="AG37" s="192" t="s">
        <v>300</v>
      </c>
      <c r="AH37" s="87"/>
      <c r="AI37" s="95" t="s">
        <v>99</v>
      </c>
      <c r="AJ37" s="96" t="s">
        <v>97</v>
      </c>
      <c r="AK37" s="89"/>
      <c r="AL37" s="90"/>
      <c r="AM37" s="90"/>
      <c r="AN37" s="90"/>
      <c r="AO37" s="91">
        <f>SUM(AO38:AO39)</f>
        <v>0</v>
      </c>
      <c r="AP37" s="91">
        <f>SUM(AP38:AP39)</f>
        <v>0</v>
      </c>
      <c r="AQ37" s="91">
        <f>SUM(AQ38:AQ39)</f>
        <v>0</v>
      </c>
      <c r="AR37" s="91">
        <f>SUM(AR38:AR39)</f>
        <v>0</v>
      </c>
      <c r="AS37" s="176">
        <f t="shared" si="4"/>
        <v>0</v>
      </c>
      <c r="AT37" s="176">
        <f t="shared" si="4"/>
        <v>0</v>
      </c>
    </row>
    <row r="38" spans="1:46" s="62" customFormat="1" ht="15" customHeight="1" thickBot="1" x14ac:dyDescent="0.25">
      <c r="A38" s="192" t="s">
        <v>55</v>
      </c>
      <c r="B38" s="61"/>
      <c r="C38" s="64"/>
      <c r="D38" s="48" t="s">
        <v>634</v>
      </c>
      <c r="E38" s="59" t="s">
        <v>628</v>
      </c>
      <c r="F38" s="59"/>
      <c r="G38" s="59"/>
      <c r="H38" s="59"/>
      <c r="I38" s="60"/>
      <c r="J38" s="60"/>
      <c r="K38" s="60"/>
      <c r="L38" s="60"/>
      <c r="M38" s="60"/>
      <c r="N38" s="60"/>
      <c r="O38" s="60"/>
      <c r="P38" s="60"/>
      <c r="Q38" s="192" t="s">
        <v>224</v>
      </c>
      <c r="R38" s="61"/>
      <c r="S38" s="64"/>
      <c r="T38" s="48" t="s">
        <v>634</v>
      </c>
      <c r="U38" s="59" t="s">
        <v>628</v>
      </c>
      <c r="V38" s="59"/>
      <c r="W38" s="59"/>
      <c r="X38" s="59"/>
      <c r="Y38" s="60"/>
      <c r="Z38" s="60"/>
      <c r="AA38" s="60"/>
      <c r="AB38" s="60"/>
      <c r="AC38" s="60"/>
      <c r="AD38" s="60"/>
      <c r="AE38" s="60"/>
      <c r="AF38" s="60"/>
      <c r="AG38" s="192" t="s">
        <v>301</v>
      </c>
      <c r="AH38" s="61"/>
      <c r="AI38" s="64"/>
      <c r="AJ38" s="48" t="s">
        <v>634</v>
      </c>
      <c r="AK38" s="59" t="s">
        <v>628</v>
      </c>
      <c r="AL38" s="59"/>
      <c r="AM38" s="59"/>
      <c r="AN38" s="59"/>
      <c r="AO38" s="60"/>
      <c r="AP38" s="60"/>
      <c r="AQ38" s="60"/>
      <c r="AR38" s="60"/>
      <c r="AS38" s="150">
        <f t="shared" si="4"/>
        <v>0</v>
      </c>
      <c r="AT38" s="150">
        <f t="shared" si="4"/>
        <v>0</v>
      </c>
    </row>
    <row r="39" spans="1:46" s="62" customFormat="1" ht="15" customHeight="1" thickBot="1" x14ac:dyDescent="0.25">
      <c r="A39" s="192" t="s">
        <v>56</v>
      </c>
      <c r="B39" s="61"/>
      <c r="C39" s="64"/>
      <c r="D39" s="48" t="s">
        <v>635</v>
      </c>
      <c r="E39" s="59" t="s">
        <v>629</v>
      </c>
      <c r="F39" s="50"/>
      <c r="G39" s="50"/>
      <c r="H39" s="50"/>
      <c r="I39" s="60"/>
      <c r="J39" s="60"/>
      <c r="K39" s="60"/>
      <c r="L39" s="60"/>
      <c r="M39" s="60"/>
      <c r="N39" s="60"/>
      <c r="O39" s="60"/>
      <c r="P39" s="60"/>
      <c r="Q39" s="192" t="s">
        <v>225</v>
      </c>
      <c r="R39" s="61"/>
      <c r="S39" s="64"/>
      <c r="T39" s="48" t="s">
        <v>635</v>
      </c>
      <c r="U39" s="59" t="s">
        <v>629</v>
      </c>
      <c r="V39" s="50"/>
      <c r="W39" s="50"/>
      <c r="X39" s="50"/>
      <c r="Y39" s="60"/>
      <c r="Z39" s="60"/>
      <c r="AA39" s="60"/>
      <c r="AB39" s="60"/>
      <c r="AC39" s="60"/>
      <c r="AD39" s="60"/>
      <c r="AE39" s="60"/>
      <c r="AF39" s="60"/>
      <c r="AG39" s="192" t="s">
        <v>302</v>
      </c>
      <c r="AH39" s="61"/>
      <c r="AI39" s="64"/>
      <c r="AJ39" s="48" t="s">
        <v>635</v>
      </c>
      <c r="AK39" s="59" t="s">
        <v>629</v>
      </c>
      <c r="AL39" s="50"/>
      <c r="AM39" s="50"/>
      <c r="AN39" s="50"/>
      <c r="AO39" s="60"/>
      <c r="AP39" s="60"/>
      <c r="AQ39" s="60"/>
      <c r="AR39" s="60"/>
      <c r="AS39" s="150">
        <f t="shared" si="4"/>
        <v>0</v>
      </c>
      <c r="AT39" s="150">
        <f t="shared" si="4"/>
        <v>0</v>
      </c>
    </row>
    <row r="40" spans="1:46" s="86" customFormat="1" ht="15" customHeight="1" thickBot="1" x14ac:dyDescent="0.25">
      <c r="A40" s="192" t="s">
        <v>57</v>
      </c>
      <c r="B40" s="87"/>
      <c r="C40" s="95" t="s">
        <v>100</v>
      </c>
      <c r="D40" s="92" t="s">
        <v>522</v>
      </c>
      <c r="E40" s="98"/>
      <c r="F40" s="93"/>
      <c r="G40" s="93"/>
      <c r="H40" s="93"/>
      <c r="I40" s="94">
        <f t="shared" ref="I40:AR40" si="17">SUM(I41)</f>
        <v>0</v>
      </c>
      <c r="J40" s="94">
        <f t="shared" si="17"/>
        <v>0</v>
      </c>
      <c r="K40" s="94">
        <f t="shared" si="17"/>
        <v>0</v>
      </c>
      <c r="L40" s="94">
        <f t="shared" si="17"/>
        <v>0</v>
      </c>
      <c r="M40" s="94">
        <f t="shared" si="17"/>
        <v>0</v>
      </c>
      <c r="N40" s="94">
        <f t="shared" si="17"/>
        <v>0</v>
      </c>
      <c r="O40" s="94">
        <f t="shared" si="17"/>
        <v>0</v>
      </c>
      <c r="P40" s="94">
        <f t="shared" si="17"/>
        <v>0</v>
      </c>
      <c r="Q40" s="192" t="s">
        <v>226</v>
      </c>
      <c r="R40" s="87"/>
      <c r="S40" s="95" t="s">
        <v>100</v>
      </c>
      <c r="T40" s="92" t="s">
        <v>522</v>
      </c>
      <c r="U40" s="98"/>
      <c r="V40" s="93"/>
      <c r="W40" s="93"/>
      <c r="X40" s="93"/>
      <c r="Y40" s="94">
        <f t="shared" si="17"/>
        <v>0</v>
      </c>
      <c r="Z40" s="94">
        <f t="shared" si="17"/>
        <v>0</v>
      </c>
      <c r="AA40" s="94">
        <f t="shared" si="17"/>
        <v>0</v>
      </c>
      <c r="AB40" s="94">
        <f t="shared" si="17"/>
        <v>0</v>
      </c>
      <c r="AC40" s="94">
        <f t="shared" si="17"/>
        <v>0</v>
      </c>
      <c r="AD40" s="94">
        <f t="shared" si="17"/>
        <v>0</v>
      </c>
      <c r="AE40" s="94">
        <f t="shared" si="17"/>
        <v>0</v>
      </c>
      <c r="AF40" s="94">
        <f t="shared" si="17"/>
        <v>0</v>
      </c>
      <c r="AG40" s="192" t="s">
        <v>303</v>
      </c>
      <c r="AH40" s="87"/>
      <c r="AI40" s="95" t="s">
        <v>100</v>
      </c>
      <c r="AJ40" s="92" t="s">
        <v>522</v>
      </c>
      <c r="AK40" s="98"/>
      <c r="AL40" s="93"/>
      <c r="AM40" s="93"/>
      <c r="AN40" s="93"/>
      <c r="AO40" s="94">
        <f t="shared" si="17"/>
        <v>0</v>
      </c>
      <c r="AP40" s="94">
        <f t="shared" si="17"/>
        <v>0</v>
      </c>
      <c r="AQ40" s="94">
        <f t="shared" si="17"/>
        <v>0</v>
      </c>
      <c r="AR40" s="94">
        <f t="shared" si="17"/>
        <v>0</v>
      </c>
      <c r="AS40" s="175">
        <f t="shared" si="4"/>
        <v>0</v>
      </c>
      <c r="AT40" s="175">
        <f t="shared" si="4"/>
        <v>0</v>
      </c>
    </row>
    <row r="41" spans="1:46" s="62" customFormat="1" ht="15" customHeight="1" thickBot="1" x14ac:dyDescent="0.25">
      <c r="A41" s="192" t="s">
        <v>58</v>
      </c>
      <c r="B41" s="61"/>
      <c r="C41" s="64"/>
      <c r="D41" s="48" t="s">
        <v>636</v>
      </c>
      <c r="E41" s="50" t="s">
        <v>523</v>
      </c>
      <c r="F41" s="50"/>
      <c r="G41" s="50"/>
      <c r="H41" s="50"/>
      <c r="I41" s="52"/>
      <c r="J41" s="52"/>
      <c r="K41" s="152"/>
      <c r="L41" s="152"/>
      <c r="M41" s="152"/>
      <c r="N41" s="152"/>
      <c r="O41" s="152"/>
      <c r="P41" s="152"/>
      <c r="Q41" s="192" t="s">
        <v>227</v>
      </c>
      <c r="R41" s="61"/>
      <c r="S41" s="64"/>
      <c r="T41" s="48" t="s">
        <v>636</v>
      </c>
      <c r="U41" s="50" t="s">
        <v>523</v>
      </c>
      <c r="V41" s="50"/>
      <c r="W41" s="50"/>
      <c r="X41" s="50"/>
      <c r="Y41" s="52"/>
      <c r="Z41" s="152"/>
      <c r="AA41" s="152"/>
      <c r="AB41" s="152"/>
      <c r="AC41" s="152"/>
      <c r="AD41" s="152"/>
      <c r="AE41" s="152"/>
      <c r="AF41" s="152"/>
      <c r="AG41" s="192" t="s">
        <v>304</v>
      </c>
      <c r="AH41" s="61"/>
      <c r="AI41" s="64"/>
      <c r="AJ41" s="48" t="s">
        <v>636</v>
      </c>
      <c r="AK41" s="50" t="s">
        <v>523</v>
      </c>
      <c r="AL41" s="50"/>
      <c r="AM41" s="50"/>
      <c r="AN41" s="50"/>
      <c r="AO41" s="52"/>
      <c r="AP41" s="152"/>
      <c r="AQ41" s="152"/>
      <c r="AR41" s="152"/>
      <c r="AS41" s="152">
        <f t="shared" si="4"/>
        <v>0</v>
      </c>
      <c r="AT41" s="152">
        <f t="shared" si="4"/>
        <v>0</v>
      </c>
    </row>
    <row r="42" spans="1:46" s="86" customFormat="1" ht="30" customHeight="1" thickBot="1" x14ac:dyDescent="0.25">
      <c r="A42" s="192" t="s">
        <v>59</v>
      </c>
      <c r="B42" s="539" t="s">
        <v>1935</v>
      </c>
      <c r="C42" s="540"/>
      <c r="D42" s="540"/>
      <c r="E42" s="540"/>
      <c r="F42" s="540"/>
      <c r="G42" s="540"/>
      <c r="H42" s="540"/>
      <c r="I42" s="99">
        <f t="shared" ref="I42:P42" si="18">SUM(I7,I33)</f>
        <v>0</v>
      </c>
      <c r="J42" s="99">
        <f t="shared" si="18"/>
        <v>0</v>
      </c>
      <c r="K42" s="99">
        <f t="shared" si="18"/>
        <v>160</v>
      </c>
      <c r="L42" s="99">
        <f t="shared" si="18"/>
        <v>160</v>
      </c>
      <c r="M42" s="99">
        <f t="shared" si="18"/>
        <v>0</v>
      </c>
      <c r="N42" s="99">
        <f t="shared" si="18"/>
        <v>0</v>
      </c>
      <c r="O42" s="99">
        <f t="shared" si="18"/>
        <v>90</v>
      </c>
      <c r="P42" s="99">
        <f t="shared" si="18"/>
        <v>90</v>
      </c>
      <c r="Q42" s="192" t="s">
        <v>228</v>
      </c>
      <c r="R42" s="539" t="s">
        <v>1935</v>
      </c>
      <c r="S42" s="540"/>
      <c r="T42" s="540"/>
      <c r="U42" s="540"/>
      <c r="V42" s="540"/>
      <c r="W42" s="540"/>
      <c r="X42" s="540"/>
      <c r="Y42" s="99">
        <f t="shared" ref="Y42:AF42" si="19">SUM(Y7,Y33)</f>
        <v>30</v>
      </c>
      <c r="Z42" s="99">
        <f t="shared" si="19"/>
        <v>21</v>
      </c>
      <c r="AA42" s="99">
        <f t="shared" si="19"/>
        <v>38268</v>
      </c>
      <c r="AB42" s="99">
        <f t="shared" si="19"/>
        <v>38883</v>
      </c>
      <c r="AC42" s="99">
        <f t="shared" si="19"/>
        <v>2465</v>
      </c>
      <c r="AD42" s="99">
        <f t="shared" si="19"/>
        <v>3354</v>
      </c>
      <c r="AE42" s="99">
        <f t="shared" si="19"/>
        <v>0</v>
      </c>
      <c r="AF42" s="99">
        <f t="shared" si="19"/>
        <v>0</v>
      </c>
      <c r="AG42" s="192" t="s">
        <v>305</v>
      </c>
      <c r="AH42" s="539" t="s">
        <v>1935</v>
      </c>
      <c r="AI42" s="540"/>
      <c r="AJ42" s="540"/>
      <c r="AK42" s="540"/>
      <c r="AL42" s="540"/>
      <c r="AM42" s="540"/>
      <c r="AN42" s="540"/>
      <c r="AO42" s="99">
        <f>SUM(AO7,AO33)</f>
        <v>0</v>
      </c>
      <c r="AP42" s="99">
        <f>SUM(AP7,AP33)</f>
        <v>0</v>
      </c>
      <c r="AQ42" s="99">
        <f>SUM(AQ7,AQ33)</f>
        <v>0</v>
      </c>
      <c r="AR42" s="99">
        <f>SUM(AR7,AR33)</f>
        <v>0</v>
      </c>
      <c r="AS42" s="177">
        <f t="shared" si="4"/>
        <v>41013</v>
      </c>
      <c r="AT42" s="177">
        <f t="shared" si="4"/>
        <v>42508</v>
      </c>
    </row>
    <row r="43" spans="1:46" s="101" customFormat="1" ht="15" customHeight="1" thickBot="1" x14ac:dyDescent="0.25">
      <c r="A43" s="192" t="s">
        <v>60</v>
      </c>
      <c r="B43" s="82" t="s">
        <v>101</v>
      </c>
      <c r="C43" s="541" t="s">
        <v>524</v>
      </c>
      <c r="D43" s="541"/>
      <c r="E43" s="541"/>
      <c r="F43" s="541"/>
      <c r="G43" s="541"/>
      <c r="H43" s="541"/>
      <c r="I43" s="85">
        <f t="shared" ref="I43:P43" si="20">SUM(I44,I46,I49)</f>
        <v>190482</v>
      </c>
      <c r="J43" s="85">
        <f t="shared" si="20"/>
        <v>190482</v>
      </c>
      <c r="K43" s="85">
        <f t="shared" si="20"/>
        <v>0</v>
      </c>
      <c r="L43" s="85">
        <f t="shared" si="20"/>
        <v>0</v>
      </c>
      <c r="M43" s="85">
        <f t="shared" si="20"/>
        <v>0</v>
      </c>
      <c r="N43" s="85">
        <f t="shared" si="20"/>
        <v>0</v>
      </c>
      <c r="O43" s="85">
        <f t="shared" si="20"/>
        <v>0</v>
      </c>
      <c r="P43" s="85">
        <f t="shared" si="20"/>
        <v>0</v>
      </c>
      <c r="Q43" s="192" t="s">
        <v>229</v>
      </c>
      <c r="R43" s="82" t="s">
        <v>101</v>
      </c>
      <c r="S43" s="541" t="s">
        <v>524</v>
      </c>
      <c r="T43" s="541"/>
      <c r="U43" s="541"/>
      <c r="V43" s="541"/>
      <c r="W43" s="541"/>
      <c r="X43" s="541"/>
      <c r="Y43" s="85">
        <f t="shared" ref="Y43:AF43" si="21">SUM(Y44,Y46,Y49)</f>
        <v>0</v>
      </c>
      <c r="Z43" s="85">
        <f t="shared" si="21"/>
        <v>0</v>
      </c>
      <c r="AA43" s="85">
        <f t="shared" si="21"/>
        <v>0</v>
      </c>
      <c r="AB43" s="85">
        <f t="shared" si="21"/>
        <v>0</v>
      </c>
      <c r="AC43" s="85">
        <f t="shared" si="21"/>
        <v>0</v>
      </c>
      <c r="AD43" s="85">
        <f t="shared" si="21"/>
        <v>0</v>
      </c>
      <c r="AE43" s="85">
        <f t="shared" si="21"/>
        <v>0</v>
      </c>
      <c r="AF43" s="85">
        <f t="shared" si="21"/>
        <v>0</v>
      </c>
      <c r="AG43" s="192" t="s">
        <v>306</v>
      </c>
      <c r="AH43" s="82" t="s">
        <v>101</v>
      </c>
      <c r="AI43" s="541" t="s">
        <v>524</v>
      </c>
      <c r="AJ43" s="541"/>
      <c r="AK43" s="541"/>
      <c r="AL43" s="541"/>
      <c r="AM43" s="541"/>
      <c r="AN43" s="541"/>
      <c r="AO43" s="85">
        <f>SUM(AO44,AO46,AO49)</f>
        <v>0</v>
      </c>
      <c r="AP43" s="85">
        <f>SUM(AP44,AP46,AP49)</f>
        <v>0</v>
      </c>
      <c r="AQ43" s="85">
        <f>SUM(AQ44,AQ46,AQ49)</f>
        <v>0</v>
      </c>
      <c r="AR43" s="85">
        <f>SUM(AR44,AR46,AR49)</f>
        <v>0</v>
      </c>
      <c r="AS43" s="174">
        <f t="shared" si="4"/>
        <v>190482</v>
      </c>
      <c r="AT43" s="174">
        <f t="shared" si="4"/>
        <v>190482</v>
      </c>
    </row>
    <row r="44" spans="1:46" s="101" customFormat="1" ht="15" customHeight="1" thickBot="1" x14ac:dyDescent="0.25">
      <c r="A44" s="192" t="s">
        <v>62</v>
      </c>
      <c r="B44" s="100"/>
      <c r="C44" s="88" t="s">
        <v>102</v>
      </c>
      <c r="D44" s="89" t="s">
        <v>525</v>
      </c>
      <c r="E44" s="89"/>
      <c r="F44" s="89"/>
      <c r="G44" s="89"/>
      <c r="H44" s="89"/>
      <c r="I44" s="91">
        <f t="shared" ref="I44:AR44" si="22">SUM(I45)</f>
        <v>0</v>
      </c>
      <c r="J44" s="91">
        <f t="shared" si="22"/>
        <v>0</v>
      </c>
      <c r="K44" s="91">
        <f t="shared" si="22"/>
        <v>0</v>
      </c>
      <c r="L44" s="91">
        <f t="shared" si="22"/>
        <v>0</v>
      </c>
      <c r="M44" s="91">
        <f t="shared" si="22"/>
        <v>0</v>
      </c>
      <c r="N44" s="91">
        <f t="shared" si="22"/>
        <v>0</v>
      </c>
      <c r="O44" s="91">
        <f t="shared" si="22"/>
        <v>0</v>
      </c>
      <c r="P44" s="91">
        <f t="shared" si="22"/>
        <v>0</v>
      </c>
      <c r="Q44" s="192" t="s">
        <v>230</v>
      </c>
      <c r="R44" s="100"/>
      <c r="S44" s="88" t="s">
        <v>102</v>
      </c>
      <c r="T44" s="89" t="s">
        <v>525</v>
      </c>
      <c r="U44" s="89"/>
      <c r="V44" s="89"/>
      <c r="W44" s="89"/>
      <c r="X44" s="89"/>
      <c r="Y44" s="91">
        <f t="shared" si="22"/>
        <v>0</v>
      </c>
      <c r="Z44" s="91">
        <f t="shared" si="22"/>
        <v>0</v>
      </c>
      <c r="AA44" s="91">
        <f t="shared" si="22"/>
        <v>0</v>
      </c>
      <c r="AB44" s="91">
        <f t="shared" si="22"/>
        <v>0</v>
      </c>
      <c r="AC44" s="91">
        <f t="shared" si="22"/>
        <v>0</v>
      </c>
      <c r="AD44" s="91">
        <f t="shared" si="22"/>
        <v>0</v>
      </c>
      <c r="AE44" s="91">
        <f t="shared" si="22"/>
        <v>0</v>
      </c>
      <c r="AF44" s="91">
        <f t="shared" si="22"/>
        <v>0</v>
      </c>
      <c r="AG44" s="192" t="s">
        <v>307</v>
      </c>
      <c r="AH44" s="100"/>
      <c r="AI44" s="88" t="s">
        <v>102</v>
      </c>
      <c r="AJ44" s="89" t="s">
        <v>525</v>
      </c>
      <c r="AK44" s="89"/>
      <c r="AL44" s="89"/>
      <c r="AM44" s="89"/>
      <c r="AN44" s="89"/>
      <c r="AO44" s="91">
        <f t="shared" si="22"/>
        <v>0</v>
      </c>
      <c r="AP44" s="91">
        <f t="shared" si="22"/>
        <v>0</v>
      </c>
      <c r="AQ44" s="91">
        <f t="shared" si="22"/>
        <v>0</v>
      </c>
      <c r="AR44" s="91">
        <f t="shared" si="22"/>
        <v>0</v>
      </c>
      <c r="AS44" s="176">
        <f t="shared" si="4"/>
        <v>0</v>
      </c>
      <c r="AT44" s="176">
        <f t="shared" si="4"/>
        <v>0</v>
      </c>
    </row>
    <row r="45" spans="1:46" s="62" customFormat="1" ht="15" customHeight="1" thickBot="1" x14ac:dyDescent="0.25">
      <c r="A45" s="192" t="s">
        <v>63</v>
      </c>
      <c r="B45" s="61"/>
      <c r="C45" s="48"/>
      <c r="D45" s="65" t="s">
        <v>637</v>
      </c>
      <c r="E45" s="59" t="s">
        <v>526</v>
      </c>
      <c r="F45" s="59"/>
      <c r="G45" s="59"/>
      <c r="H45" s="59"/>
      <c r="I45" s="60"/>
      <c r="J45" s="60"/>
      <c r="K45" s="60"/>
      <c r="L45" s="60"/>
      <c r="M45" s="60"/>
      <c r="N45" s="60"/>
      <c r="O45" s="60"/>
      <c r="P45" s="60"/>
      <c r="Q45" s="192" t="s">
        <v>231</v>
      </c>
      <c r="R45" s="61"/>
      <c r="S45" s="48"/>
      <c r="T45" s="65" t="s">
        <v>637</v>
      </c>
      <c r="U45" s="59" t="s">
        <v>526</v>
      </c>
      <c r="V45" s="59"/>
      <c r="W45" s="59"/>
      <c r="X45" s="59"/>
      <c r="Y45" s="60"/>
      <c r="Z45" s="60"/>
      <c r="AA45" s="60"/>
      <c r="AB45" s="60"/>
      <c r="AC45" s="60"/>
      <c r="AD45" s="60"/>
      <c r="AE45" s="60"/>
      <c r="AF45" s="60"/>
      <c r="AG45" s="192" t="s">
        <v>308</v>
      </c>
      <c r="AH45" s="61"/>
      <c r="AI45" s="48"/>
      <c r="AJ45" s="65" t="s">
        <v>637</v>
      </c>
      <c r="AK45" s="59" t="s">
        <v>526</v>
      </c>
      <c r="AL45" s="59"/>
      <c r="AM45" s="59"/>
      <c r="AN45" s="59"/>
      <c r="AO45" s="60"/>
      <c r="AP45" s="60"/>
      <c r="AQ45" s="60"/>
      <c r="AR45" s="60"/>
      <c r="AS45" s="150">
        <f t="shared" si="4"/>
        <v>0</v>
      </c>
      <c r="AT45" s="150">
        <f t="shared" si="4"/>
        <v>0</v>
      </c>
    </row>
    <row r="46" spans="1:46" s="86" customFormat="1" ht="15" customHeight="1" thickBot="1" x14ac:dyDescent="0.25">
      <c r="A46" s="192" t="s">
        <v>64</v>
      </c>
      <c r="B46" s="87"/>
      <c r="C46" s="88" t="s">
        <v>527</v>
      </c>
      <c r="D46" s="89" t="s">
        <v>528</v>
      </c>
      <c r="E46" s="89"/>
      <c r="F46" s="89"/>
      <c r="G46" s="89"/>
      <c r="H46" s="93"/>
      <c r="I46" s="91">
        <f t="shared" ref="I46:P46" si="23">SUM(I47:I48)</f>
        <v>6082</v>
      </c>
      <c r="J46" s="91">
        <f t="shared" si="23"/>
        <v>6082</v>
      </c>
      <c r="K46" s="91">
        <f t="shared" si="23"/>
        <v>0</v>
      </c>
      <c r="L46" s="91">
        <f t="shared" si="23"/>
        <v>0</v>
      </c>
      <c r="M46" s="91">
        <f t="shared" si="23"/>
        <v>0</v>
      </c>
      <c r="N46" s="91">
        <f t="shared" si="23"/>
        <v>0</v>
      </c>
      <c r="O46" s="91">
        <f t="shared" si="23"/>
        <v>0</v>
      </c>
      <c r="P46" s="91">
        <f t="shared" si="23"/>
        <v>0</v>
      </c>
      <c r="Q46" s="192" t="s">
        <v>232</v>
      </c>
      <c r="R46" s="87"/>
      <c r="S46" s="88" t="s">
        <v>527</v>
      </c>
      <c r="T46" s="89" t="s">
        <v>528</v>
      </c>
      <c r="U46" s="89"/>
      <c r="V46" s="89"/>
      <c r="W46" s="89"/>
      <c r="X46" s="93"/>
      <c r="Y46" s="91">
        <f t="shared" ref="Y46:AF46" si="24">SUM(Y47:Y48)</f>
        <v>0</v>
      </c>
      <c r="Z46" s="91">
        <f t="shared" si="24"/>
        <v>0</v>
      </c>
      <c r="AA46" s="91">
        <f t="shared" si="24"/>
        <v>0</v>
      </c>
      <c r="AB46" s="91">
        <f t="shared" si="24"/>
        <v>0</v>
      </c>
      <c r="AC46" s="91">
        <f t="shared" si="24"/>
        <v>0</v>
      </c>
      <c r="AD46" s="91">
        <f t="shared" si="24"/>
        <v>0</v>
      </c>
      <c r="AE46" s="91">
        <f t="shared" si="24"/>
        <v>0</v>
      </c>
      <c r="AF46" s="91">
        <f t="shared" si="24"/>
        <v>0</v>
      </c>
      <c r="AG46" s="192" t="s">
        <v>309</v>
      </c>
      <c r="AH46" s="87"/>
      <c r="AI46" s="88" t="s">
        <v>527</v>
      </c>
      <c r="AJ46" s="89" t="s">
        <v>528</v>
      </c>
      <c r="AK46" s="89"/>
      <c r="AL46" s="89"/>
      <c r="AM46" s="89"/>
      <c r="AN46" s="93"/>
      <c r="AO46" s="91">
        <f>SUM(AO47:AO48)</f>
        <v>0</v>
      </c>
      <c r="AP46" s="91">
        <f>SUM(AP47:AP48)</f>
        <v>0</v>
      </c>
      <c r="AQ46" s="91">
        <f>SUM(AQ47:AQ48)</f>
        <v>0</v>
      </c>
      <c r="AR46" s="91">
        <f>SUM(AR47:AR48)</f>
        <v>0</v>
      </c>
      <c r="AS46" s="176">
        <f t="shared" si="4"/>
        <v>6082</v>
      </c>
      <c r="AT46" s="176">
        <f t="shared" si="4"/>
        <v>6082</v>
      </c>
    </row>
    <row r="47" spans="1:46" s="49" customFormat="1" ht="15" customHeight="1" thickBot="1" x14ac:dyDescent="0.25">
      <c r="A47" s="192" t="s">
        <v>65</v>
      </c>
      <c r="B47" s="47"/>
      <c r="C47" s="48"/>
      <c r="D47" s="48" t="s">
        <v>642</v>
      </c>
      <c r="E47" s="50" t="s">
        <v>638</v>
      </c>
      <c r="F47" s="50"/>
      <c r="G47" s="50"/>
      <c r="H47" s="51"/>
      <c r="I47" s="52">
        <v>6082</v>
      </c>
      <c r="J47" s="52">
        <v>6082</v>
      </c>
      <c r="K47" s="52"/>
      <c r="L47" s="52"/>
      <c r="M47" s="52"/>
      <c r="N47" s="52"/>
      <c r="O47" s="52"/>
      <c r="P47" s="52"/>
      <c r="Q47" s="192" t="s">
        <v>233</v>
      </c>
      <c r="R47" s="47"/>
      <c r="S47" s="48"/>
      <c r="T47" s="48" t="s">
        <v>642</v>
      </c>
      <c r="U47" s="50" t="s">
        <v>638</v>
      </c>
      <c r="V47" s="50"/>
      <c r="W47" s="50"/>
      <c r="X47" s="51"/>
      <c r="Y47" s="52"/>
      <c r="Z47" s="52"/>
      <c r="AA47" s="52"/>
      <c r="AB47" s="52"/>
      <c r="AC47" s="52"/>
      <c r="AD47" s="52"/>
      <c r="AE47" s="52"/>
      <c r="AF47" s="52"/>
      <c r="AG47" s="192" t="s">
        <v>310</v>
      </c>
      <c r="AH47" s="47"/>
      <c r="AI47" s="48"/>
      <c r="AJ47" s="48" t="s">
        <v>642</v>
      </c>
      <c r="AK47" s="50" t="s">
        <v>638</v>
      </c>
      <c r="AL47" s="50"/>
      <c r="AM47" s="50"/>
      <c r="AN47" s="51"/>
      <c r="AO47" s="52"/>
      <c r="AP47" s="52"/>
      <c r="AQ47" s="52"/>
      <c r="AR47" s="52"/>
      <c r="AS47" s="152">
        <f t="shared" si="4"/>
        <v>6082</v>
      </c>
      <c r="AT47" s="152">
        <f t="shared" si="4"/>
        <v>6082</v>
      </c>
    </row>
    <row r="48" spans="1:46" s="49" customFormat="1" ht="15" customHeight="1" thickBot="1" x14ac:dyDescent="0.25">
      <c r="A48" s="192" t="s">
        <v>66</v>
      </c>
      <c r="B48" s="47"/>
      <c r="C48" s="48"/>
      <c r="D48" s="48" t="s">
        <v>643</v>
      </c>
      <c r="E48" s="50" t="s">
        <v>639</v>
      </c>
      <c r="F48" s="50"/>
      <c r="G48" s="50"/>
      <c r="H48" s="51"/>
      <c r="I48" s="52"/>
      <c r="J48" s="52"/>
      <c r="K48" s="52"/>
      <c r="L48" s="52"/>
      <c r="M48" s="52"/>
      <c r="N48" s="52"/>
      <c r="O48" s="52"/>
      <c r="P48" s="52"/>
      <c r="Q48" s="192" t="s">
        <v>234</v>
      </c>
      <c r="R48" s="47"/>
      <c r="S48" s="48"/>
      <c r="T48" s="48" t="s">
        <v>643</v>
      </c>
      <c r="U48" s="50" t="s">
        <v>639</v>
      </c>
      <c r="V48" s="50"/>
      <c r="W48" s="50"/>
      <c r="X48" s="51"/>
      <c r="Y48" s="52"/>
      <c r="Z48" s="52"/>
      <c r="AA48" s="52"/>
      <c r="AB48" s="52"/>
      <c r="AC48" s="52"/>
      <c r="AD48" s="52"/>
      <c r="AE48" s="52"/>
      <c r="AF48" s="52"/>
      <c r="AG48" s="192" t="s">
        <v>311</v>
      </c>
      <c r="AH48" s="47"/>
      <c r="AI48" s="48"/>
      <c r="AJ48" s="48" t="s">
        <v>643</v>
      </c>
      <c r="AK48" s="50" t="s">
        <v>639</v>
      </c>
      <c r="AL48" s="50"/>
      <c r="AM48" s="50"/>
      <c r="AN48" s="51"/>
      <c r="AO48" s="52"/>
      <c r="AP48" s="52"/>
      <c r="AQ48" s="52"/>
      <c r="AR48" s="52"/>
      <c r="AS48" s="152">
        <f t="shared" si="4"/>
        <v>0</v>
      </c>
      <c r="AT48" s="152">
        <f t="shared" si="4"/>
        <v>0</v>
      </c>
    </row>
    <row r="49" spans="1:46" s="86" customFormat="1" ht="15" customHeight="1" thickBot="1" x14ac:dyDescent="0.25">
      <c r="A49" s="192" t="s">
        <v>67</v>
      </c>
      <c r="B49" s="135"/>
      <c r="C49" s="136" t="s">
        <v>529</v>
      </c>
      <c r="D49" s="137" t="s">
        <v>205</v>
      </c>
      <c r="E49" s="138"/>
      <c r="F49" s="138"/>
      <c r="G49" s="138"/>
      <c r="H49" s="138"/>
      <c r="I49" s="139">
        <f>AS81-AS7-AS33-AS46</f>
        <v>184400</v>
      </c>
      <c r="J49" s="139">
        <v>184400</v>
      </c>
      <c r="K49" s="139"/>
      <c r="L49" s="139"/>
      <c r="M49" s="139"/>
      <c r="N49" s="139"/>
      <c r="O49" s="139"/>
      <c r="P49" s="139"/>
      <c r="Q49" s="192" t="s">
        <v>235</v>
      </c>
      <c r="R49" s="135"/>
      <c r="S49" s="136" t="s">
        <v>529</v>
      </c>
      <c r="T49" s="137" t="s">
        <v>205</v>
      </c>
      <c r="U49" s="138"/>
      <c r="V49" s="138"/>
      <c r="W49" s="138"/>
      <c r="X49" s="138"/>
      <c r="Y49" s="139"/>
      <c r="Z49" s="139"/>
      <c r="AA49" s="139"/>
      <c r="AB49" s="139"/>
      <c r="AC49" s="139"/>
      <c r="AD49" s="139"/>
      <c r="AE49" s="139"/>
      <c r="AF49" s="139"/>
      <c r="AG49" s="192" t="s">
        <v>312</v>
      </c>
      <c r="AH49" s="135"/>
      <c r="AI49" s="136" t="s">
        <v>529</v>
      </c>
      <c r="AJ49" s="137" t="s">
        <v>205</v>
      </c>
      <c r="AK49" s="138"/>
      <c r="AL49" s="138"/>
      <c r="AM49" s="138"/>
      <c r="AN49" s="138"/>
      <c r="AO49" s="139"/>
      <c r="AP49" s="139"/>
      <c r="AQ49" s="139"/>
      <c r="AR49" s="139"/>
      <c r="AS49" s="178">
        <f t="shared" si="4"/>
        <v>184400</v>
      </c>
      <c r="AT49" s="178">
        <f t="shared" si="4"/>
        <v>184400</v>
      </c>
    </row>
    <row r="50" spans="1:46" s="86" customFormat="1" ht="15" customHeight="1" thickBot="1" x14ac:dyDescent="0.25">
      <c r="A50" s="192" t="s">
        <v>68</v>
      </c>
      <c r="B50" s="103" t="s">
        <v>540</v>
      </c>
      <c r="C50" s="104" t="s">
        <v>541</v>
      </c>
      <c r="D50" s="105"/>
      <c r="E50" s="105"/>
      <c r="F50" s="105"/>
      <c r="G50" s="105"/>
      <c r="H50" s="105"/>
      <c r="I50" s="85"/>
      <c r="J50" s="85"/>
      <c r="K50" s="85"/>
      <c r="L50" s="85"/>
      <c r="M50" s="85"/>
      <c r="N50" s="85"/>
      <c r="O50" s="85"/>
      <c r="P50" s="85"/>
      <c r="Q50" s="192" t="s">
        <v>236</v>
      </c>
      <c r="R50" s="103" t="s">
        <v>540</v>
      </c>
      <c r="S50" s="104" t="s">
        <v>541</v>
      </c>
      <c r="T50" s="105"/>
      <c r="U50" s="105"/>
      <c r="V50" s="105"/>
      <c r="W50" s="105"/>
      <c r="X50" s="105"/>
      <c r="Y50" s="85"/>
      <c r="Z50" s="85"/>
      <c r="AA50" s="85"/>
      <c r="AB50" s="85"/>
      <c r="AC50" s="85"/>
      <c r="AD50" s="85"/>
      <c r="AE50" s="85"/>
      <c r="AF50" s="85"/>
      <c r="AG50" s="192" t="s">
        <v>313</v>
      </c>
      <c r="AH50" s="103" t="s">
        <v>540</v>
      </c>
      <c r="AI50" s="104" t="s">
        <v>541</v>
      </c>
      <c r="AJ50" s="105"/>
      <c r="AK50" s="105"/>
      <c r="AL50" s="105"/>
      <c r="AM50" s="105"/>
      <c r="AN50" s="105"/>
      <c r="AO50" s="85"/>
      <c r="AP50" s="85"/>
      <c r="AQ50" s="85"/>
      <c r="AR50" s="85"/>
      <c r="AS50" s="174">
        <f t="shared" si="4"/>
        <v>0</v>
      </c>
      <c r="AT50" s="174">
        <f t="shared" si="4"/>
        <v>0</v>
      </c>
    </row>
    <row r="51" spans="1:46" s="86" customFormat="1" ht="30" customHeight="1" thickBot="1" x14ac:dyDescent="0.25">
      <c r="A51" s="192" t="s">
        <v>69</v>
      </c>
      <c r="B51" s="528" t="s">
        <v>1936</v>
      </c>
      <c r="C51" s="529"/>
      <c r="D51" s="529"/>
      <c r="E51" s="529"/>
      <c r="F51" s="529"/>
      <c r="G51" s="529"/>
      <c r="H51" s="529"/>
      <c r="I51" s="99">
        <f t="shared" ref="I51:P51" si="25">SUM(I42,I43,I50)</f>
        <v>190482</v>
      </c>
      <c r="J51" s="99">
        <f t="shared" si="25"/>
        <v>190482</v>
      </c>
      <c r="K51" s="99">
        <f t="shared" si="25"/>
        <v>160</v>
      </c>
      <c r="L51" s="99">
        <f t="shared" si="25"/>
        <v>160</v>
      </c>
      <c r="M51" s="99">
        <f t="shared" si="25"/>
        <v>0</v>
      </c>
      <c r="N51" s="99">
        <f t="shared" si="25"/>
        <v>0</v>
      </c>
      <c r="O51" s="99">
        <f t="shared" si="25"/>
        <v>90</v>
      </c>
      <c r="P51" s="99">
        <f t="shared" si="25"/>
        <v>90</v>
      </c>
      <c r="Q51" s="192" t="s">
        <v>237</v>
      </c>
      <c r="R51" s="528" t="s">
        <v>1936</v>
      </c>
      <c r="S51" s="529"/>
      <c r="T51" s="529"/>
      <c r="U51" s="529"/>
      <c r="V51" s="529"/>
      <c r="W51" s="529"/>
      <c r="X51" s="529"/>
      <c r="Y51" s="99">
        <f t="shared" ref="Y51:AF51" si="26">SUM(Y42,Y43,Y50)</f>
        <v>30</v>
      </c>
      <c r="Z51" s="99">
        <f t="shared" si="26"/>
        <v>21</v>
      </c>
      <c r="AA51" s="99">
        <f t="shared" si="26"/>
        <v>38268</v>
      </c>
      <c r="AB51" s="99">
        <f t="shared" si="26"/>
        <v>38883</v>
      </c>
      <c r="AC51" s="99">
        <f t="shared" si="26"/>
        <v>2465</v>
      </c>
      <c r="AD51" s="99">
        <f t="shared" si="26"/>
        <v>3354</v>
      </c>
      <c r="AE51" s="99">
        <f t="shared" si="26"/>
        <v>0</v>
      </c>
      <c r="AF51" s="99">
        <f t="shared" si="26"/>
        <v>0</v>
      </c>
      <c r="AG51" s="192" t="s">
        <v>314</v>
      </c>
      <c r="AH51" s="528" t="s">
        <v>1936</v>
      </c>
      <c r="AI51" s="529"/>
      <c r="AJ51" s="529"/>
      <c r="AK51" s="529"/>
      <c r="AL51" s="529"/>
      <c r="AM51" s="529"/>
      <c r="AN51" s="529"/>
      <c r="AO51" s="99">
        <f>SUM(AO42,AO43,AO50)</f>
        <v>0</v>
      </c>
      <c r="AP51" s="99">
        <f>SUM(AP42,AP43,AP50)</f>
        <v>0</v>
      </c>
      <c r="AQ51" s="99">
        <f>SUM(AQ42,AQ43,AQ50)</f>
        <v>0</v>
      </c>
      <c r="AR51" s="99">
        <f>SUM(AR42,AR43,AR50)</f>
        <v>0</v>
      </c>
      <c r="AS51" s="179">
        <f t="shared" si="4"/>
        <v>231495</v>
      </c>
      <c r="AT51" s="179">
        <f t="shared" si="4"/>
        <v>232990</v>
      </c>
    </row>
    <row r="52" spans="1:46" s="25" customFormat="1" ht="15" customHeight="1" thickBot="1" x14ac:dyDescent="0.25">
      <c r="A52" s="192" t="s">
        <v>70</v>
      </c>
      <c r="B52" s="70"/>
      <c r="C52" s="71"/>
      <c r="D52" s="71"/>
      <c r="E52" s="71"/>
      <c r="F52" s="71"/>
      <c r="G52" s="71"/>
      <c r="H52" s="71"/>
      <c r="I52" s="71"/>
      <c r="J52" s="71"/>
      <c r="K52" s="71"/>
      <c r="L52" s="71"/>
      <c r="M52" s="71"/>
      <c r="N52" s="71"/>
      <c r="O52" s="71"/>
      <c r="P52" s="71"/>
      <c r="Q52" s="192" t="s">
        <v>238</v>
      </c>
      <c r="R52" s="70"/>
      <c r="S52" s="71"/>
      <c r="T52" s="71"/>
      <c r="U52" s="71"/>
      <c r="V52" s="71"/>
      <c r="W52" s="71"/>
      <c r="X52" s="71"/>
      <c r="Y52" s="71"/>
      <c r="Z52" s="71"/>
      <c r="AA52" s="71"/>
      <c r="AB52" s="71"/>
      <c r="AC52" s="71"/>
      <c r="AD52" s="71"/>
      <c r="AE52" s="71"/>
      <c r="AF52" s="71"/>
      <c r="AG52" s="192" t="s">
        <v>315</v>
      </c>
      <c r="AH52" s="70"/>
      <c r="AI52" s="71"/>
      <c r="AJ52" s="71"/>
      <c r="AK52" s="71"/>
      <c r="AL52" s="71"/>
      <c r="AM52" s="71"/>
      <c r="AN52" s="71"/>
      <c r="AO52" s="71"/>
      <c r="AP52" s="71"/>
      <c r="AQ52" s="71"/>
      <c r="AR52" s="71"/>
      <c r="AS52" s="72"/>
      <c r="AT52" s="72"/>
    </row>
    <row r="53" spans="1:46" ht="150.75" thickBot="1" x14ac:dyDescent="0.25">
      <c r="A53" s="192" t="s">
        <v>71</v>
      </c>
      <c r="B53" s="530" t="s">
        <v>109</v>
      </c>
      <c r="C53" s="530"/>
      <c r="D53" s="530"/>
      <c r="E53" s="530"/>
      <c r="F53" s="530"/>
      <c r="G53" s="530"/>
      <c r="H53" s="530"/>
      <c r="I53" s="57" t="s">
        <v>561</v>
      </c>
      <c r="J53" s="57" t="s">
        <v>561</v>
      </c>
      <c r="K53" s="57" t="s">
        <v>891</v>
      </c>
      <c r="L53" s="57" t="s">
        <v>891</v>
      </c>
      <c r="M53" s="57" t="s">
        <v>892</v>
      </c>
      <c r="N53" s="57" t="s">
        <v>892</v>
      </c>
      <c r="O53" s="57" t="s">
        <v>893</v>
      </c>
      <c r="P53" s="57" t="s">
        <v>893</v>
      </c>
      <c r="Q53" s="192" t="s">
        <v>239</v>
      </c>
      <c r="R53" s="530" t="s">
        <v>109</v>
      </c>
      <c r="S53" s="530"/>
      <c r="T53" s="530"/>
      <c r="U53" s="530"/>
      <c r="V53" s="530"/>
      <c r="W53" s="530"/>
      <c r="X53" s="530"/>
      <c r="Y53" s="57" t="s">
        <v>894</v>
      </c>
      <c r="Z53" s="57" t="s">
        <v>894</v>
      </c>
      <c r="AA53" s="57" t="s">
        <v>884</v>
      </c>
      <c r="AB53" s="57" t="s">
        <v>884</v>
      </c>
      <c r="AC53" s="57" t="s">
        <v>895</v>
      </c>
      <c r="AD53" s="57" t="s">
        <v>895</v>
      </c>
      <c r="AE53" s="57" t="s">
        <v>896</v>
      </c>
      <c r="AF53" s="57" t="s">
        <v>896</v>
      </c>
      <c r="AG53" s="192" t="s">
        <v>316</v>
      </c>
      <c r="AH53" s="530" t="s">
        <v>109</v>
      </c>
      <c r="AI53" s="530"/>
      <c r="AJ53" s="530"/>
      <c r="AK53" s="530"/>
      <c r="AL53" s="530"/>
      <c r="AM53" s="530"/>
      <c r="AN53" s="530"/>
      <c r="AO53" s="57" t="s">
        <v>936</v>
      </c>
      <c r="AP53" s="57" t="s">
        <v>936</v>
      </c>
      <c r="AQ53" s="57" t="s">
        <v>886</v>
      </c>
      <c r="AR53" s="57" t="s">
        <v>886</v>
      </c>
      <c r="AS53" s="57" t="s">
        <v>1939</v>
      </c>
      <c r="AT53" s="57" t="s">
        <v>1939</v>
      </c>
    </row>
    <row r="54" spans="1:46" s="109" customFormat="1" ht="16.5" thickBot="1" x14ac:dyDescent="0.3">
      <c r="A54" s="192" t="s">
        <v>72</v>
      </c>
      <c r="B54" s="106" t="s">
        <v>88</v>
      </c>
      <c r="C54" s="107" t="s">
        <v>103</v>
      </c>
      <c r="D54" s="107"/>
      <c r="E54" s="107"/>
      <c r="F54" s="107"/>
      <c r="G54" s="107"/>
      <c r="H54" s="107"/>
      <c r="I54" s="108">
        <f t="shared" ref="I54:P54" si="27">SUM(I55:I59)</f>
        <v>5532</v>
      </c>
      <c r="J54" s="108">
        <f t="shared" si="27"/>
        <v>5532</v>
      </c>
      <c r="K54" s="108">
        <f t="shared" si="27"/>
        <v>90977</v>
      </c>
      <c r="L54" s="108">
        <f t="shared" si="27"/>
        <v>81132</v>
      </c>
      <c r="M54" s="108">
        <f t="shared" si="27"/>
        <v>1466</v>
      </c>
      <c r="N54" s="108">
        <f t="shared" si="27"/>
        <v>670</v>
      </c>
      <c r="O54" s="108">
        <f t="shared" si="27"/>
        <v>41417</v>
      </c>
      <c r="P54" s="108">
        <f t="shared" si="27"/>
        <v>41130</v>
      </c>
      <c r="Q54" s="192" t="s">
        <v>240</v>
      </c>
      <c r="R54" s="106" t="s">
        <v>88</v>
      </c>
      <c r="S54" s="107" t="s">
        <v>103</v>
      </c>
      <c r="T54" s="107"/>
      <c r="U54" s="107"/>
      <c r="V54" s="107"/>
      <c r="W54" s="107"/>
      <c r="X54" s="107"/>
      <c r="Y54" s="108">
        <f t="shared" ref="Y54:AF54" si="28">SUM(Y55:Y59)</f>
        <v>12852</v>
      </c>
      <c r="Z54" s="108">
        <f t="shared" si="28"/>
        <v>8075</v>
      </c>
      <c r="AA54" s="108">
        <f t="shared" si="28"/>
        <v>67346</v>
      </c>
      <c r="AB54" s="108">
        <f t="shared" si="28"/>
        <v>63689</v>
      </c>
      <c r="AC54" s="108">
        <f t="shared" si="28"/>
        <v>2185</v>
      </c>
      <c r="AD54" s="108">
        <f t="shared" si="28"/>
        <v>3411</v>
      </c>
      <c r="AE54" s="108">
        <f t="shared" si="28"/>
        <v>6766</v>
      </c>
      <c r="AF54" s="108">
        <f t="shared" si="28"/>
        <v>6592</v>
      </c>
      <c r="AG54" s="192" t="s">
        <v>317</v>
      </c>
      <c r="AH54" s="106" t="s">
        <v>88</v>
      </c>
      <c r="AI54" s="107" t="s">
        <v>103</v>
      </c>
      <c r="AJ54" s="107"/>
      <c r="AK54" s="107"/>
      <c r="AL54" s="107"/>
      <c r="AM54" s="107"/>
      <c r="AN54" s="107"/>
      <c r="AO54" s="108">
        <f>SUM(AO55:AO59)</f>
        <v>326</v>
      </c>
      <c r="AP54" s="108">
        <f>SUM(AP55:AP59)</f>
        <v>176</v>
      </c>
      <c r="AQ54" s="108">
        <f>SUM(AQ55:AQ59)</f>
        <v>0</v>
      </c>
      <c r="AR54" s="108">
        <f>SUM(AR55:AR59)</f>
        <v>0</v>
      </c>
      <c r="AS54" s="180">
        <f t="shared" ref="AS54:AT81" si="29">SUM(I54,K54,M54,O54,Y54,AA54,AC54,AE54,AO54,AQ54)</f>
        <v>228867</v>
      </c>
      <c r="AT54" s="180">
        <f t="shared" si="29"/>
        <v>210407</v>
      </c>
    </row>
    <row r="55" spans="1:46" s="109" customFormat="1" ht="16.5" thickBot="1" x14ac:dyDescent="0.3">
      <c r="A55" s="192" t="s">
        <v>73</v>
      </c>
      <c r="B55" s="110"/>
      <c r="C55" s="111" t="s">
        <v>90</v>
      </c>
      <c r="D55" s="112" t="s">
        <v>104</v>
      </c>
      <c r="E55" s="112"/>
      <c r="F55" s="112"/>
      <c r="G55" s="112"/>
      <c r="H55" s="113"/>
      <c r="I55" s="114"/>
      <c r="J55" s="114"/>
      <c r="K55" s="114">
        <v>70199</v>
      </c>
      <c r="L55" s="114">
        <v>62499</v>
      </c>
      <c r="M55" s="114">
        <v>330</v>
      </c>
      <c r="N55" s="114">
        <v>50</v>
      </c>
      <c r="O55" s="114">
        <v>31820</v>
      </c>
      <c r="P55" s="114">
        <v>31839</v>
      </c>
      <c r="Q55" s="192" t="s">
        <v>241</v>
      </c>
      <c r="R55" s="110"/>
      <c r="S55" s="111" t="s">
        <v>90</v>
      </c>
      <c r="T55" s="112" t="s">
        <v>104</v>
      </c>
      <c r="U55" s="112"/>
      <c r="V55" s="112"/>
      <c r="W55" s="112"/>
      <c r="X55" s="113"/>
      <c r="Y55" s="114"/>
      <c r="Z55" s="114"/>
      <c r="AA55" s="114">
        <v>20686</v>
      </c>
      <c r="AB55" s="114">
        <v>21078</v>
      </c>
      <c r="AC55" s="114"/>
      <c r="AD55" s="114">
        <v>1145</v>
      </c>
      <c r="AE55" s="114">
        <v>5002</v>
      </c>
      <c r="AF55" s="114">
        <v>5005</v>
      </c>
      <c r="AG55" s="192" t="s">
        <v>318</v>
      </c>
      <c r="AH55" s="110"/>
      <c r="AI55" s="111" t="s">
        <v>90</v>
      </c>
      <c r="AJ55" s="112" t="s">
        <v>104</v>
      </c>
      <c r="AK55" s="112"/>
      <c r="AL55" s="112"/>
      <c r="AM55" s="112"/>
      <c r="AN55" s="113"/>
      <c r="AO55" s="114"/>
      <c r="AP55" s="114"/>
      <c r="AQ55" s="114"/>
      <c r="AR55" s="114"/>
      <c r="AS55" s="181">
        <f t="shared" si="29"/>
        <v>128037</v>
      </c>
      <c r="AT55" s="181">
        <f t="shared" si="29"/>
        <v>121616</v>
      </c>
    </row>
    <row r="56" spans="1:46" s="109" customFormat="1" ht="16.5" thickBot="1" x14ac:dyDescent="0.3">
      <c r="A56" s="192" t="s">
        <v>74</v>
      </c>
      <c r="B56" s="110"/>
      <c r="C56" s="111" t="s">
        <v>92</v>
      </c>
      <c r="D56" s="115" t="s">
        <v>530</v>
      </c>
      <c r="E56" s="116"/>
      <c r="F56" s="115"/>
      <c r="G56" s="115"/>
      <c r="H56" s="117"/>
      <c r="I56" s="118"/>
      <c r="J56" s="118"/>
      <c r="K56" s="118">
        <v>19922</v>
      </c>
      <c r="L56" s="118">
        <v>17735</v>
      </c>
      <c r="M56" s="118">
        <v>90</v>
      </c>
      <c r="N56" s="118">
        <v>15</v>
      </c>
      <c r="O56" s="118">
        <v>8857</v>
      </c>
      <c r="P56" s="118">
        <v>8857</v>
      </c>
      <c r="Q56" s="192" t="s">
        <v>242</v>
      </c>
      <c r="R56" s="110"/>
      <c r="S56" s="111" t="s">
        <v>92</v>
      </c>
      <c r="T56" s="115" t="s">
        <v>530</v>
      </c>
      <c r="U56" s="116"/>
      <c r="V56" s="115"/>
      <c r="W56" s="115"/>
      <c r="X56" s="117"/>
      <c r="Y56" s="118">
        <v>965</v>
      </c>
      <c r="Z56" s="118">
        <v>11</v>
      </c>
      <c r="AA56" s="118">
        <v>6660</v>
      </c>
      <c r="AB56" s="118">
        <v>6296</v>
      </c>
      <c r="AC56" s="118"/>
      <c r="AD56" s="118">
        <v>344</v>
      </c>
      <c r="AE56" s="118">
        <v>1370</v>
      </c>
      <c r="AF56" s="118">
        <v>1388</v>
      </c>
      <c r="AG56" s="192" t="s">
        <v>319</v>
      </c>
      <c r="AH56" s="110"/>
      <c r="AI56" s="111" t="s">
        <v>92</v>
      </c>
      <c r="AJ56" s="115" t="s">
        <v>530</v>
      </c>
      <c r="AK56" s="116"/>
      <c r="AL56" s="115"/>
      <c r="AM56" s="115"/>
      <c r="AN56" s="117"/>
      <c r="AO56" s="118"/>
      <c r="AP56" s="118"/>
      <c r="AQ56" s="118"/>
      <c r="AR56" s="118"/>
      <c r="AS56" s="27">
        <f t="shared" si="29"/>
        <v>37864</v>
      </c>
      <c r="AT56" s="27">
        <f t="shared" si="29"/>
        <v>34646</v>
      </c>
    </row>
    <row r="57" spans="1:46" s="109" customFormat="1" ht="16.5" thickBot="1" x14ac:dyDescent="0.3">
      <c r="A57" s="192" t="s">
        <v>75</v>
      </c>
      <c r="B57" s="110"/>
      <c r="C57" s="111" t="s">
        <v>93</v>
      </c>
      <c r="D57" s="115" t="s">
        <v>531</v>
      </c>
      <c r="E57" s="116"/>
      <c r="F57" s="115"/>
      <c r="G57" s="115"/>
      <c r="H57" s="117"/>
      <c r="I57" s="118"/>
      <c r="J57" s="118"/>
      <c r="K57" s="118">
        <v>856</v>
      </c>
      <c r="L57" s="118">
        <v>898</v>
      </c>
      <c r="M57" s="118">
        <v>1046</v>
      </c>
      <c r="N57" s="118">
        <v>605</v>
      </c>
      <c r="O57" s="118">
        <v>740</v>
      </c>
      <c r="P57" s="118">
        <v>434</v>
      </c>
      <c r="Q57" s="192" t="s">
        <v>243</v>
      </c>
      <c r="R57" s="110"/>
      <c r="S57" s="111" t="s">
        <v>93</v>
      </c>
      <c r="T57" s="115" t="s">
        <v>531</v>
      </c>
      <c r="U57" s="116"/>
      <c r="V57" s="115"/>
      <c r="W57" s="115"/>
      <c r="X57" s="117"/>
      <c r="Y57" s="118">
        <v>11887</v>
      </c>
      <c r="Z57" s="118">
        <v>8064</v>
      </c>
      <c r="AA57" s="118">
        <v>40000</v>
      </c>
      <c r="AB57" s="118">
        <v>36315</v>
      </c>
      <c r="AC57" s="118">
        <v>2185</v>
      </c>
      <c r="AD57" s="118">
        <v>1922</v>
      </c>
      <c r="AE57" s="118">
        <v>394</v>
      </c>
      <c r="AF57" s="118">
        <v>199</v>
      </c>
      <c r="AG57" s="192" t="s">
        <v>320</v>
      </c>
      <c r="AH57" s="110"/>
      <c r="AI57" s="111" t="s">
        <v>93</v>
      </c>
      <c r="AJ57" s="115" t="s">
        <v>531</v>
      </c>
      <c r="AK57" s="116"/>
      <c r="AL57" s="115"/>
      <c r="AM57" s="115"/>
      <c r="AN57" s="117"/>
      <c r="AO57" s="118">
        <v>326</v>
      </c>
      <c r="AP57" s="118">
        <v>176</v>
      </c>
      <c r="AQ57" s="118"/>
      <c r="AR57" s="118"/>
      <c r="AS57" s="27">
        <f t="shared" si="29"/>
        <v>57434</v>
      </c>
      <c r="AT57" s="27">
        <f t="shared" si="29"/>
        <v>48613</v>
      </c>
    </row>
    <row r="58" spans="1:46" s="109" customFormat="1" ht="16.5" thickBot="1" x14ac:dyDescent="0.3">
      <c r="A58" s="192" t="s">
        <v>76</v>
      </c>
      <c r="B58" s="110"/>
      <c r="C58" s="111" t="s">
        <v>95</v>
      </c>
      <c r="D58" s="119" t="s">
        <v>551</v>
      </c>
      <c r="E58" s="120"/>
      <c r="F58" s="120"/>
      <c r="G58" s="119"/>
      <c r="H58" s="121"/>
      <c r="I58" s="134"/>
      <c r="J58" s="134"/>
      <c r="K58" s="134"/>
      <c r="L58" s="134"/>
      <c r="M58" s="134"/>
      <c r="N58" s="134"/>
      <c r="O58" s="134"/>
      <c r="P58" s="134"/>
      <c r="Q58" s="192" t="s">
        <v>244</v>
      </c>
      <c r="R58" s="110"/>
      <c r="S58" s="111" t="s">
        <v>95</v>
      </c>
      <c r="T58" s="119" t="s">
        <v>551</v>
      </c>
      <c r="U58" s="120"/>
      <c r="V58" s="120"/>
      <c r="W58" s="119"/>
      <c r="X58" s="121"/>
      <c r="Y58" s="134"/>
      <c r="Z58" s="134"/>
      <c r="AA58" s="134"/>
      <c r="AB58" s="134"/>
      <c r="AC58" s="134"/>
      <c r="AD58" s="134"/>
      <c r="AE58" s="134"/>
      <c r="AF58" s="134"/>
      <c r="AG58" s="192" t="s">
        <v>321</v>
      </c>
      <c r="AH58" s="110"/>
      <c r="AI58" s="111" t="s">
        <v>95</v>
      </c>
      <c r="AJ58" s="119" t="s">
        <v>551</v>
      </c>
      <c r="AK58" s="120"/>
      <c r="AL58" s="120"/>
      <c r="AM58" s="119"/>
      <c r="AN58" s="121"/>
      <c r="AO58" s="134"/>
      <c r="AP58" s="134"/>
      <c r="AQ58" s="134"/>
      <c r="AR58" s="134"/>
      <c r="AS58" s="28">
        <f t="shared" si="29"/>
        <v>0</v>
      </c>
      <c r="AT58" s="28">
        <f t="shared" si="29"/>
        <v>0</v>
      </c>
    </row>
    <row r="59" spans="1:46" s="109" customFormat="1" ht="16.5" thickBot="1" x14ac:dyDescent="0.3">
      <c r="A59" s="192" t="s">
        <v>78</v>
      </c>
      <c r="B59" s="110"/>
      <c r="C59" s="111" t="s">
        <v>94</v>
      </c>
      <c r="D59" s="115" t="s">
        <v>532</v>
      </c>
      <c r="E59" s="116"/>
      <c r="F59" s="115"/>
      <c r="G59" s="115"/>
      <c r="H59" s="117"/>
      <c r="I59" s="118">
        <f t="shared" ref="I59:P59" si="30">SUM(I60:I65)</f>
        <v>5532</v>
      </c>
      <c r="J59" s="118">
        <f t="shared" si="30"/>
        <v>5532</v>
      </c>
      <c r="K59" s="118">
        <f t="shared" si="30"/>
        <v>0</v>
      </c>
      <c r="L59" s="118">
        <f t="shared" si="30"/>
        <v>0</v>
      </c>
      <c r="M59" s="118">
        <f t="shared" si="30"/>
        <v>0</v>
      </c>
      <c r="N59" s="118">
        <f t="shared" si="30"/>
        <v>0</v>
      </c>
      <c r="O59" s="118">
        <f t="shared" si="30"/>
        <v>0</v>
      </c>
      <c r="P59" s="118">
        <f t="shared" si="30"/>
        <v>0</v>
      </c>
      <c r="Q59" s="192" t="s">
        <v>245</v>
      </c>
      <c r="R59" s="110"/>
      <c r="S59" s="111" t="s">
        <v>94</v>
      </c>
      <c r="T59" s="115" t="s">
        <v>532</v>
      </c>
      <c r="U59" s="116"/>
      <c r="V59" s="115"/>
      <c r="W59" s="115"/>
      <c r="X59" s="117"/>
      <c r="Y59" s="118">
        <f t="shared" ref="Y59:AF59" si="31">SUM(Y60:Y65)</f>
        <v>0</v>
      </c>
      <c r="Z59" s="118">
        <f t="shared" si="31"/>
        <v>0</v>
      </c>
      <c r="AA59" s="118">
        <f t="shared" si="31"/>
        <v>0</v>
      </c>
      <c r="AB59" s="118">
        <f t="shared" si="31"/>
        <v>0</v>
      </c>
      <c r="AC59" s="118">
        <f t="shared" si="31"/>
        <v>0</v>
      </c>
      <c r="AD59" s="118">
        <f t="shared" si="31"/>
        <v>0</v>
      </c>
      <c r="AE59" s="118">
        <f t="shared" si="31"/>
        <v>0</v>
      </c>
      <c r="AF59" s="118">
        <f t="shared" si="31"/>
        <v>0</v>
      </c>
      <c r="AG59" s="192" t="s">
        <v>322</v>
      </c>
      <c r="AH59" s="110"/>
      <c r="AI59" s="111" t="s">
        <v>94</v>
      </c>
      <c r="AJ59" s="115" t="s">
        <v>532</v>
      </c>
      <c r="AK59" s="116"/>
      <c r="AL59" s="115"/>
      <c r="AM59" s="115"/>
      <c r="AN59" s="117"/>
      <c r="AO59" s="118"/>
      <c r="AP59" s="118"/>
      <c r="AQ59" s="118">
        <f>SUM(AQ60:AQ65)</f>
        <v>0</v>
      </c>
      <c r="AR59" s="118">
        <f>SUM(AR60:AR65)</f>
        <v>0</v>
      </c>
      <c r="AS59" s="27">
        <f t="shared" si="29"/>
        <v>5532</v>
      </c>
      <c r="AT59" s="27">
        <f t="shared" si="29"/>
        <v>5532</v>
      </c>
    </row>
    <row r="60" spans="1:46" s="191" customFormat="1" ht="15" thickBot="1" x14ac:dyDescent="0.25">
      <c r="A60" s="192" t="s">
        <v>79</v>
      </c>
      <c r="B60" s="73"/>
      <c r="C60" s="74"/>
      <c r="D60" s="75" t="s">
        <v>866</v>
      </c>
      <c r="E60" s="76" t="s">
        <v>867</v>
      </c>
      <c r="F60" s="76"/>
      <c r="G60" s="76"/>
      <c r="H60" s="77"/>
      <c r="I60" s="54">
        <v>5532</v>
      </c>
      <c r="J60" s="54">
        <v>5532</v>
      </c>
      <c r="K60" s="54"/>
      <c r="L60" s="54"/>
      <c r="M60" s="54"/>
      <c r="N60" s="54"/>
      <c r="O60" s="54"/>
      <c r="P60" s="54"/>
      <c r="Q60" s="192" t="s">
        <v>246</v>
      </c>
      <c r="R60" s="73"/>
      <c r="S60" s="74"/>
      <c r="T60" s="75" t="s">
        <v>866</v>
      </c>
      <c r="U60" s="76" t="s">
        <v>867</v>
      </c>
      <c r="V60" s="76"/>
      <c r="W60" s="76"/>
      <c r="X60" s="77"/>
      <c r="Y60" s="54"/>
      <c r="Z60" s="54"/>
      <c r="AA60" s="54"/>
      <c r="AB60" s="54"/>
      <c r="AC60" s="54"/>
      <c r="AD60" s="54"/>
      <c r="AE60" s="54"/>
      <c r="AF60" s="54"/>
      <c r="AG60" s="192" t="s">
        <v>323</v>
      </c>
      <c r="AH60" s="73"/>
      <c r="AI60" s="74"/>
      <c r="AJ60" s="75" t="s">
        <v>866</v>
      </c>
      <c r="AK60" s="76" t="s">
        <v>867</v>
      </c>
      <c r="AL60" s="76"/>
      <c r="AM60" s="76"/>
      <c r="AN60" s="77"/>
      <c r="AO60" s="54"/>
      <c r="AP60" s="54"/>
      <c r="AQ60" s="54"/>
      <c r="AR60" s="54"/>
      <c r="AS60" s="54">
        <f t="shared" si="29"/>
        <v>5532</v>
      </c>
      <c r="AT60" s="54">
        <f t="shared" si="29"/>
        <v>5532</v>
      </c>
    </row>
    <row r="61" spans="1:46" s="191" customFormat="1" ht="15" thickBot="1" x14ac:dyDescent="0.25">
      <c r="A61" s="192" t="s">
        <v>149</v>
      </c>
      <c r="B61" s="73"/>
      <c r="C61" s="74"/>
      <c r="D61" s="75" t="s">
        <v>649</v>
      </c>
      <c r="E61" s="76" t="s">
        <v>647</v>
      </c>
      <c r="F61" s="76"/>
      <c r="G61" s="76"/>
      <c r="H61" s="77"/>
      <c r="I61" s="54"/>
      <c r="J61" s="54"/>
      <c r="K61" s="54"/>
      <c r="L61" s="54"/>
      <c r="M61" s="54"/>
      <c r="N61" s="54"/>
      <c r="O61" s="54"/>
      <c r="P61" s="54"/>
      <c r="Q61" s="192" t="s">
        <v>247</v>
      </c>
      <c r="R61" s="73"/>
      <c r="S61" s="74"/>
      <c r="T61" s="75" t="s">
        <v>649</v>
      </c>
      <c r="U61" s="76" t="s">
        <v>647</v>
      </c>
      <c r="V61" s="76"/>
      <c r="W61" s="76"/>
      <c r="X61" s="77"/>
      <c r="Y61" s="54"/>
      <c r="Z61" s="54"/>
      <c r="AA61" s="54"/>
      <c r="AB61" s="54"/>
      <c r="AC61" s="54"/>
      <c r="AD61" s="54"/>
      <c r="AE61" s="54"/>
      <c r="AF61" s="54"/>
      <c r="AG61" s="192" t="s">
        <v>324</v>
      </c>
      <c r="AH61" s="73"/>
      <c r="AI61" s="74"/>
      <c r="AJ61" s="75" t="s">
        <v>649</v>
      </c>
      <c r="AK61" s="76" t="s">
        <v>647</v>
      </c>
      <c r="AL61" s="76"/>
      <c r="AM61" s="76"/>
      <c r="AN61" s="77"/>
      <c r="AO61" s="54"/>
      <c r="AP61" s="54"/>
      <c r="AQ61" s="54"/>
      <c r="AR61" s="54"/>
      <c r="AS61" s="54">
        <f t="shared" si="29"/>
        <v>0</v>
      </c>
      <c r="AT61" s="54">
        <f t="shared" si="29"/>
        <v>0</v>
      </c>
    </row>
    <row r="62" spans="1:46" s="191" customFormat="1" ht="15" thickBot="1" x14ac:dyDescent="0.25">
      <c r="A62" s="192" t="s">
        <v>150</v>
      </c>
      <c r="B62" s="73"/>
      <c r="C62" s="74"/>
      <c r="D62" s="75" t="s">
        <v>640</v>
      </c>
      <c r="E62" s="76" t="s">
        <v>646</v>
      </c>
      <c r="F62" s="31"/>
      <c r="G62" s="76"/>
      <c r="H62" s="77"/>
      <c r="I62" s="54"/>
      <c r="J62" s="54"/>
      <c r="K62" s="54"/>
      <c r="L62" s="54"/>
      <c r="M62" s="54"/>
      <c r="N62" s="54"/>
      <c r="O62" s="54"/>
      <c r="P62" s="54"/>
      <c r="Q62" s="192" t="s">
        <v>248</v>
      </c>
      <c r="R62" s="73"/>
      <c r="S62" s="74"/>
      <c r="T62" s="75" t="s">
        <v>640</v>
      </c>
      <c r="U62" s="76" t="s">
        <v>646</v>
      </c>
      <c r="V62" s="31"/>
      <c r="W62" s="76"/>
      <c r="X62" s="77"/>
      <c r="Y62" s="54"/>
      <c r="Z62" s="54"/>
      <c r="AA62" s="54"/>
      <c r="AB62" s="54"/>
      <c r="AC62" s="54"/>
      <c r="AD62" s="54"/>
      <c r="AE62" s="54"/>
      <c r="AF62" s="54"/>
      <c r="AG62" s="192" t="s">
        <v>325</v>
      </c>
      <c r="AH62" s="73"/>
      <c r="AI62" s="74"/>
      <c r="AJ62" s="75" t="s">
        <v>640</v>
      </c>
      <c r="AK62" s="76" t="s">
        <v>646</v>
      </c>
      <c r="AL62" s="31"/>
      <c r="AM62" s="76"/>
      <c r="AN62" s="77"/>
      <c r="AO62" s="54"/>
      <c r="AP62" s="54"/>
      <c r="AQ62" s="54"/>
      <c r="AR62" s="54"/>
      <c r="AS62" s="54">
        <f t="shared" si="29"/>
        <v>0</v>
      </c>
      <c r="AT62" s="54">
        <f t="shared" si="29"/>
        <v>0</v>
      </c>
    </row>
    <row r="63" spans="1:46" s="191" customFormat="1" ht="15" thickBot="1" x14ac:dyDescent="0.25">
      <c r="A63" s="192" t="s">
        <v>151</v>
      </c>
      <c r="B63" s="73"/>
      <c r="C63" s="74"/>
      <c r="D63" s="75" t="s">
        <v>641</v>
      </c>
      <c r="E63" s="78" t="s">
        <v>650</v>
      </c>
      <c r="F63" s="53"/>
      <c r="G63" s="78"/>
      <c r="H63" s="79"/>
      <c r="I63" s="55"/>
      <c r="J63" s="55"/>
      <c r="K63" s="55"/>
      <c r="L63" s="55"/>
      <c r="M63" s="55"/>
      <c r="N63" s="55"/>
      <c r="O63" s="55"/>
      <c r="P63" s="55"/>
      <c r="Q63" s="192" t="s">
        <v>249</v>
      </c>
      <c r="R63" s="73"/>
      <c r="S63" s="74"/>
      <c r="T63" s="75" t="s">
        <v>641</v>
      </c>
      <c r="U63" s="78" t="s">
        <v>650</v>
      </c>
      <c r="V63" s="53"/>
      <c r="W63" s="78"/>
      <c r="X63" s="79"/>
      <c r="Y63" s="55"/>
      <c r="Z63" s="55"/>
      <c r="AA63" s="55"/>
      <c r="AB63" s="55"/>
      <c r="AC63" s="55"/>
      <c r="AD63" s="55"/>
      <c r="AE63" s="55"/>
      <c r="AF63" s="55"/>
      <c r="AG63" s="192" t="s">
        <v>326</v>
      </c>
      <c r="AH63" s="73"/>
      <c r="AI63" s="74"/>
      <c r="AJ63" s="75" t="s">
        <v>641</v>
      </c>
      <c r="AK63" s="78" t="s">
        <v>650</v>
      </c>
      <c r="AL63" s="53"/>
      <c r="AM63" s="78"/>
      <c r="AN63" s="79"/>
      <c r="AO63" s="55"/>
      <c r="AP63" s="55"/>
      <c r="AQ63" s="55"/>
      <c r="AR63" s="55"/>
      <c r="AS63" s="55">
        <f t="shared" si="29"/>
        <v>0</v>
      </c>
      <c r="AT63" s="55">
        <f t="shared" si="29"/>
        <v>0</v>
      </c>
    </row>
    <row r="64" spans="1:46" s="191" customFormat="1" ht="15" thickBot="1" x14ac:dyDescent="0.25">
      <c r="A64" s="192" t="s">
        <v>152</v>
      </c>
      <c r="B64" s="73"/>
      <c r="C64" s="74"/>
      <c r="D64" s="75" t="s">
        <v>644</v>
      </c>
      <c r="E64" s="76" t="s">
        <v>648</v>
      </c>
      <c r="F64" s="31"/>
      <c r="G64" s="76"/>
      <c r="H64" s="77"/>
      <c r="I64" s="54"/>
      <c r="J64" s="54"/>
      <c r="K64" s="54"/>
      <c r="L64" s="54"/>
      <c r="M64" s="54"/>
      <c r="N64" s="54"/>
      <c r="O64" s="54"/>
      <c r="P64" s="54"/>
      <c r="Q64" s="192" t="s">
        <v>250</v>
      </c>
      <c r="R64" s="73"/>
      <c r="S64" s="74"/>
      <c r="T64" s="75" t="s">
        <v>644</v>
      </c>
      <c r="U64" s="76" t="s">
        <v>648</v>
      </c>
      <c r="V64" s="31"/>
      <c r="W64" s="76"/>
      <c r="X64" s="77"/>
      <c r="Y64" s="54"/>
      <c r="Z64" s="54"/>
      <c r="AA64" s="54"/>
      <c r="AB64" s="54"/>
      <c r="AC64" s="54"/>
      <c r="AD64" s="54"/>
      <c r="AE64" s="54"/>
      <c r="AF64" s="54"/>
      <c r="AG64" s="192" t="s">
        <v>327</v>
      </c>
      <c r="AH64" s="73"/>
      <c r="AI64" s="74"/>
      <c r="AJ64" s="75" t="s">
        <v>644</v>
      </c>
      <c r="AK64" s="76" t="s">
        <v>648</v>
      </c>
      <c r="AL64" s="31"/>
      <c r="AM64" s="76"/>
      <c r="AN64" s="77"/>
      <c r="AO64" s="54"/>
      <c r="AP64" s="54"/>
      <c r="AQ64" s="54"/>
      <c r="AR64" s="54"/>
      <c r="AS64" s="54">
        <f t="shared" si="29"/>
        <v>0</v>
      </c>
      <c r="AT64" s="54">
        <f t="shared" si="29"/>
        <v>0</v>
      </c>
    </row>
    <row r="65" spans="1:46" s="191" customFormat="1" ht="15" thickBot="1" x14ac:dyDescent="0.25">
      <c r="A65" s="192" t="s">
        <v>153</v>
      </c>
      <c r="B65" s="73"/>
      <c r="C65" s="74"/>
      <c r="D65" s="75" t="s">
        <v>645</v>
      </c>
      <c r="E65" s="76" t="s">
        <v>106</v>
      </c>
      <c r="F65" s="31"/>
      <c r="G65" s="76"/>
      <c r="H65" s="77"/>
      <c r="I65" s="54"/>
      <c r="J65" s="54"/>
      <c r="K65" s="54"/>
      <c r="L65" s="54"/>
      <c r="M65" s="54"/>
      <c r="N65" s="54"/>
      <c r="O65" s="54"/>
      <c r="P65" s="54"/>
      <c r="Q65" s="192" t="s">
        <v>251</v>
      </c>
      <c r="R65" s="73"/>
      <c r="S65" s="74"/>
      <c r="T65" s="75" t="s">
        <v>645</v>
      </c>
      <c r="U65" s="76" t="s">
        <v>106</v>
      </c>
      <c r="V65" s="31"/>
      <c r="W65" s="76"/>
      <c r="X65" s="77"/>
      <c r="Y65" s="54"/>
      <c r="Z65" s="54"/>
      <c r="AA65" s="54"/>
      <c r="AB65" s="54"/>
      <c r="AC65" s="54"/>
      <c r="AD65" s="54"/>
      <c r="AE65" s="54"/>
      <c r="AF65" s="54"/>
      <c r="AG65" s="192" t="s">
        <v>328</v>
      </c>
      <c r="AH65" s="73"/>
      <c r="AI65" s="74"/>
      <c r="AJ65" s="75" t="s">
        <v>645</v>
      </c>
      <c r="AK65" s="76" t="s">
        <v>106</v>
      </c>
      <c r="AL65" s="31"/>
      <c r="AM65" s="76"/>
      <c r="AN65" s="77"/>
      <c r="AO65" s="54"/>
      <c r="AP65" s="54"/>
      <c r="AQ65" s="54"/>
      <c r="AR65" s="54"/>
      <c r="AS65" s="54">
        <f t="shared" si="29"/>
        <v>0</v>
      </c>
      <c r="AT65" s="54">
        <f t="shared" si="29"/>
        <v>0</v>
      </c>
    </row>
    <row r="66" spans="1:46" s="109" customFormat="1" ht="16.5" thickBot="1" x14ac:dyDescent="0.3">
      <c r="A66" s="192" t="s">
        <v>154</v>
      </c>
      <c r="B66" s="106" t="s">
        <v>96</v>
      </c>
      <c r="C66" s="107" t="s">
        <v>105</v>
      </c>
      <c r="D66" s="122"/>
      <c r="E66" s="122"/>
      <c r="F66" s="107"/>
      <c r="G66" s="107"/>
      <c r="H66" s="107"/>
      <c r="I66" s="108">
        <f t="shared" ref="I66:P66" si="32">SUM(I67:I69)</f>
        <v>0</v>
      </c>
      <c r="J66" s="108">
        <f t="shared" si="32"/>
        <v>0</v>
      </c>
      <c r="K66" s="108">
        <f t="shared" si="32"/>
        <v>290</v>
      </c>
      <c r="L66" s="108">
        <f t="shared" si="32"/>
        <v>204</v>
      </c>
      <c r="M66" s="108">
        <f t="shared" si="32"/>
        <v>0</v>
      </c>
      <c r="N66" s="108">
        <f t="shared" si="32"/>
        <v>0</v>
      </c>
      <c r="O66" s="108">
        <f t="shared" si="32"/>
        <v>0</v>
      </c>
      <c r="P66" s="108">
        <f t="shared" si="32"/>
        <v>0</v>
      </c>
      <c r="Q66" s="192" t="s">
        <v>252</v>
      </c>
      <c r="R66" s="106" t="s">
        <v>96</v>
      </c>
      <c r="S66" s="107" t="s">
        <v>105</v>
      </c>
      <c r="T66" s="122"/>
      <c r="U66" s="122"/>
      <c r="V66" s="107"/>
      <c r="W66" s="107"/>
      <c r="X66" s="107"/>
      <c r="Y66" s="108">
        <f t="shared" ref="Y66:AF66" si="33">SUM(Y67:Y69)</f>
        <v>1600</v>
      </c>
      <c r="Z66" s="108">
        <f t="shared" si="33"/>
        <v>1660</v>
      </c>
      <c r="AA66" s="108">
        <f t="shared" si="33"/>
        <v>738</v>
      </c>
      <c r="AB66" s="108">
        <f t="shared" si="33"/>
        <v>413</v>
      </c>
      <c r="AC66" s="108">
        <f t="shared" si="33"/>
        <v>0</v>
      </c>
      <c r="AD66" s="108">
        <f t="shared" si="33"/>
        <v>23</v>
      </c>
      <c r="AE66" s="108">
        <f t="shared" si="33"/>
        <v>0</v>
      </c>
      <c r="AF66" s="108">
        <f t="shared" si="33"/>
        <v>0</v>
      </c>
      <c r="AG66" s="192" t="s">
        <v>329</v>
      </c>
      <c r="AH66" s="106" t="s">
        <v>96</v>
      </c>
      <c r="AI66" s="107" t="s">
        <v>105</v>
      </c>
      <c r="AJ66" s="122"/>
      <c r="AK66" s="122"/>
      <c r="AL66" s="107"/>
      <c r="AM66" s="107"/>
      <c r="AN66" s="107"/>
      <c r="AO66" s="108"/>
      <c r="AP66" s="108"/>
      <c r="AQ66" s="108">
        <f>SUM(AQ67:AQ69)</f>
        <v>0</v>
      </c>
      <c r="AR66" s="108">
        <f>SUM(AR67:AR69)</f>
        <v>0</v>
      </c>
      <c r="AS66" s="180">
        <f t="shared" si="29"/>
        <v>2628</v>
      </c>
      <c r="AT66" s="180">
        <f t="shared" si="29"/>
        <v>2300</v>
      </c>
    </row>
    <row r="67" spans="1:46" s="109" customFormat="1" ht="16.5" thickBot="1" x14ac:dyDescent="0.3">
      <c r="A67" s="192" t="s">
        <v>155</v>
      </c>
      <c r="B67" s="110"/>
      <c r="C67" s="111" t="s">
        <v>98</v>
      </c>
      <c r="D67" s="112" t="s">
        <v>533</v>
      </c>
      <c r="E67" s="112"/>
      <c r="F67" s="112"/>
      <c r="G67" s="112"/>
      <c r="H67" s="113"/>
      <c r="I67" s="114"/>
      <c r="J67" s="114"/>
      <c r="K67" s="114">
        <v>290</v>
      </c>
      <c r="L67" s="114">
        <v>204</v>
      </c>
      <c r="M67" s="114"/>
      <c r="N67" s="114"/>
      <c r="O67" s="114"/>
      <c r="P67" s="114"/>
      <c r="Q67" s="192" t="s">
        <v>253</v>
      </c>
      <c r="R67" s="110"/>
      <c r="S67" s="111" t="s">
        <v>98</v>
      </c>
      <c r="T67" s="112" t="s">
        <v>533</v>
      </c>
      <c r="U67" s="112"/>
      <c r="V67" s="112"/>
      <c r="W67" s="112"/>
      <c r="X67" s="113"/>
      <c r="Y67" s="114">
        <v>1600</v>
      </c>
      <c r="Z67" s="114">
        <v>1660</v>
      </c>
      <c r="AA67" s="114">
        <v>738</v>
      </c>
      <c r="AB67" s="114">
        <v>413</v>
      </c>
      <c r="AC67" s="114"/>
      <c r="AD67" s="114">
        <v>23</v>
      </c>
      <c r="AE67" s="114"/>
      <c r="AF67" s="114"/>
      <c r="AG67" s="192" t="s">
        <v>331</v>
      </c>
      <c r="AH67" s="110"/>
      <c r="AI67" s="111" t="s">
        <v>98</v>
      </c>
      <c r="AJ67" s="112" t="s">
        <v>533</v>
      </c>
      <c r="AK67" s="112"/>
      <c r="AL67" s="112"/>
      <c r="AM67" s="112"/>
      <c r="AN67" s="113"/>
      <c r="AO67" s="114"/>
      <c r="AP67" s="114"/>
      <c r="AQ67" s="114"/>
      <c r="AR67" s="114"/>
      <c r="AS67" s="181">
        <f t="shared" si="29"/>
        <v>2628</v>
      </c>
      <c r="AT67" s="181">
        <f t="shared" si="29"/>
        <v>2300</v>
      </c>
    </row>
    <row r="68" spans="1:46" s="109" customFormat="1" ht="16.5" thickBot="1" x14ac:dyDescent="0.3">
      <c r="A68" s="192" t="s">
        <v>156</v>
      </c>
      <c r="B68" s="110"/>
      <c r="C68" s="111" t="s">
        <v>99</v>
      </c>
      <c r="D68" s="115" t="s">
        <v>534</v>
      </c>
      <c r="E68" s="115"/>
      <c r="F68" s="115"/>
      <c r="G68" s="115"/>
      <c r="H68" s="117"/>
      <c r="I68" s="118"/>
      <c r="J68" s="118"/>
      <c r="K68" s="118"/>
      <c r="L68" s="118"/>
      <c r="M68" s="118"/>
      <c r="N68" s="118"/>
      <c r="O68" s="118"/>
      <c r="P68" s="118"/>
      <c r="Q68" s="192" t="s">
        <v>254</v>
      </c>
      <c r="R68" s="110"/>
      <c r="S68" s="111" t="s">
        <v>99</v>
      </c>
      <c r="T68" s="115" t="s">
        <v>534</v>
      </c>
      <c r="U68" s="115"/>
      <c r="V68" s="115"/>
      <c r="W68" s="115"/>
      <c r="X68" s="117"/>
      <c r="Y68" s="118"/>
      <c r="Z68" s="118"/>
      <c r="AA68" s="118"/>
      <c r="AB68" s="118"/>
      <c r="AC68" s="118"/>
      <c r="AD68" s="118"/>
      <c r="AE68" s="118"/>
      <c r="AF68" s="118"/>
      <c r="AG68" s="192" t="s">
        <v>332</v>
      </c>
      <c r="AH68" s="110"/>
      <c r="AI68" s="111" t="s">
        <v>99</v>
      </c>
      <c r="AJ68" s="115" t="s">
        <v>534</v>
      </c>
      <c r="AK68" s="115"/>
      <c r="AL68" s="115"/>
      <c r="AM68" s="115"/>
      <c r="AN68" s="117"/>
      <c r="AO68" s="118"/>
      <c r="AP68" s="118"/>
      <c r="AQ68" s="118"/>
      <c r="AR68" s="118"/>
      <c r="AS68" s="27">
        <f t="shared" si="29"/>
        <v>0</v>
      </c>
      <c r="AT68" s="27">
        <f t="shared" si="29"/>
        <v>0</v>
      </c>
    </row>
    <row r="69" spans="1:46" s="109" customFormat="1" ht="16.5" thickBot="1" x14ac:dyDescent="0.3">
      <c r="A69" s="192" t="s">
        <v>157</v>
      </c>
      <c r="B69" s="110"/>
      <c r="C69" s="111" t="s">
        <v>100</v>
      </c>
      <c r="D69" s="115" t="s">
        <v>535</v>
      </c>
      <c r="E69" s="116"/>
      <c r="F69" s="115"/>
      <c r="G69" s="115"/>
      <c r="H69" s="117"/>
      <c r="I69" s="118">
        <f t="shared" ref="I69:P69" si="34">SUM(I70:I73)</f>
        <v>0</v>
      </c>
      <c r="J69" s="118">
        <f t="shared" si="34"/>
        <v>0</v>
      </c>
      <c r="K69" s="118">
        <f t="shared" si="34"/>
        <v>0</v>
      </c>
      <c r="L69" s="118">
        <f t="shared" si="34"/>
        <v>0</v>
      </c>
      <c r="M69" s="118">
        <f t="shared" si="34"/>
        <v>0</v>
      </c>
      <c r="N69" s="118">
        <f t="shared" si="34"/>
        <v>0</v>
      </c>
      <c r="O69" s="118">
        <f t="shared" si="34"/>
        <v>0</v>
      </c>
      <c r="P69" s="118">
        <f t="shared" si="34"/>
        <v>0</v>
      </c>
      <c r="Q69" s="192" t="s">
        <v>255</v>
      </c>
      <c r="R69" s="110"/>
      <c r="S69" s="111" t="s">
        <v>100</v>
      </c>
      <c r="T69" s="115" t="s">
        <v>535</v>
      </c>
      <c r="U69" s="116"/>
      <c r="V69" s="115"/>
      <c r="W69" s="115"/>
      <c r="X69" s="117"/>
      <c r="Y69" s="118">
        <f t="shared" ref="Y69:AF69" si="35">SUM(Y70:Y73)</f>
        <v>0</v>
      </c>
      <c r="Z69" s="118">
        <f t="shared" si="35"/>
        <v>0</v>
      </c>
      <c r="AA69" s="118">
        <f t="shared" si="35"/>
        <v>0</v>
      </c>
      <c r="AB69" s="118">
        <f t="shared" si="35"/>
        <v>0</v>
      </c>
      <c r="AC69" s="118">
        <f t="shared" si="35"/>
        <v>0</v>
      </c>
      <c r="AD69" s="118">
        <f t="shared" si="35"/>
        <v>0</v>
      </c>
      <c r="AE69" s="118">
        <f t="shared" si="35"/>
        <v>0</v>
      </c>
      <c r="AF69" s="118">
        <f t="shared" si="35"/>
        <v>0</v>
      </c>
      <c r="AG69" s="192" t="s">
        <v>333</v>
      </c>
      <c r="AH69" s="110"/>
      <c r="AI69" s="111" t="s">
        <v>100</v>
      </c>
      <c r="AJ69" s="115" t="s">
        <v>535</v>
      </c>
      <c r="AK69" s="116"/>
      <c r="AL69" s="115"/>
      <c r="AM69" s="115"/>
      <c r="AN69" s="117"/>
      <c r="AO69" s="118"/>
      <c r="AP69" s="118"/>
      <c r="AQ69" s="118">
        <f>SUM(AQ70:AQ73)</f>
        <v>0</v>
      </c>
      <c r="AR69" s="118">
        <f>SUM(AR70:AR73)</f>
        <v>0</v>
      </c>
      <c r="AS69" s="27">
        <f t="shared" si="29"/>
        <v>0</v>
      </c>
      <c r="AT69" s="27">
        <f t="shared" si="29"/>
        <v>0</v>
      </c>
    </row>
    <row r="70" spans="1:46" s="191" customFormat="1" ht="15" thickBot="1" x14ac:dyDescent="0.25">
      <c r="A70" s="192" t="s">
        <v>158</v>
      </c>
      <c r="B70" s="73"/>
      <c r="C70" s="80"/>
      <c r="D70" s="75" t="s">
        <v>651</v>
      </c>
      <c r="E70" s="76" t="s">
        <v>652</v>
      </c>
      <c r="F70" s="76"/>
      <c r="G70" s="76"/>
      <c r="H70" s="77"/>
      <c r="I70" s="54"/>
      <c r="J70" s="54"/>
      <c r="K70" s="54"/>
      <c r="L70" s="54"/>
      <c r="M70" s="54"/>
      <c r="N70" s="54"/>
      <c r="O70" s="54"/>
      <c r="P70" s="54"/>
      <c r="Q70" s="192" t="s">
        <v>256</v>
      </c>
      <c r="R70" s="73"/>
      <c r="S70" s="80"/>
      <c r="T70" s="75" t="s">
        <v>651</v>
      </c>
      <c r="U70" s="76" t="s">
        <v>652</v>
      </c>
      <c r="V70" s="76"/>
      <c r="W70" s="76"/>
      <c r="X70" s="77"/>
      <c r="Y70" s="54"/>
      <c r="Z70" s="54"/>
      <c r="AA70" s="54"/>
      <c r="AB70" s="54"/>
      <c r="AC70" s="54"/>
      <c r="AD70" s="54"/>
      <c r="AE70" s="54"/>
      <c r="AF70" s="54"/>
      <c r="AG70" s="192" t="s">
        <v>334</v>
      </c>
      <c r="AH70" s="73"/>
      <c r="AI70" s="80"/>
      <c r="AJ70" s="75" t="s">
        <v>651</v>
      </c>
      <c r="AK70" s="76" t="s">
        <v>652</v>
      </c>
      <c r="AL70" s="76"/>
      <c r="AM70" s="76"/>
      <c r="AN70" s="77"/>
      <c r="AO70" s="54"/>
      <c r="AP70" s="54"/>
      <c r="AQ70" s="54"/>
      <c r="AR70" s="54"/>
      <c r="AS70" s="54">
        <f t="shared" si="29"/>
        <v>0</v>
      </c>
      <c r="AT70" s="54">
        <f t="shared" si="29"/>
        <v>0</v>
      </c>
    </row>
    <row r="71" spans="1:46" s="191" customFormat="1" ht="15" thickBot="1" x14ac:dyDescent="0.25">
      <c r="A71" s="192" t="s">
        <v>159</v>
      </c>
      <c r="B71" s="73"/>
      <c r="C71" s="80"/>
      <c r="D71" s="75" t="s">
        <v>653</v>
      </c>
      <c r="E71" s="76" t="s">
        <v>536</v>
      </c>
      <c r="F71" s="76"/>
      <c r="G71" s="76"/>
      <c r="H71" s="77"/>
      <c r="I71" s="54"/>
      <c r="J71" s="54"/>
      <c r="K71" s="54"/>
      <c r="L71" s="54"/>
      <c r="M71" s="54"/>
      <c r="N71" s="54"/>
      <c r="O71" s="54"/>
      <c r="P71" s="54"/>
      <c r="Q71" s="192" t="s">
        <v>257</v>
      </c>
      <c r="R71" s="73"/>
      <c r="S71" s="80"/>
      <c r="T71" s="75" t="s">
        <v>653</v>
      </c>
      <c r="U71" s="76" t="s">
        <v>536</v>
      </c>
      <c r="V71" s="76"/>
      <c r="W71" s="76"/>
      <c r="X71" s="77"/>
      <c r="Y71" s="54"/>
      <c r="Z71" s="54"/>
      <c r="AA71" s="54"/>
      <c r="AB71" s="54"/>
      <c r="AC71" s="54"/>
      <c r="AD71" s="54"/>
      <c r="AE71" s="54"/>
      <c r="AF71" s="54"/>
      <c r="AG71" s="192" t="s">
        <v>335</v>
      </c>
      <c r="AH71" s="73"/>
      <c r="AI71" s="80"/>
      <c r="AJ71" s="75" t="s">
        <v>653</v>
      </c>
      <c r="AK71" s="76" t="s">
        <v>536</v>
      </c>
      <c r="AL71" s="76"/>
      <c r="AM71" s="76"/>
      <c r="AN71" s="77"/>
      <c r="AO71" s="54"/>
      <c r="AP71" s="54"/>
      <c r="AQ71" s="54"/>
      <c r="AR71" s="54"/>
      <c r="AS71" s="54">
        <f t="shared" si="29"/>
        <v>0</v>
      </c>
      <c r="AT71" s="54">
        <f t="shared" si="29"/>
        <v>0</v>
      </c>
    </row>
    <row r="72" spans="1:46" s="191" customFormat="1" ht="15" thickBot="1" x14ac:dyDescent="0.25">
      <c r="A72" s="192" t="s">
        <v>160</v>
      </c>
      <c r="B72" s="73"/>
      <c r="C72" s="80"/>
      <c r="D72" s="75" t="s">
        <v>654</v>
      </c>
      <c r="E72" s="76" t="s">
        <v>655</v>
      </c>
      <c r="F72" s="31"/>
      <c r="G72" s="76"/>
      <c r="H72" s="77"/>
      <c r="I72" s="54"/>
      <c r="J72" s="54"/>
      <c r="K72" s="54"/>
      <c r="L72" s="54"/>
      <c r="M72" s="54"/>
      <c r="N72" s="54"/>
      <c r="O72" s="54"/>
      <c r="P72" s="54"/>
      <c r="Q72" s="192" t="s">
        <v>258</v>
      </c>
      <c r="R72" s="73"/>
      <c r="S72" s="80"/>
      <c r="T72" s="75" t="s">
        <v>654</v>
      </c>
      <c r="U72" s="76" t="s">
        <v>655</v>
      </c>
      <c r="V72" s="31"/>
      <c r="W72" s="76"/>
      <c r="X72" s="77"/>
      <c r="Y72" s="54"/>
      <c r="Z72" s="54"/>
      <c r="AA72" s="54"/>
      <c r="AB72" s="54"/>
      <c r="AC72" s="54"/>
      <c r="AD72" s="54"/>
      <c r="AE72" s="54"/>
      <c r="AF72" s="54"/>
      <c r="AG72" s="192" t="s">
        <v>336</v>
      </c>
      <c r="AH72" s="73"/>
      <c r="AI72" s="80"/>
      <c r="AJ72" s="75" t="s">
        <v>654</v>
      </c>
      <c r="AK72" s="76" t="s">
        <v>655</v>
      </c>
      <c r="AL72" s="31"/>
      <c r="AM72" s="76"/>
      <c r="AN72" s="77"/>
      <c r="AO72" s="54"/>
      <c r="AP72" s="54"/>
      <c r="AQ72" s="54"/>
      <c r="AR72" s="54"/>
      <c r="AS72" s="54">
        <f t="shared" si="29"/>
        <v>0</v>
      </c>
      <c r="AT72" s="54">
        <f t="shared" si="29"/>
        <v>0</v>
      </c>
    </row>
    <row r="73" spans="1:46" s="191" customFormat="1" ht="15" thickBot="1" x14ac:dyDescent="0.25">
      <c r="A73" s="192" t="s">
        <v>161</v>
      </c>
      <c r="B73" s="73"/>
      <c r="C73" s="80"/>
      <c r="D73" s="75" t="s">
        <v>656</v>
      </c>
      <c r="E73" s="76" t="s">
        <v>537</v>
      </c>
      <c r="F73" s="31"/>
      <c r="G73" s="76"/>
      <c r="H73" s="77"/>
      <c r="I73" s="55"/>
      <c r="J73" s="55"/>
      <c r="K73" s="55"/>
      <c r="L73" s="55"/>
      <c r="M73" s="55"/>
      <c r="N73" s="55"/>
      <c r="O73" s="55"/>
      <c r="P73" s="55"/>
      <c r="Q73" s="192" t="s">
        <v>259</v>
      </c>
      <c r="R73" s="73"/>
      <c r="S73" s="80"/>
      <c r="T73" s="75" t="s">
        <v>656</v>
      </c>
      <c r="U73" s="76" t="s">
        <v>537</v>
      </c>
      <c r="V73" s="31"/>
      <c r="W73" s="76"/>
      <c r="X73" s="77"/>
      <c r="Y73" s="55"/>
      <c r="Z73" s="55"/>
      <c r="AA73" s="55"/>
      <c r="AB73" s="55"/>
      <c r="AC73" s="55"/>
      <c r="AD73" s="55"/>
      <c r="AE73" s="55"/>
      <c r="AF73" s="55"/>
      <c r="AG73" s="192" t="s">
        <v>337</v>
      </c>
      <c r="AH73" s="73"/>
      <c r="AI73" s="80"/>
      <c r="AJ73" s="75" t="s">
        <v>656</v>
      </c>
      <c r="AK73" s="76" t="s">
        <v>537</v>
      </c>
      <c r="AL73" s="31"/>
      <c r="AM73" s="76"/>
      <c r="AN73" s="77"/>
      <c r="AO73" s="55"/>
      <c r="AP73" s="55"/>
      <c r="AQ73" s="55"/>
      <c r="AR73" s="55"/>
      <c r="AS73" s="55">
        <f t="shared" si="29"/>
        <v>0</v>
      </c>
      <c r="AT73" s="55">
        <f t="shared" si="29"/>
        <v>0</v>
      </c>
    </row>
    <row r="74" spans="1:46" s="102" customFormat="1" ht="30" customHeight="1" thickBot="1" x14ac:dyDescent="0.3">
      <c r="A74" s="192" t="s">
        <v>162</v>
      </c>
      <c r="B74" s="133" t="s">
        <v>1937</v>
      </c>
      <c r="C74" s="123"/>
      <c r="D74" s="124"/>
      <c r="E74" s="124"/>
      <c r="F74" s="124"/>
      <c r="G74" s="124"/>
      <c r="H74" s="124"/>
      <c r="I74" s="99">
        <f t="shared" ref="I74:P74" si="36">SUM(I54,I66)</f>
        <v>5532</v>
      </c>
      <c r="J74" s="99">
        <f t="shared" si="36"/>
        <v>5532</v>
      </c>
      <c r="K74" s="99">
        <f t="shared" si="36"/>
        <v>91267</v>
      </c>
      <c r="L74" s="99">
        <f t="shared" si="36"/>
        <v>81336</v>
      </c>
      <c r="M74" s="99">
        <f t="shared" si="36"/>
        <v>1466</v>
      </c>
      <c r="N74" s="99">
        <f t="shared" si="36"/>
        <v>670</v>
      </c>
      <c r="O74" s="99">
        <f t="shared" si="36"/>
        <v>41417</v>
      </c>
      <c r="P74" s="99">
        <f t="shared" si="36"/>
        <v>41130</v>
      </c>
      <c r="Q74" s="192" t="s">
        <v>260</v>
      </c>
      <c r="R74" s="133" t="s">
        <v>1937</v>
      </c>
      <c r="S74" s="123"/>
      <c r="T74" s="124"/>
      <c r="U74" s="124"/>
      <c r="V74" s="124"/>
      <c r="W74" s="124"/>
      <c r="X74" s="124"/>
      <c r="Y74" s="99">
        <f t="shared" ref="Y74:AF74" si="37">SUM(Y54,Y66)</f>
        <v>14452</v>
      </c>
      <c r="Z74" s="99">
        <f t="shared" si="37"/>
        <v>9735</v>
      </c>
      <c r="AA74" s="99">
        <f t="shared" si="37"/>
        <v>68084</v>
      </c>
      <c r="AB74" s="99">
        <f t="shared" si="37"/>
        <v>64102</v>
      </c>
      <c r="AC74" s="99">
        <f t="shared" si="37"/>
        <v>2185</v>
      </c>
      <c r="AD74" s="99">
        <f t="shared" si="37"/>
        <v>3434</v>
      </c>
      <c r="AE74" s="99">
        <f t="shared" si="37"/>
        <v>6766</v>
      </c>
      <c r="AF74" s="99">
        <f t="shared" si="37"/>
        <v>6592</v>
      </c>
      <c r="AG74" s="192" t="s">
        <v>338</v>
      </c>
      <c r="AH74" s="133" t="s">
        <v>1937</v>
      </c>
      <c r="AI74" s="123"/>
      <c r="AJ74" s="124"/>
      <c r="AK74" s="124"/>
      <c r="AL74" s="124"/>
      <c r="AM74" s="124"/>
      <c r="AN74" s="124"/>
      <c r="AO74" s="99">
        <f>SUM(AO54,AO66)</f>
        <v>326</v>
      </c>
      <c r="AP74" s="99">
        <f>SUM(AP54,AP66)</f>
        <v>176</v>
      </c>
      <c r="AQ74" s="99">
        <f>SUM(AQ54,AQ66)</f>
        <v>0</v>
      </c>
      <c r="AR74" s="99">
        <f>SUM(AR54,AR66)</f>
        <v>0</v>
      </c>
      <c r="AS74" s="179">
        <f t="shared" si="29"/>
        <v>231495</v>
      </c>
      <c r="AT74" s="179">
        <f t="shared" si="29"/>
        <v>212707</v>
      </c>
    </row>
    <row r="75" spans="1:46" s="109" customFormat="1" ht="16.5" thickBot="1" x14ac:dyDescent="0.3">
      <c r="A75" s="192" t="s">
        <v>163</v>
      </c>
      <c r="B75" s="106" t="s">
        <v>101</v>
      </c>
      <c r="C75" s="107" t="s">
        <v>538</v>
      </c>
      <c r="D75" s="107"/>
      <c r="E75" s="107"/>
      <c r="F75" s="107"/>
      <c r="G75" s="107"/>
      <c r="H75" s="107"/>
      <c r="I75" s="108">
        <f t="shared" ref="I75:P75" si="38">SUM(I76,I79)</f>
        <v>0</v>
      </c>
      <c r="J75" s="108">
        <f t="shared" si="38"/>
        <v>0</v>
      </c>
      <c r="K75" s="108">
        <f t="shared" si="38"/>
        <v>0</v>
      </c>
      <c r="L75" s="108">
        <f t="shared" si="38"/>
        <v>0</v>
      </c>
      <c r="M75" s="108">
        <f t="shared" si="38"/>
        <v>0</v>
      </c>
      <c r="N75" s="108">
        <f t="shared" si="38"/>
        <v>0</v>
      </c>
      <c r="O75" s="108">
        <f t="shared" si="38"/>
        <v>0</v>
      </c>
      <c r="P75" s="108">
        <f t="shared" si="38"/>
        <v>0</v>
      </c>
      <c r="Q75" s="192" t="s">
        <v>261</v>
      </c>
      <c r="R75" s="106" t="s">
        <v>101</v>
      </c>
      <c r="S75" s="107" t="s">
        <v>538</v>
      </c>
      <c r="T75" s="107"/>
      <c r="U75" s="107"/>
      <c r="V75" s="107"/>
      <c r="W75" s="107"/>
      <c r="X75" s="107"/>
      <c r="Y75" s="108">
        <f t="shared" ref="Y75:AF75" si="39">SUM(Y76,Y79)</f>
        <v>0</v>
      </c>
      <c r="Z75" s="108">
        <f t="shared" si="39"/>
        <v>0</v>
      </c>
      <c r="AA75" s="108">
        <f t="shared" si="39"/>
        <v>0</v>
      </c>
      <c r="AB75" s="108">
        <f t="shared" si="39"/>
        <v>0</v>
      </c>
      <c r="AC75" s="108">
        <f t="shared" si="39"/>
        <v>0</v>
      </c>
      <c r="AD75" s="108">
        <f t="shared" si="39"/>
        <v>0</v>
      </c>
      <c r="AE75" s="108">
        <f t="shared" si="39"/>
        <v>0</v>
      </c>
      <c r="AF75" s="108">
        <f t="shared" si="39"/>
        <v>0</v>
      </c>
      <c r="AG75" s="192" t="s">
        <v>339</v>
      </c>
      <c r="AH75" s="106" t="s">
        <v>101</v>
      </c>
      <c r="AI75" s="107" t="s">
        <v>538</v>
      </c>
      <c r="AJ75" s="107"/>
      <c r="AK75" s="107"/>
      <c r="AL75" s="107"/>
      <c r="AM75" s="107"/>
      <c r="AN75" s="107"/>
      <c r="AO75" s="108"/>
      <c r="AP75" s="108"/>
      <c r="AQ75" s="108">
        <f>SUM(AQ76,AQ79)</f>
        <v>0</v>
      </c>
      <c r="AR75" s="108">
        <f>SUM(AR76,AR79)</f>
        <v>0</v>
      </c>
      <c r="AS75" s="180">
        <f t="shared" si="29"/>
        <v>0</v>
      </c>
      <c r="AT75" s="180">
        <f t="shared" si="29"/>
        <v>0</v>
      </c>
    </row>
    <row r="76" spans="1:46" s="109" customFormat="1" ht="16.5" thickBot="1" x14ac:dyDescent="0.3">
      <c r="A76" s="192" t="s">
        <v>164</v>
      </c>
      <c r="B76" s="110"/>
      <c r="C76" s="125" t="s">
        <v>102</v>
      </c>
      <c r="D76" s="126" t="s">
        <v>542</v>
      </c>
      <c r="E76" s="126"/>
      <c r="F76" s="126"/>
      <c r="G76" s="126"/>
      <c r="H76" s="127"/>
      <c r="I76" s="140">
        <f t="shared" ref="I76:AR76" si="40">SUM(I77)</f>
        <v>0</v>
      </c>
      <c r="J76" s="140">
        <f t="shared" si="40"/>
        <v>0</v>
      </c>
      <c r="K76" s="140">
        <f t="shared" si="40"/>
        <v>0</v>
      </c>
      <c r="L76" s="140">
        <f t="shared" si="40"/>
        <v>0</v>
      </c>
      <c r="M76" s="140">
        <f t="shared" si="40"/>
        <v>0</v>
      </c>
      <c r="N76" s="140">
        <f t="shared" si="40"/>
        <v>0</v>
      </c>
      <c r="O76" s="140">
        <f t="shared" si="40"/>
        <v>0</v>
      </c>
      <c r="P76" s="140">
        <f t="shared" si="40"/>
        <v>0</v>
      </c>
      <c r="Q76" s="192" t="s">
        <v>262</v>
      </c>
      <c r="R76" s="110"/>
      <c r="S76" s="125" t="s">
        <v>102</v>
      </c>
      <c r="T76" s="126" t="s">
        <v>542</v>
      </c>
      <c r="U76" s="126"/>
      <c r="V76" s="126"/>
      <c r="W76" s="126"/>
      <c r="X76" s="127"/>
      <c r="Y76" s="140">
        <f t="shared" si="40"/>
        <v>0</v>
      </c>
      <c r="Z76" s="140">
        <f t="shared" si="40"/>
        <v>0</v>
      </c>
      <c r="AA76" s="140">
        <f t="shared" si="40"/>
        <v>0</v>
      </c>
      <c r="AB76" s="140">
        <f t="shared" si="40"/>
        <v>0</v>
      </c>
      <c r="AC76" s="140">
        <f t="shared" si="40"/>
        <v>0</v>
      </c>
      <c r="AD76" s="140">
        <f t="shared" si="40"/>
        <v>0</v>
      </c>
      <c r="AE76" s="140">
        <f t="shared" si="40"/>
        <v>0</v>
      </c>
      <c r="AF76" s="140">
        <f t="shared" si="40"/>
        <v>0</v>
      </c>
      <c r="AG76" s="192" t="s">
        <v>340</v>
      </c>
      <c r="AH76" s="110"/>
      <c r="AI76" s="125" t="s">
        <v>102</v>
      </c>
      <c r="AJ76" s="126" t="s">
        <v>542</v>
      </c>
      <c r="AK76" s="126"/>
      <c r="AL76" s="126"/>
      <c r="AM76" s="126"/>
      <c r="AN76" s="127"/>
      <c r="AO76" s="140"/>
      <c r="AP76" s="140"/>
      <c r="AQ76" s="140">
        <f t="shared" si="40"/>
        <v>0</v>
      </c>
      <c r="AR76" s="140">
        <f t="shared" si="40"/>
        <v>0</v>
      </c>
      <c r="AS76" s="182">
        <f t="shared" si="29"/>
        <v>0</v>
      </c>
      <c r="AT76" s="182">
        <f t="shared" si="29"/>
        <v>0</v>
      </c>
    </row>
    <row r="77" spans="1:46" s="62" customFormat="1" ht="15" customHeight="1" thickBot="1" x14ac:dyDescent="0.25">
      <c r="A77" s="192" t="s">
        <v>165</v>
      </c>
      <c r="B77" s="61"/>
      <c r="C77" s="48"/>
      <c r="D77" s="81" t="s">
        <v>637</v>
      </c>
      <c r="E77" s="59" t="s">
        <v>657</v>
      </c>
      <c r="F77" s="59"/>
      <c r="G77" s="59"/>
      <c r="H77" s="59"/>
      <c r="I77" s="60"/>
      <c r="J77" s="60"/>
      <c r="K77" s="60"/>
      <c r="L77" s="60"/>
      <c r="M77" s="60"/>
      <c r="N77" s="60"/>
      <c r="O77" s="60"/>
      <c r="P77" s="60"/>
      <c r="Q77" s="192" t="s">
        <v>263</v>
      </c>
      <c r="R77" s="61"/>
      <c r="S77" s="48"/>
      <c r="T77" s="81" t="s">
        <v>637</v>
      </c>
      <c r="U77" s="59" t="s">
        <v>657</v>
      </c>
      <c r="V77" s="59"/>
      <c r="W77" s="59"/>
      <c r="X77" s="59"/>
      <c r="Y77" s="60"/>
      <c r="Z77" s="60"/>
      <c r="AA77" s="60"/>
      <c r="AB77" s="60"/>
      <c r="AC77" s="60"/>
      <c r="AD77" s="60"/>
      <c r="AE77" s="60"/>
      <c r="AF77" s="60"/>
      <c r="AG77" s="192" t="s">
        <v>341</v>
      </c>
      <c r="AH77" s="61"/>
      <c r="AI77" s="48"/>
      <c r="AJ77" s="81" t="s">
        <v>637</v>
      </c>
      <c r="AK77" s="59" t="s">
        <v>657</v>
      </c>
      <c r="AL77" s="59"/>
      <c r="AM77" s="59"/>
      <c r="AN77" s="59"/>
      <c r="AO77" s="60"/>
      <c r="AP77" s="60"/>
      <c r="AQ77" s="60"/>
      <c r="AR77" s="60"/>
      <c r="AS77" s="150">
        <f t="shared" si="29"/>
        <v>0</v>
      </c>
      <c r="AT77" s="150">
        <f t="shared" si="29"/>
        <v>0</v>
      </c>
    </row>
    <row r="78" spans="1:46" s="62" customFormat="1" ht="15" customHeight="1" thickBot="1" x14ac:dyDescent="0.3">
      <c r="A78" s="192" t="s">
        <v>166</v>
      </c>
      <c r="B78" s="61"/>
      <c r="C78" s="125" t="s">
        <v>529</v>
      </c>
      <c r="D78" s="112" t="s">
        <v>950</v>
      </c>
      <c r="E78" s="64"/>
      <c r="F78" s="64"/>
      <c r="G78" s="64"/>
      <c r="H78" s="64"/>
      <c r="I78" s="245"/>
      <c r="J78" s="245"/>
      <c r="K78" s="245"/>
      <c r="L78" s="245"/>
      <c r="M78" s="245"/>
      <c r="N78" s="245"/>
      <c r="O78" s="245"/>
      <c r="P78" s="245"/>
      <c r="Q78" s="192" t="s">
        <v>264</v>
      </c>
      <c r="R78" s="61"/>
      <c r="S78" s="125" t="s">
        <v>529</v>
      </c>
      <c r="T78" s="112" t="s">
        <v>950</v>
      </c>
      <c r="U78" s="64"/>
      <c r="V78" s="64"/>
      <c r="W78" s="64"/>
      <c r="X78" s="64"/>
      <c r="Y78" s="245"/>
      <c r="Z78" s="245"/>
      <c r="AA78" s="245"/>
      <c r="AB78" s="245"/>
      <c r="AC78" s="245"/>
      <c r="AD78" s="245"/>
      <c r="AE78" s="245"/>
      <c r="AF78" s="245"/>
      <c r="AG78" s="192" t="s">
        <v>342</v>
      </c>
      <c r="AH78" s="61"/>
      <c r="AI78" s="125" t="s">
        <v>529</v>
      </c>
      <c r="AJ78" s="112" t="s">
        <v>950</v>
      </c>
      <c r="AK78" s="64"/>
      <c r="AL78" s="64"/>
      <c r="AM78" s="64"/>
      <c r="AN78" s="64"/>
      <c r="AO78" s="245"/>
      <c r="AP78" s="245"/>
      <c r="AQ78" s="245"/>
      <c r="AR78" s="245"/>
      <c r="AS78" s="246"/>
      <c r="AT78" s="246"/>
    </row>
    <row r="79" spans="1:46" s="86" customFormat="1" ht="15" customHeight="1" thickBot="1" x14ac:dyDescent="0.25">
      <c r="A79" s="192" t="s">
        <v>167</v>
      </c>
      <c r="B79" s="141"/>
      <c r="C79" s="142" t="s">
        <v>543</v>
      </c>
      <c r="D79" s="143" t="s">
        <v>548</v>
      </c>
      <c r="E79" s="144"/>
      <c r="F79" s="144"/>
      <c r="G79" s="144"/>
      <c r="H79" s="144"/>
      <c r="I79" s="145"/>
      <c r="J79" s="145"/>
      <c r="K79" s="145"/>
      <c r="L79" s="145"/>
      <c r="M79" s="145"/>
      <c r="N79" s="145"/>
      <c r="O79" s="145"/>
      <c r="P79" s="145"/>
      <c r="Q79" s="192" t="s">
        <v>265</v>
      </c>
      <c r="R79" s="141"/>
      <c r="S79" s="142" t="s">
        <v>543</v>
      </c>
      <c r="T79" s="143" t="s">
        <v>548</v>
      </c>
      <c r="U79" s="144"/>
      <c r="V79" s="144"/>
      <c r="W79" s="144"/>
      <c r="X79" s="144"/>
      <c r="Y79" s="145"/>
      <c r="Z79" s="145"/>
      <c r="AA79" s="145"/>
      <c r="AB79" s="145"/>
      <c r="AC79" s="145"/>
      <c r="AD79" s="145"/>
      <c r="AE79" s="145"/>
      <c r="AF79" s="145"/>
      <c r="AG79" s="192" t="s">
        <v>343</v>
      </c>
      <c r="AH79" s="141"/>
      <c r="AI79" s="142" t="s">
        <v>543</v>
      </c>
      <c r="AJ79" s="143" t="s">
        <v>548</v>
      </c>
      <c r="AK79" s="144"/>
      <c r="AL79" s="144"/>
      <c r="AM79" s="144"/>
      <c r="AN79" s="144"/>
      <c r="AO79" s="145"/>
      <c r="AP79" s="145"/>
      <c r="AQ79" s="145"/>
      <c r="AR79" s="145"/>
      <c r="AS79" s="183">
        <f t="shared" si="29"/>
        <v>0</v>
      </c>
      <c r="AT79" s="183">
        <f t="shared" si="29"/>
        <v>0</v>
      </c>
    </row>
    <row r="80" spans="1:46" s="109" customFormat="1" ht="16.5" thickBot="1" x14ac:dyDescent="0.3">
      <c r="A80" s="192" t="s">
        <v>168</v>
      </c>
      <c r="B80" s="106" t="s">
        <v>539</v>
      </c>
      <c r="C80" s="107" t="s">
        <v>107</v>
      </c>
      <c r="D80" s="122"/>
      <c r="E80" s="122"/>
      <c r="F80" s="107"/>
      <c r="G80" s="107"/>
      <c r="H80" s="128"/>
      <c r="I80" s="108"/>
      <c r="J80" s="108"/>
      <c r="K80" s="108"/>
      <c r="L80" s="108"/>
      <c r="M80" s="108"/>
      <c r="N80" s="108"/>
      <c r="O80" s="108"/>
      <c r="P80" s="108"/>
      <c r="Q80" s="192" t="s">
        <v>266</v>
      </c>
      <c r="R80" s="106" t="s">
        <v>539</v>
      </c>
      <c r="S80" s="107" t="s">
        <v>107</v>
      </c>
      <c r="T80" s="122"/>
      <c r="U80" s="122"/>
      <c r="V80" s="107"/>
      <c r="W80" s="107"/>
      <c r="X80" s="128"/>
      <c r="Y80" s="108"/>
      <c r="Z80" s="108"/>
      <c r="AA80" s="108"/>
      <c r="AB80" s="108"/>
      <c r="AC80" s="108"/>
      <c r="AD80" s="108"/>
      <c r="AE80" s="108"/>
      <c r="AF80" s="108"/>
      <c r="AG80" s="192" t="s">
        <v>344</v>
      </c>
      <c r="AH80" s="106" t="s">
        <v>539</v>
      </c>
      <c r="AI80" s="107" t="s">
        <v>107</v>
      </c>
      <c r="AJ80" s="122"/>
      <c r="AK80" s="122"/>
      <c r="AL80" s="107"/>
      <c r="AM80" s="107"/>
      <c r="AN80" s="128"/>
      <c r="AO80" s="108"/>
      <c r="AP80" s="108"/>
      <c r="AQ80" s="108"/>
      <c r="AR80" s="108"/>
      <c r="AS80" s="180">
        <f t="shared" si="29"/>
        <v>0</v>
      </c>
      <c r="AT80" s="180">
        <f t="shared" si="29"/>
        <v>0</v>
      </c>
    </row>
    <row r="81" spans="1:46" s="102" customFormat="1" ht="30" customHeight="1" thickBot="1" x14ac:dyDescent="0.3">
      <c r="A81" s="192" t="s">
        <v>169</v>
      </c>
      <c r="B81" s="129" t="s">
        <v>1938</v>
      </c>
      <c r="C81" s="130"/>
      <c r="D81" s="131"/>
      <c r="E81" s="131"/>
      <c r="F81" s="131"/>
      <c r="G81" s="131"/>
      <c r="H81" s="131"/>
      <c r="I81" s="132">
        <f t="shared" ref="I81:P81" si="41">SUM(I74,I75,I80)</f>
        <v>5532</v>
      </c>
      <c r="J81" s="132">
        <f t="shared" si="41"/>
        <v>5532</v>
      </c>
      <c r="K81" s="132">
        <f t="shared" si="41"/>
        <v>91267</v>
      </c>
      <c r="L81" s="132">
        <f t="shared" si="41"/>
        <v>81336</v>
      </c>
      <c r="M81" s="132">
        <f t="shared" si="41"/>
        <v>1466</v>
      </c>
      <c r="N81" s="132">
        <f t="shared" si="41"/>
        <v>670</v>
      </c>
      <c r="O81" s="132">
        <f t="shared" si="41"/>
        <v>41417</v>
      </c>
      <c r="P81" s="132">
        <f t="shared" si="41"/>
        <v>41130</v>
      </c>
      <c r="Q81" s="192" t="s">
        <v>267</v>
      </c>
      <c r="R81" s="129" t="s">
        <v>1938</v>
      </c>
      <c r="S81" s="130"/>
      <c r="T81" s="131"/>
      <c r="U81" s="131"/>
      <c r="V81" s="131"/>
      <c r="W81" s="131"/>
      <c r="X81" s="131"/>
      <c r="Y81" s="132">
        <f t="shared" ref="Y81:AF81" si="42">SUM(Y74,Y75,Y80)</f>
        <v>14452</v>
      </c>
      <c r="Z81" s="132">
        <f t="shared" si="42"/>
        <v>9735</v>
      </c>
      <c r="AA81" s="132">
        <f t="shared" si="42"/>
        <v>68084</v>
      </c>
      <c r="AB81" s="132">
        <f t="shared" si="42"/>
        <v>64102</v>
      </c>
      <c r="AC81" s="132">
        <f t="shared" si="42"/>
        <v>2185</v>
      </c>
      <c r="AD81" s="132">
        <f t="shared" si="42"/>
        <v>3434</v>
      </c>
      <c r="AE81" s="132">
        <f t="shared" si="42"/>
        <v>6766</v>
      </c>
      <c r="AF81" s="132">
        <f t="shared" si="42"/>
        <v>6592</v>
      </c>
      <c r="AG81" s="192" t="s">
        <v>345</v>
      </c>
      <c r="AH81" s="129" t="s">
        <v>1938</v>
      </c>
      <c r="AI81" s="130"/>
      <c r="AJ81" s="131"/>
      <c r="AK81" s="131"/>
      <c r="AL81" s="131"/>
      <c r="AM81" s="131"/>
      <c r="AN81" s="131"/>
      <c r="AO81" s="132">
        <f>SUM(AO74,AO75,AO80)</f>
        <v>326</v>
      </c>
      <c r="AP81" s="132">
        <f>SUM(AP74,AP75,AP80)</f>
        <v>176</v>
      </c>
      <c r="AQ81" s="132">
        <f>SUM(AQ74,AQ75,AQ80)</f>
        <v>0</v>
      </c>
      <c r="AR81" s="132">
        <f>SUM(AR74,AR75,AR80)</f>
        <v>0</v>
      </c>
      <c r="AS81" s="184">
        <f t="shared" si="29"/>
        <v>231495</v>
      </c>
      <c r="AT81" s="184">
        <f t="shared" si="29"/>
        <v>212707</v>
      </c>
    </row>
    <row r="82" spans="1:46" x14ac:dyDescent="0.2">
      <c r="A82" s="219"/>
      <c r="B82" s="222"/>
      <c r="C82" s="222"/>
      <c r="D82" s="222"/>
      <c r="E82" s="222"/>
      <c r="F82" s="222"/>
      <c r="G82" s="222"/>
      <c r="Q82" s="219"/>
      <c r="R82" s="222"/>
      <c r="S82" s="222"/>
      <c r="T82" s="222"/>
      <c r="U82" s="222"/>
      <c r="V82" s="222"/>
      <c r="W82" s="222"/>
      <c r="AG82" s="219"/>
      <c r="AH82" s="222"/>
      <c r="AI82" s="222"/>
      <c r="AJ82" s="222"/>
      <c r="AK82" s="222"/>
      <c r="AL82" s="222"/>
      <c r="AM82" s="222"/>
    </row>
    <row r="83" spans="1:46" x14ac:dyDescent="0.2">
      <c r="A83" s="221"/>
      <c r="B83" s="223"/>
      <c r="C83" s="223"/>
      <c r="D83" s="223"/>
      <c r="E83" s="223"/>
      <c r="F83" s="223"/>
      <c r="G83" s="223"/>
      <c r="Q83" s="221"/>
      <c r="R83" s="223"/>
      <c r="S83" s="223"/>
      <c r="T83" s="223"/>
      <c r="U83" s="223"/>
      <c r="V83" s="223"/>
      <c r="W83" s="223"/>
      <c r="AG83" s="221"/>
      <c r="AH83" s="223"/>
      <c r="AI83" s="223"/>
      <c r="AJ83" s="223"/>
      <c r="AK83" s="223"/>
      <c r="AL83" s="223"/>
      <c r="AM83" s="223"/>
    </row>
  </sheetData>
  <mergeCells count="24">
    <mergeCell ref="AH53:AN53"/>
    <mergeCell ref="U4:X4"/>
    <mergeCell ref="R6:X6"/>
    <mergeCell ref="U9:X9"/>
    <mergeCell ref="R42:X42"/>
    <mergeCell ref="S43:X43"/>
    <mergeCell ref="R51:X51"/>
    <mergeCell ref="AH5:AT5"/>
    <mergeCell ref="R53:X53"/>
    <mergeCell ref="R5:AF5"/>
    <mergeCell ref="AK4:AN4"/>
    <mergeCell ref="AH6:AN6"/>
    <mergeCell ref="AK9:AN9"/>
    <mergeCell ref="AH42:AN42"/>
    <mergeCell ref="AI43:AN43"/>
    <mergeCell ref="AH51:AN51"/>
    <mergeCell ref="B51:H51"/>
    <mergeCell ref="B53:H53"/>
    <mergeCell ref="E4:H4"/>
    <mergeCell ref="B6:H6"/>
    <mergeCell ref="E9:H9"/>
    <mergeCell ref="B42:H42"/>
    <mergeCell ref="C43:H43"/>
    <mergeCell ref="B5:P5"/>
  </mergeCells>
  <printOptions horizontalCentered="1"/>
  <pageMargins left="0.70866141732283472" right="0.70866141732283472" top="0.74803149606299213" bottom="0.74803149606299213" header="0.31496062992125984" footer="0.31496062992125984"/>
  <pageSetup paperSize="8" scale="42" firstPageNumber="3" orientation="portrait" horizontalDpi="300" verticalDpi="300" r:id="rId1"/>
  <headerFooter>
    <oddFooter>&amp;L&amp;D&amp;C&amp;P</oddFooter>
  </headerFooter>
  <colBreaks count="2" manualBreakCount="2">
    <brk id="16" max="78" man="1"/>
    <brk id="32" max="7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3"/>
  <sheetViews>
    <sheetView view="pageBreakPreview" topLeftCell="AG1" zoomScaleNormal="100" zoomScaleSheetLayoutView="100" workbookViewId="0">
      <selection activeCell="P2" sqref="P2"/>
    </sheetView>
  </sheetViews>
  <sheetFormatPr defaultRowHeight="14.25" x14ac:dyDescent="0.2"/>
  <cols>
    <col min="1" max="1" width="4.42578125" style="34" customWidth="1"/>
    <col min="2" max="2" width="4.140625" style="190" customWidth="1"/>
    <col min="3" max="3" width="5.7109375" style="190" customWidth="1"/>
    <col min="4" max="5" width="8.7109375" style="190" customWidth="1"/>
    <col min="6" max="7" width="10.7109375" style="190" customWidth="1"/>
    <col min="8" max="8" width="78.7109375" style="190" customWidth="1"/>
    <col min="9" max="16" width="15.7109375" style="190" customWidth="1"/>
    <col min="17" max="17" width="4.42578125" style="34" customWidth="1"/>
    <col min="18" max="18" width="4.140625" style="190" customWidth="1"/>
    <col min="19" max="19" width="5.7109375" style="190" customWidth="1"/>
    <col min="20" max="21" width="8.7109375" style="190" customWidth="1"/>
    <col min="22" max="23" width="10.7109375" style="190" customWidth="1"/>
    <col min="24" max="24" width="78.7109375" style="190" customWidth="1"/>
    <col min="25" max="32" width="15.7109375" style="190" customWidth="1"/>
    <col min="33" max="33" width="4.42578125" style="34" customWidth="1"/>
    <col min="34" max="34" width="4.140625" style="190" customWidth="1"/>
    <col min="35" max="35" width="5.7109375" style="190" customWidth="1"/>
    <col min="36" max="37" width="8.7109375" style="190" customWidth="1"/>
    <col min="38" max="39" width="10.7109375" style="190" customWidth="1"/>
    <col min="40" max="40" width="78.7109375" style="190" customWidth="1"/>
    <col min="41" max="46" width="15.7109375" style="190" customWidth="1"/>
    <col min="47" max="16384" width="9.140625" style="190"/>
  </cols>
  <sheetData>
    <row r="1" spans="1:50" ht="15" customHeight="1" x14ac:dyDescent="0.2">
      <c r="P1" s="29" t="s">
        <v>2131</v>
      </c>
      <c r="AF1" s="29" t="s">
        <v>2131</v>
      </c>
      <c r="AS1" s="29"/>
      <c r="AT1" s="29" t="s">
        <v>2131</v>
      </c>
    </row>
    <row r="2" spans="1:50" ht="15" customHeight="1" x14ac:dyDescent="0.2"/>
    <row r="3" spans="1:50" ht="15" customHeight="1" thickBot="1" x14ac:dyDescent="0.25">
      <c r="P3" s="29" t="s">
        <v>7</v>
      </c>
      <c r="AF3" s="29" t="s">
        <v>7</v>
      </c>
      <c r="AS3" s="29"/>
      <c r="AT3" s="29" t="s">
        <v>7</v>
      </c>
    </row>
    <row r="4" spans="1:50" s="32" customFormat="1" ht="15" customHeight="1" thickBot="1" x14ac:dyDescent="0.25">
      <c r="A4" s="192"/>
      <c r="B4" s="33" t="s">
        <v>8</v>
      </c>
      <c r="C4" s="33" t="s">
        <v>9</v>
      </c>
      <c r="D4" s="33" t="s">
        <v>10</v>
      </c>
      <c r="E4" s="532" t="s">
        <v>11</v>
      </c>
      <c r="F4" s="533"/>
      <c r="G4" s="533"/>
      <c r="H4" s="534"/>
      <c r="I4" s="33" t="s">
        <v>12</v>
      </c>
      <c r="J4" s="33" t="s">
        <v>110</v>
      </c>
      <c r="K4" s="33" t="s">
        <v>111</v>
      </c>
      <c r="L4" s="33" t="s">
        <v>112</v>
      </c>
      <c r="M4" s="33" t="s">
        <v>113</v>
      </c>
      <c r="N4" s="33" t="s">
        <v>114</v>
      </c>
      <c r="O4" s="33" t="s">
        <v>115</v>
      </c>
      <c r="P4" s="33" t="s">
        <v>117</v>
      </c>
      <c r="Q4" s="192"/>
      <c r="R4" s="33" t="s">
        <v>118</v>
      </c>
      <c r="S4" s="33" t="s">
        <v>119</v>
      </c>
      <c r="T4" s="33" t="s">
        <v>120</v>
      </c>
      <c r="U4" s="532" t="s">
        <v>121</v>
      </c>
      <c r="V4" s="533"/>
      <c r="W4" s="533"/>
      <c r="X4" s="534"/>
      <c r="Y4" s="33" t="s">
        <v>122</v>
      </c>
      <c r="Z4" s="33" t="s">
        <v>123</v>
      </c>
      <c r="AA4" s="33" t="s">
        <v>124</v>
      </c>
      <c r="AB4" s="33" t="s">
        <v>125</v>
      </c>
      <c r="AC4" s="33" t="s">
        <v>126</v>
      </c>
      <c r="AD4" s="33" t="s">
        <v>127</v>
      </c>
      <c r="AE4" s="33" t="s">
        <v>128</v>
      </c>
      <c r="AF4" s="33" t="s">
        <v>129</v>
      </c>
      <c r="AG4" s="192"/>
      <c r="AH4" s="33" t="s">
        <v>130</v>
      </c>
      <c r="AI4" s="33" t="s">
        <v>131</v>
      </c>
      <c r="AJ4" s="33" t="s">
        <v>132</v>
      </c>
      <c r="AK4" s="532" t="s">
        <v>133</v>
      </c>
      <c r="AL4" s="533"/>
      <c r="AM4" s="533"/>
      <c r="AN4" s="533"/>
      <c r="AO4" s="33" t="s">
        <v>134</v>
      </c>
      <c r="AP4" s="218" t="s">
        <v>135</v>
      </c>
      <c r="AQ4" s="33" t="s">
        <v>136</v>
      </c>
      <c r="AR4" s="33" t="s">
        <v>137</v>
      </c>
      <c r="AS4" s="33" t="s">
        <v>138</v>
      </c>
      <c r="AT4" s="33" t="s">
        <v>139</v>
      </c>
    </row>
    <row r="5" spans="1:50" ht="42" customHeight="1" thickBot="1" x14ac:dyDescent="0.25">
      <c r="A5" s="192" t="s">
        <v>19</v>
      </c>
      <c r="B5" s="554" t="s">
        <v>1924</v>
      </c>
      <c r="C5" s="555"/>
      <c r="D5" s="555"/>
      <c r="E5" s="555"/>
      <c r="F5" s="555"/>
      <c r="G5" s="555"/>
      <c r="H5" s="555"/>
      <c r="I5" s="555"/>
      <c r="J5" s="555"/>
      <c r="K5" s="555"/>
      <c r="L5" s="555"/>
      <c r="M5" s="555"/>
      <c r="N5" s="555"/>
      <c r="O5" s="555"/>
      <c r="P5" s="556"/>
      <c r="Q5" s="192" t="s">
        <v>170</v>
      </c>
      <c r="R5" s="554" t="s">
        <v>1924</v>
      </c>
      <c r="S5" s="555"/>
      <c r="T5" s="555"/>
      <c r="U5" s="555"/>
      <c r="V5" s="555"/>
      <c r="W5" s="555"/>
      <c r="X5" s="555"/>
      <c r="Y5" s="555"/>
      <c r="Z5" s="555"/>
      <c r="AA5" s="555"/>
      <c r="AB5" s="555"/>
      <c r="AC5" s="555"/>
      <c r="AD5" s="555"/>
      <c r="AE5" s="555"/>
      <c r="AF5" s="556"/>
      <c r="AG5" s="192" t="s">
        <v>268</v>
      </c>
      <c r="AH5" s="554" t="s">
        <v>1924</v>
      </c>
      <c r="AI5" s="555"/>
      <c r="AJ5" s="555"/>
      <c r="AK5" s="555"/>
      <c r="AL5" s="555"/>
      <c r="AM5" s="555"/>
      <c r="AN5" s="555"/>
      <c r="AO5" s="555"/>
      <c r="AP5" s="555"/>
      <c r="AQ5" s="555"/>
      <c r="AR5" s="555"/>
      <c r="AS5" s="555"/>
      <c r="AT5" s="556"/>
      <c r="AU5" s="173"/>
      <c r="AV5" s="173"/>
      <c r="AW5" s="173"/>
      <c r="AX5" s="173"/>
    </row>
    <row r="6" spans="1:50" ht="150.75" thickBot="1" x14ac:dyDescent="0.25">
      <c r="A6" s="192" t="s">
        <v>20</v>
      </c>
      <c r="B6" s="530" t="s">
        <v>109</v>
      </c>
      <c r="C6" s="530"/>
      <c r="D6" s="530"/>
      <c r="E6" s="530"/>
      <c r="F6" s="530"/>
      <c r="G6" s="530"/>
      <c r="H6" s="530"/>
      <c r="I6" s="57" t="s">
        <v>561</v>
      </c>
      <c r="J6" s="57" t="s">
        <v>561</v>
      </c>
      <c r="K6" s="57" t="s">
        <v>891</v>
      </c>
      <c r="L6" s="57" t="s">
        <v>891</v>
      </c>
      <c r="M6" s="57" t="s">
        <v>892</v>
      </c>
      <c r="N6" s="57" t="s">
        <v>892</v>
      </c>
      <c r="O6" s="57" t="s">
        <v>893</v>
      </c>
      <c r="P6" s="57" t="s">
        <v>893</v>
      </c>
      <c r="Q6" s="192" t="s">
        <v>171</v>
      </c>
      <c r="R6" s="530" t="s">
        <v>109</v>
      </c>
      <c r="S6" s="530"/>
      <c r="T6" s="530"/>
      <c r="U6" s="530"/>
      <c r="V6" s="530"/>
      <c r="W6" s="530"/>
      <c r="X6" s="531"/>
      <c r="Y6" s="57" t="s">
        <v>894</v>
      </c>
      <c r="Z6" s="57" t="s">
        <v>894</v>
      </c>
      <c r="AA6" s="57" t="s">
        <v>884</v>
      </c>
      <c r="AB6" s="57" t="s">
        <v>884</v>
      </c>
      <c r="AC6" s="57" t="s">
        <v>937</v>
      </c>
      <c r="AD6" s="57" t="s">
        <v>937</v>
      </c>
      <c r="AE6" s="57" t="s">
        <v>896</v>
      </c>
      <c r="AF6" s="57" t="s">
        <v>896</v>
      </c>
      <c r="AG6" s="192" t="s">
        <v>269</v>
      </c>
      <c r="AH6" s="530" t="s">
        <v>109</v>
      </c>
      <c r="AI6" s="530"/>
      <c r="AJ6" s="530"/>
      <c r="AK6" s="530"/>
      <c r="AL6" s="530"/>
      <c r="AM6" s="530"/>
      <c r="AN6" s="531"/>
      <c r="AO6" s="57" t="s">
        <v>936</v>
      </c>
      <c r="AP6" s="236" t="s">
        <v>936</v>
      </c>
      <c r="AQ6" s="57" t="s">
        <v>886</v>
      </c>
      <c r="AR6" s="57" t="s">
        <v>886</v>
      </c>
      <c r="AS6" s="57" t="s">
        <v>1940</v>
      </c>
      <c r="AT6" s="57" t="s">
        <v>1940</v>
      </c>
    </row>
    <row r="7" spans="1:50" s="86" customFormat="1" ht="15" customHeight="1" thickBot="1" x14ac:dyDescent="0.25">
      <c r="A7" s="192" t="s">
        <v>21</v>
      </c>
      <c r="B7" s="82" t="s">
        <v>88</v>
      </c>
      <c r="C7" s="83" t="s">
        <v>89</v>
      </c>
      <c r="D7" s="84"/>
      <c r="E7" s="84"/>
      <c r="F7" s="84"/>
      <c r="G7" s="84"/>
      <c r="H7" s="84"/>
      <c r="I7" s="85">
        <f t="shared" ref="I7:P7" si="0">SUM(I8,I12,I30,I19)</f>
        <v>0</v>
      </c>
      <c r="J7" s="85">
        <f t="shared" si="0"/>
        <v>0</v>
      </c>
      <c r="K7" s="148">
        <f t="shared" si="0"/>
        <v>100</v>
      </c>
      <c r="L7" s="148">
        <f t="shared" si="0"/>
        <v>100</v>
      </c>
      <c r="M7" s="148">
        <f t="shared" si="0"/>
        <v>0</v>
      </c>
      <c r="N7" s="148">
        <f t="shared" si="0"/>
        <v>0</v>
      </c>
      <c r="O7" s="148">
        <f t="shared" si="0"/>
        <v>50</v>
      </c>
      <c r="P7" s="148">
        <f t="shared" si="0"/>
        <v>50</v>
      </c>
      <c r="Q7" s="192" t="s">
        <v>172</v>
      </c>
      <c r="R7" s="82" t="s">
        <v>88</v>
      </c>
      <c r="S7" s="83" t="s">
        <v>89</v>
      </c>
      <c r="T7" s="84"/>
      <c r="U7" s="84"/>
      <c r="V7" s="84"/>
      <c r="W7" s="84"/>
      <c r="X7" s="84"/>
      <c r="Y7" s="85">
        <f t="shared" ref="Y7:AF7" si="1">SUM(Y8,Y12,Y30,Y19)</f>
        <v>30</v>
      </c>
      <c r="Z7" s="148">
        <f t="shared" si="1"/>
        <v>19</v>
      </c>
      <c r="AA7" s="148">
        <f t="shared" si="1"/>
        <v>4310</v>
      </c>
      <c r="AB7" s="148">
        <f t="shared" si="1"/>
        <v>3784</v>
      </c>
      <c r="AC7" s="148">
        <f t="shared" si="1"/>
        <v>255</v>
      </c>
      <c r="AD7" s="148">
        <f t="shared" si="1"/>
        <v>207</v>
      </c>
      <c r="AE7" s="148">
        <f t="shared" si="1"/>
        <v>0</v>
      </c>
      <c r="AF7" s="148">
        <f t="shared" si="1"/>
        <v>0</v>
      </c>
      <c r="AG7" s="192" t="s">
        <v>270</v>
      </c>
      <c r="AH7" s="82" t="s">
        <v>88</v>
      </c>
      <c r="AI7" s="83" t="s">
        <v>89</v>
      </c>
      <c r="AJ7" s="84"/>
      <c r="AK7" s="84"/>
      <c r="AL7" s="84"/>
      <c r="AM7" s="84"/>
      <c r="AN7" s="84"/>
      <c r="AO7" s="85"/>
      <c r="AP7" s="148"/>
      <c r="AQ7" s="148">
        <f>SUM(AQ8,AQ12,AQ30,AQ19)</f>
        <v>0</v>
      </c>
      <c r="AR7" s="148">
        <f>SUM(AR8,AR12,AR30,AR19)</f>
        <v>0</v>
      </c>
      <c r="AS7" s="174">
        <f>SUM(I7,K7,M7,O7,Y7,AA7,AC7,AE7,AO7,AQ7)</f>
        <v>4745</v>
      </c>
      <c r="AT7" s="174">
        <f>SUM(J7,L7,N7,P7,Z7,AB7,AD7,AF7,AP7,AR7)</f>
        <v>4160</v>
      </c>
    </row>
    <row r="8" spans="1:50" s="86" customFormat="1" ht="15" customHeight="1" thickBot="1" x14ac:dyDescent="0.25">
      <c r="A8" s="192" t="s">
        <v>22</v>
      </c>
      <c r="B8" s="87"/>
      <c r="C8" s="88" t="s">
        <v>90</v>
      </c>
      <c r="D8" s="92" t="s">
        <v>519</v>
      </c>
      <c r="E8" s="93"/>
      <c r="F8" s="93"/>
      <c r="G8" s="93"/>
      <c r="H8" s="93"/>
      <c r="I8" s="94">
        <f t="shared" ref="I8:P8" si="2">SUM(I9:I11)</f>
        <v>0</v>
      </c>
      <c r="J8" s="94">
        <f t="shared" si="2"/>
        <v>0</v>
      </c>
      <c r="K8" s="94">
        <f t="shared" si="2"/>
        <v>0</v>
      </c>
      <c r="L8" s="94">
        <f t="shared" si="2"/>
        <v>0</v>
      </c>
      <c r="M8" s="94">
        <f t="shared" si="2"/>
        <v>0</v>
      </c>
      <c r="N8" s="94">
        <f t="shared" si="2"/>
        <v>0</v>
      </c>
      <c r="O8" s="94">
        <f t="shared" si="2"/>
        <v>50</v>
      </c>
      <c r="P8" s="94">
        <f t="shared" si="2"/>
        <v>50</v>
      </c>
      <c r="Q8" s="192" t="s">
        <v>173</v>
      </c>
      <c r="R8" s="87"/>
      <c r="S8" s="88" t="s">
        <v>90</v>
      </c>
      <c r="T8" s="92" t="s">
        <v>519</v>
      </c>
      <c r="U8" s="93"/>
      <c r="V8" s="93"/>
      <c r="W8" s="93"/>
      <c r="X8" s="93"/>
      <c r="Y8" s="94">
        <f>SUM(Y9:Y11)</f>
        <v>0</v>
      </c>
      <c r="Z8" s="94">
        <f>SUM(Z9:Z11)</f>
        <v>0</v>
      </c>
      <c r="AA8" s="94">
        <f>SUM(AA9:AA11)</f>
        <v>0</v>
      </c>
      <c r="AB8" s="94">
        <f>SUM(AB9:AB11)</f>
        <v>0</v>
      </c>
      <c r="AC8" s="94"/>
      <c r="AD8" s="94"/>
      <c r="AE8" s="94">
        <f>SUM(AE9:AE11)</f>
        <v>0</v>
      </c>
      <c r="AF8" s="94">
        <f>SUM(AF9:AF11)</f>
        <v>0</v>
      </c>
      <c r="AG8" s="192" t="s">
        <v>271</v>
      </c>
      <c r="AH8" s="87"/>
      <c r="AI8" s="88" t="s">
        <v>90</v>
      </c>
      <c r="AJ8" s="92" t="s">
        <v>519</v>
      </c>
      <c r="AK8" s="93"/>
      <c r="AL8" s="93"/>
      <c r="AM8" s="93"/>
      <c r="AN8" s="93"/>
      <c r="AO8" s="94"/>
      <c r="AP8" s="149"/>
      <c r="AQ8" s="94">
        <f>SUM(AQ9:AQ11)</f>
        <v>0</v>
      </c>
      <c r="AR8" s="94">
        <f>SUM(AR9:AR11)</f>
        <v>0</v>
      </c>
      <c r="AS8" s="175">
        <f t="shared" ref="AS8:AT51" si="3">SUM(I8,K8,M8,O8,Y8,AA8,AC8,AE8,AO8,AQ8)</f>
        <v>50</v>
      </c>
      <c r="AT8" s="175">
        <f t="shared" si="3"/>
        <v>50</v>
      </c>
    </row>
    <row r="9" spans="1:50" s="62" customFormat="1" ht="15" customHeight="1" thickBot="1" x14ac:dyDescent="0.25">
      <c r="A9" s="192" t="s">
        <v>23</v>
      </c>
      <c r="B9" s="61"/>
      <c r="C9" s="64"/>
      <c r="D9" s="48" t="s">
        <v>592</v>
      </c>
      <c r="E9" s="538" t="s">
        <v>591</v>
      </c>
      <c r="F9" s="538"/>
      <c r="G9" s="538"/>
      <c r="H9" s="548"/>
      <c r="I9" s="60"/>
      <c r="J9" s="60"/>
      <c r="K9" s="150"/>
      <c r="L9" s="150"/>
      <c r="M9" s="150"/>
      <c r="N9" s="150"/>
      <c r="O9" s="150"/>
      <c r="P9" s="150"/>
      <c r="Q9" s="192" t="s">
        <v>174</v>
      </c>
      <c r="R9" s="61"/>
      <c r="S9" s="64"/>
      <c r="T9" s="48" t="s">
        <v>592</v>
      </c>
      <c r="U9" s="538" t="s">
        <v>591</v>
      </c>
      <c r="V9" s="538"/>
      <c r="W9" s="538"/>
      <c r="X9" s="538"/>
      <c r="Y9" s="60"/>
      <c r="Z9" s="150"/>
      <c r="AA9" s="150"/>
      <c r="AB9" s="150"/>
      <c r="AC9" s="150"/>
      <c r="AD9" s="150"/>
      <c r="AE9" s="150"/>
      <c r="AF9" s="150"/>
      <c r="AG9" s="192" t="s">
        <v>272</v>
      </c>
      <c r="AH9" s="61"/>
      <c r="AI9" s="64"/>
      <c r="AJ9" s="48" t="s">
        <v>592</v>
      </c>
      <c r="AK9" s="538" t="s">
        <v>591</v>
      </c>
      <c r="AL9" s="538"/>
      <c r="AM9" s="538"/>
      <c r="AN9" s="538"/>
      <c r="AO9" s="60"/>
      <c r="AP9" s="150"/>
      <c r="AQ9" s="150"/>
      <c r="AR9" s="150"/>
      <c r="AS9" s="150">
        <f t="shared" si="3"/>
        <v>0</v>
      </c>
      <c r="AT9" s="150">
        <f t="shared" si="3"/>
        <v>0</v>
      </c>
    </row>
    <row r="10" spans="1:50" s="62" customFormat="1" ht="15" customHeight="1" thickBot="1" x14ac:dyDescent="0.25">
      <c r="A10" s="192" t="s">
        <v>24</v>
      </c>
      <c r="B10" s="61"/>
      <c r="C10" s="64"/>
      <c r="D10" s="65" t="s">
        <v>856</v>
      </c>
      <c r="E10" s="187" t="s">
        <v>855</v>
      </c>
      <c r="F10" s="186"/>
      <c r="G10" s="186"/>
      <c r="H10" s="186"/>
      <c r="I10" s="60"/>
      <c r="J10" s="60"/>
      <c r="K10" s="150"/>
      <c r="L10" s="150"/>
      <c r="M10" s="150"/>
      <c r="N10" s="150"/>
      <c r="O10" s="150"/>
      <c r="P10" s="150"/>
      <c r="Q10" s="192" t="s">
        <v>175</v>
      </c>
      <c r="R10" s="61"/>
      <c r="S10" s="64"/>
      <c r="T10" s="65" t="s">
        <v>856</v>
      </c>
      <c r="U10" s="187" t="s">
        <v>855</v>
      </c>
      <c r="V10" s="186"/>
      <c r="W10" s="186"/>
      <c r="X10" s="186"/>
      <c r="Y10" s="60"/>
      <c r="Z10" s="150"/>
      <c r="AA10" s="150"/>
      <c r="AB10" s="150"/>
      <c r="AC10" s="150"/>
      <c r="AD10" s="150"/>
      <c r="AE10" s="150"/>
      <c r="AF10" s="150"/>
      <c r="AG10" s="192" t="s">
        <v>273</v>
      </c>
      <c r="AH10" s="61"/>
      <c r="AI10" s="64"/>
      <c r="AJ10" s="65" t="s">
        <v>856</v>
      </c>
      <c r="AK10" s="187" t="s">
        <v>855</v>
      </c>
      <c r="AL10" s="186"/>
      <c r="AM10" s="186"/>
      <c r="AN10" s="186"/>
      <c r="AO10" s="60"/>
      <c r="AP10" s="150"/>
      <c r="AQ10" s="150"/>
      <c r="AR10" s="150"/>
      <c r="AS10" s="150">
        <f t="shared" si="3"/>
        <v>0</v>
      </c>
      <c r="AT10" s="150">
        <f t="shared" si="3"/>
        <v>0</v>
      </c>
    </row>
    <row r="11" spans="1:50" s="62" customFormat="1" ht="15" customHeight="1" thickBot="1" x14ac:dyDescent="0.25">
      <c r="A11" s="192" t="s">
        <v>25</v>
      </c>
      <c r="B11" s="61"/>
      <c r="C11" s="64"/>
      <c r="D11" s="48" t="s">
        <v>593</v>
      </c>
      <c r="E11" s="59" t="s">
        <v>594</v>
      </c>
      <c r="F11" s="66"/>
      <c r="G11" s="66"/>
      <c r="H11" s="59"/>
      <c r="I11" s="60"/>
      <c r="J11" s="60"/>
      <c r="K11" s="150"/>
      <c r="L11" s="150"/>
      <c r="M11" s="150"/>
      <c r="N11" s="150"/>
      <c r="O11" s="150">
        <v>50</v>
      </c>
      <c r="P11" s="150">
        <v>50</v>
      </c>
      <c r="Q11" s="192" t="s">
        <v>176</v>
      </c>
      <c r="R11" s="61"/>
      <c r="S11" s="64"/>
      <c r="T11" s="48" t="s">
        <v>593</v>
      </c>
      <c r="U11" s="59" t="s">
        <v>594</v>
      </c>
      <c r="V11" s="66"/>
      <c r="W11" s="66"/>
      <c r="X11" s="59"/>
      <c r="Y11" s="60"/>
      <c r="Z11" s="150"/>
      <c r="AA11" s="150"/>
      <c r="AB11" s="150"/>
      <c r="AC11" s="150"/>
      <c r="AD11" s="150"/>
      <c r="AE11" s="150"/>
      <c r="AF11" s="150"/>
      <c r="AG11" s="192" t="s">
        <v>274</v>
      </c>
      <c r="AH11" s="61"/>
      <c r="AI11" s="64"/>
      <c r="AJ11" s="48" t="s">
        <v>593</v>
      </c>
      <c r="AK11" s="59" t="s">
        <v>594</v>
      </c>
      <c r="AL11" s="66"/>
      <c r="AM11" s="66"/>
      <c r="AN11" s="59"/>
      <c r="AO11" s="60"/>
      <c r="AP11" s="150"/>
      <c r="AQ11" s="150"/>
      <c r="AR11" s="150"/>
      <c r="AS11" s="150">
        <f t="shared" si="3"/>
        <v>50</v>
      </c>
      <c r="AT11" s="150">
        <f t="shared" si="3"/>
        <v>50</v>
      </c>
    </row>
    <row r="12" spans="1:50" s="86" customFormat="1" ht="15" customHeight="1" thickBot="1" x14ac:dyDescent="0.25">
      <c r="A12" s="192" t="s">
        <v>26</v>
      </c>
      <c r="B12" s="87"/>
      <c r="C12" s="88" t="s">
        <v>92</v>
      </c>
      <c r="D12" s="89" t="s">
        <v>91</v>
      </c>
      <c r="E12" s="90"/>
      <c r="F12" s="90"/>
      <c r="G12" s="90"/>
      <c r="H12" s="90"/>
      <c r="I12" s="91">
        <f t="shared" ref="I12:P12" si="4">SUM(I13:I18)</f>
        <v>0</v>
      </c>
      <c r="J12" s="91">
        <f t="shared" si="4"/>
        <v>0</v>
      </c>
      <c r="K12" s="91">
        <f t="shared" si="4"/>
        <v>0</v>
      </c>
      <c r="L12" s="91">
        <f t="shared" si="4"/>
        <v>0</v>
      </c>
      <c r="M12" s="91">
        <f t="shared" si="4"/>
        <v>0</v>
      </c>
      <c r="N12" s="91">
        <f t="shared" si="4"/>
        <v>0</v>
      </c>
      <c r="O12" s="91">
        <f t="shared" si="4"/>
        <v>0</v>
      </c>
      <c r="P12" s="91">
        <f t="shared" si="4"/>
        <v>0</v>
      </c>
      <c r="Q12" s="192" t="s">
        <v>177</v>
      </c>
      <c r="R12" s="87"/>
      <c r="S12" s="88" t="s">
        <v>92</v>
      </c>
      <c r="T12" s="89" t="s">
        <v>91</v>
      </c>
      <c r="U12" s="90"/>
      <c r="V12" s="90"/>
      <c r="W12" s="90"/>
      <c r="X12" s="90"/>
      <c r="Y12" s="91">
        <f>SUM(Y13:Y18)</f>
        <v>0</v>
      </c>
      <c r="Z12" s="91">
        <f>SUM(Z13:Z18)</f>
        <v>0</v>
      </c>
      <c r="AA12" s="91">
        <f>SUM(AA13:AA18)</f>
        <v>0</v>
      </c>
      <c r="AB12" s="91">
        <f>SUM(AB13:AB18)</f>
        <v>0</v>
      </c>
      <c r="AC12" s="91"/>
      <c r="AD12" s="91"/>
      <c r="AE12" s="91">
        <f>SUM(AE13:AE18)</f>
        <v>0</v>
      </c>
      <c r="AF12" s="91">
        <f>SUM(AF13:AF18)</f>
        <v>0</v>
      </c>
      <c r="AG12" s="192" t="s">
        <v>275</v>
      </c>
      <c r="AH12" s="87"/>
      <c r="AI12" s="88" t="s">
        <v>92</v>
      </c>
      <c r="AJ12" s="89" t="s">
        <v>91</v>
      </c>
      <c r="AK12" s="90"/>
      <c r="AL12" s="90"/>
      <c r="AM12" s="90"/>
      <c r="AN12" s="90"/>
      <c r="AO12" s="91"/>
      <c r="AP12" s="151"/>
      <c r="AQ12" s="91">
        <f>SUM(AQ13:AQ18)</f>
        <v>0</v>
      </c>
      <c r="AR12" s="91">
        <f>SUM(AR13:AR18)</f>
        <v>0</v>
      </c>
      <c r="AS12" s="176">
        <f t="shared" si="3"/>
        <v>0</v>
      </c>
      <c r="AT12" s="176">
        <f t="shared" si="3"/>
        <v>0</v>
      </c>
    </row>
    <row r="13" spans="1:50" s="25" customFormat="1" ht="15" customHeight="1" thickBot="1" x14ac:dyDescent="0.25">
      <c r="A13" s="192" t="s">
        <v>27</v>
      </c>
      <c r="B13" s="22"/>
      <c r="C13" s="23"/>
      <c r="D13" s="58" t="s">
        <v>599</v>
      </c>
      <c r="E13" s="59" t="s">
        <v>600</v>
      </c>
      <c r="F13" s="24"/>
      <c r="G13" s="24"/>
      <c r="H13" s="24"/>
      <c r="I13" s="60"/>
      <c r="J13" s="60"/>
      <c r="K13" s="150"/>
      <c r="L13" s="150"/>
      <c r="M13" s="150"/>
      <c r="N13" s="150"/>
      <c r="O13" s="150"/>
      <c r="P13" s="150"/>
      <c r="Q13" s="192" t="s">
        <v>178</v>
      </c>
      <c r="R13" s="22"/>
      <c r="S13" s="23"/>
      <c r="T13" s="58" t="s">
        <v>599</v>
      </c>
      <c r="U13" s="59" t="s">
        <v>600</v>
      </c>
      <c r="V13" s="24"/>
      <c r="W13" s="24"/>
      <c r="X13" s="24"/>
      <c r="Y13" s="60"/>
      <c r="Z13" s="150"/>
      <c r="AA13" s="150"/>
      <c r="AB13" s="150"/>
      <c r="AC13" s="150"/>
      <c r="AD13" s="150"/>
      <c r="AE13" s="150"/>
      <c r="AF13" s="150"/>
      <c r="AG13" s="192" t="s">
        <v>276</v>
      </c>
      <c r="AH13" s="22"/>
      <c r="AI13" s="23"/>
      <c r="AJ13" s="58" t="s">
        <v>599</v>
      </c>
      <c r="AK13" s="59" t="s">
        <v>600</v>
      </c>
      <c r="AL13" s="24"/>
      <c r="AM13" s="24"/>
      <c r="AN13" s="24"/>
      <c r="AO13" s="60"/>
      <c r="AP13" s="150"/>
      <c r="AQ13" s="150"/>
      <c r="AR13" s="150"/>
      <c r="AS13" s="150">
        <f t="shared" si="3"/>
        <v>0</v>
      </c>
      <c r="AT13" s="150">
        <f t="shared" si="3"/>
        <v>0</v>
      </c>
    </row>
    <row r="14" spans="1:50" s="25" customFormat="1" ht="15" customHeight="1" thickBot="1" x14ac:dyDescent="0.25">
      <c r="A14" s="192" t="s">
        <v>28</v>
      </c>
      <c r="B14" s="22"/>
      <c r="C14" s="23"/>
      <c r="D14" s="48" t="s">
        <v>601</v>
      </c>
      <c r="E14" s="59" t="s">
        <v>602</v>
      </c>
      <c r="F14" s="24"/>
      <c r="G14" s="24"/>
      <c r="H14" s="24"/>
      <c r="I14" s="60"/>
      <c r="J14" s="60"/>
      <c r="K14" s="150"/>
      <c r="L14" s="150"/>
      <c r="M14" s="150"/>
      <c r="N14" s="150"/>
      <c r="O14" s="150"/>
      <c r="P14" s="150"/>
      <c r="Q14" s="192" t="s">
        <v>179</v>
      </c>
      <c r="R14" s="22"/>
      <c r="S14" s="23"/>
      <c r="T14" s="48" t="s">
        <v>601</v>
      </c>
      <c r="U14" s="59" t="s">
        <v>602</v>
      </c>
      <c r="V14" s="24"/>
      <c r="W14" s="24"/>
      <c r="X14" s="24"/>
      <c r="Y14" s="60"/>
      <c r="Z14" s="150"/>
      <c r="AA14" s="150"/>
      <c r="AB14" s="150"/>
      <c r="AC14" s="150"/>
      <c r="AD14" s="150"/>
      <c r="AE14" s="150"/>
      <c r="AF14" s="150"/>
      <c r="AG14" s="192" t="s">
        <v>277</v>
      </c>
      <c r="AH14" s="22"/>
      <c r="AI14" s="23"/>
      <c r="AJ14" s="48" t="s">
        <v>601</v>
      </c>
      <c r="AK14" s="59" t="s">
        <v>602</v>
      </c>
      <c r="AL14" s="24"/>
      <c r="AM14" s="24"/>
      <c r="AN14" s="24"/>
      <c r="AO14" s="60"/>
      <c r="AP14" s="150"/>
      <c r="AQ14" s="150"/>
      <c r="AR14" s="150"/>
      <c r="AS14" s="150">
        <f t="shared" si="3"/>
        <v>0</v>
      </c>
      <c r="AT14" s="150">
        <f t="shared" si="3"/>
        <v>0</v>
      </c>
    </row>
    <row r="15" spans="1:50" s="25" customFormat="1" ht="15" customHeight="1" thickBot="1" x14ac:dyDescent="0.25">
      <c r="A15" s="192" t="s">
        <v>29</v>
      </c>
      <c r="B15" s="22"/>
      <c r="C15" s="23"/>
      <c r="D15" s="48" t="s">
        <v>603</v>
      </c>
      <c r="E15" s="59" t="s">
        <v>604</v>
      </c>
      <c r="F15" s="24"/>
      <c r="G15" s="24"/>
      <c r="H15" s="24"/>
      <c r="I15" s="60"/>
      <c r="J15" s="60"/>
      <c r="K15" s="150"/>
      <c r="L15" s="150"/>
      <c r="M15" s="150"/>
      <c r="N15" s="150"/>
      <c r="O15" s="150"/>
      <c r="P15" s="150"/>
      <c r="Q15" s="192" t="s">
        <v>180</v>
      </c>
      <c r="R15" s="22"/>
      <c r="S15" s="23"/>
      <c r="T15" s="48" t="s">
        <v>603</v>
      </c>
      <c r="U15" s="59" t="s">
        <v>604</v>
      </c>
      <c r="V15" s="24"/>
      <c r="W15" s="24"/>
      <c r="X15" s="24"/>
      <c r="Y15" s="60"/>
      <c r="Z15" s="150"/>
      <c r="AA15" s="150"/>
      <c r="AB15" s="150"/>
      <c r="AC15" s="150"/>
      <c r="AD15" s="150"/>
      <c r="AE15" s="150"/>
      <c r="AF15" s="150"/>
      <c r="AG15" s="192" t="s">
        <v>278</v>
      </c>
      <c r="AH15" s="22"/>
      <c r="AI15" s="23"/>
      <c r="AJ15" s="48" t="s">
        <v>603</v>
      </c>
      <c r="AK15" s="59" t="s">
        <v>604</v>
      </c>
      <c r="AL15" s="24"/>
      <c r="AM15" s="24"/>
      <c r="AN15" s="24"/>
      <c r="AO15" s="60"/>
      <c r="AP15" s="150"/>
      <c r="AQ15" s="150"/>
      <c r="AR15" s="150"/>
      <c r="AS15" s="150">
        <f t="shared" si="3"/>
        <v>0</v>
      </c>
      <c r="AT15" s="150">
        <f t="shared" si="3"/>
        <v>0</v>
      </c>
    </row>
    <row r="16" spans="1:50" s="25" customFormat="1" ht="15" customHeight="1" thickBot="1" x14ac:dyDescent="0.25">
      <c r="A16" s="192" t="s">
        <v>30</v>
      </c>
      <c r="B16" s="22"/>
      <c r="C16" s="23"/>
      <c r="D16" s="48" t="s">
        <v>605</v>
      </c>
      <c r="E16" s="59" t="s">
        <v>606</v>
      </c>
      <c r="F16" s="24"/>
      <c r="G16" s="24"/>
      <c r="H16" s="24"/>
      <c r="I16" s="60"/>
      <c r="J16" s="60"/>
      <c r="K16" s="150"/>
      <c r="L16" s="150"/>
      <c r="M16" s="150"/>
      <c r="N16" s="150"/>
      <c r="O16" s="150"/>
      <c r="P16" s="150"/>
      <c r="Q16" s="192" t="s">
        <v>181</v>
      </c>
      <c r="R16" s="22"/>
      <c r="S16" s="23"/>
      <c r="T16" s="48" t="s">
        <v>605</v>
      </c>
      <c r="U16" s="59" t="s">
        <v>606</v>
      </c>
      <c r="V16" s="24"/>
      <c r="W16" s="24"/>
      <c r="X16" s="24"/>
      <c r="Y16" s="60"/>
      <c r="Z16" s="150"/>
      <c r="AA16" s="150"/>
      <c r="AB16" s="150"/>
      <c r="AC16" s="150"/>
      <c r="AD16" s="150"/>
      <c r="AE16" s="150"/>
      <c r="AF16" s="150"/>
      <c r="AG16" s="192" t="s">
        <v>279</v>
      </c>
      <c r="AH16" s="22"/>
      <c r="AI16" s="23"/>
      <c r="AJ16" s="48" t="s">
        <v>605</v>
      </c>
      <c r="AK16" s="59" t="s">
        <v>606</v>
      </c>
      <c r="AL16" s="24"/>
      <c r="AM16" s="24"/>
      <c r="AN16" s="24"/>
      <c r="AO16" s="60"/>
      <c r="AP16" s="150"/>
      <c r="AQ16" s="150"/>
      <c r="AR16" s="150"/>
      <c r="AS16" s="150">
        <f t="shared" si="3"/>
        <v>0</v>
      </c>
      <c r="AT16" s="150">
        <f t="shared" si="3"/>
        <v>0</v>
      </c>
    </row>
    <row r="17" spans="1:46" s="25" customFormat="1" ht="15" customHeight="1" thickBot="1" x14ac:dyDescent="0.25">
      <c r="A17" s="192" t="s">
        <v>31</v>
      </c>
      <c r="B17" s="22"/>
      <c r="C17" s="23"/>
      <c r="D17" s="48" t="s">
        <v>607</v>
      </c>
      <c r="E17" s="59" t="s">
        <v>608</v>
      </c>
      <c r="F17" s="24"/>
      <c r="G17" s="24"/>
      <c r="H17" s="24"/>
      <c r="I17" s="60"/>
      <c r="J17" s="60"/>
      <c r="K17" s="150"/>
      <c r="L17" s="150"/>
      <c r="M17" s="150"/>
      <c r="N17" s="150"/>
      <c r="O17" s="150"/>
      <c r="P17" s="150"/>
      <c r="Q17" s="192" t="s">
        <v>182</v>
      </c>
      <c r="R17" s="22"/>
      <c r="S17" s="23"/>
      <c r="T17" s="48" t="s">
        <v>607</v>
      </c>
      <c r="U17" s="59" t="s">
        <v>608</v>
      </c>
      <c r="V17" s="24"/>
      <c r="W17" s="24"/>
      <c r="X17" s="24"/>
      <c r="Y17" s="60"/>
      <c r="Z17" s="150"/>
      <c r="AA17" s="150"/>
      <c r="AB17" s="150"/>
      <c r="AC17" s="150"/>
      <c r="AD17" s="150"/>
      <c r="AE17" s="150"/>
      <c r="AF17" s="150"/>
      <c r="AG17" s="192" t="s">
        <v>280</v>
      </c>
      <c r="AH17" s="22"/>
      <c r="AI17" s="23"/>
      <c r="AJ17" s="48" t="s">
        <v>607</v>
      </c>
      <c r="AK17" s="59" t="s">
        <v>608</v>
      </c>
      <c r="AL17" s="24"/>
      <c r="AM17" s="24"/>
      <c r="AN17" s="24"/>
      <c r="AO17" s="60"/>
      <c r="AP17" s="150"/>
      <c r="AQ17" s="150"/>
      <c r="AR17" s="150"/>
      <c r="AS17" s="150">
        <f t="shared" si="3"/>
        <v>0</v>
      </c>
      <c r="AT17" s="150">
        <f t="shared" si="3"/>
        <v>0</v>
      </c>
    </row>
    <row r="18" spans="1:46" s="25" customFormat="1" ht="15" customHeight="1" thickBot="1" x14ac:dyDescent="0.25">
      <c r="A18" s="192" t="s">
        <v>32</v>
      </c>
      <c r="B18" s="22"/>
      <c r="C18" s="23"/>
      <c r="D18" s="63" t="s">
        <v>609</v>
      </c>
      <c r="E18" s="59" t="s">
        <v>518</v>
      </c>
      <c r="F18" s="24"/>
      <c r="G18" s="24"/>
      <c r="H18" s="24"/>
      <c r="I18" s="60"/>
      <c r="J18" s="60"/>
      <c r="K18" s="150"/>
      <c r="L18" s="150"/>
      <c r="M18" s="150"/>
      <c r="N18" s="150"/>
      <c r="O18" s="150"/>
      <c r="P18" s="150"/>
      <c r="Q18" s="192" t="s">
        <v>183</v>
      </c>
      <c r="R18" s="22"/>
      <c r="S18" s="23"/>
      <c r="T18" s="63" t="s">
        <v>609</v>
      </c>
      <c r="U18" s="59" t="s">
        <v>518</v>
      </c>
      <c r="V18" s="24"/>
      <c r="W18" s="24"/>
      <c r="X18" s="24"/>
      <c r="Y18" s="60"/>
      <c r="Z18" s="150"/>
      <c r="AA18" s="150"/>
      <c r="AB18" s="150"/>
      <c r="AC18" s="150"/>
      <c r="AD18" s="150"/>
      <c r="AE18" s="150"/>
      <c r="AF18" s="150"/>
      <c r="AG18" s="192" t="s">
        <v>281</v>
      </c>
      <c r="AH18" s="22"/>
      <c r="AI18" s="23"/>
      <c r="AJ18" s="63" t="s">
        <v>609</v>
      </c>
      <c r="AK18" s="59" t="s">
        <v>518</v>
      </c>
      <c r="AL18" s="24"/>
      <c r="AM18" s="24"/>
      <c r="AN18" s="24"/>
      <c r="AO18" s="60"/>
      <c r="AP18" s="150"/>
      <c r="AQ18" s="150"/>
      <c r="AR18" s="150"/>
      <c r="AS18" s="150">
        <f t="shared" si="3"/>
        <v>0</v>
      </c>
      <c r="AT18" s="150">
        <f t="shared" si="3"/>
        <v>0</v>
      </c>
    </row>
    <row r="19" spans="1:46" s="86" customFormat="1" ht="15" customHeight="1" thickBot="1" x14ac:dyDescent="0.25">
      <c r="A19" s="192" t="s">
        <v>33</v>
      </c>
      <c r="B19" s="87"/>
      <c r="C19" s="88" t="s">
        <v>93</v>
      </c>
      <c r="D19" s="89" t="s">
        <v>89</v>
      </c>
      <c r="E19" s="90"/>
      <c r="F19" s="90"/>
      <c r="G19" s="90"/>
      <c r="H19" s="90"/>
      <c r="I19" s="94">
        <f t="shared" ref="I19:P19" si="5">SUM(I20:I29)</f>
        <v>0</v>
      </c>
      <c r="J19" s="94">
        <f t="shared" si="5"/>
        <v>0</v>
      </c>
      <c r="K19" s="151">
        <f t="shared" si="5"/>
        <v>0</v>
      </c>
      <c r="L19" s="151">
        <f t="shared" si="5"/>
        <v>0</v>
      </c>
      <c r="M19" s="151">
        <f t="shared" si="5"/>
        <v>0</v>
      </c>
      <c r="N19" s="151">
        <f t="shared" si="5"/>
        <v>0</v>
      </c>
      <c r="O19" s="151">
        <f t="shared" si="5"/>
        <v>0</v>
      </c>
      <c r="P19" s="151">
        <f t="shared" si="5"/>
        <v>0</v>
      </c>
      <c r="Q19" s="192" t="s">
        <v>184</v>
      </c>
      <c r="R19" s="87"/>
      <c r="S19" s="88" t="s">
        <v>93</v>
      </c>
      <c r="T19" s="89" t="s">
        <v>89</v>
      </c>
      <c r="U19" s="90"/>
      <c r="V19" s="90"/>
      <c r="W19" s="90"/>
      <c r="X19" s="90"/>
      <c r="Y19" s="91">
        <f t="shared" ref="Y19:AF19" si="6">SUM(Y20:Y29)</f>
        <v>30</v>
      </c>
      <c r="Z19" s="151">
        <f t="shared" si="6"/>
        <v>19</v>
      </c>
      <c r="AA19" s="151">
        <f t="shared" si="6"/>
        <v>4310</v>
      </c>
      <c r="AB19" s="151">
        <f t="shared" si="6"/>
        <v>3784</v>
      </c>
      <c r="AC19" s="151">
        <f t="shared" si="6"/>
        <v>255</v>
      </c>
      <c r="AD19" s="151">
        <f t="shared" si="6"/>
        <v>207</v>
      </c>
      <c r="AE19" s="151">
        <f t="shared" si="6"/>
        <v>0</v>
      </c>
      <c r="AF19" s="151">
        <f t="shared" si="6"/>
        <v>0</v>
      </c>
      <c r="AG19" s="192" t="s">
        <v>282</v>
      </c>
      <c r="AH19" s="87"/>
      <c r="AI19" s="88" t="s">
        <v>93</v>
      </c>
      <c r="AJ19" s="89" t="s">
        <v>89</v>
      </c>
      <c r="AK19" s="90"/>
      <c r="AL19" s="90"/>
      <c r="AM19" s="90"/>
      <c r="AN19" s="90"/>
      <c r="AO19" s="91"/>
      <c r="AP19" s="151"/>
      <c r="AQ19" s="151">
        <f>SUM(AQ20:AQ29)</f>
        <v>0</v>
      </c>
      <c r="AR19" s="151">
        <f>SUM(AR20:AR29)</f>
        <v>0</v>
      </c>
      <c r="AS19" s="176">
        <f t="shared" si="3"/>
        <v>4595</v>
      </c>
      <c r="AT19" s="176">
        <f t="shared" si="3"/>
        <v>4010</v>
      </c>
    </row>
    <row r="20" spans="1:46" s="62" customFormat="1" ht="15" customHeight="1" thickBot="1" x14ac:dyDescent="0.25">
      <c r="A20" s="192" t="s">
        <v>34</v>
      </c>
      <c r="B20" s="61"/>
      <c r="C20" s="64"/>
      <c r="D20" s="65" t="s">
        <v>610</v>
      </c>
      <c r="E20" s="59" t="s">
        <v>619</v>
      </c>
      <c r="F20" s="59"/>
      <c r="G20" s="59"/>
      <c r="H20" s="50"/>
      <c r="I20" s="60"/>
      <c r="J20" s="60"/>
      <c r="K20" s="150"/>
      <c r="L20" s="150"/>
      <c r="M20" s="150"/>
      <c r="N20" s="150"/>
      <c r="O20" s="150"/>
      <c r="P20" s="150"/>
      <c r="Q20" s="192" t="s">
        <v>185</v>
      </c>
      <c r="R20" s="61"/>
      <c r="S20" s="64"/>
      <c r="T20" s="65" t="s">
        <v>610</v>
      </c>
      <c r="U20" s="59" t="s">
        <v>619</v>
      </c>
      <c r="V20" s="59"/>
      <c r="W20" s="59"/>
      <c r="X20" s="50"/>
      <c r="Y20" s="60"/>
      <c r="Z20" s="150"/>
      <c r="AA20" s="150"/>
      <c r="AB20" s="150"/>
      <c r="AC20" s="150"/>
      <c r="AD20" s="150"/>
      <c r="AE20" s="150"/>
      <c r="AF20" s="150"/>
      <c r="AG20" s="192" t="s">
        <v>283</v>
      </c>
      <c r="AH20" s="61"/>
      <c r="AI20" s="64"/>
      <c r="AJ20" s="65" t="s">
        <v>610</v>
      </c>
      <c r="AK20" s="59" t="s">
        <v>619</v>
      </c>
      <c r="AL20" s="59"/>
      <c r="AM20" s="59"/>
      <c r="AN20" s="50"/>
      <c r="AO20" s="60"/>
      <c r="AP20" s="150"/>
      <c r="AQ20" s="150"/>
      <c r="AR20" s="150"/>
      <c r="AS20" s="150">
        <f t="shared" si="3"/>
        <v>0</v>
      </c>
      <c r="AT20" s="150">
        <f t="shared" si="3"/>
        <v>0</v>
      </c>
    </row>
    <row r="21" spans="1:46" s="62" customFormat="1" ht="15" customHeight="1" thickBot="1" x14ac:dyDescent="0.25">
      <c r="A21" s="192" t="s">
        <v>35</v>
      </c>
      <c r="B21" s="61"/>
      <c r="C21" s="64"/>
      <c r="D21" s="65" t="s">
        <v>611</v>
      </c>
      <c r="E21" s="59" t="s">
        <v>620</v>
      </c>
      <c r="F21" s="59"/>
      <c r="G21" s="59"/>
      <c r="H21" s="50"/>
      <c r="I21" s="60"/>
      <c r="J21" s="60"/>
      <c r="K21" s="150"/>
      <c r="L21" s="150"/>
      <c r="M21" s="150"/>
      <c r="N21" s="150"/>
      <c r="O21" s="150"/>
      <c r="P21" s="150"/>
      <c r="Q21" s="192" t="s">
        <v>186</v>
      </c>
      <c r="R21" s="61"/>
      <c r="S21" s="64"/>
      <c r="T21" s="65" t="s">
        <v>611</v>
      </c>
      <c r="U21" s="59" t="s">
        <v>620</v>
      </c>
      <c r="V21" s="59"/>
      <c r="W21" s="59"/>
      <c r="X21" s="50"/>
      <c r="Y21" s="60"/>
      <c r="Z21" s="150"/>
      <c r="AA21" s="150"/>
      <c r="AB21" s="150"/>
      <c r="AC21" s="150">
        <v>201</v>
      </c>
      <c r="AD21" s="150">
        <v>163</v>
      </c>
      <c r="AE21" s="150"/>
      <c r="AF21" s="150"/>
      <c r="AG21" s="192" t="s">
        <v>284</v>
      </c>
      <c r="AH21" s="61"/>
      <c r="AI21" s="64"/>
      <c r="AJ21" s="65" t="s">
        <v>611</v>
      </c>
      <c r="AK21" s="59" t="s">
        <v>620</v>
      </c>
      <c r="AL21" s="59"/>
      <c r="AM21" s="59"/>
      <c r="AN21" s="50"/>
      <c r="AO21" s="60"/>
      <c r="AP21" s="150"/>
      <c r="AQ21" s="150"/>
      <c r="AR21" s="150"/>
      <c r="AS21" s="150">
        <f t="shared" si="3"/>
        <v>201</v>
      </c>
      <c r="AT21" s="150">
        <f t="shared" si="3"/>
        <v>163</v>
      </c>
    </row>
    <row r="22" spans="1:46" s="62" customFormat="1" ht="15" customHeight="1" thickBot="1" x14ac:dyDescent="0.25">
      <c r="A22" s="192" t="s">
        <v>36</v>
      </c>
      <c r="B22" s="61"/>
      <c r="C22" s="64"/>
      <c r="D22" s="65" t="s">
        <v>612</v>
      </c>
      <c r="E22" s="50" t="s">
        <v>621</v>
      </c>
      <c r="F22" s="50"/>
      <c r="G22" s="50"/>
      <c r="H22" s="50"/>
      <c r="I22" s="60"/>
      <c r="J22" s="60"/>
      <c r="K22" s="150"/>
      <c r="L22" s="150"/>
      <c r="M22" s="150"/>
      <c r="N22" s="150"/>
      <c r="O22" s="150"/>
      <c r="P22" s="150"/>
      <c r="Q22" s="192" t="s">
        <v>187</v>
      </c>
      <c r="R22" s="61"/>
      <c r="S22" s="64"/>
      <c r="T22" s="65" t="s">
        <v>612</v>
      </c>
      <c r="U22" s="50" t="s">
        <v>621</v>
      </c>
      <c r="V22" s="50"/>
      <c r="W22" s="50"/>
      <c r="X22" s="50"/>
      <c r="Y22" s="60"/>
      <c r="Z22" s="150"/>
      <c r="AA22" s="150"/>
      <c r="AB22" s="150"/>
      <c r="AC22" s="150"/>
      <c r="AD22" s="150"/>
      <c r="AE22" s="150"/>
      <c r="AF22" s="150"/>
      <c r="AG22" s="192" t="s">
        <v>285</v>
      </c>
      <c r="AH22" s="61"/>
      <c r="AI22" s="64"/>
      <c r="AJ22" s="65" t="s">
        <v>612</v>
      </c>
      <c r="AK22" s="50" t="s">
        <v>621</v>
      </c>
      <c r="AL22" s="50"/>
      <c r="AM22" s="50"/>
      <c r="AN22" s="50"/>
      <c r="AO22" s="60"/>
      <c r="AP22" s="150"/>
      <c r="AQ22" s="150"/>
      <c r="AR22" s="150"/>
      <c r="AS22" s="150">
        <f t="shared" si="3"/>
        <v>0</v>
      </c>
      <c r="AT22" s="150">
        <f t="shared" si="3"/>
        <v>0</v>
      </c>
    </row>
    <row r="23" spans="1:46" s="62" customFormat="1" ht="15" customHeight="1" thickBot="1" x14ac:dyDescent="0.25">
      <c r="A23" s="192" t="s">
        <v>37</v>
      </c>
      <c r="B23" s="61"/>
      <c r="C23" s="64"/>
      <c r="D23" s="65" t="s">
        <v>613</v>
      </c>
      <c r="E23" s="50" t="s">
        <v>622</v>
      </c>
      <c r="F23" s="59"/>
      <c r="G23" s="59"/>
      <c r="H23" s="59"/>
      <c r="I23" s="60"/>
      <c r="J23" s="60"/>
      <c r="K23" s="150"/>
      <c r="L23" s="150"/>
      <c r="M23" s="150"/>
      <c r="N23" s="150"/>
      <c r="O23" s="150"/>
      <c r="P23" s="150"/>
      <c r="Q23" s="192" t="s">
        <v>188</v>
      </c>
      <c r="R23" s="61"/>
      <c r="S23" s="64"/>
      <c r="T23" s="65" t="s">
        <v>613</v>
      </c>
      <c r="U23" s="50" t="s">
        <v>622</v>
      </c>
      <c r="V23" s="59"/>
      <c r="W23" s="59"/>
      <c r="X23" s="59"/>
      <c r="Y23" s="60"/>
      <c r="Z23" s="150"/>
      <c r="AA23" s="150"/>
      <c r="AB23" s="150"/>
      <c r="AC23" s="150"/>
      <c r="AD23" s="150"/>
      <c r="AE23" s="150"/>
      <c r="AF23" s="150"/>
      <c r="AG23" s="192" t="s">
        <v>286</v>
      </c>
      <c r="AH23" s="61"/>
      <c r="AI23" s="64"/>
      <c r="AJ23" s="65" t="s">
        <v>613</v>
      </c>
      <c r="AK23" s="50" t="s">
        <v>622</v>
      </c>
      <c r="AL23" s="59"/>
      <c r="AM23" s="59"/>
      <c r="AN23" s="59"/>
      <c r="AO23" s="60"/>
      <c r="AP23" s="150"/>
      <c r="AQ23" s="150"/>
      <c r="AR23" s="150"/>
      <c r="AS23" s="150">
        <f t="shared" si="3"/>
        <v>0</v>
      </c>
      <c r="AT23" s="150">
        <f t="shared" si="3"/>
        <v>0</v>
      </c>
    </row>
    <row r="24" spans="1:46" s="62" customFormat="1" ht="15" customHeight="1" thickBot="1" x14ac:dyDescent="0.25">
      <c r="A24" s="192" t="s">
        <v>38</v>
      </c>
      <c r="B24" s="61"/>
      <c r="C24" s="64"/>
      <c r="D24" s="65" t="s">
        <v>614</v>
      </c>
      <c r="E24" s="50" t="s">
        <v>623</v>
      </c>
      <c r="F24" s="59"/>
      <c r="G24" s="59"/>
      <c r="H24" s="59"/>
      <c r="I24" s="60"/>
      <c r="J24" s="60"/>
      <c r="K24" s="150"/>
      <c r="L24" s="150"/>
      <c r="M24" s="150"/>
      <c r="N24" s="150"/>
      <c r="O24" s="150"/>
      <c r="P24" s="150"/>
      <c r="Q24" s="192" t="s">
        <v>189</v>
      </c>
      <c r="R24" s="61"/>
      <c r="S24" s="64"/>
      <c r="T24" s="65" t="s">
        <v>614</v>
      </c>
      <c r="U24" s="50" t="s">
        <v>623</v>
      </c>
      <c r="V24" s="59"/>
      <c r="W24" s="59"/>
      <c r="X24" s="59"/>
      <c r="Y24" s="60"/>
      <c r="Z24" s="150"/>
      <c r="AA24" s="150">
        <v>2817</v>
      </c>
      <c r="AB24" s="150">
        <v>2769</v>
      </c>
      <c r="AC24" s="150"/>
      <c r="AD24" s="150"/>
      <c r="AE24" s="150"/>
      <c r="AF24" s="150"/>
      <c r="AG24" s="192" t="s">
        <v>287</v>
      </c>
      <c r="AH24" s="61"/>
      <c r="AI24" s="64"/>
      <c r="AJ24" s="65" t="s">
        <v>614</v>
      </c>
      <c r="AK24" s="50" t="s">
        <v>623</v>
      </c>
      <c r="AL24" s="59"/>
      <c r="AM24" s="59"/>
      <c r="AN24" s="59"/>
      <c r="AO24" s="60"/>
      <c r="AP24" s="150"/>
      <c r="AQ24" s="150"/>
      <c r="AR24" s="150"/>
      <c r="AS24" s="150">
        <f t="shared" si="3"/>
        <v>2817</v>
      </c>
      <c r="AT24" s="150">
        <f t="shared" si="3"/>
        <v>2769</v>
      </c>
    </row>
    <row r="25" spans="1:46" s="62" customFormat="1" ht="15" customHeight="1" thickBot="1" x14ac:dyDescent="0.25">
      <c r="A25" s="192" t="s">
        <v>40</v>
      </c>
      <c r="B25" s="61"/>
      <c r="C25" s="64"/>
      <c r="D25" s="65" t="s">
        <v>615</v>
      </c>
      <c r="E25" s="50" t="s">
        <v>624</v>
      </c>
      <c r="F25" s="59"/>
      <c r="G25" s="59"/>
      <c r="H25" s="59"/>
      <c r="I25" s="60"/>
      <c r="J25" s="60"/>
      <c r="K25" s="150"/>
      <c r="L25" s="150"/>
      <c r="M25" s="150"/>
      <c r="N25" s="150"/>
      <c r="O25" s="150"/>
      <c r="P25" s="150"/>
      <c r="Q25" s="192" t="s">
        <v>190</v>
      </c>
      <c r="R25" s="61"/>
      <c r="S25" s="64"/>
      <c r="T25" s="65" t="s">
        <v>615</v>
      </c>
      <c r="U25" s="50" t="s">
        <v>624</v>
      </c>
      <c r="V25" s="59"/>
      <c r="W25" s="59"/>
      <c r="X25" s="59"/>
      <c r="Y25" s="60"/>
      <c r="Z25" s="150"/>
      <c r="AA25" s="150">
        <v>760</v>
      </c>
      <c r="AB25" s="150">
        <v>747</v>
      </c>
      <c r="AC25" s="150">
        <v>54</v>
      </c>
      <c r="AD25" s="150">
        <v>44</v>
      </c>
      <c r="AE25" s="150"/>
      <c r="AF25" s="150"/>
      <c r="AG25" s="192" t="s">
        <v>288</v>
      </c>
      <c r="AH25" s="61"/>
      <c r="AI25" s="64"/>
      <c r="AJ25" s="65" t="s">
        <v>615</v>
      </c>
      <c r="AK25" s="50" t="s">
        <v>624</v>
      </c>
      <c r="AL25" s="59"/>
      <c r="AM25" s="59"/>
      <c r="AN25" s="59"/>
      <c r="AO25" s="60"/>
      <c r="AP25" s="150"/>
      <c r="AQ25" s="150"/>
      <c r="AR25" s="150"/>
      <c r="AS25" s="150">
        <f t="shared" si="3"/>
        <v>814</v>
      </c>
      <c r="AT25" s="150">
        <f t="shared" si="3"/>
        <v>791</v>
      </c>
    </row>
    <row r="26" spans="1:46" s="62" customFormat="1" ht="15" customHeight="1" thickBot="1" x14ac:dyDescent="0.25">
      <c r="A26" s="192" t="s">
        <v>41</v>
      </c>
      <c r="B26" s="61"/>
      <c r="C26" s="64"/>
      <c r="D26" s="65" t="s">
        <v>616</v>
      </c>
      <c r="E26" s="50" t="s">
        <v>625</v>
      </c>
      <c r="F26" s="59"/>
      <c r="G26" s="59"/>
      <c r="H26" s="59"/>
      <c r="I26" s="60"/>
      <c r="J26" s="60"/>
      <c r="K26" s="150"/>
      <c r="L26" s="150"/>
      <c r="M26" s="150"/>
      <c r="N26" s="150"/>
      <c r="O26" s="150"/>
      <c r="P26" s="150"/>
      <c r="Q26" s="192" t="s">
        <v>191</v>
      </c>
      <c r="R26" s="61"/>
      <c r="S26" s="64"/>
      <c r="T26" s="65" t="s">
        <v>616</v>
      </c>
      <c r="U26" s="50" t="s">
        <v>625</v>
      </c>
      <c r="V26" s="59"/>
      <c r="W26" s="59"/>
      <c r="X26" s="59"/>
      <c r="Y26" s="60"/>
      <c r="Z26" s="150"/>
      <c r="AA26" s="150">
        <v>733</v>
      </c>
      <c r="AB26" s="150">
        <v>268</v>
      </c>
      <c r="AC26" s="150"/>
      <c r="AD26" s="150"/>
      <c r="AE26" s="150"/>
      <c r="AF26" s="150"/>
      <c r="AG26" s="192" t="s">
        <v>289</v>
      </c>
      <c r="AH26" s="61"/>
      <c r="AI26" s="64"/>
      <c r="AJ26" s="65" t="s">
        <v>616</v>
      </c>
      <c r="AK26" s="50" t="s">
        <v>625</v>
      </c>
      <c r="AL26" s="59"/>
      <c r="AM26" s="59"/>
      <c r="AN26" s="59"/>
      <c r="AO26" s="60"/>
      <c r="AP26" s="150"/>
      <c r="AQ26" s="150"/>
      <c r="AR26" s="150"/>
      <c r="AS26" s="150">
        <f t="shared" si="3"/>
        <v>733</v>
      </c>
      <c r="AT26" s="150">
        <f t="shared" si="3"/>
        <v>268</v>
      </c>
    </row>
    <row r="27" spans="1:46" s="62" customFormat="1" ht="15" customHeight="1" thickBot="1" x14ac:dyDescent="0.25">
      <c r="A27" s="192" t="s">
        <v>43</v>
      </c>
      <c r="B27" s="61"/>
      <c r="C27" s="64"/>
      <c r="D27" s="65" t="s">
        <v>617</v>
      </c>
      <c r="E27" s="50" t="s">
        <v>626</v>
      </c>
      <c r="F27" s="59"/>
      <c r="G27" s="59"/>
      <c r="H27" s="59"/>
      <c r="I27" s="60"/>
      <c r="J27" s="60"/>
      <c r="K27" s="150"/>
      <c r="L27" s="150"/>
      <c r="M27" s="150"/>
      <c r="N27" s="150"/>
      <c r="O27" s="150"/>
      <c r="P27" s="150"/>
      <c r="Q27" s="192" t="s">
        <v>192</v>
      </c>
      <c r="R27" s="61"/>
      <c r="S27" s="64"/>
      <c r="T27" s="65" t="s">
        <v>617</v>
      </c>
      <c r="U27" s="50" t="s">
        <v>626</v>
      </c>
      <c r="V27" s="59"/>
      <c r="W27" s="59"/>
      <c r="X27" s="59"/>
      <c r="Y27" s="60">
        <v>30</v>
      </c>
      <c r="Z27" s="150">
        <v>19</v>
      </c>
      <c r="AA27" s="150"/>
      <c r="AB27" s="150"/>
      <c r="AC27" s="150"/>
      <c r="AD27" s="150"/>
      <c r="AE27" s="150"/>
      <c r="AF27" s="150"/>
      <c r="AG27" s="192" t="s">
        <v>290</v>
      </c>
      <c r="AH27" s="61"/>
      <c r="AI27" s="64"/>
      <c r="AJ27" s="65" t="s">
        <v>617</v>
      </c>
      <c r="AK27" s="50" t="s">
        <v>626</v>
      </c>
      <c r="AL27" s="59"/>
      <c r="AM27" s="59"/>
      <c r="AN27" s="59"/>
      <c r="AO27" s="60"/>
      <c r="AP27" s="150"/>
      <c r="AQ27" s="150"/>
      <c r="AR27" s="150"/>
      <c r="AS27" s="150">
        <f t="shared" si="3"/>
        <v>30</v>
      </c>
      <c r="AT27" s="150">
        <f t="shared" si="3"/>
        <v>19</v>
      </c>
    </row>
    <row r="28" spans="1:46" s="62" customFormat="1" ht="15" customHeight="1" thickBot="1" x14ac:dyDescent="0.25">
      <c r="A28" s="192" t="s">
        <v>44</v>
      </c>
      <c r="B28" s="61"/>
      <c r="C28" s="64"/>
      <c r="D28" s="65" t="s">
        <v>948</v>
      </c>
      <c r="E28" s="50" t="s">
        <v>949</v>
      </c>
      <c r="F28" s="59"/>
      <c r="G28" s="59"/>
      <c r="H28" s="59"/>
      <c r="I28" s="60"/>
      <c r="J28" s="60"/>
      <c r="K28" s="150"/>
      <c r="L28" s="150"/>
      <c r="M28" s="150"/>
      <c r="N28" s="150"/>
      <c r="O28" s="150"/>
      <c r="P28" s="150"/>
      <c r="Q28" s="192" t="s">
        <v>193</v>
      </c>
      <c r="R28" s="61"/>
      <c r="S28" s="64"/>
      <c r="T28" s="65" t="s">
        <v>948</v>
      </c>
      <c r="U28" s="50" t="s">
        <v>949</v>
      </c>
      <c r="V28" s="59"/>
      <c r="W28" s="59"/>
      <c r="X28" s="59"/>
      <c r="Y28" s="60"/>
      <c r="Z28" s="150"/>
      <c r="AA28" s="150"/>
      <c r="AB28" s="150"/>
      <c r="AC28" s="150"/>
      <c r="AD28" s="150"/>
      <c r="AE28" s="150"/>
      <c r="AF28" s="150"/>
      <c r="AG28" s="192" t="s">
        <v>291</v>
      </c>
      <c r="AH28" s="61"/>
      <c r="AI28" s="64"/>
      <c r="AJ28" s="65" t="s">
        <v>948</v>
      </c>
      <c r="AK28" s="50" t="s">
        <v>949</v>
      </c>
      <c r="AL28" s="59"/>
      <c r="AM28" s="59"/>
      <c r="AN28" s="59"/>
      <c r="AO28" s="60"/>
      <c r="AP28" s="150"/>
      <c r="AQ28" s="150"/>
      <c r="AR28" s="150"/>
      <c r="AS28" s="150">
        <f>SUM(I28,K28,M28,O28,Y28,AA28,AC28,AE28,AO28,AQ28)</f>
        <v>0</v>
      </c>
      <c r="AT28" s="150">
        <f>SUM(J28,L28,N28,P28,Z28,AB28,AD28,AF28,AP28,AR28)</f>
        <v>0</v>
      </c>
    </row>
    <row r="29" spans="1:46" s="62" customFormat="1" ht="15" customHeight="1" thickBot="1" x14ac:dyDescent="0.25">
      <c r="A29" s="192" t="s">
        <v>45</v>
      </c>
      <c r="B29" s="61"/>
      <c r="C29" s="64"/>
      <c r="D29" s="65" t="s">
        <v>618</v>
      </c>
      <c r="E29" s="50" t="s">
        <v>627</v>
      </c>
      <c r="F29" s="59"/>
      <c r="G29" s="59"/>
      <c r="H29" s="59"/>
      <c r="I29" s="60"/>
      <c r="J29" s="60"/>
      <c r="K29" s="150"/>
      <c r="L29" s="150"/>
      <c r="M29" s="150"/>
      <c r="N29" s="150"/>
      <c r="O29" s="150"/>
      <c r="P29" s="150"/>
      <c r="Q29" s="192" t="s">
        <v>194</v>
      </c>
      <c r="R29" s="61"/>
      <c r="S29" s="64"/>
      <c r="T29" s="65" t="s">
        <v>618</v>
      </c>
      <c r="U29" s="50" t="s">
        <v>627</v>
      </c>
      <c r="V29" s="59"/>
      <c r="W29" s="59"/>
      <c r="X29" s="59"/>
      <c r="Y29" s="60"/>
      <c r="Z29" s="150"/>
      <c r="AA29" s="150"/>
      <c r="AB29" s="150"/>
      <c r="AC29" s="150"/>
      <c r="AD29" s="150"/>
      <c r="AE29" s="150"/>
      <c r="AF29" s="150"/>
      <c r="AG29" s="192" t="s">
        <v>292</v>
      </c>
      <c r="AH29" s="61"/>
      <c r="AI29" s="64"/>
      <c r="AJ29" s="65" t="s">
        <v>618</v>
      </c>
      <c r="AK29" s="50" t="s">
        <v>627</v>
      </c>
      <c r="AL29" s="59"/>
      <c r="AM29" s="59"/>
      <c r="AN29" s="59"/>
      <c r="AO29" s="60"/>
      <c r="AP29" s="150"/>
      <c r="AQ29" s="150"/>
      <c r="AR29" s="150"/>
      <c r="AS29" s="150">
        <f t="shared" si="3"/>
        <v>0</v>
      </c>
      <c r="AT29" s="150">
        <f t="shared" si="3"/>
        <v>0</v>
      </c>
    </row>
    <row r="30" spans="1:46" s="86" customFormat="1" ht="15" customHeight="1" thickBot="1" x14ac:dyDescent="0.25">
      <c r="A30" s="192" t="s">
        <v>47</v>
      </c>
      <c r="B30" s="87"/>
      <c r="C30" s="88" t="s">
        <v>94</v>
      </c>
      <c r="D30" s="92" t="s">
        <v>520</v>
      </c>
      <c r="E30" s="93"/>
      <c r="F30" s="90"/>
      <c r="G30" s="90"/>
      <c r="H30" s="90"/>
      <c r="I30" s="91">
        <f t="shared" ref="I30:P30" si="7">SUM(I31:I32)</f>
        <v>0</v>
      </c>
      <c r="J30" s="91">
        <f t="shared" si="7"/>
        <v>0</v>
      </c>
      <c r="K30" s="91">
        <f t="shared" si="7"/>
        <v>100</v>
      </c>
      <c r="L30" s="91">
        <f t="shared" si="7"/>
        <v>100</v>
      </c>
      <c r="M30" s="91">
        <f t="shared" si="7"/>
        <v>0</v>
      </c>
      <c r="N30" s="91">
        <f t="shared" si="7"/>
        <v>0</v>
      </c>
      <c r="O30" s="91">
        <f t="shared" si="7"/>
        <v>0</v>
      </c>
      <c r="P30" s="91">
        <f t="shared" si="7"/>
        <v>0</v>
      </c>
      <c r="Q30" s="192" t="s">
        <v>195</v>
      </c>
      <c r="R30" s="87"/>
      <c r="S30" s="88" t="s">
        <v>94</v>
      </c>
      <c r="T30" s="92" t="s">
        <v>520</v>
      </c>
      <c r="U30" s="93"/>
      <c r="V30" s="90"/>
      <c r="W30" s="90"/>
      <c r="X30" s="90"/>
      <c r="Y30" s="91">
        <f>SUM(Y31:Y32)</f>
        <v>0</v>
      </c>
      <c r="Z30" s="91">
        <f>SUM(Z31:Z32)</f>
        <v>0</v>
      </c>
      <c r="AA30" s="91">
        <f>SUM(AA31:AA32)</f>
        <v>0</v>
      </c>
      <c r="AB30" s="91">
        <f>SUM(AB31:AB32)</f>
        <v>0</v>
      </c>
      <c r="AC30" s="91"/>
      <c r="AD30" s="91"/>
      <c r="AE30" s="91">
        <f>SUM(AE31:AE32)</f>
        <v>0</v>
      </c>
      <c r="AF30" s="91">
        <f>SUM(AF31:AF32)</f>
        <v>0</v>
      </c>
      <c r="AG30" s="192" t="s">
        <v>293</v>
      </c>
      <c r="AH30" s="87"/>
      <c r="AI30" s="88" t="s">
        <v>94</v>
      </c>
      <c r="AJ30" s="92" t="s">
        <v>520</v>
      </c>
      <c r="AK30" s="93"/>
      <c r="AL30" s="90"/>
      <c r="AM30" s="90"/>
      <c r="AN30" s="90"/>
      <c r="AO30" s="91"/>
      <c r="AP30" s="151"/>
      <c r="AQ30" s="91">
        <f>SUM(AQ31:AQ32)</f>
        <v>0</v>
      </c>
      <c r="AR30" s="91">
        <f>SUM(AR31:AR32)</f>
        <v>0</v>
      </c>
      <c r="AS30" s="176">
        <f t="shared" si="3"/>
        <v>100</v>
      </c>
      <c r="AT30" s="176">
        <f t="shared" si="3"/>
        <v>100</v>
      </c>
    </row>
    <row r="31" spans="1:46" s="49" customFormat="1" ht="15" customHeight="1" thickBot="1" x14ac:dyDescent="0.25">
      <c r="A31" s="192" t="s">
        <v>48</v>
      </c>
      <c r="B31" s="47"/>
      <c r="C31" s="67"/>
      <c r="D31" s="48" t="s">
        <v>632</v>
      </c>
      <c r="E31" s="50" t="s">
        <v>630</v>
      </c>
      <c r="F31" s="68"/>
      <c r="G31" s="51"/>
      <c r="H31" s="51"/>
      <c r="I31" s="60"/>
      <c r="J31" s="60"/>
      <c r="K31" s="150"/>
      <c r="L31" s="150"/>
      <c r="M31" s="150"/>
      <c r="N31" s="150"/>
      <c r="O31" s="150"/>
      <c r="P31" s="150"/>
      <c r="Q31" s="192" t="s">
        <v>196</v>
      </c>
      <c r="R31" s="47"/>
      <c r="S31" s="67"/>
      <c r="T31" s="48" t="s">
        <v>632</v>
      </c>
      <c r="U31" s="50" t="s">
        <v>630</v>
      </c>
      <c r="V31" s="68"/>
      <c r="W31" s="51"/>
      <c r="X31" s="51"/>
      <c r="Y31" s="60"/>
      <c r="Z31" s="150"/>
      <c r="AA31" s="150"/>
      <c r="AB31" s="150"/>
      <c r="AC31" s="150"/>
      <c r="AD31" s="150"/>
      <c r="AE31" s="150"/>
      <c r="AF31" s="150"/>
      <c r="AG31" s="192" t="s">
        <v>294</v>
      </c>
      <c r="AH31" s="47"/>
      <c r="AI31" s="67"/>
      <c r="AJ31" s="48" t="s">
        <v>632</v>
      </c>
      <c r="AK31" s="50" t="s">
        <v>630</v>
      </c>
      <c r="AL31" s="68"/>
      <c r="AM31" s="51"/>
      <c r="AN31" s="51"/>
      <c r="AO31" s="60"/>
      <c r="AP31" s="150"/>
      <c r="AQ31" s="150"/>
      <c r="AR31" s="150"/>
      <c r="AS31" s="150">
        <f t="shared" si="3"/>
        <v>0</v>
      </c>
      <c r="AT31" s="150">
        <f t="shared" si="3"/>
        <v>0</v>
      </c>
    </row>
    <row r="32" spans="1:46" s="49" customFormat="1" ht="15" customHeight="1" thickBot="1" x14ac:dyDescent="0.25">
      <c r="A32" s="192" t="s">
        <v>49</v>
      </c>
      <c r="B32" s="47"/>
      <c r="C32" s="67"/>
      <c r="D32" s="48" t="s">
        <v>633</v>
      </c>
      <c r="E32" s="50" t="s">
        <v>631</v>
      </c>
      <c r="F32" s="68"/>
      <c r="G32" s="51"/>
      <c r="H32" s="51"/>
      <c r="I32" s="60"/>
      <c r="J32" s="60"/>
      <c r="K32" s="150">
        <v>100</v>
      </c>
      <c r="L32" s="150">
        <v>100</v>
      </c>
      <c r="M32" s="150"/>
      <c r="N32" s="150"/>
      <c r="O32" s="150"/>
      <c r="P32" s="150"/>
      <c r="Q32" s="192" t="s">
        <v>197</v>
      </c>
      <c r="R32" s="47"/>
      <c r="S32" s="67"/>
      <c r="T32" s="48" t="s">
        <v>633</v>
      </c>
      <c r="U32" s="50" t="s">
        <v>631</v>
      </c>
      <c r="V32" s="68"/>
      <c r="W32" s="51"/>
      <c r="X32" s="51"/>
      <c r="Y32" s="60"/>
      <c r="Z32" s="150"/>
      <c r="AA32" s="150"/>
      <c r="AB32" s="150"/>
      <c r="AC32" s="150"/>
      <c r="AD32" s="150"/>
      <c r="AE32" s="150"/>
      <c r="AF32" s="150"/>
      <c r="AG32" s="192" t="s">
        <v>295</v>
      </c>
      <c r="AH32" s="47"/>
      <c r="AI32" s="67"/>
      <c r="AJ32" s="48" t="s">
        <v>633</v>
      </c>
      <c r="AK32" s="50" t="s">
        <v>631</v>
      </c>
      <c r="AL32" s="68"/>
      <c r="AM32" s="51"/>
      <c r="AN32" s="51"/>
      <c r="AO32" s="60"/>
      <c r="AP32" s="150"/>
      <c r="AQ32" s="150"/>
      <c r="AR32" s="150"/>
      <c r="AS32" s="150">
        <f t="shared" si="3"/>
        <v>100</v>
      </c>
      <c r="AT32" s="150">
        <f t="shared" si="3"/>
        <v>100</v>
      </c>
    </row>
    <row r="33" spans="1:46" s="86" customFormat="1" ht="15" customHeight="1" thickBot="1" x14ac:dyDescent="0.25">
      <c r="A33" s="192" t="s">
        <v>50</v>
      </c>
      <c r="B33" s="82" t="s">
        <v>96</v>
      </c>
      <c r="C33" s="83" t="s">
        <v>97</v>
      </c>
      <c r="D33" s="83"/>
      <c r="E33" s="83"/>
      <c r="F33" s="83"/>
      <c r="G33" s="83"/>
      <c r="H33" s="83"/>
      <c r="I33" s="85">
        <f t="shared" ref="I33:P33" si="8">SUM(I34,I37,I40)</f>
        <v>0</v>
      </c>
      <c r="J33" s="85">
        <f t="shared" si="8"/>
        <v>0</v>
      </c>
      <c r="K33" s="85">
        <f t="shared" si="8"/>
        <v>0</v>
      </c>
      <c r="L33" s="85">
        <f t="shared" si="8"/>
        <v>0</v>
      </c>
      <c r="M33" s="85">
        <f t="shared" si="8"/>
        <v>0</v>
      </c>
      <c r="N33" s="85">
        <f t="shared" si="8"/>
        <v>0</v>
      </c>
      <c r="O33" s="85">
        <f t="shared" si="8"/>
        <v>0</v>
      </c>
      <c r="P33" s="85">
        <f t="shared" si="8"/>
        <v>0</v>
      </c>
      <c r="Q33" s="192" t="s">
        <v>198</v>
      </c>
      <c r="R33" s="82" t="s">
        <v>96</v>
      </c>
      <c r="S33" s="83" t="s">
        <v>97</v>
      </c>
      <c r="T33" s="83"/>
      <c r="U33" s="83"/>
      <c r="V33" s="83"/>
      <c r="W33" s="83"/>
      <c r="X33" s="83"/>
      <c r="Y33" s="85">
        <f>SUM(Y34,Y37,Y40)</f>
        <v>0</v>
      </c>
      <c r="Z33" s="85">
        <f>SUM(Z34,Z37,Z40)</f>
        <v>0</v>
      </c>
      <c r="AA33" s="85">
        <f>SUM(AA34,AA37,AA40)</f>
        <v>0</v>
      </c>
      <c r="AB33" s="85">
        <f>SUM(AB34,AB37,AB40)</f>
        <v>0</v>
      </c>
      <c r="AC33" s="85"/>
      <c r="AD33" s="85"/>
      <c r="AE33" s="85">
        <f>SUM(AE34,AE37,AE40)</f>
        <v>0</v>
      </c>
      <c r="AF33" s="85">
        <f>SUM(AF34,AF37,AF40)</f>
        <v>0</v>
      </c>
      <c r="AG33" s="192" t="s">
        <v>296</v>
      </c>
      <c r="AH33" s="82" t="s">
        <v>96</v>
      </c>
      <c r="AI33" s="83" t="s">
        <v>97</v>
      </c>
      <c r="AJ33" s="83"/>
      <c r="AK33" s="83"/>
      <c r="AL33" s="83"/>
      <c r="AM33" s="83"/>
      <c r="AN33" s="83"/>
      <c r="AO33" s="85"/>
      <c r="AP33" s="148"/>
      <c r="AQ33" s="85">
        <f>SUM(AQ34,AQ37,AQ40)</f>
        <v>0</v>
      </c>
      <c r="AR33" s="85">
        <f>SUM(AR34,AR37,AR40)</f>
        <v>0</v>
      </c>
      <c r="AS33" s="174">
        <f t="shared" si="3"/>
        <v>0</v>
      </c>
      <c r="AT33" s="174">
        <f t="shared" si="3"/>
        <v>0</v>
      </c>
    </row>
    <row r="34" spans="1:46" s="86" customFormat="1" ht="15" customHeight="1" thickBot="1" x14ac:dyDescent="0.25">
      <c r="A34" s="192" t="s">
        <v>51</v>
      </c>
      <c r="B34" s="87"/>
      <c r="C34" s="95" t="s">
        <v>98</v>
      </c>
      <c r="D34" s="97" t="s">
        <v>521</v>
      </c>
      <c r="E34" s="92"/>
      <c r="F34" s="93"/>
      <c r="G34" s="93"/>
      <c r="H34" s="93"/>
      <c r="I34" s="94">
        <f t="shared" ref="I34:P34" si="9">SUM(I35:I36)</f>
        <v>0</v>
      </c>
      <c r="J34" s="94">
        <f t="shared" si="9"/>
        <v>0</v>
      </c>
      <c r="K34" s="94">
        <f t="shared" si="9"/>
        <v>0</v>
      </c>
      <c r="L34" s="94">
        <f t="shared" si="9"/>
        <v>0</v>
      </c>
      <c r="M34" s="94">
        <f t="shared" si="9"/>
        <v>0</v>
      </c>
      <c r="N34" s="94">
        <f t="shared" si="9"/>
        <v>0</v>
      </c>
      <c r="O34" s="94">
        <f t="shared" si="9"/>
        <v>0</v>
      </c>
      <c r="P34" s="94">
        <f t="shared" si="9"/>
        <v>0</v>
      </c>
      <c r="Q34" s="192" t="s">
        <v>199</v>
      </c>
      <c r="R34" s="87"/>
      <c r="S34" s="95" t="s">
        <v>98</v>
      </c>
      <c r="T34" s="97" t="s">
        <v>521</v>
      </c>
      <c r="U34" s="92"/>
      <c r="V34" s="93"/>
      <c r="W34" s="93"/>
      <c r="X34" s="93"/>
      <c r="Y34" s="94">
        <f>SUM(Y35:Y36)</f>
        <v>0</v>
      </c>
      <c r="Z34" s="94">
        <f>SUM(Z35:Z36)</f>
        <v>0</v>
      </c>
      <c r="AA34" s="94">
        <f>SUM(AA35:AA36)</f>
        <v>0</v>
      </c>
      <c r="AB34" s="94">
        <f>SUM(AB35:AB36)</f>
        <v>0</v>
      </c>
      <c r="AC34" s="94"/>
      <c r="AD34" s="94"/>
      <c r="AE34" s="94">
        <f>SUM(AE35:AE36)</f>
        <v>0</v>
      </c>
      <c r="AF34" s="94">
        <f>SUM(AF35:AF36)</f>
        <v>0</v>
      </c>
      <c r="AG34" s="192" t="s">
        <v>297</v>
      </c>
      <c r="AH34" s="87"/>
      <c r="AI34" s="95" t="s">
        <v>98</v>
      </c>
      <c r="AJ34" s="97" t="s">
        <v>521</v>
      </c>
      <c r="AK34" s="92"/>
      <c r="AL34" s="93"/>
      <c r="AM34" s="93"/>
      <c r="AN34" s="93"/>
      <c r="AO34" s="94"/>
      <c r="AP34" s="149"/>
      <c r="AQ34" s="94">
        <f>SUM(AQ35:AQ36)</f>
        <v>0</v>
      </c>
      <c r="AR34" s="94">
        <f>SUM(AR35:AR36)</f>
        <v>0</v>
      </c>
      <c r="AS34" s="175">
        <f t="shared" si="3"/>
        <v>0</v>
      </c>
      <c r="AT34" s="175">
        <f t="shared" si="3"/>
        <v>0</v>
      </c>
    </row>
    <row r="35" spans="1:46" s="62" customFormat="1" ht="15" customHeight="1" thickBot="1" x14ac:dyDescent="0.25">
      <c r="A35" s="192" t="s">
        <v>52</v>
      </c>
      <c r="B35" s="61"/>
      <c r="C35" s="64"/>
      <c r="D35" s="48" t="s">
        <v>595</v>
      </c>
      <c r="E35" s="59" t="s">
        <v>596</v>
      </c>
      <c r="F35" s="59"/>
      <c r="G35" s="59"/>
      <c r="H35" s="59"/>
      <c r="I35" s="60"/>
      <c r="J35" s="60"/>
      <c r="K35" s="60"/>
      <c r="L35" s="60"/>
      <c r="M35" s="60"/>
      <c r="N35" s="60"/>
      <c r="O35" s="60"/>
      <c r="P35" s="60"/>
      <c r="Q35" s="192" t="s">
        <v>200</v>
      </c>
      <c r="R35" s="61"/>
      <c r="S35" s="64"/>
      <c r="T35" s="48" t="s">
        <v>595</v>
      </c>
      <c r="U35" s="59" t="s">
        <v>596</v>
      </c>
      <c r="V35" s="59"/>
      <c r="W35" s="59"/>
      <c r="X35" s="59"/>
      <c r="Y35" s="60"/>
      <c r="Z35" s="60"/>
      <c r="AA35" s="60"/>
      <c r="AB35" s="60"/>
      <c r="AC35" s="60"/>
      <c r="AD35" s="60"/>
      <c r="AE35" s="60"/>
      <c r="AF35" s="60"/>
      <c r="AG35" s="192" t="s">
        <v>298</v>
      </c>
      <c r="AH35" s="61"/>
      <c r="AI35" s="64"/>
      <c r="AJ35" s="48" t="s">
        <v>595</v>
      </c>
      <c r="AK35" s="59" t="s">
        <v>596</v>
      </c>
      <c r="AL35" s="59"/>
      <c r="AM35" s="59"/>
      <c r="AN35" s="59"/>
      <c r="AO35" s="60"/>
      <c r="AP35" s="150"/>
      <c r="AQ35" s="60"/>
      <c r="AR35" s="60"/>
      <c r="AS35" s="150">
        <f t="shared" si="3"/>
        <v>0</v>
      </c>
      <c r="AT35" s="150">
        <f t="shared" si="3"/>
        <v>0</v>
      </c>
    </row>
    <row r="36" spans="1:46" s="62" customFormat="1" ht="15" customHeight="1" thickBot="1" x14ac:dyDescent="0.25">
      <c r="A36" s="192" t="s">
        <v>53</v>
      </c>
      <c r="B36" s="61"/>
      <c r="C36" s="48"/>
      <c r="D36" s="48" t="s">
        <v>597</v>
      </c>
      <c r="E36" s="59" t="s">
        <v>598</v>
      </c>
      <c r="F36" s="66"/>
      <c r="G36" s="66"/>
      <c r="H36" s="59"/>
      <c r="I36" s="60"/>
      <c r="J36" s="60"/>
      <c r="K36" s="60"/>
      <c r="L36" s="60"/>
      <c r="M36" s="60"/>
      <c r="N36" s="60"/>
      <c r="O36" s="60"/>
      <c r="P36" s="60"/>
      <c r="Q36" s="192" t="s">
        <v>222</v>
      </c>
      <c r="R36" s="61"/>
      <c r="S36" s="48"/>
      <c r="T36" s="48" t="s">
        <v>597</v>
      </c>
      <c r="U36" s="59" t="s">
        <v>598</v>
      </c>
      <c r="V36" s="66"/>
      <c r="W36" s="66"/>
      <c r="X36" s="59"/>
      <c r="Y36" s="60"/>
      <c r="Z36" s="60"/>
      <c r="AA36" s="60"/>
      <c r="AB36" s="60"/>
      <c r="AC36" s="60"/>
      <c r="AD36" s="60"/>
      <c r="AE36" s="60"/>
      <c r="AF36" s="60"/>
      <c r="AG36" s="192" t="s">
        <v>299</v>
      </c>
      <c r="AH36" s="61"/>
      <c r="AI36" s="48"/>
      <c r="AJ36" s="48" t="s">
        <v>597</v>
      </c>
      <c r="AK36" s="59" t="s">
        <v>598</v>
      </c>
      <c r="AL36" s="66"/>
      <c r="AM36" s="66"/>
      <c r="AN36" s="59"/>
      <c r="AO36" s="60"/>
      <c r="AP36" s="150"/>
      <c r="AQ36" s="60"/>
      <c r="AR36" s="60"/>
      <c r="AS36" s="150">
        <f t="shared" si="3"/>
        <v>0</v>
      </c>
      <c r="AT36" s="150">
        <f t="shared" si="3"/>
        <v>0</v>
      </c>
    </row>
    <row r="37" spans="1:46" s="86" customFormat="1" ht="15" customHeight="1" thickBot="1" x14ac:dyDescent="0.25">
      <c r="A37" s="192" t="s">
        <v>54</v>
      </c>
      <c r="B37" s="87"/>
      <c r="C37" s="95" t="s">
        <v>99</v>
      </c>
      <c r="D37" s="96" t="s">
        <v>97</v>
      </c>
      <c r="E37" s="89"/>
      <c r="F37" s="90"/>
      <c r="G37" s="90"/>
      <c r="H37" s="90"/>
      <c r="I37" s="91">
        <f t="shared" ref="I37:P37" si="10">SUM(I38:I39)</f>
        <v>0</v>
      </c>
      <c r="J37" s="91">
        <f t="shared" si="10"/>
        <v>0</v>
      </c>
      <c r="K37" s="91">
        <f t="shared" si="10"/>
        <v>0</v>
      </c>
      <c r="L37" s="91">
        <f t="shared" si="10"/>
        <v>0</v>
      </c>
      <c r="M37" s="91">
        <f t="shared" si="10"/>
        <v>0</v>
      </c>
      <c r="N37" s="91">
        <f t="shared" si="10"/>
        <v>0</v>
      </c>
      <c r="O37" s="91">
        <f t="shared" si="10"/>
        <v>0</v>
      </c>
      <c r="P37" s="91">
        <f t="shared" si="10"/>
        <v>0</v>
      </c>
      <c r="Q37" s="192" t="s">
        <v>223</v>
      </c>
      <c r="R37" s="87"/>
      <c r="S37" s="95" t="s">
        <v>99</v>
      </c>
      <c r="T37" s="96" t="s">
        <v>97</v>
      </c>
      <c r="U37" s="89"/>
      <c r="V37" s="90"/>
      <c r="W37" s="90"/>
      <c r="X37" s="90"/>
      <c r="Y37" s="91">
        <f>SUM(Y38:Y39)</f>
        <v>0</v>
      </c>
      <c r="Z37" s="91">
        <f>SUM(Z38:Z39)</f>
        <v>0</v>
      </c>
      <c r="AA37" s="91">
        <f>SUM(AA38:AA39)</f>
        <v>0</v>
      </c>
      <c r="AB37" s="91">
        <f>SUM(AB38:AB39)</f>
        <v>0</v>
      </c>
      <c r="AC37" s="91"/>
      <c r="AD37" s="91"/>
      <c r="AE37" s="91">
        <f>SUM(AE38:AE39)</f>
        <v>0</v>
      </c>
      <c r="AF37" s="91">
        <f>SUM(AF38:AF39)</f>
        <v>0</v>
      </c>
      <c r="AG37" s="192" t="s">
        <v>300</v>
      </c>
      <c r="AH37" s="87"/>
      <c r="AI37" s="95" t="s">
        <v>99</v>
      </c>
      <c r="AJ37" s="96" t="s">
        <v>97</v>
      </c>
      <c r="AK37" s="89"/>
      <c r="AL37" s="90"/>
      <c r="AM37" s="90"/>
      <c r="AN37" s="90"/>
      <c r="AO37" s="91"/>
      <c r="AP37" s="151"/>
      <c r="AQ37" s="91">
        <f>SUM(AQ38:AQ39)</f>
        <v>0</v>
      </c>
      <c r="AR37" s="91">
        <f>SUM(AR38:AR39)</f>
        <v>0</v>
      </c>
      <c r="AS37" s="176">
        <f t="shared" si="3"/>
        <v>0</v>
      </c>
      <c r="AT37" s="176">
        <f t="shared" si="3"/>
        <v>0</v>
      </c>
    </row>
    <row r="38" spans="1:46" s="62" customFormat="1" ht="15" customHeight="1" thickBot="1" x14ac:dyDescent="0.25">
      <c r="A38" s="192" t="s">
        <v>55</v>
      </c>
      <c r="B38" s="61"/>
      <c r="C38" s="64"/>
      <c r="D38" s="48" t="s">
        <v>634</v>
      </c>
      <c r="E38" s="59" t="s">
        <v>628</v>
      </c>
      <c r="F38" s="59"/>
      <c r="G38" s="59"/>
      <c r="H38" s="59"/>
      <c r="I38" s="60"/>
      <c r="J38" s="60"/>
      <c r="K38" s="60"/>
      <c r="L38" s="60"/>
      <c r="M38" s="60"/>
      <c r="N38" s="60"/>
      <c r="O38" s="60"/>
      <c r="P38" s="60"/>
      <c r="Q38" s="192" t="s">
        <v>224</v>
      </c>
      <c r="R38" s="61"/>
      <c r="S38" s="64"/>
      <c r="T38" s="48" t="s">
        <v>634</v>
      </c>
      <c r="U38" s="59" t="s">
        <v>628</v>
      </c>
      <c r="V38" s="59"/>
      <c r="W38" s="59"/>
      <c r="X38" s="59"/>
      <c r="Y38" s="60"/>
      <c r="Z38" s="60"/>
      <c r="AA38" s="60"/>
      <c r="AB38" s="60"/>
      <c r="AC38" s="60"/>
      <c r="AD38" s="60"/>
      <c r="AE38" s="60"/>
      <c r="AF38" s="60"/>
      <c r="AG38" s="192" t="s">
        <v>301</v>
      </c>
      <c r="AH38" s="61"/>
      <c r="AI38" s="64"/>
      <c r="AJ38" s="48" t="s">
        <v>634</v>
      </c>
      <c r="AK38" s="59" t="s">
        <v>628</v>
      </c>
      <c r="AL38" s="59"/>
      <c r="AM38" s="59"/>
      <c r="AN38" s="59"/>
      <c r="AO38" s="60"/>
      <c r="AP38" s="150"/>
      <c r="AQ38" s="60"/>
      <c r="AR38" s="60"/>
      <c r="AS38" s="150">
        <f t="shared" si="3"/>
        <v>0</v>
      </c>
      <c r="AT38" s="150">
        <f t="shared" si="3"/>
        <v>0</v>
      </c>
    </row>
    <row r="39" spans="1:46" s="62" customFormat="1" ht="15" customHeight="1" thickBot="1" x14ac:dyDescent="0.25">
      <c r="A39" s="192" t="s">
        <v>56</v>
      </c>
      <c r="B39" s="61"/>
      <c r="C39" s="64"/>
      <c r="D39" s="48" t="s">
        <v>635</v>
      </c>
      <c r="E39" s="59" t="s">
        <v>629</v>
      </c>
      <c r="F39" s="50"/>
      <c r="G39" s="50"/>
      <c r="H39" s="50"/>
      <c r="I39" s="60"/>
      <c r="J39" s="60"/>
      <c r="K39" s="60"/>
      <c r="L39" s="60"/>
      <c r="M39" s="60"/>
      <c r="N39" s="60"/>
      <c r="O39" s="60"/>
      <c r="P39" s="60"/>
      <c r="Q39" s="192" t="s">
        <v>225</v>
      </c>
      <c r="R39" s="61"/>
      <c r="S39" s="64"/>
      <c r="T39" s="48" t="s">
        <v>635</v>
      </c>
      <c r="U39" s="59" t="s">
        <v>629</v>
      </c>
      <c r="V39" s="50"/>
      <c r="W39" s="50"/>
      <c r="X39" s="50"/>
      <c r="Y39" s="60"/>
      <c r="Z39" s="60"/>
      <c r="AA39" s="60"/>
      <c r="AB39" s="60"/>
      <c r="AC39" s="60"/>
      <c r="AD39" s="60"/>
      <c r="AE39" s="60"/>
      <c r="AF39" s="60"/>
      <c r="AG39" s="192" t="s">
        <v>302</v>
      </c>
      <c r="AH39" s="61"/>
      <c r="AI39" s="64"/>
      <c r="AJ39" s="48" t="s">
        <v>635</v>
      </c>
      <c r="AK39" s="59" t="s">
        <v>629</v>
      </c>
      <c r="AL39" s="50"/>
      <c r="AM39" s="50"/>
      <c r="AN39" s="50"/>
      <c r="AO39" s="60"/>
      <c r="AP39" s="150"/>
      <c r="AQ39" s="60"/>
      <c r="AR39" s="60"/>
      <c r="AS39" s="150">
        <f t="shared" si="3"/>
        <v>0</v>
      </c>
      <c r="AT39" s="150">
        <f t="shared" si="3"/>
        <v>0</v>
      </c>
    </row>
    <row r="40" spans="1:46" s="86" customFormat="1" ht="15" customHeight="1" thickBot="1" x14ac:dyDescent="0.25">
      <c r="A40" s="192" t="s">
        <v>57</v>
      </c>
      <c r="B40" s="87"/>
      <c r="C40" s="95" t="s">
        <v>100</v>
      </c>
      <c r="D40" s="92" t="s">
        <v>522</v>
      </c>
      <c r="E40" s="98"/>
      <c r="F40" s="93"/>
      <c r="G40" s="93"/>
      <c r="H40" s="93"/>
      <c r="I40" s="94">
        <f t="shared" ref="I40:P40" si="11">SUM(I41)</f>
        <v>0</v>
      </c>
      <c r="J40" s="94">
        <f t="shared" si="11"/>
        <v>0</v>
      </c>
      <c r="K40" s="94">
        <f t="shared" si="11"/>
        <v>0</v>
      </c>
      <c r="L40" s="94">
        <f t="shared" si="11"/>
        <v>0</v>
      </c>
      <c r="M40" s="94">
        <f t="shared" si="11"/>
        <v>0</v>
      </c>
      <c r="N40" s="94">
        <f t="shared" si="11"/>
        <v>0</v>
      </c>
      <c r="O40" s="94">
        <f t="shared" si="11"/>
        <v>0</v>
      </c>
      <c r="P40" s="94">
        <f t="shared" si="11"/>
        <v>0</v>
      </c>
      <c r="Q40" s="192" t="s">
        <v>226</v>
      </c>
      <c r="R40" s="87"/>
      <c r="S40" s="95" t="s">
        <v>100</v>
      </c>
      <c r="T40" s="92" t="s">
        <v>522</v>
      </c>
      <c r="U40" s="98"/>
      <c r="V40" s="93"/>
      <c r="W40" s="93"/>
      <c r="X40" s="93"/>
      <c r="Y40" s="94">
        <f>SUM(Y41)</f>
        <v>0</v>
      </c>
      <c r="Z40" s="94">
        <f>SUM(Z41)</f>
        <v>0</v>
      </c>
      <c r="AA40" s="94">
        <f>SUM(AA41)</f>
        <v>0</v>
      </c>
      <c r="AB40" s="94">
        <f>SUM(AB41)</f>
        <v>0</v>
      </c>
      <c r="AC40" s="94"/>
      <c r="AD40" s="94"/>
      <c r="AE40" s="94">
        <f>SUM(AE41)</f>
        <v>0</v>
      </c>
      <c r="AF40" s="94">
        <f>SUM(AF41)</f>
        <v>0</v>
      </c>
      <c r="AG40" s="192" t="s">
        <v>303</v>
      </c>
      <c r="AH40" s="87"/>
      <c r="AI40" s="95" t="s">
        <v>100</v>
      </c>
      <c r="AJ40" s="92" t="s">
        <v>522</v>
      </c>
      <c r="AK40" s="98"/>
      <c r="AL40" s="93"/>
      <c r="AM40" s="93"/>
      <c r="AN40" s="93"/>
      <c r="AO40" s="94"/>
      <c r="AP40" s="149"/>
      <c r="AQ40" s="94">
        <f>SUM(AQ41)</f>
        <v>0</v>
      </c>
      <c r="AR40" s="94">
        <f>SUM(AR41)</f>
        <v>0</v>
      </c>
      <c r="AS40" s="175">
        <f t="shared" si="3"/>
        <v>0</v>
      </c>
      <c r="AT40" s="175">
        <f t="shared" si="3"/>
        <v>0</v>
      </c>
    </row>
    <row r="41" spans="1:46" s="62" customFormat="1" ht="15" customHeight="1" thickBot="1" x14ac:dyDescent="0.25">
      <c r="A41" s="192" t="s">
        <v>58</v>
      </c>
      <c r="B41" s="61"/>
      <c r="C41" s="64"/>
      <c r="D41" s="48" t="s">
        <v>636</v>
      </c>
      <c r="E41" s="50" t="s">
        <v>523</v>
      </c>
      <c r="F41" s="50"/>
      <c r="G41" s="50"/>
      <c r="H41" s="50"/>
      <c r="I41" s="52"/>
      <c r="J41" s="52"/>
      <c r="K41" s="152"/>
      <c r="L41" s="152"/>
      <c r="M41" s="152"/>
      <c r="N41" s="152"/>
      <c r="O41" s="152"/>
      <c r="P41" s="152"/>
      <c r="Q41" s="192" t="s">
        <v>227</v>
      </c>
      <c r="R41" s="61"/>
      <c r="S41" s="64"/>
      <c r="T41" s="48" t="s">
        <v>636</v>
      </c>
      <c r="U41" s="50" t="s">
        <v>523</v>
      </c>
      <c r="V41" s="50"/>
      <c r="W41" s="50"/>
      <c r="X41" s="50"/>
      <c r="Y41" s="52"/>
      <c r="Z41" s="152"/>
      <c r="AA41" s="152"/>
      <c r="AB41" s="152"/>
      <c r="AC41" s="152"/>
      <c r="AD41" s="152"/>
      <c r="AE41" s="152"/>
      <c r="AF41" s="152"/>
      <c r="AG41" s="192" t="s">
        <v>304</v>
      </c>
      <c r="AH41" s="61"/>
      <c r="AI41" s="64"/>
      <c r="AJ41" s="48" t="s">
        <v>636</v>
      </c>
      <c r="AK41" s="50" t="s">
        <v>523</v>
      </c>
      <c r="AL41" s="50"/>
      <c r="AM41" s="50"/>
      <c r="AN41" s="50"/>
      <c r="AO41" s="52"/>
      <c r="AP41" s="152"/>
      <c r="AQ41" s="152"/>
      <c r="AR41" s="152"/>
      <c r="AS41" s="152">
        <f t="shared" si="3"/>
        <v>0</v>
      </c>
      <c r="AT41" s="152">
        <f t="shared" si="3"/>
        <v>0</v>
      </c>
    </row>
    <row r="42" spans="1:46" s="86" customFormat="1" ht="30" customHeight="1" thickBot="1" x14ac:dyDescent="0.25">
      <c r="A42" s="192" t="s">
        <v>59</v>
      </c>
      <c r="B42" s="539" t="s">
        <v>1931</v>
      </c>
      <c r="C42" s="540"/>
      <c r="D42" s="540"/>
      <c r="E42" s="540"/>
      <c r="F42" s="540"/>
      <c r="G42" s="540"/>
      <c r="H42" s="540"/>
      <c r="I42" s="99">
        <f t="shared" ref="I42:P42" si="12">SUM(I7,I33)</f>
        <v>0</v>
      </c>
      <c r="J42" s="99">
        <f t="shared" si="12"/>
        <v>0</v>
      </c>
      <c r="K42" s="99">
        <f t="shared" si="12"/>
        <v>100</v>
      </c>
      <c r="L42" s="99">
        <f t="shared" si="12"/>
        <v>100</v>
      </c>
      <c r="M42" s="99">
        <f t="shared" si="12"/>
        <v>0</v>
      </c>
      <c r="N42" s="99">
        <f t="shared" si="12"/>
        <v>0</v>
      </c>
      <c r="O42" s="99">
        <f t="shared" si="12"/>
        <v>50</v>
      </c>
      <c r="P42" s="99">
        <f t="shared" si="12"/>
        <v>50</v>
      </c>
      <c r="Q42" s="192" t="s">
        <v>228</v>
      </c>
      <c r="R42" s="539" t="s">
        <v>1931</v>
      </c>
      <c r="S42" s="540"/>
      <c r="T42" s="540"/>
      <c r="U42" s="540"/>
      <c r="V42" s="540"/>
      <c r="W42" s="540"/>
      <c r="X42" s="540"/>
      <c r="Y42" s="99">
        <f t="shared" ref="Y42:AF42" si="13">SUM(Y7,Y33)</f>
        <v>30</v>
      </c>
      <c r="Z42" s="99">
        <f t="shared" si="13"/>
        <v>19</v>
      </c>
      <c r="AA42" s="99">
        <f t="shared" si="13"/>
        <v>4310</v>
      </c>
      <c r="AB42" s="99">
        <f t="shared" si="13"/>
        <v>3784</v>
      </c>
      <c r="AC42" s="99">
        <f t="shared" si="13"/>
        <v>255</v>
      </c>
      <c r="AD42" s="99">
        <f t="shared" si="13"/>
        <v>207</v>
      </c>
      <c r="AE42" s="99">
        <f t="shared" si="13"/>
        <v>0</v>
      </c>
      <c r="AF42" s="99">
        <f t="shared" si="13"/>
        <v>0</v>
      </c>
      <c r="AG42" s="192" t="s">
        <v>305</v>
      </c>
      <c r="AH42" s="539" t="s">
        <v>1931</v>
      </c>
      <c r="AI42" s="540"/>
      <c r="AJ42" s="540"/>
      <c r="AK42" s="540"/>
      <c r="AL42" s="540"/>
      <c r="AM42" s="540"/>
      <c r="AN42" s="540"/>
      <c r="AO42" s="99"/>
      <c r="AP42" s="153"/>
      <c r="AQ42" s="99">
        <f>SUM(AQ7,AQ33)</f>
        <v>0</v>
      </c>
      <c r="AR42" s="99">
        <f>SUM(AR7,AR33)</f>
        <v>0</v>
      </c>
      <c r="AS42" s="177">
        <f t="shared" si="3"/>
        <v>4745</v>
      </c>
      <c r="AT42" s="177">
        <f t="shared" si="3"/>
        <v>4160</v>
      </c>
    </row>
    <row r="43" spans="1:46" s="101" customFormat="1" ht="15" customHeight="1" thickBot="1" x14ac:dyDescent="0.25">
      <c r="A43" s="192" t="s">
        <v>60</v>
      </c>
      <c r="B43" s="82" t="s">
        <v>101</v>
      </c>
      <c r="C43" s="541" t="s">
        <v>524</v>
      </c>
      <c r="D43" s="541"/>
      <c r="E43" s="541"/>
      <c r="F43" s="541"/>
      <c r="G43" s="541"/>
      <c r="H43" s="541"/>
      <c r="I43" s="85">
        <f t="shared" ref="I43:P43" si="14">SUM(I44,I46,I49)</f>
        <v>140444</v>
      </c>
      <c r="J43" s="85">
        <f t="shared" si="14"/>
        <v>140444</v>
      </c>
      <c r="K43" s="85">
        <f t="shared" si="14"/>
        <v>0</v>
      </c>
      <c r="L43" s="85">
        <f t="shared" si="14"/>
        <v>0</v>
      </c>
      <c r="M43" s="85">
        <f t="shared" si="14"/>
        <v>0</v>
      </c>
      <c r="N43" s="85">
        <f t="shared" si="14"/>
        <v>0</v>
      </c>
      <c r="O43" s="85">
        <f t="shared" si="14"/>
        <v>0</v>
      </c>
      <c r="P43" s="85">
        <f t="shared" si="14"/>
        <v>0</v>
      </c>
      <c r="Q43" s="192" t="s">
        <v>229</v>
      </c>
      <c r="R43" s="82" t="s">
        <v>101</v>
      </c>
      <c r="S43" s="541" t="s">
        <v>524</v>
      </c>
      <c r="T43" s="541"/>
      <c r="U43" s="541"/>
      <c r="V43" s="541"/>
      <c r="W43" s="541"/>
      <c r="X43" s="541"/>
      <c r="Y43" s="85">
        <f>SUM(Y44,Y46,Y49)</f>
        <v>0</v>
      </c>
      <c r="Z43" s="85">
        <f>SUM(Z44,Z46,Z49)</f>
        <v>0</v>
      </c>
      <c r="AA43" s="85">
        <f>SUM(AA44,AA46,AA49)</f>
        <v>0</v>
      </c>
      <c r="AB43" s="85">
        <f>SUM(AB44,AB46,AB49)</f>
        <v>0</v>
      </c>
      <c r="AC43" s="85"/>
      <c r="AD43" s="85"/>
      <c r="AE43" s="85">
        <f>SUM(AE44,AE46,AE49)</f>
        <v>0</v>
      </c>
      <c r="AF43" s="85">
        <f>SUM(AF44,AF46,AF49)</f>
        <v>0</v>
      </c>
      <c r="AG43" s="192" t="s">
        <v>306</v>
      </c>
      <c r="AH43" s="82" t="s">
        <v>101</v>
      </c>
      <c r="AI43" s="541" t="s">
        <v>524</v>
      </c>
      <c r="AJ43" s="541"/>
      <c r="AK43" s="541"/>
      <c r="AL43" s="541"/>
      <c r="AM43" s="541"/>
      <c r="AN43" s="541"/>
      <c r="AO43" s="85"/>
      <c r="AP43" s="148"/>
      <c r="AQ43" s="85">
        <f>SUM(AQ44,AQ46,AQ49)</f>
        <v>0</v>
      </c>
      <c r="AR43" s="85">
        <f>SUM(AR44,AR46,AR49)</f>
        <v>0</v>
      </c>
      <c r="AS43" s="174">
        <f t="shared" si="3"/>
        <v>140444</v>
      </c>
      <c r="AT43" s="174">
        <f t="shared" si="3"/>
        <v>140444</v>
      </c>
    </row>
    <row r="44" spans="1:46" s="101" customFormat="1" ht="15" customHeight="1" thickBot="1" x14ac:dyDescent="0.25">
      <c r="A44" s="192" t="s">
        <v>62</v>
      </c>
      <c r="B44" s="100"/>
      <c r="C44" s="88" t="s">
        <v>102</v>
      </c>
      <c r="D44" s="89" t="s">
        <v>525</v>
      </c>
      <c r="E44" s="89"/>
      <c r="F44" s="89"/>
      <c r="G44" s="89"/>
      <c r="H44" s="89"/>
      <c r="I44" s="91">
        <f t="shared" ref="I44:P44" si="15">SUM(I45)</f>
        <v>0</v>
      </c>
      <c r="J44" s="91">
        <f t="shared" si="15"/>
        <v>0</v>
      </c>
      <c r="K44" s="91">
        <f t="shared" si="15"/>
        <v>0</v>
      </c>
      <c r="L44" s="91">
        <f t="shared" si="15"/>
        <v>0</v>
      </c>
      <c r="M44" s="91">
        <f t="shared" si="15"/>
        <v>0</v>
      </c>
      <c r="N44" s="91">
        <f t="shared" si="15"/>
        <v>0</v>
      </c>
      <c r="O44" s="91">
        <f t="shared" si="15"/>
        <v>0</v>
      </c>
      <c r="P44" s="91">
        <f t="shared" si="15"/>
        <v>0</v>
      </c>
      <c r="Q44" s="192" t="s">
        <v>230</v>
      </c>
      <c r="R44" s="100"/>
      <c r="S44" s="88" t="s">
        <v>102</v>
      </c>
      <c r="T44" s="89" t="s">
        <v>525</v>
      </c>
      <c r="U44" s="89"/>
      <c r="V44" s="89"/>
      <c r="W44" s="89"/>
      <c r="X44" s="89"/>
      <c r="Y44" s="91">
        <f>SUM(Y45)</f>
        <v>0</v>
      </c>
      <c r="Z44" s="91">
        <f>SUM(Z45)</f>
        <v>0</v>
      </c>
      <c r="AA44" s="91">
        <f>SUM(AA45)</f>
        <v>0</v>
      </c>
      <c r="AB44" s="91">
        <f>SUM(AB45)</f>
        <v>0</v>
      </c>
      <c r="AC44" s="91"/>
      <c r="AD44" s="91"/>
      <c r="AE44" s="91">
        <f>SUM(AE45)</f>
        <v>0</v>
      </c>
      <c r="AF44" s="91">
        <f>SUM(AF45)</f>
        <v>0</v>
      </c>
      <c r="AG44" s="192" t="s">
        <v>307</v>
      </c>
      <c r="AH44" s="100"/>
      <c r="AI44" s="88" t="s">
        <v>102</v>
      </c>
      <c r="AJ44" s="89" t="s">
        <v>525</v>
      </c>
      <c r="AK44" s="89"/>
      <c r="AL44" s="89"/>
      <c r="AM44" s="89"/>
      <c r="AN44" s="89"/>
      <c r="AO44" s="91"/>
      <c r="AP44" s="151"/>
      <c r="AQ44" s="91">
        <f>SUM(AQ45)</f>
        <v>0</v>
      </c>
      <c r="AR44" s="91">
        <f>SUM(AR45)</f>
        <v>0</v>
      </c>
      <c r="AS44" s="176">
        <f t="shared" si="3"/>
        <v>0</v>
      </c>
      <c r="AT44" s="176">
        <f t="shared" si="3"/>
        <v>0</v>
      </c>
    </row>
    <row r="45" spans="1:46" s="62" customFormat="1" ht="15" customHeight="1" thickBot="1" x14ac:dyDescent="0.25">
      <c r="A45" s="192" t="s">
        <v>63</v>
      </c>
      <c r="B45" s="61"/>
      <c r="C45" s="48"/>
      <c r="D45" s="65" t="s">
        <v>637</v>
      </c>
      <c r="E45" s="59" t="s">
        <v>526</v>
      </c>
      <c r="F45" s="59"/>
      <c r="G45" s="59"/>
      <c r="H45" s="59"/>
      <c r="I45" s="60"/>
      <c r="J45" s="60"/>
      <c r="K45" s="60"/>
      <c r="L45" s="60"/>
      <c r="M45" s="60"/>
      <c r="N45" s="60"/>
      <c r="O45" s="60"/>
      <c r="P45" s="60"/>
      <c r="Q45" s="192" t="s">
        <v>231</v>
      </c>
      <c r="R45" s="61"/>
      <c r="S45" s="48"/>
      <c r="T45" s="65" t="s">
        <v>637</v>
      </c>
      <c r="U45" s="59" t="s">
        <v>526</v>
      </c>
      <c r="V45" s="59"/>
      <c r="W45" s="59"/>
      <c r="X45" s="59"/>
      <c r="Y45" s="60"/>
      <c r="Z45" s="60"/>
      <c r="AA45" s="60"/>
      <c r="AB45" s="60"/>
      <c r="AC45" s="60"/>
      <c r="AD45" s="60"/>
      <c r="AE45" s="60"/>
      <c r="AF45" s="60"/>
      <c r="AG45" s="192" t="s">
        <v>308</v>
      </c>
      <c r="AH45" s="61"/>
      <c r="AI45" s="48"/>
      <c r="AJ45" s="65" t="s">
        <v>637</v>
      </c>
      <c r="AK45" s="59" t="s">
        <v>526</v>
      </c>
      <c r="AL45" s="59"/>
      <c r="AM45" s="59"/>
      <c r="AN45" s="59"/>
      <c r="AO45" s="60"/>
      <c r="AP45" s="150"/>
      <c r="AQ45" s="60"/>
      <c r="AR45" s="60"/>
      <c r="AS45" s="150">
        <f t="shared" si="3"/>
        <v>0</v>
      </c>
      <c r="AT45" s="150">
        <f t="shared" si="3"/>
        <v>0</v>
      </c>
    </row>
    <row r="46" spans="1:46" s="86" customFormat="1" ht="15" customHeight="1" thickBot="1" x14ac:dyDescent="0.25">
      <c r="A46" s="192" t="s">
        <v>64</v>
      </c>
      <c r="B46" s="87"/>
      <c r="C46" s="88" t="s">
        <v>527</v>
      </c>
      <c r="D46" s="89" t="s">
        <v>528</v>
      </c>
      <c r="E46" s="89"/>
      <c r="F46" s="89"/>
      <c r="G46" s="89"/>
      <c r="H46" s="93"/>
      <c r="I46" s="91">
        <f t="shared" ref="I46:P46" si="16">SUM(I47:I48)</f>
        <v>10768</v>
      </c>
      <c r="J46" s="91">
        <f t="shared" si="16"/>
        <v>10768</v>
      </c>
      <c r="K46" s="91">
        <f t="shared" si="16"/>
        <v>0</v>
      </c>
      <c r="L46" s="91">
        <f t="shared" si="16"/>
        <v>0</v>
      </c>
      <c r="M46" s="91">
        <f t="shared" si="16"/>
        <v>0</v>
      </c>
      <c r="N46" s="91">
        <f t="shared" si="16"/>
        <v>0</v>
      </c>
      <c r="O46" s="91">
        <f t="shared" si="16"/>
        <v>0</v>
      </c>
      <c r="P46" s="91">
        <f t="shared" si="16"/>
        <v>0</v>
      </c>
      <c r="Q46" s="192" t="s">
        <v>232</v>
      </c>
      <c r="R46" s="87"/>
      <c r="S46" s="88" t="s">
        <v>527</v>
      </c>
      <c r="T46" s="89" t="s">
        <v>528</v>
      </c>
      <c r="U46" s="89"/>
      <c r="V46" s="89"/>
      <c r="W46" s="89"/>
      <c r="X46" s="93"/>
      <c r="Y46" s="91">
        <f>SUM(Y47:Y48)</f>
        <v>0</v>
      </c>
      <c r="Z46" s="91">
        <f>SUM(Z47:Z48)</f>
        <v>0</v>
      </c>
      <c r="AA46" s="91">
        <f>SUM(AA47:AA48)</f>
        <v>0</v>
      </c>
      <c r="AB46" s="91">
        <f>SUM(AB47:AB48)</f>
        <v>0</v>
      </c>
      <c r="AC46" s="91"/>
      <c r="AD46" s="91"/>
      <c r="AE46" s="91">
        <f>SUM(AE47:AE48)</f>
        <v>0</v>
      </c>
      <c r="AF46" s="91">
        <f>SUM(AF47:AF48)</f>
        <v>0</v>
      </c>
      <c r="AG46" s="192" t="s">
        <v>309</v>
      </c>
      <c r="AH46" s="87"/>
      <c r="AI46" s="88" t="s">
        <v>527</v>
      </c>
      <c r="AJ46" s="89" t="s">
        <v>528</v>
      </c>
      <c r="AK46" s="89"/>
      <c r="AL46" s="89"/>
      <c r="AM46" s="89"/>
      <c r="AN46" s="93"/>
      <c r="AO46" s="91"/>
      <c r="AP46" s="151"/>
      <c r="AQ46" s="91">
        <f>SUM(AQ47:AQ48)</f>
        <v>0</v>
      </c>
      <c r="AR46" s="91">
        <f>SUM(AR47:AR48)</f>
        <v>0</v>
      </c>
      <c r="AS46" s="176">
        <f t="shared" si="3"/>
        <v>10768</v>
      </c>
      <c r="AT46" s="176">
        <f t="shared" si="3"/>
        <v>10768</v>
      </c>
    </row>
    <row r="47" spans="1:46" s="49" customFormat="1" ht="15" customHeight="1" thickBot="1" x14ac:dyDescent="0.25">
      <c r="A47" s="192" t="s">
        <v>65</v>
      </c>
      <c r="B47" s="47"/>
      <c r="C47" s="48"/>
      <c r="D47" s="48" t="s">
        <v>642</v>
      </c>
      <c r="E47" s="50" t="s">
        <v>638</v>
      </c>
      <c r="F47" s="50"/>
      <c r="G47" s="50"/>
      <c r="H47" s="51"/>
      <c r="I47" s="52">
        <v>10768</v>
      </c>
      <c r="J47" s="52">
        <v>10768</v>
      </c>
      <c r="K47" s="52"/>
      <c r="L47" s="52"/>
      <c r="M47" s="52"/>
      <c r="N47" s="52"/>
      <c r="O47" s="52"/>
      <c r="P47" s="52"/>
      <c r="Q47" s="192" t="s">
        <v>233</v>
      </c>
      <c r="R47" s="47"/>
      <c r="S47" s="48"/>
      <c r="T47" s="48" t="s">
        <v>642</v>
      </c>
      <c r="U47" s="50" t="s">
        <v>638</v>
      </c>
      <c r="V47" s="50"/>
      <c r="W47" s="50"/>
      <c r="X47" s="51"/>
      <c r="Y47" s="52"/>
      <c r="Z47" s="52"/>
      <c r="AA47" s="52"/>
      <c r="AB47" s="52"/>
      <c r="AC47" s="52"/>
      <c r="AD47" s="52"/>
      <c r="AE47" s="52"/>
      <c r="AF47" s="52"/>
      <c r="AG47" s="192" t="s">
        <v>310</v>
      </c>
      <c r="AH47" s="47"/>
      <c r="AI47" s="48"/>
      <c r="AJ47" s="48" t="s">
        <v>642</v>
      </c>
      <c r="AK47" s="50" t="s">
        <v>638</v>
      </c>
      <c r="AL47" s="50"/>
      <c r="AM47" s="50"/>
      <c r="AN47" s="51"/>
      <c r="AO47" s="52"/>
      <c r="AP47" s="152"/>
      <c r="AQ47" s="52"/>
      <c r="AR47" s="52"/>
      <c r="AS47" s="152">
        <f t="shared" si="3"/>
        <v>10768</v>
      </c>
      <c r="AT47" s="152">
        <f t="shared" si="3"/>
        <v>10768</v>
      </c>
    </row>
    <row r="48" spans="1:46" s="49" customFormat="1" ht="15" customHeight="1" thickBot="1" x14ac:dyDescent="0.25">
      <c r="A48" s="192" t="s">
        <v>66</v>
      </c>
      <c r="B48" s="47"/>
      <c r="C48" s="48"/>
      <c r="D48" s="48" t="s">
        <v>643</v>
      </c>
      <c r="E48" s="50" t="s">
        <v>639</v>
      </c>
      <c r="F48" s="50"/>
      <c r="G48" s="50"/>
      <c r="H48" s="51"/>
      <c r="I48" s="52"/>
      <c r="J48" s="52"/>
      <c r="K48" s="52"/>
      <c r="L48" s="52"/>
      <c r="M48" s="52"/>
      <c r="N48" s="52"/>
      <c r="O48" s="52"/>
      <c r="P48" s="52"/>
      <c r="Q48" s="192" t="s">
        <v>234</v>
      </c>
      <c r="R48" s="47"/>
      <c r="S48" s="48"/>
      <c r="T48" s="48" t="s">
        <v>643</v>
      </c>
      <c r="U48" s="50" t="s">
        <v>639</v>
      </c>
      <c r="V48" s="50"/>
      <c r="W48" s="50"/>
      <c r="X48" s="51"/>
      <c r="Y48" s="52"/>
      <c r="Z48" s="52"/>
      <c r="AA48" s="52"/>
      <c r="AB48" s="52"/>
      <c r="AC48" s="52"/>
      <c r="AD48" s="52"/>
      <c r="AE48" s="52"/>
      <c r="AF48" s="52"/>
      <c r="AG48" s="192" t="s">
        <v>311</v>
      </c>
      <c r="AH48" s="47"/>
      <c r="AI48" s="48"/>
      <c r="AJ48" s="48" t="s">
        <v>643</v>
      </c>
      <c r="AK48" s="50" t="s">
        <v>639</v>
      </c>
      <c r="AL48" s="50"/>
      <c r="AM48" s="50"/>
      <c r="AN48" s="51"/>
      <c r="AO48" s="52"/>
      <c r="AP48" s="152"/>
      <c r="AQ48" s="52"/>
      <c r="AR48" s="52"/>
      <c r="AS48" s="152">
        <f t="shared" si="3"/>
        <v>0</v>
      </c>
      <c r="AT48" s="152">
        <f t="shared" si="3"/>
        <v>0</v>
      </c>
    </row>
    <row r="49" spans="1:46" s="86" customFormat="1" ht="15" customHeight="1" thickBot="1" x14ac:dyDescent="0.25">
      <c r="A49" s="192" t="s">
        <v>67</v>
      </c>
      <c r="B49" s="135"/>
      <c r="C49" s="136" t="s">
        <v>529</v>
      </c>
      <c r="D49" s="137" t="s">
        <v>205</v>
      </c>
      <c r="E49" s="138"/>
      <c r="F49" s="138"/>
      <c r="G49" s="138"/>
      <c r="H49" s="138"/>
      <c r="I49" s="139">
        <f>AS81-AS7-AS33-AS46</f>
        <v>129676</v>
      </c>
      <c r="J49" s="139">
        <v>129676</v>
      </c>
      <c r="K49" s="139"/>
      <c r="L49" s="139"/>
      <c r="M49" s="139"/>
      <c r="N49" s="139"/>
      <c r="O49" s="139"/>
      <c r="P49" s="139"/>
      <c r="Q49" s="192" t="s">
        <v>235</v>
      </c>
      <c r="R49" s="135"/>
      <c r="S49" s="136" t="s">
        <v>529</v>
      </c>
      <c r="T49" s="137" t="s">
        <v>205</v>
      </c>
      <c r="U49" s="138"/>
      <c r="V49" s="138"/>
      <c r="W49" s="138"/>
      <c r="X49" s="138"/>
      <c r="Y49" s="139"/>
      <c r="Z49" s="139"/>
      <c r="AA49" s="139"/>
      <c r="AB49" s="139"/>
      <c r="AC49" s="139"/>
      <c r="AD49" s="139"/>
      <c r="AE49" s="139"/>
      <c r="AF49" s="139"/>
      <c r="AG49" s="192" t="s">
        <v>312</v>
      </c>
      <c r="AH49" s="135"/>
      <c r="AI49" s="136" t="s">
        <v>529</v>
      </c>
      <c r="AJ49" s="137" t="s">
        <v>205</v>
      </c>
      <c r="AK49" s="138"/>
      <c r="AL49" s="138"/>
      <c r="AM49" s="138"/>
      <c r="AN49" s="138"/>
      <c r="AO49" s="139"/>
      <c r="AP49" s="154"/>
      <c r="AQ49" s="139"/>
      <c r="AR49" s="139"/>
      <c r="AS49" s="178">
        <f t="shared" si="3"/>
        <v>129676</v>
      </c>
      <c r="AT49" s="178">
        <f t="shared" si="3"/>
        <v>129676</v>
      </c>
    </row>
    <row r="50" spans="1:46" s="86" customFormat="1" ht="15" customHeight="1" thickBot="1" x14ac:dyDescent="0.25">
      <c r="A50" s="192" t="s">
        <v>68</v>
      </c>
      <c r="B50" s="103" t="s">
        <v>540</v>
      </c>
      <c r="C50" s="104" t="s">
        <v>541</v>
      </c>
      <c r="D50" s="105"/>
      <c r="E50" s="105"/>
      <c r="F50" s="105"/>
      <c r="G50" s="105"/>
      <c r="H50" s="105"/>
      <c r="I50" s="85"/>
      <c r="J50" s="85"/>
      <c r="K50" s="85"/>
      <c r="L50" s="85"/>
      <c r="M50" s="85"/>
      <c r="N50" s="85"/>
      <c r="O50" s="85"/>
      <c r="P50" s="85"/>
      <c r="Q50" s="192" t="s">
        <v>236</v>
      </c>
      <c r="R50" s="103" t="s">
        <v>540</v>
      </c>
      <c r="S50" s="104" t="s">
        <v>541</v>
      </c>
      <c r="T50" s="105"/>
      <c r="U50" s="105"/>
      <c r="V50" s="105"/>
      <c r="W50" s="105"/>
      <c r="X50" s="105"/>
      <c r="Y50" s="85"/>
      <c r="Z50" s="85"/>
      <c r="AA50" s="85"/>
      <c r="AB50" s="85"/>
      <c r="AC50" s="85"/>
      <c r="AD50" s="85"/>
      <c r="AE50" s="85"/>
      <c r="AF50" s="85"/>
      <c r="AG50" s="192" t="s">
        <v>313</v>
      </c>
      <c r="AH50" s="103" t="s">
        <v>540</v>
      </c>
      <c r="AI50" s="104" t="s">
        <v>541</v>
      </c>
      <c r="AJ50" s="105"/>
      <c r="AK50" s="105"/>
      <c r="AL50" s="105"/>
      <c r="AM50" s="105"/>
      <c r="AN50" s="105"/>
      <c r="AO50" s="85"/>
      <c r="AP50" s="148"/>
      <c r="AQ50" s="85"/>
      <c r="AR50" s="85"/>
      <c r="AS50" s="174">
        <f t="shared" si="3"/>
        <v>0</v>
      </c>
      <c r="AT50" s="174">
        <f t="shared" si="3"/>
        <v>0</v>
      </c>
    </row>
    <row r="51" spans="1:46" s="86" customFormat="1" ht="30" customHeight="1" thickBot="1" x14ac:dyDescent="0.25">
      <c r="A51" s="192" t="s">
        <v>69</v>
      </c>
      <c r="B51" s="528" t="s">
        <v>1932</v>
      </c>
      <c r="C51" s="529"/>
      <c r="D51" s="529"/>
      <c r="E51" s="529"/>
      <c r="F51" s="529"/>
      <c r="G51" s="529"/>
      <c r="H51" s="529"/>
      <c r="I51" s="99">
        <f t="shared" ref="I51:P51" si="17">SUM(I42,I43,I50)</f>
        <v>140444</v>
      </c>
      <c r="J51" s="99">
        <f t="shared" si="17"/>
        <v>140444</v>
      </c>
      <c r="K51" s="99">
        <f t="shared" si="17"/>
        <v>100</v>
      </c>
      <c r="L51" s="99">
        <f t="shared" si="17"/>
        <v>100</v>
      </c>
      <c r="M51" s="99">
        <f t="shared" si="17"/>
        <v>0</v>
      </c>
      <c r="N51" s="99">
        <f t="shared" si="17"/>
        <v>0</v>
      </c>
      <c r="O51" s="99">
        <f t="shared" si="17"/>
        <v>50</v>
      </c>
      <c r="P51" s="99">
        <f t="shared" si="17"/>
        <v>50</v>
      </c>
      <c r="Q51" s="192" t="s">
        <v>237</v>
      </c>
      <c r="R51" s="528" t="s">
        <v>1932</v>
      </c>
      <c r="S51" s="529"/>
      <c r="T51" s="529"/>
      <c r="U51" s="529"/>
      <c r="V51" s="529"/>
      <c r="W51" s="529"/>
      <c r="X51" s="529"/>
      <c r="Y51" s="99">
        <f t="shared" ref="Y51:AF51" si="18">SUM(Y42,Y43,Y50)</f>
        <v>30</v>
      </c>
      <c r="Z51" s="99">
        <f t="shared" si="18"/>
        <v>19</v>
      </c>
      <c r="AA51" s="99">
        <f t="shared" si="18"/>
        <v>4310</v>
      </c>
      <c r="AB51" s="99">
        <f t="shared" si="18"/>
        <v>3784</v>
      </c>
      <c r="AC51" s="99">
        <f t="shared" si="18"/>
        <v>255</v>
      </c>
      <c r="AD51" s="99">
        <f t="shared" si="18"/>
        <v>207</v>
      </c>
      <c r="AE51" s="99">
        <f t="shared" si="18"/>
        <v>0</v>
      </c>
      <c r="AF51" s="99">
        <f t="shared" si="18"/>
        <v>0</v>
      </c>
      <c r="AG51" s="192" t="s">
        <v>314</v>
      </c>
      <c r="AH51" s="528" t="s">
        <v>1932</v>
      </c>
      <c r="AI51" s="529"/>
      <c r="AJ51" s="529"/>
      <c r="AK51" s="529"/>
      <c r="AL51" s="529"/>
      <c r="AM51" s="529"/>
      <c r="AN51" s="529"/>
      <c r="AO51" s="99"/>
      <c r="AP51" s="153"/>
      <c r="AQ51" s="99">
        <f>SUM(AQ42,AQ43,AQ50)</f>
        <v>0</v>
      </c>
      <c r="AR51" s="99">
        <f>SUM(AR42,AR43,AR50)</f>
        <v>0</v>
      </c>
      <c r="AS51" s="179">
        <f t="shared" si="3"/>
        <v>145189</v>
      </c>
      <c r="AT51" s="179">
        <f t="shared" si="3"/>
        <v>144604</v>
      </c>
    </row>
    <row r="52" spans="1:46" s="25" customFormat="1" ht="15" customHeight="1" thickBot="1" x14ac:dyDescent="0.25">
      <c r="A52" s="192" t="s">
        <v>70</v>
      </c>
      <c r="B52" s="70"/>
      <c r="C52" s="71"/>
      <c r="D52" s="71"/>
      <c r="E52" s="71"/>
      <c r="F52" s="71"/>
      <c r="G52" s="71"/>
      <c r="H52" s="71"/>
      <c r="I52" s="71"/>
      <c r="J52" s="71"/>
      <c r="K52" s="71"/>
      <c r="L52" s="71"/>
      <c r="M52" s="71"/>
      <c r="N52" s="71"/>
      <c r="O52" s="71"/>
      <c r="P52" s="71"/>
      <c r="Q52" s="192" t="s">
        <v>238</v>
      </c>
      <c r="R52" s="70"/>
      <c r="S52" s="71"/>
      <c r="T52" s="71"/>
      <c r="U52" s="71"/>
      <c r="V52" s="71"/>
      <c r="W52" s="71"/>
      <c r="X52" s="71"/>
      <c r="Y52" s="71"/>
      <c r="Z52" s="71"/>
      <c r="AA52" s="71"/>
      <c r="AB52" s="71"/>
      <c r="AC52" s="71"/>
      <c r="AD52" s="71"/>
      <c r="AE52" s="71"/>
      <c r="AF52" s="71"/>
      <c r="AG52" s="192" t="s">
        <v>315</v>
      </c>
      <c r="AH52" s="70"/>
      <c r="AI52" s="71"/>
      <c r="AJ52" s="71"/>
      <c r="AK52" s="71"/>
      <c r="AL52" s="71"/>
      <c r="AM52" s="71"/>
      <c r="AN52" s="71"/>
      <c r="AO52" s="71"/>
      <c r="AP52" s="71"/>
      <c r="AQ52" s="71"/>
      <c r="AR52" s="71"/>
      <c r="AS52" s="72"/>
      <c r="AT52" s="72"/>
    </row>
    <row r="53" spans="1:46" ht="150.75" thickBot="1" x14ac:dyDescent="0.25">
      <c r="A53" s="192" t="s">
        <v>71</v>
      </c>
      <c r="B53" s="530" t="s">
        <v>109</v>
      </c>
      <c r="C53" s="530"/>
      <c r="D53" s="530"/>
      <c r="E53" s="530"/>
      <c r="F53" s="530"/>
      <c r="G53" s="530"/>
      <c r="H53" s="530"/>
      <c r="I53" s="57" t="s">
        <v>561</v>
      </c>
      <c r="J53" s="57" t="s">
        <v>561</v>
      </c>
      <c r="K53" s="57" t="s">
        <v>891</v>
      </c>
      <c r="L53" s="57" t="s">
        <v>891</v>
      </c>
      <c r="M53" s="57" t="s">
        <v>892</v>
      </c>
      <c r="N53" s="57" t="s">
        <v>892</v>
      </c>
      <c r="O53" s="57" t="s">
        <v>893</v>
      </c>
      <c r="P53" s="57" t="s">
        <v>893</v>
      </c>
      <c r="Q53" s="192" t="s">
        <v>239</v>
      </c>
      <c r="R53" s="530" t="s">
        <v>109</v>
      </c>
      <c r="S53" s="530"/>
      <c r="T53" s="530"/>
      <c r="U53" s="530"/>
      <c r="V53" s="530"/>
      <c r="W53" s="530"/>
      <c r="X53" s="530"/>
      <c r="Y53" s="57" t="s">
        <v>894</v>
      </c>
      <c r="Z53" s="57" t="s">
        <v>894</v>
      </c>
      <c r="AA53" s="57" t="s">
        <v>884</v>
      </c>
      <c r="AB53" s="57" t="s">
        <v>884</v>
      </c>
      <c r="AC53" s="57" t="s">
        <v>937</v>
      </c>
      <c r="AD53" s="57" t="s">
        <v>937</v>
      </c>
      <c r="AE53" s="57" t="s">
        <v>896</v>
      </c>
      <c r="AF53" s="57" t="s">
        <v>896</v>
      </c>
      <c r="AG53" s="192" t="s">
        <v>316</v>
      </c>
      <c r="AH53" s="530" t="s">
        <v>109</v>
      </c>
      <c r="AI53" s="530"/>
      <c r="AJ53" s="530"/>
      <c r="AK53" s="530"/>
      <c r="AL53" s="530"/>
      <c r="AM53" s="530"/>
      <c r="AN53" s="530"/>
      <c r="AO53" s="57" t="s">
        <v>936</v>
      </c>
      <c r="AP53" s="57" t="s">
        <v>936</v>
      </c>
      <c r="AQ53" s="57" t="s">
        <v>886</v>
      </c>
      <c r="AR53" s="57" t="s">
        <v>886</v>
      </c>
      <c r="AS53" s="57" t="s">
        <v>1940</v>
      </c>
      <c r="AT53" s="57" t="s">
        <v>1940</v>
      </c>
    </row>
    <row r="54" spans="1:46" s="109" customFormat="1" ht="16.5" thickBot="1" x14ac:dyDescent="0.3">
      <c r="A54" s="192" t="s">
        <v>72</v>
      </c>
      <c r="B54" s="106" t="s">
        <v>88</v>
      </c>
      <c r="C54" s="107" t="s">
        <v>103</v>
      </c>
      <c r="D54" s="107"/>
      <c r="E54" s="107"/>
      <c r="F54" s="107"/>
      <c r="G54" s="107"/>
      <c r="H54" s="107"/>
      <c r="I54" s="108">
        <f t="shared" ref="I54:P54" si="19">SUM(I55:I59)</f>
        <v>9240</v>
      </c>
      <c r="J54" s="108">
        <f t="shared" si="19"/>
        <v>9240</v>
      </c>
      <c r="K54" s="108">
        <f t="shared" si="19"/>
        <v>68985</v>
      </c>
      <c r="L54" s="108">
        <f t="shared" si="19"/>
        <v>65509</v>
      </c>
      <c r="M54" s="108">
        <f t="shared" si="19"/>
        <v>1914</v>
      </c>
      <c r="N54" s="108">
        <f t="shared" si="19"/>
        <v>753</v>
      </c>
      <c r="O54" s="108">
        <f t="shared" si="19"/>
        <v>21928</v>
      </c>
      <c r="P54" s="108">
        <f t="shared" si="19"/>
        <v>21852</v>
      </c>
      <c r="Q54" s="192" t="s">
        <v>240</v>
      </c>
      <c r="R54" s="106" t="s">
        <v>88</v>
      </c>
      <c r="S54" s="107" t="s">
        <v>103</v>
      </c>
      <c r="T54" s="107"/>
      <c r="U54" s="107"/>
      <c r="V54" s="107"/>
      <c r="W54" s="107"/>
      <c r="X54" s="107"/>
      <c r="Y54" s="108">
        <f t="shared" ref="Y54:AF54" si="20">SUM(Y55:Y59)</f>
        <v>10628</v>
      </c>
      <c r="Z54" s="108">
        <f t="shared" si="20"/>
        <v>10118</v>
      </c>
      <c r="AA54" s="108">
        <f t="shared" si="20"/>
        <v>19613</v>
      </c>
      <c r="AB54" s="108">
        <f t="shared" si="20"/>
        <v>19493</v>
      </c>
      <c r="AC54" s="108">
        <f t="shared" si="20"/>
        <v>280</v>
      </c>
      <c r="AD54" s="108">
        <f t="shared" si="20"/>
        <v>246</v>
      </c>
      <c r="AE54" s="108">
        <f t="shared" si="20"/>
        <v>9451</v>
      </c>
      <c r="AF54" s="108">
        <f t="shared" si="20"/>
        <v>10142</v>
      </c>
      <c r="AG54" s="192" t="s">
        <v>317</v>
      </c>
      <c r="AH54" s="106" t="s">
        <v>88</v>
      </c>
      <c r="AI54" s="107" t="s">
        <v>103</v>
      </c>
      <c r="AJ54" s="107"/>
      <c r="AK54" s="107"/>
      <c r="AL54" s="107"/>
      <c r="AM54" s="107"/>
      <c r="AN54" s="107"/>
      <c r="AO54" s="108">
        <f>SUM(AO55:AO59)</f>
        <v>378</v>
      </c>
      <c r="AP54" s="108">
        <f>SUM(AP55:AP59)</f>
        <v>413</v>
      </c>
      <c r="AQ54" s="108">
        <f>SUM(AQ55:AQ59)</f>
        <v>0</v>
      </c>
      <c r="AR54" s="108">
        <f>SUM(AR55:AR59)</f>
        <v>0</v>
      </c>
      <c r="AS54" s="180">
        <f t="shared" ref="AS54:AT81" si="21">SUM(I54,K54,M54,O54,Y54,AA54,AC54,AE54,AO54,AQ54)</f>
        <v>142417</v>
      </c>
      <c r="AT54" s="180">
        <f t="shared" si="21"/>
        <v>137766</v>
      </c>
    </row>
    <row r="55" spans="1:46" s="109" customFormat="1" ht="16.5" thickBot="1" x14ac:dyDescent="0.3">
      <c r="A55" s="192" t="s">
        <v>73</v>
      </c>
      <c r="B55" s="110"/>
      <c r="C55" s="111" t="s">
        <v>90</v>
      </c>
      <c r="D55" s="112" t="s">
        <v>104</v>
      </c>
      <c r="E55" s="112"/>
      <c r="F55" s="112"/>
      <c r="G55" s="112"/>
      <c r="H55" s="113"/>
      <c r="I55" s="114"/>
      <c r="J55" s="114"/>
      <c r="K55" s="114">
        <v>52431</v>
      </c>
      <c r="L55" s="114">
        <v>49955</v>
      </c>
      <c r="M55" s="114">
        <v>236</v>
      </c>
      <c r="N55" s="114">
        <v>182</v>
      </c>
      <c r="O55" s="114">
        <v>16840</v>
      </c>
      <c r="P55" s="114">
        <v>16801</v>
      </c>
      <c r="Q55" s="192" t="s">
        <v>241</v>
      </c>
      <c r="R55" s="110"/>
      <c r="S55" s="111" t="s">
        <v>90</v>
      </c>
      <c r="T55" s="112" t="s">
        <v>104</v>
      </c>
      <c r="U55" s="112"/>
      <c r="V55" s="112"/>
      <c r="W55" s="112"/>
      <c r="X55" s="113"/>
      <c r="Y55" s="114"/>
      <c r="Z55" s="114"/>
      <c r="AA55" s="114"/>
      <c r="AB55" s="114"/>
      <c r="AC55" s="114"/>
      <c r="AD55" s="114"/>
      <c r="AE55" s="114">
        <v>7269</v>
      </c>
      <c r="AF55" s="114">
        <v>7974</v>
      </c>
      <c r="AG55" s="192" t="s">
        <v>318</v>
      </c>
      <c r="AH55" s="110"/>
      <c r="AI55" s="111" t="s">
        <v>90</v>
      </c>
      <c r="AJ55" s="112" t="s">
        <v>104</v>
      </c>
      <c r="AK55" s="112"/>
      <c r="AL55" s="112"/>
      <c r="AM55" s="112"/>
      <c r="AN55" s="113"/>
      <c r="AO55" s="114"/>
      <c r="AP55" s="114"/>
      <c r="AQ55" s="114"/>
      <c r="AR55" s="114"/>
      <c r="AS55" s="181">
        <f t="shared" si="21"/>
        <v>76776</v>
      </c>
      <c r="AT55" s="181">
        <f t="shared" si="21"/>
        <v>74912</v>
      </c>
    </row>
    <row r="56" spans="1:46" s="109" customFormat="1" ht="16.5" thickBot="1" x14ac:dyDescent="0.3">
      <c r="A56" s="192" t="s">
        <v>74</v>
      </c>
      <c r="B56" s="110"/>
      <c r="C56" s="111" t="s">
        <v>92</v>
      </c>
      <c r="D56" s="115" t="s">
        <v>530</v>
      </c>
      <c r="E56" s="116"/>
      <c r="F56" s="115"/>
      <c r="G56" s="115"/>
      <c r="H56" s="117"/>
      <c r="I56" s="118"/>
      <c r="J56" s="118"/>
      <c r="K56" s="118">
        <v>14795</v>
      </c>
      <c r="L56" s="118">
        <v>14336</v>
      </c>
      <c r="M56" s="118">
        <v>62</v>
      </c>
      <c r="N56" s="118">
        <v>46</v>
      </c>
      <c r="O56" s="118">
        <v>4654</v>
      </c>
      <c r="P56" s="118">
        <v>4631</v>
      </c>
      <c r="Q56" s="192" t="s">
        <v>242</v>
      </c>
      <c r="R56" s="110"/>
      <c r="S56" s="111" t="s">
        <v>92</v>
      </c>
      <c r="T56" s="115" t="s">
        <v>530</v>
      </c>
      <c r="U56" s="116"/>
      <c r="V56" s="115"/>
      <c r="W56" s="115"/>
      <c r="X56" s="117"/>
      <c r="Y56" s="118">
        <v>55</v>
      </c>
      <c r="Z56" s="118">
        <v>20</v>
      </c>
      <c r="AA56" s="118"/>
      <c r="AB56" s="118"/>
      <c r="AC56" s="118"/>
      <c r="AD56" s="118"/>
      <c r="AE56" s="118">
        <v>2121</v>
      </c>
      <c r="AF56" s="118">
        <v>2120</v>
      </c>
      <c r="AG56" s="192" t="s">
        <v>319</v>
      </c>
      <c r="AH56" s="110"/>
      <c r="AI56" s="111" t="s">
        <v>92</v>
      </c>
      <c r="AJ56" s="115" t="s">
        <v>530</v>
      </c>
      <c r="AK56" s="116"/>
      <c r="AL56" s="115"/>
      <c r="AM56" s="115"/>
      <c r="AN56" s="117"/>
      <c r="AO56" s="118"/>
      <c r="AP56" s="118"/>
      <c r="AQ56" s="118"/>
      <c r="AR56" s="118"/>
      <c r="AS56" s="27">
        <f t="shared" si="21"/>
        <v>21687</v>
      </c>
      <c r="AT56" s="27">
        <f t="shared" si="21"/>
        <v>21153</v>
      </c>
    </row>
    <row r="57" spans="1:46" s="109" customFormat="1" ht="16.5" thickBot="1" x14ac:dyDescent="0.3">
      <c r="A57" s="192" t="s">
        <v>75</v>
      </c>
      <c r="B57" s="110"/>
      <c r="C57" s="111" t="s">
        <v>93</v>
      </c>
      <c r="D57" s="115" t="s">
        <v>531</v>
      </c>
      <c r="E57" s="116"/>
      <c r="F57" s="115"/>
      <c r="G57" s="115"/>
      <c r="H57" s="117"/>
      <c r="I57" s="118"/>
      <c r="J57" s="118"/>
      <c r="K57" s="118">
        <v>1759</v>
      </c>
      <c r="L57" s="118">
        <v>1218</v>
      </c>
      <c r="M57" s="118">
        <v>1616</v>
      </c>
      <c r="N57" s="118">
        <v>525</v>
      </c>
      <c r="O57" s="118">
        <v>434</v>
      </c>
      <c r="P57" s="118">
        <v>420</v>
      </c>
      <c r="Q57" s="192" t="s">
        <v>243</v>
      </c>
      <c r="R57" s="110"/>
      <c r="S57" s="111" t="s">
        <v>93</v>
      </c>
      <c r="T57" s="115" t="s">
        <v>531</v>
      </c>
      <c r="U57" s="116"/>
      <c r="V57" s="115"/>
      <c r="W57" s="115"/>
      <c r="X57" s="117"/>
      <c r="Y57" s="118">
        <v>10573</v>
      </c>
      <c r="Z57" s="118">
        <v>10098</v>
      </c>
      <c r="AA57" s="118">
        <v>19613</v>
      </c>
      <c r="AB57" s="118">
        <v>19493</v>
      </c>
      <c r="AC57" s="118">
        <v>280</v>
      </c>
      <c r="AD57" s="118">
        <v>246</v>
      </c>
      <c r="AE57" s="118">
        <v>61</v>
      </c>
      <c r="AF57" s="118">
        <v>48</v>
      </c>
      <c r="AG57" s="192" t="s">
        <v>320</v>
      </c>
      <c r="AH57" s="110"/>
      <c r="AI57" s="111" t="s">
        <v>93</v>
      </c>
      <c r="AJ57" s="115" t="s">
        <v>531</v>
      </c>
      <c r="AK57" s="116"/>
      <c r="AL57" s="115"/>
      <c r="AM57" s="115"/>
      <c r="AN57" s="117"/>
      <c r="AO57" s="118">
        <v>378</v>
      </c>
      <c r="AP57" s="118">
        <v>413</v>
      </c>
      <c r="AQ57" s="118"/>
      <c r="AR57" s="118"/>
      <c r="AS57" s="27">
        <f t="shared" si="21"/>
        <v>34714</v>
      </c>
      <c r="AT57" s="27">
        <f t="shared" si="21"/>
        <v>32461</v>
      </c>
    </row>
    <row r="58" spans="1:46" s="109" customFormat="1" ht="16.5" thickBot="1" x14ac:dyDescent="0.3">
      <c r="A58" s="192" t="s">
        <v>76</v>
      </c>
      <c r="B58" s="110"/>
      <c r="C58" s="111" t="s">
        <v>95</v>
      </c>
      <c r="D58" s="119" t="s">
        <v>551</v>
      </c>
      <c r="E58" s="120"/>
      <c r="F58" s="120"/>
      <c r="G58" s="119"/>
      <c r="H58" s="121"/>
      <c r="I58" s="134"/>
      <c r="J58" s="134"/>
      <c r="K58" s="134"/>
      <c r="L58" s="134"/>
      <c r="M58" s="134"/>
      <c r="N58" s="134"/>
      <c r="O58" s="134"/>
      <c r="P58" s="134"/>
      <c r="Q58" s="192" t="s">
        <v>244</v>
      </c>
      <c r="R58" s="110"/>
      <c r="S58" s="111" t="s">
        <v>95</v>
      </c>
      <c r="T58" s="119" t="s">
        <v>551</v>
      </c>
      <c r="U58" s="120"/>
      <c r="V58" s="120"/>
      <c r="W58" s="119"/>
      <c r="X58" s="121"/>
      <c r="Y58" s="134"/>
      <c r="Z58" s="134"/>
      <c r="AA58" s="134"/>
      <c r="AB58" s="134"/>
      <c r="AC58" s="134"/>
      <c r="AD58" s="134"/>
      <c r="AE58" s="134"/>
      <c r="AF58" s="134"/>
      <c r="AG58" s="192" t="s">
        <v>321</v>
      </c>
      <c r="AH58" s="110"/>
      <c r="AI58" s="111" t="s">
        <v>95</v>
      </c>
      <c r="AJ58" s="119" t="s">
        <v>551</v>
      </c>
      <c r="AK58" s="120"/>
      <c r="AL58" s="120"/>
      <c r="AM58" s="119"/>
      <c r="AN58" s="121"/>
      <c r="AO58" s="134"/>
      <c r="AP58" s="134"/>
      <c r="AQ58" s="134"/>
      <c r="AR58" s="134"/>
      <c r="AS58" s="28">
        <f t="shared" si="21"/>
        <v>0</v>
      </c>
      <c r="AT58" s="28">
        <f t="shared" si="21"/>
        <v>0</v>
      </c>
    </row>
    <row r="59" spans="1:46" s="109" customFormat="1" ht="16.5" thickBot="1" x14ac:dyDescent="0.3">
      <c r="A59" s="192" t="s">
        <v>78</v>
      </c>
      <c r="B59" s="110"/>
      <c r="C59" s="111" t="s">
        <v>94</v>
      </c>
      <c r="D59" s="115" t="s">
        <v>532</v>
      </c>
      <c r="E59" s="116"/>
      <c r="F59" s="115"/>
      <c r="G59" s="115"/>
      <c r="H59" s="117"/>
      <c r="I59" s="118">
        <f t="shared" ref="I59:P59" si="22">SUM(I60:I65)</f>
        <v>9240</v>
      </c>
      <c r="J59" s="118">
        <f t="shared" si="22"/>
        <v>9240</v>
      </c>
      <c r="K59" s="118">
        <f t="shared" si="22"/>
        <v>0</v>
      </c>
      <c r="L59" s="118">
        <f t="shared" si="22"/>
        <v>0</v>
      </c>
      <c r="M59" s="118">
        <f t="shared" si="22"/>
        <v>0</v>
      </c>
      <c r="N59" s="118">
        <f t="shared" si="22"/>
        <v>0</v>
      </c>
      <c r="O59" s="118">
        <f t="shared" si="22"/>
        <v>0</v>
      </c>
      <c r="P59" s="118">
        <f t="shared" si="22"/>
        <v>0</v>
      </c>
      <c r="Q59" s="192" t="s">
        <v>245</v>
      </c>
      <c r="R59" s="110"/>
      <c r="S59" s="111" t="s">
        <v>94</v>
      </c>
      <c r="T59" s="115" t="s">
        <v>532</v>
      </c>
      <c r="U59" s="116"/>
      <c r="V59" s="115"/>
      <c r="W59" s="115"/>
      <c r="X59" s="117"/>
      <c r="Y59" s="118">
        <f>SUM(Y60:Y65)</f>
        <v>0</v>
      </c>
      <c r="Z59" s="118">
        <f>SUM(Z60:Z65)</f>
        <v>0</v>
      </c>
      <c r="AA59" s="118">
        <f>SUM(AA60:AA65)</f>
        <v>0</v>
      </c>
      <c r="AB59" s="118">
        <f>SUM(AB60:AB65)</f>
        <v>0</v>
      </c>
      <c r="AC59" s="118"/>
      <c r="AD59" s="118"/>
      <c r="AE59" s="118">
        <f>SUM(AE60:AE65)</f>
        <v>0</v>
      </c>
      <c r="AF59" s="118">
        <f>SUM(AF60:AF65)</f>
        <v>0</v>
      </c>
      <c r="AG59" s="192" t="s">
        <v>322</v>
      </c>
      <c r="AH59" s="110"/>
      <c r="AI59" s="111" t="s">
        <v>94</v>
      </c>
      <c r="AJ59" s="115" t="s">
        <v>532</v>
      </c>
      <c r="AK59" s="116"/>
      <c r="AL59" s="115"/>
      <c r="AM59" s="115"/>
      <c r="AN59" s="117"/>
      <c r="AO59" s="118"/>
      <c r="AP59" s="118"/>
      <c r="AQ59" s="118">
        <f>SUM(AQ60:AQ65)</f>
        <v>0</v>
      </c>
      <c r="AR59" s="118">
        <f>SUM(AR60:AR65)</f>
        <v>0</v>
      </c>
      <c r="AS59" s="27">
        <f t="shared" si="21"/>
        <v>9240</v>
      </c>
      <c r="AT59" s="27">
        <f t="shared" si="21"/>
        <v>9240</v>
      </c>
    </row>
    <row r="60" spans="1:46" s="191" customFormat="1" ht="15" thickBot="1" x14ac:dyDescent="0.25">
      <c r="A60" s="192" t="s">
        <v>79</v>
      </c>
      <c r="B60" s="73"/>
      <c r="C60" s="74"/>
      <c r="D60" s="75" t="s">
        <v>866</v>
      </c>
      <c r="E60" s="76" t="s">
        <v>867</v>
      </c>
      <c r="F60" s="76"/>
      <c r="G60" s="76"/>
      <c r="H60" s="77"/>
      <c r="I60" s="54">
        <v>9240</v>
      </c>
      <c r="J60" s="54">
        <v>9240</v>
      </c>
      <c r="K60" s="54"/>
      <c r="L60" s="54"/>
      <c r="M60" s="54"/>
      <c r="N60" s="54"/>
      <c r="O60" s="54"/>
      <c r="P60" s="54"/>
      <c r="Q60" s="192" t="s">
        <v>246</v>
      </c>
      <c r="R60" s="73"/>
      <c r="S60" s="74"/>
      <c r="T60" s="75" t="s">
        <v>866</v>
      </c>
      <c r="U60" s="76" t="s">
        <v>867</v>
      </c>
      <c r="V60" s="76"/>
      <c r="W60" s="76"/>
      <c r="X60" s="77"/>
      <c r="Y60" s="54"/>
      <c r="Z60" s="54"/>
      <c r="AA60" s="54"/>
      <c r="AB60" s="54"/>
      <c r="AC60" s="54"/>
      <c r="AD60" s="54"/>
      <c r="AE60" s="54"/>
      <c r="AF60" s="54"/>
      <c r="AG60" s="192" t="s">
        <v>323</v>
      </c>
      <c r="AH60" s="73"/>
      <c r="AI60" s="74"/>
      <c r="AJ60" s="75" t="s">
        <v>866</v>
      </c>
      <c r="AK60" s="76" t="s">
        <v>867</v>
      </c>
      <c r="AL60" s="76"/>
      <c r="AM60" s="76"/>
      <c r="AN60" s="77"/>
      <c r="AO60" s="54"/>
      <c r="AP60" s="54"/>
      <c r="AQ60" s="54"/>
      <c r="AR60" s="54"/>
      <c r="AS60" s="54">
        <f t="shared" si="21"/>
        <v>9240</v>
      </c>
      <c r="AT60" s="54">
        <f t="shared" si="21"/>
        <v>9240</v>
      </c>
    </row>
    <row r="61" spans="1:46" s="191" customFormat="1" ht="15" thickBot="1" x14ac:dyDescent="0.25">
      <c r="A61" s="192" t="s">
        <v>149</v>
      </c>
      <c r="B61" s="73"/>
      <c r="C61" s="74"/>
      <c r="D61" s="75" t="s">
        <v>649</v>
      </c>
      <c r="E61" s="76" t="s">
        <v>647</v>
      </c>
      <c r="F61" s="76"/>
      <c r="G61" s="76"/>
      <c r="H61" s="77"/>
      <c r="I61" s="54"/>
      <c r="J61" s="54"/>
      <c r="K61" s="54"/>
      <c r="L61" s="54"/>
      <c r="M61" s="54"/>
      <c r="N61" s="54"/>
      <c r="O61" s="54"/>
      <c r="P61" s="54"/>
      <c r="Q61" s="192" t="s">
        <v>247</v>
      </c>
      <c r="R61" s="73"/>
      <c r="S61" s="74"/>
      <c r="T61" s="75" t="s">
        <v>649</v>
      </c>
      <c r="U61" s="76" t="s">
        <v>647</v>
      </c>
      <c r="V61" s="76"/>
      <c r="W61" s="76"/>
      <c r="X61" s="77"/>
      <c r="Y61" s="54"/>
      <c r="Z61" s="54"/>
      <c r="AA61" s="54"/>
      <c r="AB61" s="54"/>
      <c r="AC61" s="54"/>
      <c r="AD61" s="54"/>
      <c r="AE61" s="54"/>
      <c r="AF61" s="54"/>
      <c r="AG61" s="192" t="s">
        <v>324</v>
      </c>
      <c r="AH61" s="73"/>
      <c r="AI61" s="74"/>
      <c r="AJ61" s="75" t="s">
        <v>649</v>
      </c>
      <c r="AK61" s="76" t="s">
        <v>647</v>
      </c>
      <c r="AL61" s="76"/>
      <c r="AM61" s="76"/>
      <c r="AN61" s="77"/>
      <c r="AO61" s="54"/>
      <c r="AP61" s="54"/>
      <c r="AQ61" s="54"/>
      <c r="AR61" s="54"/>
      <c r="AS61" s="54">
        <f t="shared" si="21"/>
        <v>0</v>
      </c>
      <c r="AT61" s="54">
        <f t="shared" si="21"/>
        <v>0</v>
      </c>
    </row>
    <row r="62" spans="1:46" s="191" customFormat="1" ht="15" thickBot="1" x14ac:dyDescent="0.25">
      <c r="A62" s="192" t="s">
        <v>150</v>
      </c>
      <c r="B62" s="73"/>
      <c r="C62" s="74"/>
      <c r="D62" s="75" t="s">
        <v>640</v>
      </c>
      <c r="E62" s="76" t="s">
        <v>646</v>
      </c>
      <c r="F62" s="31"/>
      <c r="G62" s="76"/>
      <c r="H62" s="77"/>
      <c r="I62" s="54"/>
      <c r="J62" s="54"/>
      <c r="K62" s="54"/>
      <c r="L62" s="54"/>
      <c r="M62" s="54"/>
      <c r="N62" s="54"/>
      <c r="O62" s="54"/>
      <c r="P62" s="54"/>
      <c r="Q62" s="192" t="s">
        <v>248</v>
      </c>
      <c r="R62" s="73"/>
      <c r="S62" s="74"/>
      <c r="T62" s="75" t="s">
        <v>640</v>
      </c>
      <c r="U62" s="76" t="s">
        <v>646</v>
      </c>
      <c r="V62" s="31"/>
      <c r="W62" s="76"/>
      <c r="X62" s="77"/>
      <c r="Y62" s="54"/>
      <c r="Z62" s="54"/>
      <c r="AA62" s="54"/>
      <c r="AB62" s="54"/>
      <c r="AC62" s="54"/>
      <c r="AD62" s="54"/>
      <c r="AE62" s="54"/>
      <c r="AF62" s="54"/>
      <c r="AG62" s="192" t="s">
        <v>325</v>
      </c>
      <c r="AH62" s="73"/>
      <c r="AI62" s="74"/>
      <c r="AJ62" s="75" t="s">
        <v>640</v>
      </c>
      <c r="AK62" s="76" t="s">
        <v>646</v>
      </c>
      <c r="AL62" s="31"/>
      <c r="AM62" s="76"/>
      <c r="AN62" s="77"/>
      <c r="AO62" s="54"/>
      <c r="AP62" s="54"/>
      <c r="AQ62" s="54"/>
      <c r="AR62" s="54"/>
      <c r="AS62" s="54">
        <f t="shared" si="21"/>
        <v>0</v>
      </c>
      <c r="AT62" s="54">
        <f t="shared" si="21"/>
        <v>0</v>
      </c>
    </row>
    <row r="63" spans="1:46" s="191" customFormat="1" ht="15" thickBot="1" x14ac:dyDescent="0.25">
      <c r="A63" s="192" t="s">
        <v>151</v>
      </c>
      <c r="B63" s="73"/>
      <c r="C63" s="74"/>
      <c r="D63" s="75" t="s">
        <v>641</v>
      </c>
      <c r="E63" s="78" t="s">
        <v>650</v>
      </c>
      <c r="F63" s="53"/>
      <c r="G63" s="78"/>
      <c r="H63" s="79"/>
      <c r="I63" s="55"/>
      <c r="J63" s="55"/>
      <c r="K63" s="55"/>
      <c r="L63" s="55"/>
      <c r="M63" s="55"/>
      <c r="N63" s="55"/>
      <c r="O63" s="55"/>
      <c r="P63" s="55"/>
      <c r="Q63" s="192" t="s">
        <v>249</v>
      </c>
      <c r="R63" s="73"/>
      <c r="S63" s="74"/>
      <c r="T63" s="75" t="s">
        <v>641</v>
      </c>
      <c r="U63" s="78" t="s">
        <v>650</v>
      </c>
      <c r="V63" s="53"/>
      <c r="W63" s="78"/>
      <c r="X63" s="79"/>
      <c r="Y63" s="55"/>
      <c r="Z63" s="55"/>
      <c r="AA63" s="55"/>
      <c r="AB63" s="55"/>
      <c r="AC63" s="55"/>
      <c r="AD63" s="55"/>
      <c r="AE63" s="55"/>
      <c r="AF63" s="55"/>
      <c r="AG63" s="192" t="s">
        <v>326</v>
      </c>
      <c r="AH63" s="73"/>
      <c r="AI63" s="74"/>
      <c r="AJ63" s="75" t="s">
        <v>641</v>
      </c>
      <c r="AK63" s="78" t="s">
        <v>650</v>
      </c>
      <c r="AL63" s="53"/>
      <c r="AM63" s="78"/>
      <c r="AN63" s="79"/>
      <c r="AO63" s="55"/>
      <c r="AP63" s="55"/>
      <c r="AQ63" s="55"/>
      <c r="AR63" s="55"/>
      <c r="AS63" s="55">
        <f t="shared" si="21"/>
        <v>0</v>
      </c>
      <c r="AT63" s="55">
        <f t="shared" si="21"/>
        <v>0</v>
      </c>
    </row>
    <row r="64" spans="1:46" s="191" customFormat="1" ht="15" thickBot="1" x14ac:dyDescent="0.25">
      <c r="A64" s="192" t="s">
        <v>152</v>
      </c>
      <c r="B64" s="73"/>
      <c r="C64" s="74"/>
      <c r="D64" s="75" t="s">
        <v>644</v>
      </c>
      <c r="E64" s="76" t="s">
        <v>648</v>
      </c>
      <c r="F64" s="31"/>
      <c r="G64" s="76"/>
      <c r="H64" s="77"/>
      <c r="I64" s="54"/>
      <c r="J64" s="54"/>
      <c r="K64" s="54"/>
      <c r="L64" s="54"/>
      <c r="M64" s="54"/>
      <c r="N64" s="54"/>
      <c r="O64" s="54"/>
      <c r="P64" s="54"/>
      <c r="Q64" s="192" t="s">
        <v>250</v>
      </c>
      <c r="R64" s="73"/>
      <c r="S64" s="74"/>
      <c r="T64" s="75" t="s">
        <v>644</v>
      </c>
      <c r="U64" s="76" t="s">
        <v>648</v>
      </c>
      <c r="V64" s="31"/>
      <c r="W64" s="76"/>
      <c r="X64" s="77"/>
      <c r="Y64" s="54"/>
      <c r="Z64" s="54"/>
      <c r="AA64" s="54"/>
      <c r="AB64" s="54"/>
      <c r="AC64" s="54"/>
      <c r="AD64" s="54"/>
      <c r="AE64" s="54"/>
      <c r="AF64" s="54"/>
      <c r="AG64" s="192" t="s">
        <v>327</v>
      </c>
      <c r="AH64" s="73"/>
      <c r="AI64" s="74"/>
      <c r="AJ64" s="75" t="s">
        <v>644</v>
      </c>
      <c r="AK64" s="76" t="s">
        <v>648</v>
      </c>
      <c r="AL64" s="31"/>
      <c r="AM64" s="76"/>
      <c r="AN64" s="77"/>
      <c r="AO64" s="54"/>
      <c r="AP64" s="54"/>
      <c r="AQ64" s="54"/>
      <c r="AR64" s="54"/>
      <c r="AS64" s="54">
        <f t="shared" si="21"/>
        <v>0</v>
      </c>
      <c r="AT64" s="54">
        <f t="shared" si="21"/>
        <v>0</v>
      </c>
    </row>
    <row r="65" spans="1:46" s="191" customFormat="1" ht="15" thickBot="1" x14ac:dyDescent="0.25">
      <c r="A65" s="192" t="s">
        <v>153</v>
      </c>
      <c r="B65" s="73"/>
      <c r="C65" s="74"/>
      <c r="D65" s="75" t="s">
        <v>645</v>
      </c>
      <c r="E65" s="76" t="s">
        <v>106</v>
      </c>
      <c r="F65" s="31"/>
      <c r="G65" s="76"/>
      <c r="H65" s="77"/>
      <c r="I65" s="54"/>
      <c r="J65" s="54"/>
      <c r="K65" s="54"/>
      <c r="L65" s="54"/>
      <c r="M65" s="54"/>
      <c r="N65" s="54"/>
      <c r="O65" s="54"/>
      <c r="P65" s="54"/>
      <c r="Q65" s="192" t="s">
        <v>251</v>
      </c>
      <c r="R65" s="73"/>
      <c r="S65" s="74"/>
      <c r="T65" s="75" t="s">
        <v>645</v>
      </c>
      <c r="U65" s="76" t="s">
        <v>106</v>
      </c>
      <c r="V65" s="31"/>
      <c r="W65" s="76"/>
      <c r="X65" s="77"/>
      <c r="Y65" s="54"/>
      <c r="Z65" s="54"/>
      <c r="AA65" s="54"/>
      <c r="AB65" s="54"/>
      <c r="AC65" s="54"/>
      <c r="AD65" s="54"/>
      <c r="AE65" s="54"/>
      <c r="AF65" s="54"/>
      <c r="AG65" s="192" t="s">
        <v>328</v>
      </c>
      <c r="AH65" s="73"/>
      <c r="AI65" s="74"/>
      <c r="AJ65" s="75" t="s">
        <v>645</v>
      </c>
      <c r="AK65" s="76" t="s">
        <v>106</v>
      </c>
      <c r="AL65" s="31"/>
      <c r="AM65" s="76"/>
      <c r="AN65" s="77"/>
      <c r="AO65" s="54"/>
      <c r="AP65" s="54"/>
      <c r="AQ65" s="54"/>
      <c r="AR65" s="54"/>
      <c r="AS65" s="54">
        <f t="shared" si="21"/>
        <v>0</v>
      </c>
      <c r="AT65" s="54">
        <f t="shared" si="21"/>
        <v>0</v>
      </c>
    </row>
    <row r="66" spans="1:46" s="109" customFormat="1" ht="16.5" thickBot="1" x14ac:dyDescent="0.3">
      <c r="A66" s="192" t="s">
        <v>154</v>
      </c>
      <c r="B66" s="106" t="s">
        <v>96</v>
      </c>
      <c r="C66" s="107" t="s">
        <v>105</v>
      </c>
      <c r="D66" s="122"/>
      <c r="E66" s="122"/>
      <c r="F66" s="107"/>
      <c r="G66" s="107"/>
      <c r="H66" s="107"/>
      <c r="I66" s="108">
        <f t="shared" ref="I66:P66" si="23">SUM(I67:I69)</f>
        <v>0</v>
      </c>
      <c r="J66" s="108">
        <f t="shared" si="23"/>
        <v>0</v>
      </c>
      <c r="K66" s="108">
        <f t="shared" si="23"/>
        <v>100</v>
      </c>
      <c r="L66" s="108">
        <f t="shared" si="23"/>
        <v>98</v>
      </c>
      <c r="M66" s="108">
        <f t="shared" si="23"/>
        <v>0</v>
      </c>
      <c r="N66" s="108">
        <f t="shared" si="23"/>
        <v>0</v>
      </c>
      <c r="O66" s="108">
        <f t="shared" si="23"/>
        <v>20</v>
      </c>
      <c r="P66" s="108">
        <f t="shared" si="23"/>
        <v>16</v>
      </c>
      <c r="Q66" s="192" t="s">
        <v>252</v>
      </c>
      <c r="R66" s="106" t="s">
        <v>96</v>
      </c>
      <c r="S66" s="107" t="s">
        <v>105</v>
      </c>
      <c r="T66" s="122"/>
      <c r="U66" s="122"/>
      <c r="V66" s="107"/>
      <c r="W66" s="107"/>
      <c r="X66" s="107"/>
      <c r="Y66" s="108">
        <f>SUM(Y67:Y69)</f>
        <v>2334</v>
      </c>
      <c r="Z66" s="108">
        <f>SUM(Z67:Z69)</f>
        <v>2330</v>
      </c>
      <c r="AA66" s="108">
        <f>SUM(AA67:AA69)</f>
        <v>258</v>
      </c>
      <c r="AB66" s="108">
        <f>SUM(AB67:AB69)</f>
        <v>257</v>
      </c>
      <c r="AC66" s="108"/>
      <c r="AD66" s="108"/>
      <c r="AE66" s="108">
        <f>SUM(AE67:AE69)</f>
        <v>60</v>
      </c>
      <c r="AF66" s="108">
        <f>SUM(AF67:AF69)</f>
        <v>66</v>
      </c>
      <c r="AG66" s="192" t="s">
        <v>329</v>
      </c>
      <c r="AH66" s="106" t="s">
        <v>96</v>
      </c>
      <c r="AI66" s="107" t="s">
        <v>105</v>
      </c>
      <c r="AJ66" s="122"/>
      <c r="AK66" s="122"/>
      <c r="AL66" s="107"/>
      <c r="AM66" s="107"/>
      <c r="AN66" s="107"/>
      <c r="AO66" s="108"/>
      <c r="AP66" s="108"/>
      <c r="AQ66" s="108">
        <f>SUM(AQ67:AQ69)</f>
        <v>0</v>
      </c>
      <c r="AR66" s="108">
        <f>SUM(AR67:AR69)</f>
        <v>0</v>
      </c>
      <c r="AS66" s="180">
        <f t="shared" si="21"/>
        <v>2772</v>
      </c>
      <c r="AT66" s="180">
        <f t="shared" si="21"/>
        <v>2767</v>
      </c>
    </row>
    <row r="67" spans="1:46" s="109" customFormat="1" ht="16.5" thickBot="1" x14ac:dyDescent="0.3">
      <c r="A67" s="192" t="s">
        <v>155</v>
      </c>
      <c r="B67" s="110"/>
      <c r="C67" s="111" t="s">
        <v>98</v>
      </c>
      <c r="D67" s="112" t="s">
        <v>533</v>
      </c>
      <c r="E67" s="112"/>
      <c r="F67" s="112"/>
      <c r="G67" s="112"/>
      <c r="H67" s="113"/>
      <c r="I67" s="114"/>
      <c r="J67" s="114"/>
      <c r="K67" s="114">
        <v>100</v>
      </c>
      <c r="L67" s="114">
        <v>98</v>
      </c>
      <c r="M67" s="114"/>
      <c r="N67" s="114"/>
      <c r="O67" s="114">
        <v>20</v>
      </c>
      <c r="P67" s="114">
        <v>16</v>
      </c>
      <c r="Q67" s="192" t="s">
        <v>253</v>
      </c>
      <c r="R67" s="110"/>
      <c r="S67" s="111" t="s">
        <v>98</v>
      </c>
      <c r="T67" s="112" t="s">
        <v>533</v>
      </c>
      <c r="U67" s="112"/>
      <c r="V67" s="112"/>
      <c r="W67" s="112"/>
      <c r="X67" s="113"/>
      <c r="Y67" s="114">
        <v>2334</v>
      </c>
      <c r="Z67" s="114">
        <v>2330</v>
      </c>
      <c r="AA67" s="114">
        <v>258</v>
      </c>
      <c r="AB67" s="114">
        <v>257</v>
      </c>
      <c r="AC67" s="114"/>
      <c r="AD67" s="114"/>
      <c r="AE67" s="114">
        <v>60</v>
      </c>
      <c r="AF67" s="114">
        <v>66</v>
      </c>
      <c r="AG67" s="192" t="s">
        <v>331</v>
      </c>
      <c r="AH67" s="110"/>
      <c r="AI67" s="111" t="s">
        <v>98</v>
      </c>
      <c r="AJ67" s="112" t="s">
        <v>533</v>
      </c>
      <c r="AK67" s="112"/>
      <c r="AL67" s="112"/>
      <c r="AM67" s="112"/>
      <c r="AN67" s="113"/>
      <c r="AO67" s="114"/>
      <c r="AP67" s="114"/>
      <c r="AQ67" s="114"/>
      <c r="AR67" s="114"/>
      <c r="AS67" s="181">
        <f t="shared" si="21"/>
        <v>2772</v>
      </c>
      <c r="AT67" s="181">
        <f t="shared" si="21"/>
        <v>2767</v>
      </c>
    </row>
    <row r="68" spans="1:46" s="109" customFormat="1" ht="16.5" thickBot="1" x14ac:dyDescent="0.3">
      <c r="A68" s="192" t="s">
        <v>156</v>
      </c>
      <c r="B68" s="110"/>
      <c r="C68" s="111" t="s">
        <v>99</v>
      </c>
      <c r="D68" s="115" t="s">
        <v>534</v>
      </c>
      <c r="E68" s="115"/>
      <c r="F68" s="115"/>
      <c r="G68" s="115"/>
      <c r="H68" s="117"/>
      <c r="I68" s="118"/>
      <c r="J68" s="118"/>
      <c r="K68" s="118"/>
      <c r="L68" s="118"/>
      <c r="M68" s="118"/>
      <c r="N68" s="118"/>
      <c r="O68" s="118"/>
      <c r="P68" s="118"/>
      <c r="Q68" s="192" t="s">
        <v>254</v>
      </c>
      <c r="R68" s="110"/>
      <c r="S68" s="111" t="s">
        <v>99</v>
      </c>
      <c r="T68" s="115" t="s">
        <v>534</v>
      </c>
      <c r="U68" s="115"/>
      <c r="V68" s="115"/>
      <c r="W68" s="115"/>
      <c r="X68" s="117"/>
      <c r="Y68" s="118"/>
      <c r="Z68" s="118"/>
      <c r="AA68" s="118"/>
      <c r="AB68" s="118"/>
      <c r="AC68" s="118"/>
      <c r="AD68" s="118"/>
      <c r="AE68" s="118"/>
      <c r="AF68" s="118"/>
      <c r="AG68" s="192" t="s">
        <v>332</v>
      </c>
      <c r="AH68" s="110"/>
      <c r="AI68" s="111" t="s">
        <v>99</v>
      </c>
      <c r="AJ68" s="115" t="s">
        <v>534</v>
      </c>
      <c r="AK68" s="115"/>
      <c r="AL68" s="115"/>
      <c r="AM68" s="115"/>
      <c r="AN68" s="117"/>
      <c r="AO68" s="118"/>
      <c r="AP68" s="118"/>
      <c r="AQ68" s="118"/>
      <c r="AR68" s="118"/>
      <c r="AS68" s="27">
        <f t="shared" si="21"/>
        <v>0</v>
      </c>
      <c r="AT68" s="27">
        <f t="shared" si="21"/>
        <v>0</v>
      </c>
    </row>
    <row r="69" spans="1:46" s="109" customFormat="1" ht="16.5" thickBot="1" x14ac:dyDescent="0.3">
      <c r="A69" s="192" t="s">
        <v>157</v>
      </c>
      <c r="B69" s="110"/>
      <c r="C69" s="111" t="s">
        <v>100</v>
      </c>
      <c r="D69" s="115" t="s">
        <v>535</v>
      </c>
      <c r="E69" s="116"/>
      <c r="F69" s="115"/>
      <c r="G69" s="115"/>
      <c r="H69" s="117"/>
      <c r="I69" s="118">
        <f t="shared" ref="I69:P69" si="24">SUM(I70:I73)</f>
        <v>0</v>
      </c>
      <c r="J69" s="118">
        <f t="shared" si="24"/>
        <v>0</v>
      </c>
      <c r="K69" s="118">
        <f t="shared" si="24"/>
        <v>0</v>
      </c>
      <c r="L69" s="118">
        <f t="shared" si="24"/>
        <v>0</v>
      </c>
      <c r="M69" s="118">
        <f t="shared" si="24"/>
        <v>0</v>
      </c>
      <c r="N69" s="118">
        <f t="shared" si="24"/>
        <v>0</v>
      </c>
      <c r="O69" s="118">
        <f t="shared" si="24"/>
        <v>0</v>
      </c>
      <c r="P69" s="118">
        <f t="shared" si="24"/>
        <v>0</v>
      </c>
      <c r="Q69" s="192" t="s">
        <v>255</v>
      </c>
      <c r="R69" s="110"/>
      <c r="S69" s="111" t="s">
        <v>100</v>
      </c>
      <c r="T69" s="115" t="s">
        <v>535</v>
      </c>
      <c r="U69" s="116"/>
      <c r="V69" s="115"/>
      <c r="W69" s="115"/>
      <c r="X69" s="117"/>
      <c r="Y69" s="118">
        <f>SUM(Y70:Y73)</f>
        <v>0</v>
      </c>
      <c r="Z69" s="118">
        <f>SUM(Z70:Z73)</f>
        <v>0</v>
      </c>
      <c r="AA69" s="118">
        <f>SUM(AA70:AA73)</f>
        <v>0</v>
      </c>
      <c r="AB69" s="118">
        <f>SUM(AB70:AB73)</f>
        <v>0</v>
      </c>
      <c r="AC69" s="118"/>
      <c r="AD69" s="118"/>
      <c r="AE69" s="118">
        <f>SUM(AE70:AE73)</f>
        <v>0</v>
      </c>
      <c r="AF69" s="118">
        <f>SUM(AF70:AF73)</f>
        <v>0</v>
      </c>
      <c r="AG69" s="192" t="s">
        <v>333</v>
      </c>
      <c r="AH69" s="110"/>
      <c r="AI69" s="111" t="s">
        <v>100</v>
      </c>
      <c r="AJ69" s="115" t="s">
        <v>535</v>
      </c>
      <c r="AK69" s="116"/>
      <c r="AL69" s="115"/>
      <c r="AM69" s="115"/>
      <c r="AN69" s="117"/>
      <c r="AO69" s="118"/>
      <c r="AP69" s="118"/>
      <c r="AQ69" s="118">
        <f>SUM(AQ70:AQ73)</f>
        <v>0</v>
      </c>
      <c r="AR69" s="118">
        <f>SUM(AR70:AR73)</f>
        <v>0</v>
      </c>
      <c r="AS69" s="27">
        <f t="shared" si="21"/>
        <v>0</v>
      </c>
      <c r="AT69" s="27">
        <f t="shared" si="21"/>
        <v>0</v>
      </c>
    </row>
    <row r="70" spans="1:46" s="191" customFormat="1" ht="15" thickBot="1" x14ac:dyDescent="0.25">
      <c r="A70" s="192" t="s">
        <v>158</v>
      </c>
      <c r="B70" s="73"/>
      <c r="C70" s="80"/>
      <c r="D70" s="75" t="s">
        <v>651</v>
      </c>
      <c r="E70" s="76" t="s">
        <v>652</v>
      </c>
      <c r="F70" s="76"/>
      <c r="G70" s="76"/>
      <c r="H70" s="77"/>
      <c r="I70" s="54"/>
      <c r="J70" s="54"/>
      <c r="K70" s="54"/>
      <c r="L70" s="54"/>
      <c r="M70" s="54"/>
      <c r="N70" s="54"/>
      <c r="O70" s="54"/>
      <c r="P70" s="54"/>
      <c r="Q70" s="192" t="s">
        <v>256</v>
      </c>
      <c r="R70" s="73"/>
      <c r="S70" s="80"/>
      <c r="T70" s="75" t="s">
        <v>651</v>
      </c>
      <c r="U70" s="76" t="s">
        <v>652</v>
      </c>
      <c r="V70" s="76"/>
      <c r="W70" s="76"/>
      <c r="X70" s="77"/>
      <c r="Y70" s="54"/>
      <c r="Z70" s="54"/>
      <c r="AA70" s="54"/>
      <c r="AB70" s="54"/>
      <c r="AC70" s="54"/>
      <c r="AD70" s="54"/>
      <c r="AE70" s="54"/>
      <c r="AF70" s="54"/>
      <c r="AG70" s="192" t="s">
        <v>334</v>
      </c>
      <c r="AH70" s="73"/>
      <c r="AI70" s="80"/>
      <c r="AJ70" s="75" t="s">
        <v>651</v>
      </c>
      <c r="AK70" s="76" t="s">
        <v>652</v>
      </c>
      <c r="AL70" s="76"/>
      <c r="AM70" s="76"/>
      <c r="AN70" s="77"/>
      <c r="AO70" s="54"/>
      <c r="AP70" s="54"/>
      <c r="AQ70" s="54"/>
      <c r="AR70" s="54"/>
      <c r="AS70" s="54">
        <f t="shared" si="21"/>
        <v>0</v>
      </c>
      <c r="AT70" s="54">
        <f t="shared" si="21"/>
        <v>0</v>
      </c>
    </row>
    <row r="71" spans="1:46" s="191" customFormat="1" ht="15" thickBot="1" x14ac:dyDescent="0.25">
      <c r="A71" s="192" t="s">
        <v>159</v>
      </c>
      <c r="B71" s="73"/>
      <c r="C71" s="80"/>
      <c r="D71" s="75" t="s">
        <v>653</v>
      </c>
      <c r="E71" s="76" t="s">
        <v>536</v>
      </c>
      <c r="F71" s="76"/>
      <c r="G71" s="76"/>
      <c r="H71" s="77"/>
      <c r="I71" s="54"/>
      <c r="J71" s="54"/>
      <c r="K71" s="54"/>
      <c r="L71" s="54"/>
      <c r="M71" s="54"/>
      <c r="N71" s="54"/>
      <c r="O71" s="54"/>
      <c r="P71" s="54"/>
      <c r="Q71" s="192" t="s">
        <v>257</v>
      </c>
      <c r="R71" s="73"/>
      <c r="S71" s="80"/>
      <c r="T71" s="75" t="s">
        <v>653</v>
      </c>
      <c r="U71" s="76" t="s">
        <v>536</v>
      </c>
      <c r="V71" s="76"/>
      <c r="W71" s="76"/>
      <c r="X71" s="77"/>
      <c r="Y71" s="54"/>
      <c r="Z71" s="54"/>
      <c r="AA71" s="54"/>
      <c r="AB71" s="54"/>
      <c r="AC71" s="54"/>
      <c r="AD71" s="54"/>
      <c r="AE71" s="54"/>
      <c r="AF71" s="54"/>
      <c r="AG71" s="192" t="s">
        <v>335</v>
      </c>
      <c r="AH71" s="73"/>
      <c r="AI71" s="80"/>
      <c r="AJ71" s="75" t="s">
        <v>653</v>
      </c>
      <c r="AK71" s="76" t="s">
        <v>536</v>
      </c>
      <c r="AL71" s="76"/>
      <c r="AM71" s="76"/>
      <c r="AN71" s="77"/>
      <c r="AO71" s="54"/>
      <c r="AP71" s="54"/>
      <c r="AQ71" s="54"/>
      <c r="AR71" s="54"/>
      <c r="AS71" s="54">
        <f t="shared" si="21"/>
        <v>0</v>
      </c>
      <c r="AT71" s="54">
        <f t="shared" si="21"/>
        <v>0</v>
      </c>
    </row>
    <row r="72" spans="1:46" s="191" customFormat="1" ht="15" thickBot="1" x14ac:dyDescent="0.25">
      <c r="A72" s="192" t="s">
        <v>160</v>
      </c>
      <c r="B72" s="73"/>
      <c r="C72" s="80"/>
      <c r="D72" s="75" t="s">
        <v>654</v>
      </c>
      <c r="E72" s="76" t="s">
        <v>655</v>
      </c>
      <c r="F72" s="31"/>
      <c r="G72" s="76"/>
      <c r="H72" s="77"/>
      <c r="I72" s="54"/>
      <c r="J72" s="54"/>
      <c r="K72" s="54"/>
      <c r="L72" s="54"/>
      <c r="M72" s="54"/>
      <c r="N72" s="54"/>
      <c r="O72" s="54"/>
      <c r="P72" s="54"/>
      <c r="Q72" s="192" t="s">
        <v>258</v>
      </c>
      <c r="R72" s="73"/>
      <c r="S72" s="80"/>
      <c r="T72" s="75" t="s">
        <v>654</v>
      </c>
      <c r="U72" s="76" t="s">
        <v>655</v>
      </c>
      <c r="V72" s="31"/>
      <c r="W72" s="76"/>
      <c r="X72" s="77"/>
      <c r="Y72" s="54"/>
      <c r="Z72" s="54"/>
      <c r="AA72" s="54"/>
      <c r="AB72" s="54"/>
      <c r="AC72" s="54"/>
      <c r="AD72" s="54"/>
      <c r="AE72" s="54"/>
      <c r="AF72" s="54"/>
      <c r="AG72" s="192" t="s">
        <v>336</v>
      </c>
      <c r="AH72" s="73"/>
      <c r="AI72" s="80"/>
      <c r="AJ72" s="75" t="s">
        <v>654</v>
      </c>
      <c r="AK72" s="76" t="s">
        <v>655</v>
      </c>
      <c r="AL72" s="31"/>
      <c r="AM72" s="76"/>
      <c r="AN72" s="77"/>
      <c r="AO72" s="54"/>
      <c r="AP72" s="54"/>
      <c r="AQ72" s="54"/>
      <c r="AR72" s="54"/>
      <c r="AS72" s="54">
        <f t="shared" si="21"/>
        <v>0</v>
      </c>
      <c r="AT72" s="54">
        <f t="shared" si="21"/>
        <v>0</v>
      </c>
    </row>
    <row r="73" spans="1:46" s="191" customFormat="1" ht="15" thickBot="1" x14ac:dyDescent="0.25">
      <c r="A73" s="192" t="s">
        <v>161</v>
      </c>
      <c r="B73" s="73"/>
      <c r="C73" s="80"/>
      <c r="D73" s="75" t="s">
        <v>656</v>
      </c>
      <c r="E73" s="76" t="s">
        <v>537</v>
      </c>
      <c r="F73" s="31"/>
      <c r="G73" s="76"/>
      <c r="H73" s="77"/>
      <c r="I73" s="55"/>
      <c r="J73" s="55"/>
      <c r="K73" s="55"/>
      <c r="L73" s="55"/>
      <c r="M73" s="55"/>
      <c r="N73" s="55"/>
      <c r="O73" s="55"/>
      <c r="P73" s="55"/>
      <c r="Q73" s="192" t="s">
        <v>259</v>
      </c>
      <c r="R73" s="73"/>
      <c r="S73" s="80"/>
      <c r="T73" s="75" t="s">
        <v>656</v>
      </c>
      <c r="U73" s="76" t="s">
        <v>537</v>
      </c>
      <c r="V73" s="31"/>
      <c r="W73" s="76"/>
      <c r="X73" s="77"/>
      <c r="Y73" s="55"/>
      <c r="Z73" s="55"/>
      <c r="AA73" s="55"/>
      <c r="AB73" s="55"/>
      <c r="AC73" s="55"/>
      <c r="AD73" s="55"/>
      <c r="AE73" s="55"/>
      <c r="AF73" s="55"/>
      <c r="AG73" s="192" t="s">
        <v>337</v>
      </c>
      <c r="AH73" s="73"/>
      <c r="AI73" s="80"/>
      <c r="AJ73" s="75" t="s">
        <v>656</v>
      </c>
      <c r="AK73" s="76" t="s">
        <v>537</v>
      </c>
      <c r="AL73" s="31"/>
      <c r="AM73" s="76"/>
      <c r="AN73" s="77"/>
      <c r="AO73" s="55"/>
      <c r="AP73" s="55"/>
      <c r="AQ73" s="55"/>
      <c r="AR73" s="55"/>
      <c r="AS73" s="55">
        <f t="shared" si="21"/>
        <v>0</v>
      </c>
      <c r="AT73" s="55">
        <f t="shared" si="21"/>
        <v>0</v>
      </c>
    </row>
    <row r="74" spans="1:46" s="102" customFormat="1" ht="30" customHeight="1" thickBot="1" x14ac:dyDescent="0.3">
      <c r="A74" s="192" t="s">
        <v>162</v>
      </c>
      <c r="B74" s="133" t="s">
        <v>1933</v>
      </c>
      <c r="C74" s="123"/>
      <c r="D74" s="124"/>
      <c r="E74" s="124"/>
      <c r="F74" s="124"/>
      <c r="G74" s="124"/>
      <c r="H74" s="124"/>
      <c r="I74" s="99">
        <f t="shared" ref="I74:P74" si="25">SUM(I54,I66)</f>
        <v>9240</v>
      </c>
      <c r="J74" s="99">
        <f t="shared" si="25"/>
        <v>9240</v>
      </c>
      <c r="K74" s="99">
        <f t="shared" si="25"/>
        <v>69085</v>
      </c>
      <c r="L74" s="99">
        <f t="shared" si="25"/>
        <v>65607</v>
      </c>
      <c r="M74" s="99">
        <f t="shared" si="25"/>
        <v>1914</v>
      </c>
      <c r="N74" s="99">
        <f t="shared" si="25"/>
        <v>753</v>
      </c>
      <c r="O74" s="99">
        <f t="shared" si="25"/>
        <v>21948</v>
      </c>
      <c r="P74" s="99">
        <f t="shared" si="25"/>
        <v>21868</v>
      </c>
      <c r="Q74" s="192" t="s">
        <v>260</v>
      </c>
      <c r="R74" s="133" t="s">
        <v>1933</v>
      </c>
      <c r="S74" s="123"/>
      <c r="T74" s="124"/>
      <c r="U74" s="124"/>
      <c r="V74" s="124"/>
      <c r="W74" s="124"/>
      <c r="X74" s="124"/>
      <c r="Y74" s="99">
        <f t="shared" ref="Y74:AF74" si="26">SUM(Y54,Y66)</f>
        <v>12962</v>
      </c>
      <c r="Z74" s="99">
        <f t="shared" si="26"/>
        <v>12448</v>
      </c>
      <c r="AA74" s="99">
        <f t="shared" si="26"/>
        <v>19871</v>
      </c>
      <c r="AB74" s="99">
        <f t="shared" si="26"/>
        <v>19750</v>
      </c>
      <c r="AC74" s="99">
        <f t="shared" si="26"/>
        <v>280</v>
      </c>
      <c r="AD74" s="99">
        <f t="shared" si="26"/>
        <v>246</v>
      </c>
      <c r="AE74" s="99">
        <f t="shared" si="26"/>
        <v>9511</v>
      </c>
      <c r="AF74" s="99">
        <f t="shared" si="26"/>
        <v>10208</v>
      </c>
      <c r="AG74" s="192" t="s">
        <v>338</v>
      </c>
      <c r="AH74" s="133" t="s">
        <v>1933</v>
      </c>
      <c r="AI74" s="123"/>
      <c r="AJ74" s="124"/>
      <c r="AK74" s="124"/>
      <c r="AL74" s="124"/>
      <c r="AM74" s="124"/>
      <c r="AN74" s="124"/>
      <c r="AO74" s="99">
        <f>SUM(AO54,AO66)</f>
        <v>378</v>
      </c>
      <c r="AP74" s="99">
        <f>SUM(AP54,AP66)</f>
        <v>413</v>
      </c>
      <c r="AQ74" s="99">
        <f>SUM(AQ54,AQ66)</f>
        <v>0</v>
      </c>
      <c r="AR74" s="99">
        <f>SUM(AR54,AR66)</f>
        <v>0</v>
      </c>
      <c r="AS74" s="179">
        <f t="shared" si="21"/>
        <v>145189</v>
      </c>
      <c r="AT74" s="179">
        <f t="shared" si="21"/>
        <v>140533</v>
      </c>
    </row>
    <row r="75" spans="1:46" s="109" customFormat="1" ht="16.5" thickBot="1" x14ac:dyDescent="0.3">
      <c r="A75" s="192" t="s">
        <v>163</v>
      </c>
      <c r="B75" s="106" t="s">
        <v>101</v>
      </c>
      <c r="C75" s="107" t="s">
        <v>538</v>
      </c>
      <c r="D75" s="107"/>
      <c r="E75" s="107"/>
      <c r="F75" s="107"/>
      <c r="G75" s="107"/>
      <c r="H75" s="107"/>
      <c r="I75" s="108">
        <f t="shared" ref="I75:P75" si="27">SUM(I76,I79)</f>
        <v>0</v>
      </c>
      <c r="J75" s="108">
        <f t="shared" si="27"/>
        <v>0</v>
      </c>
      <c r="K75" s="108">
        <f t="shared" si="27"/>
        <v>0</v>
      </c>
      <c r="L75" s="108">
        <f t="shared" si="27"/>
        <v>0</v>
      </c>
      <c r="M75" s="108">
        <f t="shared" si="27"/>
        <v>0</v>
      </c>
      <c r="N75" s="108">
        <f t="shared" si="27"/>
        <v>0</v>
      </c>
      <c r="O75" s="108">
        <f t="shared" si="27"/>
        <v>0</v>
      </c>
      <c r="P75" s="108">
        <f t="shared" si="27"/>
        <v>0</v>
      </c>
      <c r="Q75" s="192" t="s">
        <v>261</v>
      </c>
      <c r="R75" s="106" t="s">
        <v>101</v>
      </c>
      <c r="S75" s="107" t="s">
        <v>538</v>
      </c>
      <c r="T75" s="107"/>
      <c r="U75" s="107"/>
      <c r="V75" s="107"/>
      <c r="W75" s="107"/>
      <c r="X75" s="107"/>
      <c r="Y75" s="108">
        <f t="shared" ref="Y75:AF75" si="28">SUM(Y76,Y79)</f>
        <v>0</v>
      </c>
      <c r="Z75" s="108">
        <f t="shared" si="28"/>
        <v>0</v>
      </c>
      <c r="AA75" s="108">
        <f t="shared" si="28"/>
        <v>0</v>
      </c>
      <c r="AB75" s="108">
        <f t="shared" si="28"/>
        <v>0</v>
      </c>
      <c r="AC75" s="108">
        <f t="shared" si="28"/>
        <v>0</v>
      </c>
      <c r="AD75" s="108">
        <f t="shared" si="28"/>
        <v>0</v>
      </c>
      <c r="AE75" s="108">
        <f t="shared" si="28"/>
        <v>0</v>
      </c>
      <c r="AF75" s="108">
        <f t="shared" si="28"/>
        <v>0</v>
      </c>
      <c r="AG75" s="192" t="s">
        <v>339</v>
      </c>
      <c r="AH75" s="106" t="s">
        <v>101</v>
      </c>
      <c r="AI75" s="107" t="s">
        <v>538</v>
      </c>
      <c r="AJ75" s="107"/>
      <c r="AK75" s="107"/>
      <c r="AL75" s="107"/>
      <c r="AM75" s="107"/>
      <c r="AN75" s="107"/>
      <c r="AO75" s="108">
        <f>SUM(AO76,AO79)</f>
        <v>0</v>
      </c>
      <c r="AP75" s="108">
        <f>SUM(AP76,AP79)</f>
        <v>0</v>
      </c>
      <c r="AQ75" s="108">
        <f>SUM(AQ76,AQ79)</f>
        <v>0</v>
      </c>
      <c r="AR75" s="108">
        <f>SUM(AR76,AR79)</f>
        <v>0</v>
      </c>
      <c r="AS75" s="180">
        <f t="shared" si="21"/>
        <v>0</v>
      </c>
      <c r="AT75" s="180">
        <f t="shared" si="21"/>
        <v>0</v>
      </c>
    </row>
    <row r="76" spans="1:46" s="109" customFormat="1" ht="16.5" thickBot="1" x14ac:dyDescent="0.3">
      <c r="A76" s="192" t="s">
        <v>164</v>
      </c>
      <c r="B76" s="110"/>
      <c r="C76" s="125" t="s">
        <v>102</v>
      </c>
      <c r="D76" s="126" t="s">
        <v>542</v>
      </c>
      <c r="E76" s="126"/>
      <c r="F76" s="126"/>
      <c r="G76" s="126"/>
      <c r="H76" s="127"/>
      <c r="I76" s="140">
        <f t="shared" ref="I76:AR76" si="29">SUM(I77)</f>
        <v>0</v>
      </c>
      <c r="J76" s="140">
        <f t="shared" si="29"/>
        <v>0</v>
      </c>
      <c r="K76" s="140">
        <f t="shared" si="29"/>
        <v>0</v>
      </c>
      <c r="L76" s="140">
        <f t="shared" si="29"/>
        <v>0</v>
      </c>
      <c r="M76" s="140">
        <f t="shared" si="29"/>
        <v>0</v>
      </c>
      <c r="N76" s="140">
        <f t="shared" si="29"/>
        <v>0</v>
      </c>
      <c r="O76" s="140">
        <f t="shared" si="29"/>
        <v>0</v>
      </c>
      <c r="P76" s="140">
        <f t="shared" si="29"/>
        <v>0</v>
      </c>
      <c r="Q76" s="192" t="s">
        <v>262</v>
      </c>
      <c r="R76" s="110"/>
      <c r="S76" s="125" t="s">
        <v>102</v>
      </c>
      <c r="T76" s="126" t="s">
        <v>542</v>
      </c>
      <c r="U76" s="126"/>
      <c r="V76" s="126"/>
      <c r="W76" s="126"/>
      <c r="X76" s="127"/>
      <c r="Y76" s="140">
        <f t="shared" si="29"/>
        <v>0</v>
      </c>
      <c r="Z76" s="140">
        <f t="shared" si="29"/>
        <v>0</v>
      </c>
      <c r="AA76" s="140">
        <f t="shared" si="29"/>
        <v>0</v>
      </c>
      <c r="AB76" s="140">
        <f t="shared" si="29"/>
        <v>0</v>
      </c>
      <c r="AC76" s="140">
        <f t="shared" si="29"/>
        <v>0</v>
      </c>
      <c r="AD76" s="140">
        <f t="shared" si="29"/>
        <v>0</v>
      </c>
      <c r="AE76" s="140">
        <f t="shared" si="29"/>
        <v>0</v>
      </c>
      <c r="AF76" s="140">
        <f t="shared" si="29"/>
        <v>0</v>
      </c>
      <c r="AG76" s="192" t="s">
        <v>340</v>
      </c>
      <c r="AH76" s="110"/>
      <c r="AI76" s="125" t="s">
        <v>102</v>
      </c>
      <c r="AJ76" s="126" t="s">
        <v>542</v>
      </c>
      <c r="AK76" s="126"/>
      <c r="AL76" s="126"/>
      <c r="AM76" s="126"/>
      <c r="AN76" s="127"/>
      <c r="AO76" s="140">
        <f t="shared" si="29"/>
        <v>0</v>
      </c>
      <c r="AP76" s="140">
        <f t="shared" si="29"/>
        <v>0</v>
      </c>
      <c r="AQ76" s="140">
        <f t="shared" si="29"/>
        <v>0</v>
      </c>
      <c r="AR76" s="140">
        <f t="shared" si="29"/>
        <v>0</v>
      </c>
      <c r="AS76" s="182">
        <f t="shared" si="21"/>
        <v>0</v>
      </c>
      <c r="AT76" s="182">
        <f t="shared" si="21"/>
        <v>0</v>
      </c>
    </row>
    <row r="77" spans="1:46" s="62" customFormat="1" ht="15" customHeight="1" thickBot="1" x14ac:dyDescent="0.25">
      <c r="A77" s="192" t="s">
        <v>165</v>
      </c>
      <c r="B77" s="61"/>
      <c r="C77" s="48"/>
      <c r="D77" s="81" t="s">
        <v>637</v>
      </c>
      <c r="E77" s="59" t="s">
        <v>657</v>
      </c>
      <c r="F77" s="59"/>
      <c r="G77" s="59"/>
      <c r="H77" s="59"/>
      <c r="I77" s="60"/>
      <c r="J77" s="60"/>
      <c r="K77" s="60"/>
      <c r="L77" s="60"/>
      <c r="M77" s="60"/>
      <c r="N77" s="60"/>
      <c r="O77" s="60"/>
      <c r="P77" s="60"/>
      <c r="Q77" s="192" t="s">
        <v>263</v>
      </c>
      <c r="R77" s="61"/>
      <c r="S77" s="48"/>
      <c r="T77" s="81" t="s">
        <v>637</v>
      </c>
      <c r="U77" s="59" t="s">
        <v>657</v>
      </c>
      <c r="V77" s="59"/>
      <c r="W77" s="59"/>
      <c r="X77" s="59"/>
      <c r="Y77" s="60"/>
      <c r="Z77" s="60"/>
      <c r="AA77" s="60"/>
      <c r="AB77" s="60"/>
      <c r="AC77" s="60"/>
      <c r="AD77" s="60"/>
      <c r="AE77" s="60"/>
      <c r="AF77" s="60"/>
      <c r="AG77" s="192" t="s">
        <v>341</v>
      </c>
      <c r="AH77" s="61"/>
      <c r="AI77" s="48"/>
      <c r="AJ77" s="81" t="s">
        <v>637</v>
      </c>
      <c r="AK77" s="59" t="s">
        <v>657</v>
      </c>
      <c r="AL77" s="59"/>
      <c r="AM77" s="59"/>
      <c r="AN77" s="59"/>
      <c r="AO77" s="60"/>
      <c r="AP77" s="60"/>
      <c r="AQ77" s="60"/>
      <c r="AR77" s="60"/>
      <c r="AS77" s="150">
        <f t="shared" si="21"/>
        <v>0</v>
      </c>
      <c r="AT77" s="150">
        <f t="shared" si="21"/>
        <v>0</v>
      </c>
    </row>
    <row r="78" spans="1:46" s="62" customFormat="1" ht="15" customHeight="1" thickBot="1" x14ac:dyDescent="0.3">
      <c r="A78" s="192" t="s">
        <v>166</v>
      </c>
      <c r="B78" s="61"/>
      <c r="C78" s="125" t="s">
        <v>529</v>
      </c>
      <c r="D78" s="112" t="s">
        <v>950</v>
      </c>
      <c r="E78" s="64"/>
      <c r="F78" s="64"/>
      <c r="G78" s="64"/>
      <c r="H78" s="64"/>
      <c r="I78" s="245"/>
      <c r="J78" s="245"/>
      <c r="K78" s="245"/>
      <c r="L78" s="245"/>
      <c r="M78" s="245"/>
      <c r="N78" s="245"/>
      <c r="O78" s="245"/>
      <c r="P78" s="245"/>
      <c r="Q78" s="192" t="s">
        <v>264</v>
      </c>
      <c r="R78" s="61"/>
      <c r="S78" s="125" t="s">
        <v>529</v>
      </c>
      <c r="T78" s="112" t="s">
        <v>950</v>
      </c>
      <c r="U78" s="64"/>
      <c r="V78" s="64"/>
      <c r="W78" s="64"/>
      <c r="X78" s="64"/>
      <c r="Y78" s="245"/>
      <c r="Z78" s="245"/>
      <c r="AA78" s="245"/>
      <c r="AB78" s="245"/>
      <c r="AC78" s="245"/>
      <c r="AD78" s="245"/>
      <c r="AE78" s="245"/>
      <c r="AF78" s="245"/>
      <c r="AG78" s="192" t="s">
        <v>342</v>
      </c>
      <c r="AH78" s="61"/>
      <c r="AI78" s="125" t="s">
        <v>529</v>
      </c>
      <c r="AJ78" s="112" t="s">
        <v>950</v>
      </c>
      <c r="AK78" s="64"/>
      <c r="AL78" s="64"/>
      <c r="AM78" s="64"/>
      <c r="AN78" s="64"/>
      <c r="AO78" s="245"/>
      <c r="AP78" s="245"/>
      <c r="AQ78" s="245"/>
      <c r="AR78" s="245"/>
      <c r="AS78" s="246"/>
      <c r="AT78" s="246"/>
    </row>
    <row r="79" spans="1:46" s="86" customFormat="1" ht="15" customHeight="1" thickBot="1" x14ac:dyDescent="0.25">
      <c r="A79" s="192" t="s">
        <v>167</v>
      </c>
      <c r="B79" s="141"/>
      <c r="C79" s="142" t="s">
        <v>543</v>
      </c>
      <c r="D79" s="143" t="s">
        <v>548</v>
      </c>
      <c r="E79" s="144"/>
      <c r="F79" s="144"/>
      <c r="G79" s="144"/>
      <c r="H79" s="144"/>
      <c r="I79" s="145"/>
      <c r="J79" s="145"/>
      <c r="K79" s="145"/>
      <c r="L79" s="145"/>
      <c r="M79" s="145"/>
      <c r="N79" s="145"/>
      <c r="O79" s="145"/>
      <c r="P79" s="145"/>
      <c r="Q79" s="192" t="s">
        <v>265</v>
      </c>
      <c r="R79" s="141"/>
      <c r="S79" s="142" t="s">
        <v>543</v>
      </c>
      <c r="T79" s="143" t="s">
        <v>548</v>
      </c>
      <c r="U79" s="144"/>
      <c r="V79" s="144"/>
      <c r="W79" s="144"/>
      <c r="X79" s="144"/>
      <c r="Y79" s="145"/>
      <c r="Z79" s="145"/>
      <c r="AA79" s="145"/>
      <c r="AB79" s="145"/>
      <c r="AC79" s="145"/>
      <c r="AD79" s="145"/>
      <c r="AE79" s="145"/>
      <c r="AF79" s="145"/>
      <c r="AG79" s="192" t="s">
        <v>343</v>
      </c>
      <c r="AH79" s="141"/>
      <c r="AI79" s="142" t="s">
        <v>543</v>
      </c>
      <c r="AJ79" s="143" t="s">
        <v>548</v>
      </c>
      <c r="AK79" s="144"/>
      <c r="AL79" s="144"/>
      <c r="AM79" s="144"/>
      <c r="AN79" s="144"/>
      <c r="AO79" s="145"/>
      <c r="AP79" s="145"/>
      <c r="AQ79" s="145"/>
      <c r="AR79" s="145"/>
      <c r="AS79" s="183">
        <f t="shared" si="21"/>
        <v>0</v>
      </c>
      <c r="AT79" s="183">
        <f t="shared" si="21"/>
        <v>0</v>
      </c>
    </row>
    <row r="80" spans="1:46" s="109" customFormat="1" ht="16.5" thickBot="1" x14ac:dyDescent="0.3">
      <c r="A80" s="192" t="s">
        <v>168</v>
      </c>
      <c r="B80" s="106" t="s">
        <v>539</v>
      </c>
      <c r="C80" s="107" t="s">
        <v>107</v>
      </c>
      <c r="D80" s="122"/>
      <c r="E80" s="122"/>
      <c r="F80" s="107"/>
      <c r="G80" s="107"/>
      <c r="H80" s="128"/>
      <c r="I80" s="108"/>
      <c r="J80" s="108"/>
      <c r="K80" s="108"/>
      <c r="L80" s="108"/>
      <c r="M80" s="108"/>
      <c r="N80" s="108"/>
      <c r="O80" s="108"/>
      <c r="P80" s="108"/>
      <c r="Q80" s="192" t="s">
        <v>266</v>
      </c>
      <c r="R80" s="106" t="s">
        <v>539</v>
      </c>
      <c r="S80" s="107" t="s">
        <v>107</v>
      </c>
      <c r="T80" s="122"/>
      <c r="U80" s="122"/>
      <c r="V80" s="107"/>
      <c r="W80" s="107"/>
      <c r="X80" s="128"/>
      <c r="Y80" s="108"/>
      <c r="Z80" s="108"/>
      <c r="AA80" s="108"/>
      <c r="AB80" s="108"/>
      <c r="AC80" s="108"/>
      <c r="AD80" s="108"/>
      <c r="AE80" s="108"/>
      <c r="AF80" s="108"/>
      <c r="AG80" s="192" t="s">
        <v>344</v>
      </c>
      <c r="AH80" s="106" t="s">
        <v>539</v>
      </c>
      <c r="AI80" s="107" t="s">
        <v>107</v>
      </c>
      <c r="AJ80" s="122"/>
      <c r="AK80" s="122"/>
      <c r="AL80" s="107"/>
      <c r="AM80" s="107"/>
      <c r="AN80" s="128"/>
      <c r="AO80" s="108"/>
      <c r="AP80" s="108"/>
      <c r="AQ80" s="108"/>
      <c r="AR80" s="108"/>
      <c r="AS80" s="180">
        <f t="shared" si="21"/>
        <v>0</v>
      </c>
      <c r="AT80" s="180">
        <f t="shared" si="21"/>
        <v>0</v>
      </c>
    </row>
    <row r="81" spans="1:46" s="102" customFormat="1" ht="30" customHeight="1" thickBot="1" x14ac:dyDescent="0.3">
      <c r="A81" s="192" t="s">
        <v>169</v>
      </c>
      <c r="B81" s="129" t="s">
        <v>1934</v>
      </c>
      <c r="C81" s="130"/>
      <c r="D81" s="131"/>
      <c r="E81" s="131"/>
      <c r="F81" s="131"/>
      <c r="G81" s="131"/>
      <c r="H81" s="131"/>
      <c r="I81" s="132">
        <f t="shared" ref="I81:P81" si="30">SUM(I74,I75,I80)</f>
        <v>9240</v>
      </c>
      <c r="J81" s="132">
        <f t="shared" si="30"/>
        <v>9240</v>
      </c>
      <c r="K81" s="132">
        <f t="shared" si="30"/>
        <v>69085</v>
      </c>
      <c r="L81" s="132">
        <f t="shared" si="30"/>
        <v>65607</v>
      </c>
      <c r="M81" s="132">
        <f t="shared" si="30"/>
        <v>1914</v>
      </c>
      <c r="N81" s="132">
        <f t="shared" si="30"/>
        <v>753</v>
      </c>
      <c r="O81" s="132">
        <f t="shared" si="30"/>
        <v>21948</v>
      </c>
      <c r="P81" s="132">
        <f t="shared" si="30"/>
        <v>21868</v>
      </c>
      <c r="Q81" s="192" t="s">
        <v>267</v>
      </c>
      <c r="R81" s="129" t="s">
        <v>1934</v>
      </c>
      <c r="S81" s="130"/>
      <c r="T81" s="131"/>
      <c r="U81" s="131"/>
      <c r="V81" s="131"/>
      <c r="W81" s="131"/>
      <c r="X81" s="131"/>
      <c r="Y81" s="132">
        <f t="shared" ref="Y81:AF81" si="31">SUM(Y74,Y75,Y80)</f>
        <v>12962</v>
      </c>
      <c r="Z81" s="132">
        <f t="shared" si="31"/>
        <v>12448</v>
      </c>
      <c r="AA81" s="132">
        <f t="shared" si="31"/>
        <v>19871</v>
      </c>
      <c r="AB81" s="132">
        <f t="shared" si="31"/>
        <v>19750</v>
      </c>
      <c r="AC81" s="132">
        <f t="shared" si="31"/>
        <v>280</v>
      </c>
      <c r="AD81" s="132">
        <f t="shared" si="31"/>
        <v>246</v>
      </c>
      <c r="AE81" s="132">
        <f t="shared" si="31"/>
        <v>9511</v>
      </c>
      <c r="AF81" s="132">
        <f t="shared" si="31"/>
        <v>10208</v>
      </c>
      <c r="AG81" s="192" t="s">
        <v>345</v>
      </c>
      <c r="AH81" s="129" t="s">
        <v>1934</v>
      </c>
      <c r="AI81" s="130"/>
      <c r="AJ81" s="131"/>
      <c r="AK81" s="131"/>
      <c r="AL81" s="131"/>
      <c r="AM81" s="131"/>
      <c r="AN81" s="131"/>
      <c r="AO81" s="132">
        <f>SUM(AO74,AO75,AO80)</f>
        <v>378</v>
      </c>
      <c r="AP81" s="132">
        <f>SUM(AP74,AP75,AP80)</f>
        <v>413</v>
      </c>
      <c r="AQ81" s="132">
        <f>SUM(AQ74,AQ75,AQ80)</f>
        <v>0</v>
      </c>
      <c r="AR81" s="132">
        <f>SUM(AR74,AR75,AR80)</f>
        <v>0</v>
      </c>
      <c r="AS81" s="184">
        <f t="shared" si="21"/>
        <v>145189</v>
      </c>
      <c r="AT81" s="184">
        <f t="shared" si="21"/>
        <v>140533</v>
      </c>
    </row>
    <row r="82" spans="1:46" x14ac:dyDescent="0.2">
      <c r="A82" s="219"/>
      <c r="B82" s="222"/>
      <c r="C82" s="222"/>
      <c r="D82" s="222"/>
      <c r="E82" s="222"/>
      <c r="F82" s="222"/>
      <c r="G82" s="222"/>
      <c r="Q82" s="219"/>
      <c r="R82" s="222"/>
      <c r="S82" s="222"/>
      <c r="T82" s="222"/>
      <c r="U82" s="222"/>
      <c r="V82" s="222"/>
      <c r="W82" s="222"/>
      <c r="AG82" s="219"/>
      <c r="AH82" s="222"/>
      <c r="AI82" s="222"/>
      <c r="AJ82" s="222"/>
      <c r="AK82" s="222"/>
      <c r="AL82" s="222"/>
      <c r="AM82" s="222"/>
    </row>
    <row r="83" spans="1:46" x14ac:dyDescent="0.2">
      <c r="A83" s="221"/>
      <c r="B83" s="223"/>
      <c r="C83" s="223"/>
      <c r="D83" s="223"/>
      <c r="E83" s="223"/>
      <c r="F83" s="223"/>
      <c r="G83" s="223"/>
      <c r="Q83" s="221"/>
      <c r="R83" s="223"/>
      <c r="S83" s="223"/>
      <c r="T83" s="223"/>
      <c r="U83" s="223"/>
      <c r="V83" s="223"/>
      <c r="W83" s="223"/>
      <c r="AG83" s="221"/>
      <c r="AH83" s="223"/>
      <c r="AI83" s="223"/>
      <c r="AJ83" s="223"/>
      <c r="AK83" s="223"/>
      <c r="AL83" s="223"/>
      <c r="AM83" s="223"/>
    </row>
  </sheetData>
  <mergeCells count="24">
    <mergeCell ref="R51:X51"/>
    <mergeCell ref="R53:X53"/>
    <mergeCell ref="AK4:AN4"/>
    <mergeCell ref="AH6:AN6"/>
    <mergeCell ref="AK9:AN9"/>
    <mergeCell ref="AH42:AN42"/>
    <mergeCell ref="AI43:AN43"/>
    <mergeCell ref="AH51:AN51"/>
    <mergeCell ref="AH53:AN53"/>
    <mergeCell ref="R5:AF5"/>
    <mergeCell ref="AH5:AT5"/>
    <mergeCell ref="U4:X4"/>
    <mergeCell ref="R6:X6"/>
    <mergeCell ref="U9:X9"/>
    <mergeCell ref="R42:X42"/>
    <mergeCell ref="S43:X43"/>
    <mergeCell ref="B51:H51"/>
    <mergeCell ref="B53:H53"/>
    <mergeCell ref="E4:H4"/>
    <mergeCell ref="B6:H6"/>
    <mergeCell ref="E9:H9"/>
    <mergeCell ref="B42:H42"/>
    <mergeCell ref="C43:H43"/>
    <mergeCell ref="B5:P5"/>
  </mergeCells>
  <printOptions horizontalCentered="1"/>
  <pageMargins left="0.70866141732283472" right="0.70866141732283472" top="0.74803149606299213" bottom="0.74803149606299213" header="0.31496062992125984" footer="0.31496062992125984"/>
  <pageSetup paperSize="8" scale="41" firstPageNumber="3" orientation="portrait" horizontalDpi="300" verticalDpi="300" r:id="rId1"/>
  <headerFooter>
    <oddFooter>&amp;L&amp;D&amp;C&amp;P</oddFooter>
  </headerFooter>
  <colBreaks count="2" manualBreakCount="2">
    <brk id="16" max="78" man="1"/>
    <brk id="32" max="7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3"/>
  <sheetViews>
    <sheetView view="pageBreakPreview" topLeftCell="AG1" zoomScaleNormal="100" zoomScaleSheetLayoutView="100" workbookViewId="0">
      <selection activeCell="AR2" sqref="AR2"/>
    </sheetView>
  </sheetViews>
  <sheetFormatPr defaultRowHeight="14.25" x14ac:dyDescent="0.2"/>
  <cols>
    <col min="1" max="1" width="4.42578125" style="34" customWidth="1"/>
    <col min="2" max="2" width="4.140625" style="190" customWidth="1"/>
    <col min="3" max="3" width="5.7109375" style="190" customWidth="1"/>
    <col min="4" max="5" width="8.7109375" style="190" customWidth="1"/>
    <col min="6" max="7" width="10.7109375" style="190" customWidth="1"/>
    <col min="8" max="8" width="78.7109375" style="190" customWidth="1"/>
    <col min="9" max="16" width="15.7109375" style="190" customWidth="1"/>
    <col min="17" max="17" width="4.42578125" style="34" customWidth="1"/>
    <col min="18" max="18" width="4.140625" style="190" customWidth="1"/>
    <col min="19" max="19" width="5.7109375" style="190" customWidth="1"/>
    <col min="20" max="21" width="8.7109375" style="190" customWidth="1"/>
    <col min="22" max="23" width="10.7109375" style="190" customWidth="1"/>
    <col min="24" max="24" width="78.7109375" style="190" customWidth="1"/>
    <col min="25" max="32" width="15.7109375" style="190" customWidth="1"/>
    <col min="33" max="33" width="4.42578125" style="34" customWidth="1"/>
    <col min="34" max="34" width="4.140625" style="190" customWidth="1"/>
    <col min="35" max="35" width="5.7109375" style="190" customWidth="1"/>
    <col min="36" max="37" width="8.7109375" style="190" customWidth="1"/>
    <col min="38" max="39" width="10.7109375" style="190" customWidth="1"/>
    <col min="40" max="40" width="78.7109375" style="190" customWidth="1"/>
    <col min="41" max="44" width="15.7109375" style="190" customWidth="1"/>
    <col min="45" max="16384" width="9.140625" style="190"/>
  </cols>
  <sheetData>
    <row r="1" spans="1:48" ht="15" customHeight="1" x14ac:dyDescent="0.2">
      <c r="P1" s="29" t="s">
        <v>2132</v>
      </c>
      <c r="AF1" s="29" t="s">
        <v>2132</v>
      </c>
      <c r="AQ1" s="29"/>
      <c r="AR1" s="29" t="s">
        <v>2132</v>
      </c>
    </row>
    <row r="2" spans="1:48" ht="15" customHeight="1" x14ac:dyDescent="0.2"/>
    <row r="3" spans="1:48" ht="15" customHeight="1" thickBot="1" x14ac:dyDescent="0.25">
      <c r="P3" s="29" t="s">
        <v>7</v>
      </c>
      <c r="AF3" s="29" t="s">
        <v>7</v>
      </c>
      <c r="AQ3" s="29"/>
      <c r="AR3" s="29" t="s">
        <v>7</v>
      </c>
    </row>
    <row r="4" spans="1:48" s="32" customFormat="1" ht="15" customHeight="1" thickBot="1" x14ac:dyDescent="0.25">
      <c r="A4" s="192"/>
      <c r="B4" s="33" t="s">
        <v>8</v>
      </c>
      <c r="C4" s="33" t="s">
        <v>9</v>
      </c>
      <c r="D4" s="33" t="s">
        <v>10</v>
      </c>
      <c r="E4" s="532" t="s">
        <v>11</v>
      </c>
      <c r="F4" s="533"/>
      <c r="G4" s="533"/>
      <c r="H4" s="534"/>
      <c r="I4" s="33" t="s">
        <v>12</v>
      </c>
      <c r="J4" s="33" t="s">
        <v>110</v>
      </c>
      <c r="K4" s="33" t="s">
        <v>111</v>
      </c>
      <c r="L4" s="33" t="s">
        <v>112</v>
      </c>
      <c r="M4" s="33" t="s">
        <v>113</v>
      </c>
      <c r="N4" s="33" t="s">
        <v>114</v>
      </c>
      <c r="O4" s="33" t="s">
        <v>115</v>
      </c>
      <c r="P4" s="33" t="s">
        <v>117</v>
      </c>
      <c r="Q4" s="192"/>
      <c r="R4" s="33" t="s">
        <v>118</v>
      </c>
      <c r="S4" s="33" t="s">
        <v>119</v>
      </c>
      <c r="T4" s="33" t="s">
        <v>120</v>
      </c>
      <c r="U4" s="532" t="s">
        <v>121</v>
      </c>
      <c r="V4" s="533"/>
      <c r="W4" s="533"/>
      <c r="X4" s="534"/>
      <c r="Y4" s="33" t="s">
        <v>122</v>
      </c>
      <c r="Z4" s="33" t="s">
        <v>123</v>
      </c>
      <c r="AA4" s="33" t="s">
        <v>124</v>
      </c>
      <c r="AB4" s="33" t="s">
        <v>125</v>
      </c>
      <c r="AC4" s="33" t="s">
        <v>126</v>
      </c>
      <c r="AD4" s="33" t="s">
        <v>127</v>
      </c>
      <c r="AE4" s="33" t="s">
        <v>128</v>
      </c>
      <c r="AF4" s="33" t="s">
        <v>129</v>
      </c>
      <c r="AG4" s="192"/>
      <c r="AH4" s="33" t="s">
        <v>130</v>
      </c>
      <c r="AI4" s="33" t="s">
        <v>131</v>
      </c>
      <c r="AJ4" s="33" t="s">
        <v>132</v>
      </c>
      <c r="AK4" s="532" t="s">
        <v>133</v>
      </c>
      <c r="AL4" s="533"/>
      <c r="AM4" s="533"/>
      <c r="AN4" s="534"/>
      <c r="AO4" s="33" t="s">
        <v>134</v>
      </c>
      <c r="AP4" s="33" t="s">
        <v>135</v>
      </c>
      <c r="AQ4" s="33" t="s">
        <v>136</v>
      </c>
      <c r="AR4" s="33" t="s">
        <v>137</v>
      </c>
    </row>
    <row r="5" spans="1:48" ht="42" customHeight="1" thickBot="1" x14ac:dyDescent="0.25">
      <c r="A5" s="192" t="s">
        <v>19</v>
      </c>
      <c r="B5" s="554" t="s">
        <v>1923</v>
      </c>
      <c r="C5" s="555"/>
      <c r="D5" s="555"/>
      <c r="E5" s="555"/>
      <c r="F5" s="555"/>
      <c r="G5" s="555"/>
      <c r="H5" s="555"/>
      <c r="I5" s="555"/>
      <c r="J5" s="555"/>
      <c r="K5" s="555"/>
      <c r="L5" s="555"/>
      <c r="M5" s="555"/>
      <c r="N5" s="555"/>
      <c r="O5" s="555"/>
      <c r="P5" s="556"/>
      <c r="Q5" s="192" t="s">
        <v>170</v>
      </c>
      <c r="R5" s="554" t="s">
        <v>1923</v>
      </c>
      <c r="S5" s="555"/>
      <c r="T5" s="555"/>
      <c r="U5" s="555"/>
      <c r="V5" s="555"/>
      <c r="W5" s="555"/>
      <c r="X5" s="555"/>
      <c r="Y5" s="555"/>
      <c r="Z5" s="555"/>
      <c r="AA5" s="555"/>
      <c r="AB5" s="555"/>
      <c r="AC5" s="555"/>
      <c r="AD5" s="555"/>
      <c r="AE5" s="555"/>
      <c r="AF5" s="556"/>
      <c r="AG5" s="192" t="s">
        <v>268</v>
      </c>
      <c r="AH5" s="554" t="s">
        <v>1923</v>
      </c>
      <c r="AI5" s="555"/>
      <c r="AJ5" s="555"/>
      <c r="AK5" s="555"/>
      <c r="AL5" s="555"/>
      <c r="AM5" s="555"/>
      <c r="AN5" s="555"/>
      <c r="AO5" s="555"/>
      <c r="AP5" s="555"/>
      <c r="AQ5" s="555"/>
      <c r="AR5" s="556"/>
      <c r="AS5" s="173"/>
      <c r="AT5" s="173"/>
      <c r="AU5" s="173"/>
      <c r="AV5" s="173"/>
    </row>
    <row r="6" spans="1:48" ht="150.75" thickBot="1" x14ac:dyDescent="0.25">
      <c r="A6" s="192" t="s">
        <v>20</v>
      </c>
      <c r="B6" s="530" t="s">
        <v>109</v>
      </c>
      <c r="C6" s="530"/>
      <c r="D6" s="530"/>
      <c r="E6" s="530"/>
      <c r="F6" s="530"/>
      <c r="G6" s="530"/>
      <c r="H6" s="530"/>
      <c r="I6" s="57" t="s">
        <v>561</v>
      </c>
      <c r="J6" s="57" t="s">
        <v>561</v>
      </c>
      <c r="K6" s="57" t="s">
        <v>891</v>
      </c>
      <c r="L6" s="57" t="s">
        <v>891</v>
      </c>
      <c r="M6" s="57" t="s">
        <v>892</v>
      </c>
      <c r="N6" s="57" t="s">
        <v>892</v>
      </c>
      <c r="O6" s="57" t="s">
        <v>893</v>
      </c>
      <c r="P6" s="57" t="s">
        <v>893</v>
      </c>
      <c r="Q6" s="192" t="s">
        <v>171</v>
      </c>
      <c r="R6" s="530" t="s">
        <v>109</v>
      </c>
      <c r="S6" s="530"/>
      <c r="T6" s="530"/>
      <c r="U6" s="530"/>
      <c r="V6" s="530"/>
      <c r="W6" s="530"/>
      <c r="X6" s="531"/>
      <c r="Y6" s="57" t="s">
        <v>894</v>
      </c>
      <c r="Z6" s="57" t="s">
        <v>894</v>
      </c>
      <c r="AA6" s="57" t="s">
        <v>884</v>
      </c>
      <c r="AB6" s="57" t="s">
        <v>884</v>
      </c>
      <c r="AC6" s="57" t="s">
        <v>895</v>
      </c>
      <c r="AD6" s="57" t="s">
        <v>895</v>
      </c>
      <c r="AE6" s="57" t="s">
        <v>896</v>
      </c>
      <c r="AF6" s="57" t="s">
        <v>896</v>
      </c>
      <c r="AG6" s="192" t="s">
        <v>269</v>
      </c>
      <c r="AH6" s="530" t="s">
        <v>109</v>
      </c>
      <c r="AI6" s="530"/>
      <c r="AJ6" s="530"/>
      <c r="AK6" s="530"/>
      <c r="AL6" s="530"/>
      <c r="AM6" s="530"/>
      <c r="AN6" s="531"/>
      <c r="AO6" s="57" t="s">
        <v>886</v>
      </c>
      <c r="AP6" s="57" t="s">
        <v>886</v>
      </c>
      <c r="AQ6" s="57" t="s">
        <v>1926</v>
      </c>
      <c r="AR6" s="57" t="s">
        <v>1926</v>
      </c>
    </row>
    <row r="7" spans="1:48" s="86" customFormat="1" ht="15" customHeight="1" thickBot="1" x14ac:dyDescent="0.25">
      <c r="A7" s="192" t="s">
        <v>21</v>
      </c>
      <c r="B7" s="82" t="s">
        <v>88</v>
      </c>
      <c r="C7" s="83" t="s">
        <v>89</v>
      </c>
      <c r="D7" s="84"/>
      <c r="E7" s="84"/>
      <c r="F7" s="84"/>
      <c r="G7" s="84"/>
      <c r="H7" s="84"/>
      <c r="I7" s="85">
        <f t="shared" ref="I7:P7" si="0">SUM(I8,I12,I30,I19)</f>
        <v>0</v>
      </c>
      <c r="J7" s="85">
        <f t="shared" si="0"/>
        <v>0</v>
      </c>
      <c r="K7" s="148">
        <f t="shared" si="0"/>
        <v>100</v>
      </c>
      <c r="L7" s="148">
        <f t="shared" si="0"/>
        <v>100</v>
      </c>
      <c r="M7" s="148">
        <f t="shared" si="0"/>
        <v>0</v>
      </c>
      <c r="N7" s="148">
        <f t="shared" si="0"/>
        <v>0</v>
      </c>
      <c r="O7" s="148">
        <f t="shared" si="0"/>
        <v>0</v>
      </c>
      <c r="P7" s="148">
        <f t="shared" si="0"/>
        <v>0</v>
      </c>
      <c r="Q7" s="192" t="s">
        <v>172</v>
      </c>
      <c r="R7" s="82" t="s">
        <v>88</v>
      </c>
      <c r="S7" s="83" t="s">
        <v>89</v>
      </c>
      <c r="T7" s="84"/>
      <c r="U7" s="84"/>
      <c r="V7" s="84"/>
      <c r="W7" s="84"/>
      <c r="X7" s="84"/>
      <c r="Y7" s="85">
        <f t="shared" ref="Y7:AF7" si="1">SUM(Y8,Y12,Y30,Y19)</f>
        <v>20</v>
      </c>
      <c r="Z7" s="148">
        <f t="shared" si="1"/>
        <v>20</v>
      </c>
      <c r="AA7" s="148">
        <f t="shared" si="1"/>
        <v>1688</v>
      </c>
      <c r="AB7" s="148">
        <f t="shared" si="1"/>
        <v>1688</v>
      </c>
      <c r="AC7" s="148">
        <f t="shared" si="1"/>
        <v>429</v>
      </c>
      <c r="AD7" s="148">
        <f t="shared" si="1"/>
        <v>429</v>
      </c>
      <c r="AE7" s="148">
        <f t="shared" si="1"/>
        <v>0</v>
      </c>
      <c r="AF7" s="148">
        <f t="shared" si="1"/>
        <v>0</v>
      </c>
      <c r="AG7" s="192" t="s">
        <v>270</v>
      </c>
      <c r="AH7" s="82" t="s">
        <v>88</v>
      </c>
      <c r="AI7" s="83" t="s">
        <v>89</v>
      </c>
      <c r="AJ7" s="84"/>
      <c r="AK7" s="84"/>
      <c r="AL7" s="84"/>
      <c r="AM7" s="84"/>
      <c r="AN7" s="84"/>
      <c r="AO7" s="85">
        <f>SUM(AO8,AO12,AO30,AO19)</f>
        <v>25</v>
      </c>
      <c r="AP7" s="148">
        <f>SUM(AP8,AP12,AP30,AP19)</f>
        <v>25</v>
      </c>
      <c r="AQ7" s="174">
        <f>SUM(I7,K7,M7,O7,Y7,AA7,AC7,AE7,AO7)</f>
        <v>2262</v>
      </c>
      <c r="AR7" s="174">
        <f>SUM(J7,L7,N7,P7,Z7,AB7,AD7,AF7,AP7)</f>
        <v>2262</v>
      </c>
    </row>
    <row r="8" spans="1:48" s="86" customFormat="1" ht="15" customHeight="1" thickBot="1" x14ac:dyDescent="0.25">
      <c r="A8" s="192" t="s">
        <v>22</v>
      </c>
      <c r="B8" s="87"/>
      <c r="C8" s="88" t="s">
        <v>90</v>
      </c>
      <c r="D8" s="92" t="s">
        <v>519</v>
      </c>
      <c r="E8" s="93"/>
      <c r="F8" s="93"/>
      <c r="G8" s="93"/>
      <c r="H8" s="93"/>
      <c r="I8" s="94">
        <f t="shared" ref="I8:P8" si="2">SUM(I9:I11)</f>
        <v>0</v>
      </c>
      <c r="J8" s="94">
        <f t="shared" si="2"/>
        <v>0</v>
      </c>
      <c r="K8" s="94">
        <f t="shared" si="2"/>
        <v>0</v>
      </c>
      <c r="L8" s="94">
        <f t="shared" si="2"/>
        <v>0</v>
      </c>
      <c r="M8" s="94">
        <f t="shared" si="2"/>
        <v>0</v>
      </c>
      <c r="N8" s="94">
        <f t="shared" si="2"/>
        <v>0</v>
      </c>
      <c r="O8" s="94">
        <f t="shared" si="2"/>
        <v>0</v>
      </c>
      <c r="P8" s="94">
        <f t="shared" si="2"/>
        <v>0</v>
      </c>
      <c r="Q8" s="192" t="s">
        <v>173</v>
      </c>
      <c r="R8" s="87"/>
      <c r="S8" s="88" t="s">
        <v>90</v>
      </c>
      <c r="T8" s="92" t="s">
        <v>519</v>
      </c>
      <c r="U8" s="93"/>
      <c r="V8" s="93"/>
      <c r="W8" s="93"/>
      <c r="X8" s="93"/>
      <c r="Y8" s="94">
        <f>SUM(Y9:Y11)</f>
        <v>0</v>
      </c>
      <c r="Z8" s="94">
        <f>SUM(Z9:Z11)</f>
        <v>0</v>
      </c>
      <c r="AA8" s="94">
        <f>SUM(AA9:AA11)</f>
        <v>0</v>
      </c>
      <c r="AB8" s="94">
        <f>SUM(AB9:AB11)</f>
        <v>0</v>
      </c>
      <c r="AC8" s="94"/>
      <c r="AD8" s="94"/>
      <c r="AE8" s="94">
        <f>SUM(AE9:AE11)</f>
        <v>0</v>
      </c>
      <c r="AF8" s="94">
        <f>SUM(AF9:AF11)</f>
        <v>0</v>
      </c>
      <c r="AG8" s="192" t="s">
        <v>271</v>
      </c>
      <c r="AH8" s="87"/>
      <c r="AI8" s="88" t="s">
        <v>90</v>
      </c>
      <c r="AJ8" s="92" t="s">
        <v>519</v>
      </c>
      <c r="AK8" s="93"/>
      <c r="AL8" s="93"/>
      <c r="AM8" s="93"/>
      <c r="AN8" s="93"/>
      <c r="AO8" s="94">
        <f>SUM(AO9:AO11)</f>
        <v>0</v>
      </c>
      <c r="AP8" s="94">
        <f>SUM(AP9:AP11)</f>
        <v>0</v>
      </c>
      <c r="AQ8" s="175">
        <f t="shared" ref="AQ8:AR51" si="3">SUM(I8,K8,M8,O8,Y8,AA8,AC8,AE8,AO8)</f>
        <v>0</v>
      </c>
      <c r="AR8" s="175">
        <f t="shared" si="3"/>
        <v>0</v>
      </c>
    </row>
    <row r="9" spans="1:48" s="62" customFormat="1" ht="15" customHeight="1" thickBot="1" x14ac:dyDescent="0.25">
      <c r="A9" s="192" t="s">
        <v>23</v>
      </c>
      <c r="B9" s="61"/>
      <c r="C9" s="64"/>
      <c r="D9" s="48" t="s">
        <v>592</v>
      </c>
      <c r="E9" s="538" t="s">
        <v>591</v>
      </c>
      <c r="F9" s="538"/>
      <c r="G9" s="538"/>
      <c r="H9" s="548"/>
      <c r="I9" s="60"/>
      <c r="J9" s="60"/>
      <c r="K9" s="150"/>
      <c r="L9" s="150"/>
      <c r="M9" s="150"/>
      <c r="N9" s="150"/>
      <c r="O9" s="150"/>
      <c r="P9" s="150"/>
      <c r="Q9" s="192" t="s">
        <v>174</v>
      </c>
      <c r="R9" s="61"/>
      <c r="S9" s="64"/>
      <c r="T9" s="48" t="s">
        <v>592</v>
      </c>
      <c r="U9" s="538" t="s">
        <v>591</v>
      </c>
      <c r="V9" s="538"/>
      <c r="W9" s="538"/>
      <c r="X9" s="538"/>
      <c r="Y9" s="60"/>
      <c r="Z9" s="150"/>
      <c r="AA9" s="150"/>
      <c r="AB9" s="150"/>
      <c r="AC9" s="150"/>
      <c r="AD9" s="150"/>
      <c r="AE9" s="150"/>
      <c r="AF9" s="150"/>
      <c r="AG9" s="192" t="s">
        <v>272</v>
      </c>
      <c r="AH9" s="61"/>
      <c r="AI9" s="64"/>
      <c r="AJ9" s="48" t="s">
        <v>592</v>
      </c>
      <c r="AK9" s="538" t="s">
        <v>591</v>
      </c>
      <c r="AL9" s="538"/>
      <c r="AM9" s="538"/>
      <c r="AN9" s="538"/>
      <c r="AO9" s="60"/>
      <c r="AP9" s="150"/>
      <c r="AQ9" s="150">
        <f t="shared" si="3"/>
        <v>0</v>
      </c>
      <c r="AR9" s="150">
        <f t="shared" si="3"/>
        <v>0</v>
      </c>
    </row>
    <row r="10" spans="1:48" s="62" customFormat="1" ht="15" customHeight="1" thickBot="1" x14ac:dyDescent="0.25">
      <c r="A10" s="192" t="s">
        <v>24</v>
      </c>
      <c r="B10" s="61"/>
      <c r="C10" s="64"/>
      <c r="D10" s="65" t="s">
        <v>856</v>
      </c>
      <c r="E10" s="187" t="s">
        <v>855</v>
      </c>
      <c r="F10" s="186"/>
      <c r="G10" s="186"/>
      <c r="H10" s="186"/>
      <c r="I10" s="60"/>
      <c r="J10" s="60"/>
      <c r="K10" s="150"/>
      <c r="L10" s="150"/>
      <c r="M10" s="150"/>
      <c r="N10" s="150"/>
      <c r="O10" s="150"/>
      <c r="P10" s="150"/>
      <c r="Q10" s="192" t="s">
        <v>175</v>
      </c>
      <c r="R10" s="61"/>
      <c r="S10" s="64"/>
      <c r="T10" s="65" t="s">
        <v>856</v>
      </c>
      <c r="U10" s="187" t="s">
        <v>855</v>
      </c>
      <c r="V10" s="186"/>
      <c r="W10" s="186"/>
      <c r="X10" s="186"/>
      <c r="Y10" s="60"/>
      <c r="Z10" s="150"/>
      <c r="AA10" s="150"/>
      <c r="AB10" s="150"/>
      <c r="AC10" s="150"/>
      <c r="AD10" s="150"/>
      <c r="AE10" s="150"/>
      <c r="AF10" s="150"/>
      <c r="AG10" s="192" t="s">
        <v>273</v>
      </c>
      <c r="AH10" s="61"/>
      <c r="AI10" s="64"/>
      <c r="AJ10" s="65" t="s">
        <v>856</v>
      </c>
      <c r="AK10" s="187" t="s">
        <v>855</v>
      </c>
      <c r="AL10" s="186"/>
      <c r="AM10" s="186"/>
      <c r="AN10" s="186"/>
      <c r="AO10" s="60"/>
      <c r="AP10" s="150"/>
      <c r="AQ10" s="150">
        <f t="shared" si="3"/>
        <v>0</v>
      </c>
      <c r="AR10" s="150">
        <f t="shared" si="3"/>
        <v>0</v>
      </c>
    </row>
    <row r="11" spans="1:48" s="62" customFormat="1" ht="15" customHeight="1" thickBot="1" x14ac:dyDescent="0.25">
      <c r="A11" s="192" t="s">
        <v>25</v>
      </c>
      <c r="B11" s="61"/>
      <c r="C11" s="64"/>
      <c r="D11" s="48" t="s">
        <v>593</v>
      </c>
      <c r="E11" s="59" t="s">
        <v>594</v>
      </c>
      <c r="F11" s="66"/>
      <c r="G11" s="66"/>
      <c r="H11" s="59"/>
      <c r="I11" s="60"/>
      <c r="J11" s="60"/>
      <c r="K11" s="150"/>
      <c r="L11" s="150"/>
      <c r="M11" s="150"/>
      <c r="N11" s="150"/>
      <c r="O11" s="150"/>
      <c r="P11" s="150"/>
      <c r="Q11" s="192" t="s">
        <v>176</v>
      </c>
      <c r="R11" s="61"/>
      <c r="S11" s="64"/>
      <c r="T11" s="48" t="s">
        <v>593</v>
      </c>
      <c r="U11" s="59" t="s">
        <v>594</v>
      </c>
      <c r="V11" s="66"/>
      <c r="W11" s="66"/>
      <c r="X11" s="59"/>
      <c r="Y11" s="60"/>
      <c r="Z11" s="150"/>
      <c r="AA11" s="150"/>
      <c r="AB11" s="150"/>
      <c r="AC11" s="150"/>
      <c r="AD11" s="150"/>
      <c r="AE11" s="150"/>
      <c r="AF11" s="150"/>
      <c r="AG11" s="192" t="s">
        <v>274</v>
      </c>
      <c r="AH11" s="61"/>
      <c r="AI11" s="64"/>
      <c r="AJ11" s="48" t="s">
        <v>593</v>
      </c>
      <c r="AK11" s="59" t="s">
        <v>594</v>
      </c>
      <c r="AL11" s="66"/>
      <c r="AM11" s="66"/>
      <c r="AN11" s="59"/>
      <c r="AO11" s="60"/>
      <c r="AP11" s="150"/>
      <c r="AQ11" s="150">
        <f t="shared" si="3"/>
        <v>0</v>
      </c>
      <c r="AR11" s="150">
        <f t="shared" si="3"/>
        <v>0</v>
      </c>
    </row>
    <row r="12" spans="1:48" s="86" customFormat="1" ht="15" customHeight="1" thickBot="1" x14ac:dyDescent="0.25">
      <c r="A12" s="192" t="s">
        <v>26</v>
      </c>
      <c r="B12" s="87"/>
      <c r="C12" s="88" t="s">
        <v>92</v>
      </c>
      <c r="D12" s="89" t="s">
        <v>91</v>
      </c>
      <c r="E12" s="90"/>
      <c r="F12" s="90"/>
      <c r="G12" s="90"/>
      <c r="H12" s="90"/>
      <c r="I12" s="91">
        <f t="shared" ref="I12:P12" si="4">SUM(I13:I18)</f>
        <v>0</v>
      </c>
      <c r="J12" s="91">
        <f t="shared" si="4"/>
        <v>0</v>
      </c>
      <c r="K12" s="91">
        <f t="shared" si="4"/>
        <v>0</v>
      </c>
      <c r="L12" s="91">
        <f t="shared" si="4"/>
        <v>0</v>
      </c>
      <c r="M12" s="91">
        <f t="shared" si="4"/>
        <v>0</v>
      </c>
      <c r="N12" s="91">
        <f t="shared" si="4"/>
        <v>0</v>
      </c>
      <c r="O12" s="91">
        <f t="shared" si="4"/>
        <v>0</v>
      </c>
      <c r="P12" s="91">
        <f t="shared" si="4"/>
        <v>0</v>
      </c>
      <c r="Q12" s="192" t="s">
        <v>177</v>
      </c>
      <c r="R12" s="87"/>
      <c r="S12" s="88" t="s">
        <v>92</v>
      </c>
      <c r="T12" s="89" t="s">
        <v>91</v>
      </c>
      <c r="U12" s="90"/>
      <c r="V12" s="90"/>
      <c r="W12" s="90"/>
      <c r="X12" s="90"/>
      <c r="Y12" s="91">
        <f>SUM(Y13:Y18)</f>
        <v>0</v>
      </c>
      <c r="Z12" s="91">
        <f>SUM(Z13:Z18)</f>
        <v>0</v>
      </c>
      <c r="AA12" s="91">
        <f>SUM(AA13:AA18)</f>
        <v>0</v>
      </c>
      <c r="AB12" s="91">
        <f>SUM(AB13:AB18)</f>
        <v>0</v>
      </c>
      <c r="AC12" s="91"/>
      <c r="AD12" s="91"/>
      <c r="AE12" s="91">
        <f>SUM(AE13:AE18)</f>
        <v>0</v>
      </c>
      <c r="AF12" s="91">
        <f>SUM(AF13:AF18)</f>
        <v>0</v>
      </c>
      <c r="AG12" s="192" t="s">
        <v>275</v>
      </c>
      <c r="AH12" s="87"/>
      <c r="AI12" s="88" t="s">
        <v>92</v>
      </c>
      <c r="AJ12" s="89" t="s">
        <v>91</v>
      </c>
      <c r="AK12" s="90"/>
      <c r="AL12" s="90"/>
      <c r="AM12" s="90"/>
      <c r="AN12" s="90"/>
      <c r="AO12" s="91">
        <f>SUM(AO13:AO18)</f>
        <v>0</v>
      </c>
      <c r="AP12" s="91">
        <f>SUM(AP13:AP18)</f>
        <v>0</v>
      </c>
      <c r="AQ12" s="176">
        <f t="shared" si="3"/>
        <v>0</v>
      </c>
      <c r="AR12" s="176">
        <f t="shared" si="3"/>
        <v>0</v>
      </c>
    </row>
    <row r="13" spans="1:48" s="25" customFormat="1" ht="15" customHeight="1" thickBot="1" x14ac:dyDescent="0.25">
      <c r="A13" s="192" t="s">
        <v>27</v>
      </c>
      <c r="B13" s="22"/>
      <c r="C13" s="23"/>
      <c r="D13" s="58" t="s">
        <v>599</v>
      </c>
      <c r="E13" s="59" t="s">
        <v>600</v>
      </c>
      <c r="F13" s="24"/>
      <c r="G13" s="24"/>
      <c r="H13" s="24"/>
      <c r="I13" s="60"/>
      <c r="J13" s="60"/>
      <c r="K13" s="150"/>
      <c r="L13" s="150"/>
      <c r="M13" s="150"/>
      <c r="N13" s="150"/>
      <c r="O13" s="150"/>
      <c r="P13" s="150"/>
      <c r="Q13" s="192" t="s">
        <v>178</v>
      </c>
      <c r="R13" s="22"/>
      <c r="S13" s="23"/>
      <c r="T13" s="58" t="s">
        <v>599</v>
      </c>
      <c r="U13" s="59" t="s">
        <v>600</v>
      </c>
      <c r="V13" s="24"/>
      <c r="W13" s="24"/>
      <c r="X13" s="24"/>
      <c r="Y13" s="60"/>
      <c r="Z13" s="150"/>
      <c r="AA13" s="150"/>
      <c r="AB13" s="150"/>
      <c r="AC13" s="150"/>
      <c r="AD13" s="150"/>
      <c r="AE13" s="150"/>
      <c r="AF13" s="150"/>
      <c r="AG13" s="192" t="s">
        <v>276</v>
      </c>
      <c r="AH13" s="22"/>
      <c r="AI13" s="23"/>
      <c r="AJ13" s="58" t="s">
        <v>599</v>
      </c>
      <c r="AK13" s="59" t="s">
        <v>600</v>
      </c>
      <c r="AL13" s="24"/>
      <c r="AM13" s="24"/>
      <c r="AN13" s="24"/>
      <c r="AO13" s="60"/>
      <c r="AP13" s="150"/>
      <c r="AQ13" s="150">
        <f t="shared" si="3"/>
        <v>0</v>
      </c>
      <c r="AR13" s="150">
        <f t="shared" si="3"/>
        <v>0</v>
      </c>
    </row>
    <row r="14" spans="1:48" s="25" customFormat="1" ht="15" customHeight="1" thickBot="1" x14ac:dyDescent="0.25">
      <c r="A14" s="192" t="s">
        <v>28</v>
      </c>
      <c r="B14" s="22"/>
      <c r="C14" s="23"/>
      <c r="D14" s="48" t="s">
        <v>601</v>
      </c>
      <c r="E14" s="59" t="s">
        <v>602</v>
      </c>
      <c r="F14" s="24"/>
      <c r="G14" s="24"/>
      <c r="H14" s="24"/>
      <c r="I14" s="60"/>
      <c r="J14" s="60"/>
      <c r="K14" s="150"/>
      <c r="L14" s="150"/>
      <c r="M14" s="150"/>
      <c r="N14" s="150"/>
      <c r="O14" s="150"/>
      <c r="P14" s="150"/>
      <c r="Q14" s="192" t="s">
        <v>179</v>
      </c>
      <c r="R14" s="22"/>
      <c r="S14" s="23"/>
      <c r="T14" s="48" t="s">
        <v>601</v>
      </c>
      <c r="U14" s="59" t="s">
        <v>602</v>
      </c>
      <c r="V14" s="24"/>
      <c r="W14" s="24"/>
      <c r="X14" s="24"/>
      <c r="Y14" s="60"/>
      <c r="Z14" s="150"/>
      <c r="AA14" s="150"/>
      <c r="AB14" s="150"/>
      <c r="AC14" s="150"/>
      <c r="AD14" s="150"/>
      <c r="AE14" s="150"/>
      <c r="AF14" s="150"/>
      <c r="AG14" s="192" t="s">
        <v>277</v>
      </c>
      <c r="AH14" s="22"/>
      <c r="AI14" s="23"/>
      <c r="AJ14" s="48" t="s">
        <v>601</v>
      </c>
      <c r="AK14" s="59" t="s">
        <v>602</v>
      </c>
      <c r="AL14" s="24"/>
      <c r="AM14" s="24"/>
      <c r="AN14" s="24"/>
      <c r="AO14" s="60"/>
      <c r="AP14" s="150"/>
      <c r="AQ14" s="150">
        <f t="shared" si="3"/>
        <v>0</v>
      </c>
      <c r="AR14" s="150">
        <f t="shared" si="3"/>
        <v>0</v>
      </c>
    </row>
    <row r="15" spans="1:48" s="25" customFormat="1" ht="15" customHeight="1" thickBot="1" x14ac:dyDescent="0.25">
      <c r="A15" s="192" t="s">
        <v>29</v>
      </c>
      <c r="B15" s="22"/>
      <c r="C15" s="23"/>
      <c r="D15" s="48" t="s">
        <v>603</v>
      </c>
      <c r="E15" s="59" t="s">
        <v>604</v>
      </c>
      <c r="F15" s="24"/>
      <c r="G15" s="24"/>
      <c r="H15" s="24"/>
      <c r="I15" s="60"/>
      <c r="J15" s="60"/>
      <c r="K15" s="150"/>
      <c r="L15" s="150"/>
      <c r="M15" s="150"/>
      <c r="N15" s="150"/>
      <c r="O15" s="150"/>
      <c r="P15" s="150"/>
      <c r="Q15" s="192" t="s">
        <v>180</v>
      </c>
      <c r="R15" s="22"/>
      <c r="S15" s="23"/>
      <c r="T15" s="48" t="s">
        <v>603</v>
      </c>
      <c r="U15" s="59" t="s">
        <v>604</v>
      </c>
      <c r="V15" s="24"/>
      <c r="W15" s="24"/>
      <c r="X15" s="24"/>
      <c r="Y15" s="60"/>
      <c r="Z15" s="150"/>
      <c r="AA15" s="150"/>
      <c r="AB15" s="150"/>
      <c r="AC15" s="150"/>
      <c r="AD15" s="150"/>
      <c r="AE15" s="150"/>
      <c r="AF15" s="150"/>
      <c r="AG15" s="192" t="s">
        <v>278</v>
      </c>
      <c r="AH15" s="22"/>
      <c r="AI15" s="23"/>
      <c r="AJ15" s="48" t="s">
        <v>603</v>
      </c>
      <c r="AK15" s="59" t="s">
        <v>604</v>
      </c>
      <c r="AL15" s="24"/>
      <c r="AM15" s="24"/>
      <c r="AN15" s="24"/>
      <c r="AO15" s="60"/>
      <c r="AP15" s="150"/>
      <c r="AQ15" s="150">
        <f t="shared" si="3"/>
        <v>0</v>
      </c>
      <c r="AR15" s="150">
        <f t="shared" si="3"/>
        <v>0</v>
      </c>
    </row>
    <row r="16" spans="1:48" s="25" customFormat="1" ht="15" customHeight="1" thickBot="1" x14ac:dyDescent="0.25">
      <c r="A16" s="192" t="s">
        <v>30</v>
      </c>
      <c r="B16" s="22"/>
      <c r="C16" s="23"/>
      <c r="D16" s="48" t="s">
        <v>605</v>
      </c>
      <c r="E16" s="59" t="s">
        <v>606</v>
      </c>
      <c r="F16" s="24"/>
      <c r="G16" s="24"/>
      <c r="H16" s="24"/>
      <c r="I16" s="60"/>
      <c r="J16" s="60"/>
      <c r="K16" s="150"/>
      <c r="L16" s="150"/>
      <c r="M16" s="150"/>
      <c r="N16" s="150"/>
      <c r="O16" s="150"/>
      <c r="P16" s="150"/>
      <c r="Q16" s="192" t="s">
        <v>181</v>
      </c>
      <c r="R16" s="22"/>
      <c r="S16" s="23"/>
      <c r="T16" s="48" t="s">
        <v>605</v>
      </c>
      <c r="U16" s="59" t="s">
        <v>606</v>
      </c>
      <c r="V16" s="24"/>
      <c r="W16" s="24"/>
      <c r="X16" s="24"/>
      <c r="Y16" s="60"/>
      <c r="Z16" s="150"/>
      <c r="AA16" s="150"/>
      <c r="AB16" s="150"/>
      <c r="AC16" s="150"/>
      <c r="AD16" s="150"/>
      <c r="AE16" s="150"/>
      <c r="AF16" s="150"/>
      <c r="AG16" s="192" t="s">
        <v>279</v>
      </c>
      <c r="AH16" s="22"/>
      <c r="AI16" s="23"/>
      <c r="AJ16" s="48" t="s">
        <v>605</v>
      </c>
      <c r="AK16" s="59" t="s">
        <v>606</v>
      </c>
      <c r="AL16" s="24"/>
      <c r="AM16" s="24"/>
      <c r="AN16" s="24"/>
      <c r="AO16" s="60"/>
      <c r="AP16" s="150"/>
      <c r="AQ16" s="150">
        <f t="shared" si="3"/>
        <v>0</v>
      </c>
      <c r="AR16" s="150">
        <f t="shared" si="3"/>
        <v>0</v>
      </c>
    </row>
    <row r="17" spans="1:44" s="25" customFormat="1" ht="15" customHeight="1" thickBot="1" x14ac:dyDescent="0.25">
      <c r="A17" s="192" t="s">
        <v>31</v>
      </c>
      <c r="B17" s="22"/>
      <c r="C17" s="23"/>
      <c r="D17" s="48" t="s">
        <v>607</v>
      </c>
      <c r="E17" s="59" t="s">
        <v>608</v>
      </c>
      <c r="F17" s="24"/>
      <c r="G17" s="24"/>
      <c r="H17" s="24"/>
      <c r="I17" s="60"/>
      <c r="J17" s="60"/>
      <c r="K17" s="150"/>
      <c r="L17" s="150"/>
      <c r="M17" s="150"/>
      <c r="N17" s="150"/>
      <c r="O17" s="150"/>
      <c r="P17" s="150"/>
      <c r="Q17" s="192" t="s">
        <v>182</v>
      </c>
      <c r="R17" s="22"/>
      <c r="S17" s="23"/>
      <c r="T17" s="48" t="s">
        <v>607</v>
      </c>
      <c r="U17" s="59" t="s">
        <v>608</v>
      </c>
      <c r="V17" s="24"/>
      <c r="W17" s="24"/>
      <c r="X17" s="24"/>
      <c r="Y17" s="60"/>
      <c r="Z17" s="150"/>
      <c r="AA17" s="150"/>
      <c r="AB17" s="150"/>
      <c r="AC17" s="150"/>
      <c r="AD17" s="150"/>
      <c r="AE17" s="150"/>
      <c r="AF17" s="150"/>
      <c r="AG17" s="192" t="s">
        <v>280</v>
      </c>
      <c r="AH17" s="22"/>
      <c r="AI17" s="23"/>
      <c r="AJ17" s="48" t="s">
        <v>607</v>
      </c>
      <c r="AK17" s="59" t="s">
        <v>608</v>
      </c>
      <c r="AL17" s="24"/>
      <c r="AM17" s="24"/>
      <c r="AN17" s="24"/>
      <c r="AO17" s="60"/>
      <c r="AP17" s="150"/>
      <c r="AQ17" s="150">
        <f t="shared" si="3"/>
        <v>0</v>
      </c>
      <c r="AR17" s="150">
        <f t="shared" si="3"/>
        <v>0</v>
      </c>
    </row>
    <row r="18" spans="1:44" s="25" customFormat="1" ht="15" customHeight="1" thickBot="1" x14ac:dyDescent="0.25">
      <c r="A18" s="192" t="s">
        <v>32</v>
      </c>
      <c r="B18" s="22"/>
      <c r="C18" s="23"/>
      <c r="D18" s="63" t="s">
        <v>609</v>
      </c>
      <c r="E18" s="59" t="s">
        <v>518</v>
      </c>
      <c r="F18" s="24"/>
      <c r="G18" s="24"/>
      <c r="H18" s="24"/>
      <c r="I18" s="60"/>
      <c r="J18" s="60"/>
      <c r="K18" s="150"/>
      <c r="L18" s="150"/>
      <c r="M18" s="150"/>
      <c r="N18" s="150"/>
      <c r="O18" s="150"/>
      <c r="P18" s="150"/>
      <c r="Q18" s="192" t="s">
        <v>183</v>
      </c>
      <c r="R18" s="22"/>
      <c r="S18" s="23"/>
      <c r="T18" s="63" t="s">
        <v>609</v>
      </c>
      <c r="U18" s="59" t="s">
        <v>518</v>
      </c>
      <c r="V18" s="24"/>
      <c r="W18" s="24"/>
      <c r="X18" s="24"/>
      <c r="Y18" s="60"/>
      <c r="Z18" s="150"/>
      <c r="AA18" s="150"/>
      <c r="AB18" s="150"/>
      <c r="AC18" s="150"/>
      <c r="AD18" s="150"/>
      <c r="AE18" s="150"/>
      <c r="AF18" s="150"/>
      <c r="AG18" s="192" t="s">
        <v>281</v>
      </c>
      <c r="AH18" s="22"/>
      <c r="AI18" s="23"/>
      <c r="AJ18" s="63" t="s">
        <v>609</v>
      </c>
      <c r="AK18" s="59" t="s">
        <v>518</v>
      </c>
      <c r="AL18" s="24"/>
      <c r="AM18" s="24"/>
      <c r="AN18" s="24"/>
      <c r="AO18" s="60"/>
      <c r="AP18" s="150"/>
      <c r="AQ18" s="150">
        <f t="shared" si="3"/>
        <v>0</v>
      </c>
      <c r="AR18" s="150">
        <f t="shared" si="3"/>
        <v>0</v>
      </c>
    </row>
    <row r="19" spans="1:44" s="86" customFormat="1" ht="15" customHeight="1" thickBot="1" x14ac:dyDescent="0.25">
      <c r="A19" s="192" t="s">
        <v>33</v>
      </c>
      <c r="B19" s="87"/>
      <c r="C19" s="88" t="s">
        <v>93</v>
      </c>
      <c r="D19" s="89" t="s">
        <v>89</v>
      </c>
      <c r="E19" s="90"/>
      <c r="F19" s="90"/>
      <c r="G19" s="90"/>
      <c r="H19" s="90"/>
      <c r="I19" s="94">
        <f t="shared" ref="I19:P19" si="5">SUM(I20:I29)</f>
        <v>0</v>
      </c>
      <c r="J19" s="94">
        <f t="shared" si="5"/>
        <v>0</v>
      </c>
      <c r="K19" s="151">
        <f t="shared" si="5"/>
        <v>0</v>
      </c>
      <c r="L19" s="151">
        <f t="shared" si="5"/>
        <v>0</v>
      </c>
      <c r="M19" s="151">
        <f t="shared" si="5"/>
        <v>0</v>
      </c>
      <c r="N19" s="151">
        <f t="shared" si="5"/>
        <v>0</v>
      </c>
      <c r="O19" s="151">
        <f t="shared" si="5"/>
        <v>0</v>
      </c>
      <c r="P19" s="151">
        <f t="shared" si="5"/>
        <v>0</v>
      </c>
      <c r="Q19" s="192" t="s">
        <v>184</v>
      </c>
      <c r="R19" s="87"/>
      <c r="S19" s="88" t="s">
        <v>93</v>
      </c>
      <c r="T19" s="89" t="s">
        <v>89</v>
      </c>
      <c r="U19" s="90"/>
      <c r="V19" s="90"/>
      <c r="W19" s="90"/>
      <c r="X19" s="90"/>
      <c r="Y19" s="91">
        <f t="shared" ref="Y19:AF19" si="6">SUM(Y20:Y29)</f>
        <v>20</v>
      </c>
      <c r="Z19" s="151">
        <f t="shared" si="6"/>
        <v>20</v>
      </c>
      <c r="AA19" s="151">
        <f t="shared" si="6"/>
        <v>1688</v>
      </c>
      <c r="AB19" s="151">
        <f t="shared" si="6"/>
        <v>1688</v>
      </c>
      <c r="AC19" s="151">
        <f t="shared" si="6"/>
        <v>429</v>
      </c>
      <c r="AD19" s="151">
        <f t="shared" si="6"/>
        <v>429</v>
      </c>
      <c r="AE19" s="151">
        <f t="shared" si="6"/>
        <v>0</v>
      </c>
      <c r="AF19" s="151">
        <f t="shared" si="6"/>
        <v>0</v>
      </c>
      <c r="AG19" s="192" t="s">
        <v>282</v>
      </c>
      <c r="AH19" s="87"/>
      <c r="AI19" s="88" t="s">
        <v>93</v>
      </c>
      <c r="AJ19" s="89" t="s">
        <v>89</v>
      </c>
      <c r="AK19" s="90"/>
      <c r="AL19" s="90"/>
      <c r="AM19" s="90"/>
      <c r="AN19" s="90"/>
      <c r="AO19" s="91">
        <f>SUM(AO20:AO29)</f>
        <v>25</v>
      </c>
      <c r="AP19" s="151">
        <f>SUM(AP20:AP29)</f>
        <v>25</v>
      </c>
      <c r="AQ19" s="176">
        <f t="shared" si="3"/>
        <v>2162</v>
      </c>
      <c r="AR19" s="176">
        <f t="shared" si="3"/>
        <v>2162</v>
      </c>
    </row>
    <row r="20" spans="1:44" s="62" customFormat="1" ht="15" customHeight="1" thickBot="1" x14ac:dyDescent="0.25">
      <c r="A20" s="192" t="s">
        <v>34</v>
      </c>
      <c r="B20" s="61"/>
      <c r="C20" s="64"/>
      <c r="D20" s="65" t="s">
        <v>610</v>
      </c>
      <c r="E20" s="59" t="s">
        <v>619</v>
      </c>
      <c r="F20" s="59"/>
      <c r="G20" s="59"/>
      <c r="H20" s="50"/>
      <c r="I20" s="60"/>
      <c r="J20" s="60"/>
      <c r="K20" s="150"/>
      <c r="L20" s="150"/>
      <c r="M20" s="150"/>
      <c r="N20" s="150"/>
      <c r="O20" s="150"/>
      <c r="P20" s="150"/>
      <c r="Q20" s="192" t="s">
        <v>185</v>
      </c>
      <c r="R20" s="61"/>
      <c r="S20" s="64"/>
      <c r="T20" s="65" t="s">
        <v>610</v>
      </c>
      <c r="U20" s="59" t="s">
        <v>619</v>
      </c>
      <c r="V20" s="59"/>
      <c r="W20" s="59"/>
      <c r="X20" s="50"/>
      <c r="Y20" s="60"/>
      <c r="Z20" s="150"/>
      <c r="AA20" s="150"/>
      <c r="AB20" s="150"/>
      <c r="AC20" s="150"/>
      <c r="AD20" s="150"/>
      <c r="AE20" s="150"/>
      <c r="AF20" s="150"/>
      <c r="AG20" s="192" t="s">
        <v>283</v>
      </c>
      <c r="AH20" s="61"/>
      <c r="AI20" s="64"/>
      <c r="AJ20" s="65" t="s">
        <v>610</v>
      </c>
      <c r="AK20" s="59" t="s">
        <v>619</v>
      </c>
      <c r="AL20" s="59"/>
      <c r="AM20" s="59"/>
      <c r="AN20" s="50"/>
      <c r="AO20" s="60"/>
      <c r="AP20" s="150"/>
      <c r="AQ20" s="150">
        <f t="shared" si="3"/>
        <v>0</v>
      </c>
      <c r="AR20" s="150">
        <f t="shared" si="3"/>
        <v>0</v>
      </c>
    </row>
    <row r="21" spans="1:44" s="62" customFormat="1" ht="15" customHeight="1" thickBot="1" x14ac:dyDescent="0.25">
      <c r="A21" s="192" t="s">
        <v>35</v>
      </c>
      <c r="B21" s="61"/>
      <c r="C21" s="64"/>
      <c r="D21" s="65" t="s">
        <v>611</v>
      </c>
      <c r="E21" s="59" t="s">
        <v>620</v>
      </c>
      <c r="F21" s="59"/>
      <c r="G21" s="59"/>
      <c r="H21" s="50"/>
      <c r="I21" s="60"/>
      <c r="J21" s="60"/>
      <c r="K21" s="150"/>
      <c r="L21" s="150"/>
      <c r="M21" s="150"/>
      <c r="N21" s="150"/>
      <c r="O21" s="150"/>
      <c r="P21" s="150"/>
      <c r="Q21" s="192" t="s">
        <v>186</v>
      </c>
      <c r="R21" s="61"/>
      <c r="S21" s="64"/>
      <c r="T21" s="65" t="s">
        <v>611</v>
      </c>
      <c r="U21" s="59" t="s">
        <v>620</v>
      </c>
      <c r="V21" s="59"/>
      <c r="W21" s="59"/>
      <c r="X21" s="50"/>
      <c r="Y21" s="60"/>
      <c r="Z21" s="150"/>
      <c r="AA21" s="150"/>
      <c r="AB21" s="150"/>
      <c r="AC21" s="150">
        <v>338</v>
      </c>
      <c r="AD21" s="150">
        <v>338</v>
      </c>
      <c r="AE21" s="150"/>
      <c r="AF21" s="150"/>
      <c r="AG21" s="192" t="s">
        <v>284</v>
      </c>
      <c r="AH21" s="61"/>
      <c r="AI21" s="64"/>
      <c r="AJ21" s="65" t="s">
        <v>611</v>
      </c>
      <c r="AK21" s="59" t="s">
        <v>620</v>
      </c>
      <c r="AL21" s="59"/>
      <c r="AM21" s="59"/>
      <c r="AN21" s="50"/>
      <c r="AO21" s="60">
        <v>20</v>
      </c>
      <c r="AP21" s="150">
        <v>20</v>
      </c>
      <c r="AQ21" s="150">
        <f t="shared" si="3"/>
        <v>358</v>
      </c>
      <c r="AR21" s="150">
        <f t="shared" si="3"/>
        <v>358</v>
      </c>
    </row>
    <row r="22" spans="1:44" s="62" customFormat="1" ht="15" customHeight="1" thickBot="1" x14ac:dyDescent="0.25">
      <c r="A22" s="192" t="s">
        <v>36</v>
      </c>
      <c r="B22" s="61"/>
      <c r="C22" s="64"/>
      <c r="D22" s="65" t="s">
        <v>612</v>
      </c>
      <c r="E22" s="50" t="s">
        <v>621</v>
      </c>
      <c r="F22" s="50"/>
      <c r="G22" s="50"/>
      <c r="H22" s="50"/>
      <c r="I22" s="60"/>
      <c r="J22" s="60"/>
      <c r="K22" s="150"/>
      <c r="L22" s="150"/>
      <c r="M22" s="150"/>
      <c r="N22" s="150"/>
      <c r="O22" s="150"/>
      <c r="P22" s="150"/>
      <c r="Q22" s="192" t="s">
        <v>187</v>
      </c>
      <c r="R22" s="61"/>
      <c r="S22" s="64"/>
      <c r="T22" s="65" t="s">
        <v>612</v>
      </c>
      <c r="U22" s="50" t="s">
        <v>621</v>
      </c>
      <c r="V22" s="50"/>
      <c r="W22" s="50"/>
      <c r="X22" s="50"/>
      <c r="Y22" s="60"/>
      <c r="Z22" s="150"/>
      <c r="AA22" s="150"/>
      <c r="AB22" s="150"/>
      <c r="AC22" s="150"/>
      <c r="AD22" s="150"/>
      <c r="AE22" s="150"/>
      <c r="AF22" s="150"/>
      <c r="AG22" s="192" t="s">
        <v>285</v>
      </c>
      <c r="AH22" s="61"/>
      <c r="AI22" s="64"/>
      <c r="AJ22" s="65" t="s">
        <v>612</v>
      </c>
      <c r="AK22" s="50" t="s">
        <v>621</v>
      </c>
      <c r="AL22" s="50"/>
      <c r="AM22" s="50"/>
      <c r="AN22" s="50"/>
      <c r="AO22" s="60"/>
      <c r="AP22" s="150"/>
      <c r="AQ22" s="150">
        <f t="shared" si="3"/>
        <v>0</v>
      </c>
      <c r="AR22" s="150">
        <f t="shared" si="3"/>
        <v>0</v>
      </c>
    </row>
    <row r="23" spans="1:44" s="62" customFormat="1" ht="15" customHeight="1" thickBot="1" x14ac:dyDescent="0.25">
      <c r="A23" s="192" t="s">
        <v>37</v>
      </c>
      <c r="B23" s="61"/>
      <c r="C23" s="64"/>
      <c r="D23" s="65" t="s">
        <v>613</v>
      </c>
      <c r="E23" s="50" t="s">
        <v>622</v>
      </c>
      <c r="F23" s="59"/>
      <c r="G23" s="59"/>
      <c r="H23" s="59"/>
      <c r="I23" s="60"/>
      <c r="J23" s="60"/>
      <c r="K23" s="150"/>
      <c r="L23" s="150"/>
      <c r="M23" s="150"/>
      <c r="N23" s="150"/>
      <c r="O23" s="150"/>
      <c r="P23" s="150"/>
      <c r="Q23" s="192" t="s">
        <v>188</v>
      </c>
      <c r="R23" s="61"/>
      <c r="S23" s="64"/>
      <c r="T23" s="65" t="s">
        <v>613</v>
      </c>
      <c r="U23" s="50" t="s">
        <v>622</v>
      </c>
      <c r="V23" s="59"/>
      <c r="W23" s="59"/>
      <c r="X23" s="59"/>
      <c r="Y23" s="60"/>
      <c r="Z23" s="150"/>
      <c r="AA23" s="150"/>
      <c r="AB23" s="150"/>
      <c r="AC23" s="150"/>
      <c r="AD23" s="150"/>
      <c r="AE23" s="150"/>
      <c r="AF23" s="150"/>
      <c r="AG23" s="192" t="s">
        <v>286</v>
      </c>
      <c r="AH23" s="61"/>
      <c r="AI23" s="64"/>
      <c r="AJ23" s="65" t="s">
        <v>613</v>
      </c>
      <c r="AK23" s="50" t="s">
        <v>622</v>
      </c>
      <c r="AL23" s="59"/>
      <c r="AM23" s="59"/>
      <c r="AN23" s="59"/>
      <c r="AO23" s="60"/>
      <c r="AP23" s="150"/>
      <c r="AQ23" s="150">
        <f t="shared" si="3"/>
        <v>0</v>
      </c>
      <c r="AR23" s="150">
        <f t="shared" si="3"/>
        <v>0</v>
      </c>
    </row>
    <row r="24" spans="1:44" s="62" customFormat="1" ht="15" customHeight="1" thickBot="1" x14ac:dyDescent="0.25">
      <c r="A24" s="192" t="s">
        <v>38</v>
      </c>
      <c r="B24" s="61"/>
      <c r="C24" s="64"/>
      <c r="D24" s="65" t="s">
        <v>614</v>
      </c>
      <c r="E24" s="50" t="s">
        <v>623</v>
      </c>
      <c r="F24" s="59"/>
      <c r="G24" s="59"/>
      <c r="H24" s="59"/>
      <c r="I24" s="60"/>
      <c r="J24" s="60"/>
      <c r="K24" s="150"/>
      <c r="L24" s="150"/>
      <c r="M24" s="150"/>
      <c r="N24" s="150"/>
      <c r="O24" s="150"/>
      <c r="P24" s="150"/>
      <c r="Q24" s="192" t="s">
        <v>189</v>
      </c>
      <c r="R24" s="61"/>
      <c r="S24" s="64"/>
      <c r="T24" s="65" t="s">
        <v>614</v>
      </c>
      <c r="U24" s="50" t="s">
        <v>623</v>
      </c>
      <c r="V24" s="59"/>
      <c r="W24" s="59"/>
      <c r="X24" s="59"/>
      <c r="Y24" s="60"/>
      <c r="Z24" s="150"/>
      <c r="AA24" s="150">
        <v>1033</v>
      </c>
      <c r="AB24" s="150">
        <v>1033</v>
      </c>
      <c r="AC24" s="150"/>
      <c r="AD24" s="150"/>
      <c r="AE24" s="150"/>
      <c r="AF24" s="150"/>
      <c r="AG24" s="192" t="s">
        <v>287</v>
      </c>
      <c r="AH24" s="61"/>
      <c r="AI24" s="64"/>
      <c r="AJ24" s="65" t="s">
        <v>614</v>
      </c>
      <c r="AK24" s="50" t="s">
        <v>623</v>
      </c>
      <c r="AL24" s="59"/>
      <c r="AM24" s="59"/>
      <c r="AN24" s="59"/>
      <c r="AO24" s="60"/>
      <c r="AP24" s="150"/>
      <c r="AQ24" s="150">
        <f t="shared" si="3"/>
        <v>1033</v>
      </c>
      <c r="AR24" s="150">
        <f t="shared" si="3"/>
        <v>1033</v>
      </c>
    </row>
    <row r="25" spans="1:44" s="62" customFormat="1" ht="15" customHeight="1" thickBot="1" x14ac:dyDescent="0.25">
      <c r="A25" s="192" t="s">
        <v>40</v>
      </c>
      <c r="B25" s="61"/>
      <c r="C25" s="64"/>
      <c r="D25" s="65" t="s">
        <v>615</v>
      </c>
      <c r="E25" s="50" t="s">
        <v>624</v>
      </c>
      <c r="F25" s="59"/>
      <c r="G25" s="59"/>
      <c r="H25" s="59"/>
      <c r="I25" s="60"/>
      <c r="J25" s="60"/>
      <c r="K25" s="150"/>
      <c r="L25" s="150"/>
      <c r="M25" s="150"/>
      <c r="N25" s="150"/>
      <c r="O25" s="150"/>
      <c r="P25" s="150"/>
      <c r="Q25" s="192" t="s">
        <v>190</v>
      </c>
      <c r="R25" s="61"/>
      <c r="S25" s="64"/>
      <c r="T25" s="65" t="s">
        <v>615</v>
      </c>
      <c r="U25" s="50" t="s">
        <v>624</v>
      </c>
      <c r="V25" s="59"/>
      <c r="W25" s="59"/>
      <c r="X25" s="59"/>
      <c r="Y25" s="60"/>
      <c r="Z25" s="150"/>
      <c r="AA25" s="150">
        <v>279</v>
      </c>
      <c r="AB25" s="150">
        <v>279</v>
      </c>
      <c r="AC25" s="150">
        <v>91</v>
      </c>
      <c r="AD25" s="150">
        <v>91</v>
      </c>
      <c r="AE25" s="150"/>
      <c r="AF25" s="150"/>
      <c r="AG25" s="192" t="s">
        <v>288</v>
      </c>
      <c r="AH25" s="61"/>
      <c r="AI25" s="64"/>
      <c r="AJ25" s="65" t="s">
        <v>615</v>
      </c>
      <c r="AK25" s="50" t="s">
        <v>624</v>
      </c>
      <c r="AL25" s="59"/>
      <c r="AM25" s="59"/>
      <c r="AN25" s="59"/>
      <c r="AO25" s="60">
        <v>5</v>
      </c>
      <c r="AP25" s="150">
        <v>5</v>
      </c>
      <c r="AQ25" s="150">
        <f t="shared" si="3"/>
        <v>375</v>
      </c>
      <c r="AR25" s="150">
        <f t="shared" si="3"/>
        <v>375</v>
      </c>
    </row>
    <row r="26" spans="1:44" s="62" customFormat="1" ht="15" customHeight="1" thickBot="1" x14ac:dyDescent="0.25">
      <c r="A26" s="192" t="s">
        <v>41</v>
      </c>
      <c r="B26" s="61"/>
      <c r="C26" s="64"/>
      <c r="D26" s="65" t="s">
        <v>616</v>
      </c>
      <c r="E26" s="50" t="s">
        <v>625</v>
      </c>
      <c r="F26" s="59"/>
      <c r="G26" s="59"/>
      <c r="H26" s="59"/>
      <c r="I26" s="60"/>
      <c r="J26" s="60"/>
      <c r="K26" s="150"/>
      <c r="L26" s="150"/>
      <c r="M26" s="150"/>
      <c r="N26" s="150"/>
      <c r="O26" s="150"/>
      <c r="P26" s="150"/>
      <c r="Q26" s="192" t="s">
        <v>191</v>
      </c>
      <c r="R26" s="61"/>
      <c r="S26" s="64"/>
      <c r="T26" s="65" t="s">
        <v>616</v>
      </c>
      <c r="U26" s="50" t="s">
        <v>625</v>
      </c>
      <c r="V26" s="59"/>
      <c r="W26" s="59"/>
      <c r="X26" s="59"/>
      <c r="Y26" s="60"/>
      <c r="Z26" s="150"/>
      <c r="AA26" s="150">
        <v>376</v>
      </c>
      <c r="AB26" s="150">
        <v>376</v>
      </c>
      <c r="AC26" s="150"/>
      <c r="AD26" s="150"/>
      <c r="AE26" s="150"/>
      <c r="AF26" s="150"/>
      <c r="AG26" s="192" t="s">
        <v>289</v>
      </c>
      <c r="AH26" s="61"/>
      <c r="AI26" s="64"/>
      <c r="AJ26" s="65" t="s">
        <v>616</v>
      </c>
      <c r="AK26" s="50" t="s">
        <v>625</v>
      </c>
      <c r="AL26" s="59"/>
      <c r="AM26" s="59"/>
      <c r="AN26" s="59"/>
      <c r="AO26" s="60"/>
      <c r="AP26" s="150"/>
      <c r="AQ26" s="150">
        <f t="shared" si="3"/>
        <v>376</v>
      </c>
      <c r="AR26" s="150">
        <f t="shared" si="3"/>
        <v>376</v>
      </c>
    </row>
    <row r="27" spans="1:44" s="62" customFormat="1" ht="15" customHeight="1" thickBot="1" x14ac:dyDescent="0.25">
      <c r="A27" s="192" t="s">
        <v>43</v>
      </c>
      <c r="B27" s="61"/>
      <c r="C27" s="64"/>
      <c r="D27" s="65" t="s">
        <v>617</v>
      </c>
      <c r="E27" s="50" t="s">
        <v>626</v>
      </c>
      <c r="F27" s="59"/>
      <c r="G27" s="59"/>
      <c r="H27" s="59"/>
      <c r="I27" s="60"/>
      <c r="J27" s="60"/>
      <c r="K27" s="150"/>
      <c r="L27" s="150"/>
      <c r="M27" s="150"/>
      <c r="N27" s="150"/>
      <c r="O27" s="150"/>
      <c r="P27" s="150"/>
      <c r="Q27" s="192" t="s">
        <v>192</v>
      </c>
      <c r="R27" s="61"/>
      <c r="S27" s="64"/>
      <c r="T27" s="65" t="s">
        <v>617</v>
      </c>
      <c r="U27" s="50" t="s">
        <v>626</v>
      </c>
      <c r="V27" s="59"/>
      <c r="W27" s="59"/>
      <c r="X27" s="59"/>
      <c r="Y27" s="60">
        <v>20</v>
      </c>
      <c r="Z27" s="150">
        <v>20</v>
      </c>
      <c r="AA27" s="150"/>
      <c r="AB27" s="150"/>
      <c r="AC27" s="150"/>
      <c r="AD27" s="150"/>
      <c r="AE27" s="150"/>
      <c r="AF27" s="150"/>
      <c r="AG27" s="192" t="s">
        <v>290</v>
      </c>
      <c r="AH27" s="61"/>
      <c r="AI27" s="64"/>
      <c r="AJ27" s="65" t="s">
        <v>617</v>
      </c>
      <c r="AK27" s="50" t="s">
        <v>626</v>
      </c>
      <c r="AL27" s="59"/>
      <c r="AM27" s="59"/>
      <c r="AN27" s="59"/>
      <c r="AO27" s="60"/>
      <c r="AP27" s="150"/>
      <c r="AQ27" s="150">
        <f t="shared" si="3"/>
        <v>20</v>
      </c>
      <c r="AR27" s="150">
        <f t="shared" si="3"/>
        <v>20</v>
      </c>
    </row>
    <row r="28" spans="1:44" s="62" customFormat="1" ht="15" customHeight="1" thickBot="1" x14ac:dyDescent="0.25">
      <c r="A28" s="192" t="s">
        <v>44</v>
      </c>
      <c r="B28" s="61"/>
      <c r="C28" s="64"/>
      <c r="D28" s="65" t="s">
        <v>948</v>
      </c>
      <c r="E28" s="50" t="s">
        <v>949</v>
      </c>
      <c r="F28" s="59"/>
      <c r="G28" s="59"/>
      <c r="H28" s="59"/>
      <c r="I28" s="60"/>
      <c r="J28" s="60"/>
      <c r="K28" s="150"/>
      <c r="L28" s="150"/>
      <c r="M28" s="150"/>
      <c r="N28" s="150"/>
      <c r="O28" s="150"/>
      <c r="P28" s="150"/>
      <c r="Q28" s="192" t="s">
        <v>193</v>
      </c>
      <c r="R28" s="61"/>
      <c r="S28" s="64"/>
      <c r="T28" s="65" t="s">
        <v>948</v>
      </c>
      <c r="U28" s="50" t="s">
        <v>949</v>
      </c>
      <c r="V28" s="59"/>
      <c r="W28" s="59"/>
      <c r="X28" s="59"/>
      <c r="Y28" s="60"/>
      <c r="Z28" s="150"/>
      <c r="AA28" s="150"/>
      <c r="AB28" s="150"/>
      <c r="AC28" s="150"/>
      <c r="AD28" s="150"/>
      <c r="AE28" s="150"/>
      <c r="AF28" s="150"/>
      <c r="AG28" s="192" t="s">
        <v>291</v>
      </c>
      <c r="AH28" s="61"/>
      <c r="AI28" s="64"/>
      <c r="AJ28" s="65" t="s">
        <v>948</v>
      </c>
      <c r="AK28" s="50" t="s">
        <v>949</v>
      </c>
      <c r="AL28" s="59"/>
      <c r="AM28" s="59"/>
      <c r="AN28" s="59"/>
      <c r="AO28" s="60"/>
      <c r="AP28" s="150"/>
      <c r="AQ28" s="150">
        <f>SUM(I28,K28,M28,O28,Y28,AA28,AC28,AE28,AO28)</f>
        <v>0</v>
      </c>
      <c r="AR28" s="150">
        <f>SUM(J28,L28,N28,P28,Z28,AB28,AD28,AF28,AP28)</f>
        <v>0</v>
      </c>
    </row>
    <row r="29" spans="1:44" s="62" customFormat="1" ht="15" customHeight="1" thickBot="1" x14ac:dyDescent="0.25">
      <c r="A29" s="192" t="s">
        <v>45</v>
      </c>
      <c r="B29" s="61"/>
      <c r="C29" s="64"/>
      <c r="D29" s="65" t="s">
        <v>618</v>
      </c>
      <c r="E29" s="50" t="s">
        <v>627</v>
      </c>
      <c r="F29" s="59"/>
      <c r="G29" s="59"/>
      <c r="H29" s="59"/>
      <c r="I29" s="60"/>
      <c r="J29" s="60"/>
      <c r="K29" s="150"/>
      <c r="L29" s="150"/>
      <c r="M29" s="150"/>
      <c r="N29" s="150"/>
      <c r="O29" s="150"/>
      <c r="P29" s="150"/>
      <c r="Q29" s="192" t="s">
        <v>194</v>
      </c>
      <c r="R29" s="61"/>
      <c r="S29" s="64"/>
      <c r="T29" s="65" t="s">
        <v>618</v>
      </c>
      <c r="U29" s="50" t="s">
        <v>627</v>
      </c>
      <c r="V29" s="59"/>
      <c r="W29" s="59"/>
      <c r="X29" s="59"/>
      <c r="Y29" s="60"/>
      <c r="Z29" s="150"/>
      <c r="AA29" s="150"/>
      <c r="AB29" s="150"/>
      <c r="AC29" s="150"/>
      <c r="AD29" s="150"/>
      <c r="AE29" s="150"/>
      <c r="AF29" s="150"/>
      <c r="AG29" s="192" t="s">
        <v>292</v>
      </c>
      <c r="AH29" s="61"/>
      <c r="AI29" s="64"/>
      <c r="AJ29" s="65" t="s">
        <v>618</v>
      </c>
      <c r="AK29" s="50" t="s">
        <v>627</v>
      </c>
      <c r="AL29" s="59"/>
      <c r="AM29" s="59"/>
      <c r="AN29" s="59"/>
      <c r="AO29" s="60"/>
      <c r="AP29" s="150"/>
      <c r="AQ29" s="150">
        <f t="shared" si="3"/>
        <v>0</v>
      </c>
      <c r="AR29" s="150">
        <f t="shared" si="3"/>
        <v>0</v>
      </c>
    </row>
    <row r="30" spans="1:44" s="86" customFormat="1" ht="15" customHeight="1" thickBot="1" x14ac:dyDescent="0.25">
      <c r="A30" s="192" t="s">
        <v>47</v>
      </c>
      <c r="B30" s="87"/>
      <c r="C30" s="88" t="s">
        <v>94</v>
      </c>
      <c r="D30" s="92" t="s">
        <v>520</v>
      </c>
      <c r="E30" s="93"/>
      <c r="F30" s="90"/>
      <c r="G30" s="90"/>
      <c r="H30" s="90"/>
      <c r="I30" s="91">
        <f t="shared" ref="I30:P30" si="7">SUM(I31:I32)</f>
        <v>0</v>
      </c>
      <c r="J30" s="91">
        <f t="shared" si="7"/>
        <v>0</v>
      </c>
      <c r="K30" s="91">
        <f t="shared" si="7"/>
        <v>100</v>
      </c>
      <c r="L30" s="91">
        <f t="shared" si="7"/>
        <v>100</v>
      </c>
      <c r="M30" s="91">
        <f t="shared" si="7"/>
        <v>0</v>
      </c>
      <c r="N30" s="91">
        <f t="shared" si="7"/>
        <v>0</v>
      </c>
      <c r="O30" s="91">
        <f t="shared" si="7"/>
        <v>0</v>
      </c>
      <c r="P30" s="91">
        <f t="shared" si="7"/>
        <v>0</v>
      </c>
      <c r="Q30" s="192" t="s">
        <v>195</v>
      </c>
      <c r="R30" s="87"/>
      <c r="S30" s="88" t="s">
        <v>94</v>
      </c>
      <c r="T30" s="92" t="s">
        <v>520</v>
      </c>
      <c r="U30" s="93"/>
      <c r="V30" s="90"/>
      <c r="W30" s="90"/>
      <c r="X30" s="90"/>
      <c r="Y30" s="91">
        <f>SUM(Y31:Y32)</f>
        <v>0</v>
      </c>
      <c r="Z30" s="91">
        <f>SUM(Z31:Z32)</f>
        <v>0</v>
      </c>
      <c r="AA30" s="91">
        <f>SUM(AA31:AA32)</f>
        <v>0</v>
      </c>
      <c r="AB30" s="91">
        <f>SUM(AB31:AB32)</f>
        <v>0</v>
      </c>
      <c r="AC30" s="91"/>
      <c r="AD30" s="91"/>
      <c r="AE30" s="91">
        <f>SUM(AE31:AE32)</f>
        <v>0</v>
      </c>
      <c r="AF30" s="91">
        <f>SUM(AF31:AF32)</f>
        <v>0</v>
      </c>
      <c r="AG30" s="192" t="s">
        <v>293</v>
      </c>
      <c r="AH30" s="87"/>
      <c r="AI30" s="88" t="s">
        <v>94</v>
      </c>
      <c r="AJ30" s="92" t="s">
        <v>520</v>
      </c>
      <c r="AK30" s="93"/>
      <c r="AL30" s="90"/>
      <c r="AM30" s="90"/>
      <c r="AN30" s="90"/>
      <c r="AO30" s="91">
        <f>SUM(AO31:AO32)</f>
        <v>0</v>
      </c>
      <c r="AP30" s="91">
        <f>SUM(AP31:AP32)</f>
        <v>0</v>
      </c>
      <c r="AQ30" s="176">
        <f t="shared" si="3"/>
        <v>100</v>
      </c>
      <c r="AR30" s="176">
        <f t="shared" si="3"/>
        <v>100</v>
      </c>
    </row>
    <row r="31" spans="1:44" s="49" customFormat="1" ht="15" customHeight="1" thickBot="1" x14ac:dyDescent="0.25">
      <c r="A31" s="192" t="s">
        <v>48</v>
      </c>
      <c r="B31" s="47"/>
      <c r="C31" s="67"/>
      <c r="D31" s="48" t="s">
        <v>632</v>
      </c>
      <c r="E31" s="50" t="s">
        <v>630</v>
      </c>
      <c r="F31" s="68"/>
      <c r="G31" s="51"/>
      <c r="H31" s="51"/>
      <c r="I31" s="60"/>
      <c r="J31" s="60"/>
      <c r="K31" s="150"/>
      <c r="L31" s="150"/>
      <c r="M31" s="150"/>
      <c r="N31" s="150"/>
      <c r="O31" s="150"/>
      <c r="P31" s="150"/>
      <c r="Q31" s="192" t="s">
        <v>196</v>
      </c>
      <c r="R31" s="47"/>
      <c r="S31" s="67"/>
      <c r="T31" s="48" t="s">
        <v>632</v>
      </c>
      <c r="U31" s="50" t="s">
        <v>630</v>
      </c>
      <c r="V31" s="68"/>
      <c r="W31" s="51"/>
      <c r="X31" s="51"/>
      <c r="Y31" s="60"/>
      <c r="Z31" s="150"/>
      <c r="AA31" s="150"/>
      <c r="AB31" s="150"/>
      <c r="AC31" s="150"/>
      <c r="AD31" s="150"/>
      <c r="AE31" s="150"/>
      <c r="AF31" s="150"/>
      <c r="AG31" s="192" t="s">
        <v>294</v>
      </c>
      <c r="AH31" s="47"/>
      <c r="AI31" s="67"/>
      <c r="AJ31" s="48" t="s">
        <v>632</v>
      </c>
      <c r="AK31" s="50" t="s">
        <v>630</v>
      </c>
      <c r="AL31" s="68"/>
      <c r="AM31" s="51"/>
      <c r="AN31" s="51"/>
      <c r="AO31" s="60"/>
      <c r="AP31" s="150"/>
      <c r="AQ31" s="150">
        <f t="shared" si="3"/>
        <v>0</v>
      </c>
      <c r="AR31" s="150">
        <f t="shared" si="3"/>
        <v>0</v>
      </c>
    </row>
    <row r="32" spans="1:44" s="49" customFormat="1" ht="15" customHeight="1" thickBot="1" x14ac:dyDescent="0.25">
      <c r="A32" s="192" t="s">
        <v>49</v>
      </c>
      <c r="B32" s="47"/>
      <c r="C32" s="67"/>
      <c r="D32" s="48" t="s">
        <v>633</v>
      </c>
      <c r="E32" s="50" t="s">
        <v>631</v>
      </c>
      <c r="F32" s="68"/>
      <c r="G32" s="51"/>
      <c r="H32" s="51"/>
      <c r="I32" s="60"/>
      <c r="J32" s="60"/>
      <c r="K32" s="150">
        <v>100</v>
      </c>
      <c r="L32" s="150">
        <v>100</v>
      </c>
      <c r="M32" s="150"/>
      <c r="N32" s="150"/>
      <c r="O32" s="150"/>
      <c r="P32" s="150"/>
      <c r="Q32" s="192" t="s">
        <v>197</v>
      </c>
      <c r="R32" s="47"/>
      <c r="S32" s="67"/>
      <c r="T32" s="48" t="s">
        <v>633</v>
      </c>
      <c r="U32" s="50" t="s">
        <v>631</v>
      </c>
      <c r="V32" s="68"/>
      <c r="W32" s="51"/>
      <c r="X32" s="51"/>
      <c r="Y32" s="60"/>
      <c r="Z32" s="150"/>
      <c r="AA32" s="150"/>
      <c r="AB32" s="150"/>
      <c r="AC32" s="150"/>
      <c r="AD32" s="150"/>
      <c r="AE32" s="150"/>
      <c r="AF32" s="150"/>
      <c r="AG32" s="192" t="s">
        <v>295</v>
      </c>
      <c r="AH32" s="47"/>
      <c r="AI32" s="67"/>
      <c r="AJ32" s="48" t="s">
        <v>633</v>
      </c>
      <c r="AK32" s="50" t="s">
        <v>631</v>
      </c>
      <c r="AL32" s="68"/>
      <c r="AM32" s="51"/>
      <c r="AN32" s="51"/>
      <c r="AO32" s="60"/>
      <c r="AP32" s="150"/>
      <c r="AQ32" s="150">
        <f t="shared" si="3"/>
        <v>100</v>
      </c>
      <c r="AR32" s="150">
        <f t="shared" si="3"/>
        <v>100</v>
      </c>
    </row>
    <row r="33" spans="1:44" s="86" customFormat="1" ht="15" customHeight="1" thickBot="1" x14ac:dyDescent="0.25">
      <c r="A33" s="192" t="s">
        <v>50</v>
      </c>
      <c r="B33" s="82" t="s">
        <v>96</v>
      </c>
      <c r="C33" s="83" t="s">
        <v>97</v>
      </c>
      <c r="D33" s="83"/>
      <c r="E33" s="83"/>
      <c r="F33" s="83"/>
      <c r="G33" s="83"/>
      <c r="H33" s="83"/>
      <c r="I33" s="85">
        <f t="shared" ref="I33:P33" si="8">SUM(I34,I37,I40)</f>
        <v>0</v>
      </c>
      <c r="J33" s="85">
        <f t="shared" si="8"/>
        <v>0</v>
      </c>
      <c r="K33" s="85">
        <f t="shared" si="8"/>
        <v>0</v>
      </c>
      <c r="L33" s="85">
        <f t="shared" si="8"/>
        <v>0</v>
      </c>
      <c r="M33" s="85">
        <f t="shared" si="8"/>
        <v>0</v>
      </c>
      <c r="N33" s="85">
        <f t="shared" si="8"/>
        <v>0</v>
      </c>
      <c r="O33" s="85">
        <f t="shared" si="8"/>
        <v>0</v>
      </c>
      <c r="P33" s="85">
        <f t="shared" si="8"/>
        <v>0</v>
      </c>
      <c r="Q33" s="192" t="s">
        <v>198</v>
      </c>
      <c r="R33" s="82" t="s">
        <v>96</v>
      </c>
      <c r="S33" s="83" t="s">
        <v>97</v>
      </c>
      <c r="T33" s="83"/>
      <c r="U33" s="83"/>
      <c r="V33" s="83"/>
      <c r="W33" s="83"/>
      <c r="X33" s="83"/>
      <c r="Y33" s="85">
        <f>SUM(Y34,Y37,Y40)</f>
        <v>0</v>
      </c>
      <c r="Z33" s="85">
        <f>SUM(Z34,Z37,Z40)</f>
        <v>0</v>
      </c>
      <c r="AA33" s="85">
        <f>SUM(AA34,AA37,AA40)</f>
        <v>0</v>
      </c>
      <c r="AB33" s="85">
        <f>SUM(AB34,AB37,AB40)</f>
        <v>0</v>
      </c>
      <c r="AC33" s="85"/>
      <c r="AD33" s="85"/>
      <c r="AE33" s="85">
        <f>SUM(AE34,AE37,AE40)</f>
        <v>0</v>
      </c>
      <c r="AF33" s="85">
        <f>SUM(AF34,AF37,AF40)</f>
        <v>0</v>
      </c>
      <c r="AG33" s="192" t="s">
        <v>296</v>
      </c>
      <c r="AH33" s="82" t="s">
        <v>96</v>
      </c>
      <c r="AI33" s="83" t="s">
        <v>97</v>
      </c>
      <c r="AJ33" s="83"/>
      <c r="AK33" s="83"/>
      <c r="AL33" s="83"/>
      <c r="AM33" s="83"/>
      <c r="AN33" s="83"/>
      <c r="AO33" s="85">
        <f>SUM(AO34,AO37,AO40)</f>
        <v>0</v>
      </c>
      <c r="AP33" s="85">
        <f>SUM(AP34,AP37,AP40)</f>
        <v>0</v>
      </c>
      <c r="AQ33" s="174">
        <f t="shared" si="3"/>
        <v>0</v>
      </c>
      <c r="AR33" s="174">
        <f t="shared" si="3"/>
        <v>0</v>
      </c>
    </row>
    <row r="34" spans="1:44" s="86" customFormat="1" ht="15" customHeight="1" thickBot="1" x14ac:dyDescent="0.25">
      <c r="A34" s="192" t="s">
        <v>51</v>
      </c>
      <c r="B34" s="87"/>
      <c r="C34" s="95" t="s">
        <v>98</v>
      </c>
      <c r="D34" s="97" t="s">
        <v>521</v>
      </c>
      <c r="E34" s="92"/>
      <c r="F34" s="93"/>
      <c r="G34" s="93"/>
      <c r="H34" s="93"/>
      <c r="I34" s="94">
        <f t="shared" ref="I34:P34" si="9">SUM(I35:I36)</f>
        <v>0</v>
      </c>
      <c r="J34" s="94">
        <f t="shared" si="9"/>
        <v>0</v>
      </c>
      <c r="K34" s="94">
        <f t="shared" si="9"/>
        <v>0</v>
      </c>
      <c r="L34" s="94">
        <f t="shared" si="9"/>
        <v>0</v>
      </c>
      <c r="M34" s="94">
        <f t="shared" si="9"/>
        <v>0</v>
      </c>
      <c r="N34" s="94">
        <f t="shared" si="9"/>
        <v>0</v>
      </c>
      <c r="O34" s="94">
        <f t="shared" si="9"/>
        <v>0</v>
      </c>
      <c r="P34" s="94">
        <f t="shared" si="9"/>
        <v>0</v>
      </c>
      <c r="Q34" s="192" t="s">
        <v>199</v>
      </c>
      <c r="R34" s="87"/>
      <c r="S34" s="95" t="s">
        <v>98</v>
      </c>
      <c r="T34" s="97" t="s">
        <v>521</v>
      </c>
      <c r="U34" s="92"/>
      <c r="V34" s="93"/>
      <c r="W34" s="93"/>
      <c r="X34" s="93"/>
      <c r="Y34" s="94">
        <f>SUM(Y35:Y36)</f>
        <v>0</v>
      </c>
      <c r="Z34" s="94">
        <f>SUM(Z35:Z36)</f>
        <v>0</v>
      </c>
      <c r="AA34" s="94">
        <f>SUM(AA35:AA36)</f>
        <v>0</v>
      </c>
      <c r="AB34" s="94">
        <f>SUM(AB35:AB36)</f>
        <v>0</v>
      </c>
      <c r="AC34" s="94"/>
      <c r="AD34" s="94"/>
      <c r="AE34" s="94">
        <f>SUM(AE35:AE36)</f>
        <v>0</v>
      </c>
      <c r="AF34" s="94">
        <f>SUM(AF35:AF36)</f>
        <v>0</v>
      </c>
      <c r="AG34" s="192" t="s">
        <v>297</v>
      </c>
      <c r="AH34" s="87"/>
      <c r="AI34" s="95" t="s">
        <v>98</v>
      </c>
      <c r="AJ34" s="97" t="s">
        <v>521</v>
      </c>
      <c r="AK34" s="92"/>
      <c r="AL34" s="93"/>
      <c r="AM34" s="93"/>
      <c r="AN34" s="93"/>
      <c r="AO34" s="94">
        <f>SUM(AO35:AO36)</f>
        <v>0</v>
      </c>
      <c r="AP34" s="94">
        <f>SUM(AP35:AP36)</f>
        <v>0</v>
      </c>
      <c r="AQ34" s="175">
        <f t="shared" si="3"/>
        <v>0</v>
      </c>
      <c r="AR34" s="175">
        <f t="shared" si="3"/>
        <v>0</v>
      </c>
    </row>
    <row r="35" spans="1:44" s="62" customFormat="1" ht="15" customHeight="1" thickBot="1" x14ac:dyDescent="0.25">
      <c r="A35" s="192" t="s">
        <v>52</v>
      </c>
      <c r="B35" s="61"/>
      <c r="C35" s="64"/>
      <c r="D35" s="48" t="s">
        <v>595</v>
      </c>
      <c r="E35" s="59" t="s">
        <v>596</v>
      </c>
      <c r="F35" s="59"/>
      <c r="G35" s="59"/>
      <c r="H35" s="59"/>
      <c r="I35" s="60"/>
      <c r="J35" s="60"/>
      <c r="K35" s="60"/>
      <c r="L35" s="60"/>
      <c r="M35" s="60"/>
      <c r="N35" s="60"/>
      <c r="O35" s="60"/>
      <c r="P35" s="60"/>
      <c r="Q35" s="192" t="s">
        <v>200</v>
      </c>
      <c r="R35" s="61"/>
      <c r="S35" s="64"/>
      <c r="T35" s="48" t="s">
        <v>595</v>
      </c>
      <c r="U35" s="59" t="s">
        <v>596</v>
      </c>
      <c r="V35" s="59"/>
      <c r="W35" s="59"/>
      <c r="X35" s="59"/>
      <c r="Y35" s="60"/>
      <c r="Z35" s="60"/>
      <c r="AA35" s="60"/>
      <c r="AB35" s="60"/>
      <c r="AC35" s="60"/>
      <c r="AD35" s="60"/>
      <c r="AE35" s="60"/>
      <c r="AF35" s="60"/>
      <c r="AG35" s="192" t="s">
        <v>298</v>
      </c>
      <c r="AH35" s="61"/>
      <c r="AI35" s="64"/>
      <c r="AJ35" s="48" t="s">
        <v>595</v>
      </c>
      <c r="AK35" s="59" t="s">
        <v>596</v>
      </c>
      <c r="AL35" s="59"/>
      <c r="AM35" s="59"/>
      <c r="AN35" s="59"/>
      <c r="AO35" s="60"/>
      <c r="AP35" s="60"/>
      <c r="AQ35" s="150">
        <f t="shared" si="3"/>
        <v>0</v>
      </c>
      <c r="AR35" s="150">
        <f t="shared" si="3"/>
        <v>0</v>
      </c>
    </row>
    <row r="36" spans="1:44" s="62" customFormat="1" ht="15" customHeight="1" thickBot="1" x14ac:dyDescent="0.25">
      <c r="A36" s="192" t="s">
        <v>53</v>
      </c>
      <c r="B36" s="61"/>
      <c r="C36" s="48"/>
      <c r="D36" s="48" t="s">
        <v>597</v>
      </c>
      <c r="E36" s="59" t="s">
        <v>598</v>
      </c>
      <c r="F36" s="66"/>
      <c r="G36" s="66"/>
      <c r="H36" s="59"/>
      <c r="I36" s="60"/>
      <c r="J36" s="60"/>
      <c r="K36" s="60"/>
      <c r="L36" s="60"/>
      <c r="M36" s="60"/>
      <c r="N36" s="60"/>
      <c r="O36" s="60"/>
      <c r="P36" s="60"/>
      <c r="Q36" s="192" t="s">
        <v>222</v>
      </c>
      <c r="R36" s="61"/>
      <c r="S36" s="48"/>
      <c r="T36" s="48" t="s">
        <v>597</v>
      </c>
      <c r="U36" s="59" t="s">
        <v>598</v>
      </c>
      <c r="V36" s="66"/>
      <c r="W36" s="66"/>
      <c r="X36" s="59"/>
      <c r="Y36" s="60"/>
      <c r="Z36" s="60"/>
      <c r="AA36" s="60"/>
      <c r="AB36" s="60"/>
      <c r="AC36" s="60"/>
      <c r="AD36" s="60"/>
      <c r="AE36" s="60"/>
      <c r="AF36" s="60"/>
      <c r="AG36" s="192" t="s">
        <v>299</v>
      </c>
      <c r="AH36" s="61"/>
      <c r="AI36" s="48"/>
      <c r="AJ36" s="48" t="s">
        <v>597</v>
      </c>
      <c r="AK36" s="59" t="s">
        <v>598</v>
      </c>
      <c r="AL36" s="66"/>
      <c r="AM36" s="66"/>
      <c r="AN36" s="59"/>
      <c r="AO36" s="60"/>
      <c r="AP36" s="60"/>
      <c r="AQ36" s="150">
        <f t="shared" si="3"/>
        <v>0</v>
      </c>
      <c r="AR36" s="150">
        <f t="shared" si="3"/>
        <v>0</v>
      </c>
    </row>
    <row r="37" spans="1:44" s="86" customFormat="1" ht="15" customHeight="1" thickBot="1" x14ac:dyDescent="0.25">
      <c r="A37" s="192" t="s">
        <v>54</v>
      </c>
      <c r="B37" s="87"/>
      <c r="C37" s="95" t="s">
        <v>99</v>
      </c>
      <c r="D37" s="96" t="s">
        <v>97</v>
      </c>
      <c r="E37" s="89"/>
      <c r="F37" s="90"/>
      <c r="G37" s="90"/>
      <c r="H37" s="90"/>
      <c r="I37" s="91">
        <f t="shared" ref="I37:P37" si="10">SUM(I38:I39)</f>
        <v>0</v>
      </c>
      <c r="J37" s="91">
        <f t="shared" si="10"/>
        <v>0</v>
      </c>
      <c r="K37" s="91">
        <f t="shared" si="10"/>
        <v>0</v>
      </c>
      <c r="L37" s="91">
        <f t="shared" si="10"/>
        <v>0</v>
      </c>
      <c r="M37" s="91">
        <f t="shared" si="10"/>
        <v>0</v>
      </c>
      <c r="N37" s="91">
        <f t="shared" si="10"/>
        <v>0</v>
      </c>
      <c r="O37" s="91">
        <f t="shared" si="10"/>
        <v>0</v>
      </c>
      <c r="P37" s="91">
        <f t="shared" si="10"/>
        <v>0</v>
      </c>
      <c r="Q37" s="192" t="s">
        <v>223</v>
      </c>
      <c r="R37" s="87"/>
      <c r="S37" s="95" t="s">
        <v>99</v>
      </c>
      <c r="T37" s="96" t="s">
        <v>97</v>
      </c>
      <c r="U37" s="89"/>
      <c r="V37" s="90"/>
      <c r="W37" s="90"/>
      <c r="X37" s="90"/>
      <c r="Y37" s="91">
        <f>SUM(Y38:Y39)</f>
        <v>0</v>
      </c>
      <c r="Z37" s="91">
        <f>SUM(Z38:Z39)</f>
        <v>0</v>
      </c>
      <c r="AA37" s="91">
        <f>SUM(AA38:AA39)</f>
        <v>0</v>
      </c>
      <c r="AB37" s="91">
        <f>SUM(AB38:AB39)</f>
        <v>0</v>
      </c>
      <c r="AC37" s="91"/>
      <c r="AD37" s="91"/>
      <c r="AE37" s="91">
        <f>SUM(AE38:AE39)</f>
        <v>0</v>
      </c>
      <c r="AF37" s="91">
        <f>SUM(AF38:AF39)</f>
        <v>0</v>
      </c>
      <c r="AG37" s="192" t="s">
        <v>300</v>
      </c>
      <c r="AH37" s="87"/>
      <c r="AI37" s="95" t="s">
        <v>99</v>
      </c>
      <c r="AJ37" s="96" t="s">
        <v>97</v>
      </c>
      <c r="AK37" s="89"/>
      <c r="AL37" s="90"/>
      <c r="AM37" s="90"/>
      <c r="AN37" s="90"/>
      <c r="AO37" s="91">
        <f>SUM(AO38:AO39)</f>
        <v>0</v>
      </c>
      <c r="AP37" s="91">
        <f>SUM(AP38:AP39)</f>
        <v>0</v>
      </c>
      <c r="AQ37" s="176">
        <f t="shared" si="3"/>
        <v>0</v>
      </c>
      <c r="AR37" s="176">
        <f t="shared" si="3"/>
        <v>0</v>
      </c>
    </row>
    <row r="38" spans="1:44" s="62" customFormat="1" ht="15" customHeight="1" thickBot="1" x14ac:dyDescent="0.25">
      <c r="A38" s="192" t="s">
        <v>55</v>
      </c>
      <c r="B38" s="61"/>
      <c r="C38" s="64"/>
      <c r="D38" s="48" t="s">
        <v>634</v>
      </c>
      <c r="E38" s="59" t="s">
        <v>628</v>
      </c>
      <c r="F38" s="59"/>
      <c r="G38" s="59"/>
      <c r="H38" s="59"/>
      <c r="I38" s="60"/>
      <c r="J38" s="60"/>
      <c r="K38" s="60"/>
      <c r="L38" s="60"/>
      <c r="M38" s="60"/>
      <c r="N38" s="60"/>
      <c r="O38" s="60"/>
      <c r="P38" s="60"/>
      <c r="Q38" s="192" t="s">
        <v>224</v>
      </c>
      <c r="R38" s="61"/>
      <c r="S38" s="64"/>
      <c r="T38" s="48" t="s">
        <v>634</v>
      </c>
      <c r="U38" s="59" t="s">
        <v>628</v>
      </c>
      <c r="V38" s="59"/>
      <c r="W38" s="59"/>
      <c r="X38" s="59"/>
      <c r="Y38" s="60"/>
      <c r="Z38" s="60"/>
      <c r="AA38" s="60"/>
      <c r="AB38" s="60"/>
      <c r="AC38" s="60"/>
      <c r="AD38" s="60"/>
      <c r="AE38" s="60"/>
      <c r="AF38" s="60"/>
      <c r="AG38" s="192" t="s">
        <v>301</v>
      </c>
      <c r="AH38" s="61"/>
      <c r="AI38" s="64"/>
      <c r="AJ38" s="48" t="s">
        <v>634</v>
      </c>
      <c r="AK38" s="59" t="s">
        <v>628</v>
      </c>
      <c r="AL38" s="59"/>
      <c r="AM38" s="59"/>
      <c r="AN38" s="59"/>
      <c r="AO38" s="60"/>
      <c r="AP38" s="60"/>
      <c r="AQ38" s="150">
        <f t="shared" si="3"/>
        <v>0</v>
      </c>
      <c r="AR38" s="150">
        <f t="shared" si="3"/>
        <v>0</v>
      </c>
    </row>
    <row r="39" spans="1:44" s="62" customFormat="1" ht="15" customHeight="1" thickBot="1" x14ac:dyDescent="0.25">
      <c r="A39" s="192" t="s">
        <v>56</v>
      </c>
      <c r="B39" s="61"/>
      <c r="C39" s="64"/>
      <c r="D39" s="48" t="s">
        <v>635</v>
      </c>
      <c r="E39" s="59" t="s">
        <v>629</v>
      </c>
      <c r="F39" s="50"/>
      <c r="G39" s="50"/>
      <c r="H39" s="50"/>
      <c r="I39" s="60"/>
      <c r="J39" s="60"/>
      <c r="K39" s="60"/>
      <c r="L39" s="60"/>
      <c r="M39" s="60"/>
      <c r="N39" s="60"/>
      <c r="O39" s="60"/>
      <c r="P39" s="60"/>
      <c r="Q39" s="192" t="s">
        <v>225</v>
      </c>
      <c r="R39" s="61"/>
      <c r="S39" s="64"/>
      <c r="T39" s="48" t="s">
        <v>635</v>
      </c>
      <c r="U39" s="59" t="s">
        <v>629</v>
      </c>
      <c r="V39" s="50"/>
      <c r="W39" s="50"/>
      <c r="X39" s="50"/>
      <c r="Y39" s="60"/>
      <c r="Z39" s="60"/>
      <c r="AA39" s="60"/>
      <c r="AB39" s="60"/>
      <c r="AC39" s="60"/>
      <c r="AD39" s="60"/>
      <c r="AE39" s="60"/>
      <c r="AF39" s="60"/>
      <c r="AG39" s="192" t="s">
        <v>302</v>
      </c>
      <c r="AH39" s="61"/>
      <c r="AI39" s="64"/>
      <c r="AJ39" s="48" t="s">
        <v>635</v>
      </c>
      <c r="AK39" s="59" t="s">
        <v>629</v>
      </c>
      <c r="AL39" s="50"/>
      <c r="AM39" s="50"/>
      <c r="AN39" s="50"/>
      <c r="AO39" s="60"/>
      <c r="AP39" s="60"/>
      <c r="AQ39" s="150">
        <f t="shared" si="3"/>
        <v>0</v>
      </c>
      <c r="AR39" s="150">
        <f t="shared" si="3"/>
        <v>0</v>
      </c>
    </row>
    <row r="40" spans="1:44" s="86" customFormat="1" ht="15" customHeight="1" thickBot="1" x14ac:dyDescent="0.25">
      <c r="A40" s="192" t="s">
        <v>57</v>
      </c>
      <c r="B40" s="87"/>
      <c r="C40" s="95" t="s">
        <v>100</v>
      </c>
      <c r="D40" s="92" t="s">
        <v>522</v>
      </c>
      <c r="E40" s="98"/>
      <c r="F40" s="93"/>
      <c r="G40" s="93"/>
      <c r="H40" s="93"/>
      <c r="I40" s="94">
        <f t="shared" ref="I40:P40" si="11">SUM(I41)</f>
        <v>0</v>
      </c>
      <c r="J40" s="94">
        <f t="shared" si="11"/>
        <v>0</v>
      </c>
      <c r="K40" s="94">
        <f t="shared" si="11"/>
        <v>0</v>
      </c>
      <c r="L40" s="94">
        <f t="shared" si="11"/>
        <v>0</v>
      </c>
      <c r="M40" s="94">
        <f t="shared" si="11"/>
        <v>0</v>
      </c>
      <c r="N40" s="94">
        <f t="shared" si="11"/>
        <v>0</v>
      </c>
      <c r="O40" s="94">
        <f t="shared" si="11"/>
        <v>0</v>
      </c>
      <c r="P40" s="94">
        <f t="shared" si="11"/>
        <v>0</v>
      </c>
      <c r="Q40" s="192" t="s">
        <v>226</v>
      </c>
      <c r="R40" s="87"/>
      <c r="S40" s="95" t="s">
        <v>100</v>
      </c>
      <c r="T40" s="92" t="s">
        <v>522</v>
      </c>
      <c r="U40" s="98"/>
      <c r="V40" s="93"/>
      <c r="W40" s="93"/>
      <c r="X40" s="93"/>
      <c r="Y40" s="94">
        <f>SUM(Y41)</f>
        <v>0</v>
      </c>
      <c r="Z40" s="94">
        <f>SUM(Z41)</f>
        <v>0</v>
      </c>
      <c r="AA40" s="94">
        <f>SUM(AA41)</f>
        <v>0</v>
      </c>
      <c r="AB40" s="94">
        <f>SUM(AB41)</f>
        <v>0</v>
      </c>
      <c r="AC40" s="94"/>
      <c r="AD40" s="94"/>
      <c r="AE40" s="94">
        <f>SUM(AE41)</f>
        <v>0</v>
      </c>
      <c r="AF40" s="94">
        <f>SUM(AF41)</f>
        <v>0</v>
      </c>
      <c r="AG40" s="192" t="s">
        <v>303</v>
      </c>
      <c r="AH40" s="87"/>
      <c r="AI40" s="95" t="s">
        <v>100</v>
      </c>
      <c r="AJ40" s="92" t="s">
        <v>522</v>
      </c>
      <c r="AK40" s="98"/>
      <c r="AL40" s="93"/>
      <c r="AM40" s="93"/>
      <c r="AN40" s="93"/>
      <c r="AO40" s="94">
        <f>SUM(AO41)</f>
        <v>0</v>
      </c>
      <c r="AP40" s="94">
        <f>SUM(AP41)</f>
        <v>0</v>
      </c>
      <c r="AQ40" s="175">
        <f t="shared" si="3"/>
        <v>0</v>
      </c>
      <c r="AR40" s="175">
        <f t="shared" si="3"/>
        <v>0</v>
      </c>
    </row>
    <row r="41" spans="1:44" s="62" customFormat="1" ht="15" customHeight="1" thickBot="1" x14ac:dyDescent="0.25">
      <c r="A41" s="192" t="s">
        <v>58</v>
      </c>
      <c r="B41" s="61"/>
      <c r="C41" s="64"/>
      <c r="D41" s="48" t="s">
        <v>636</v>
      </c>
      <c r="E41" s="50" t="s">
        <v>523</v>
      </c>
      <c r="F41" s="50"/>
      <c r="G41" s="50"/>
      <c r="H41" s="50"/>
      <c r="I41" s="52"/>
      <c r="J41" s="52"/>
      <c r="K41" s="152"/>
      <c r="L41" s="152"/>
      <c r="M41" s="152"/>
      <c r="N41" s="152"/>
      <c r="O41" s="152"/>
      <c r="P41" s="152"/>
      <c r="Q41" s="192" t="s">
        <v>227</v>
      </c>
      <c r="R41" s="61"/>
      <c r="S41" s="64"/>
      <c r="T41" s="48" t="s">
        <v>636</v>
      </c>
      <c r="U41" s="50" t="s">
        <v>523</v>
      </c>
      <c r="V41" s="50"/>
      <c r="W41" s="50"/>
      <c r="X41" s="50"/>
      <c r="Y41" s="52"/>
      <c r="Z41" s="152"/>
      <c r="AA41" s="152"/>
      <c r="AB41" s="152"/>
      <c r="AC41" s="152"/>
      <c r="AD41" s="152"/>
      <c r="AE41" s="152"/>
      <c r="AF41" s="152"/>
      <c r="AG41" s="192" t="s">
        <v>304</v>
      </c>
      <c r="AH41" s="61"/>
      <c r="AI41" s="64"/>
      <c r="AJ41" s="48" t="s">
        <v>636</v>
      </c>
      <c r="AK41" s="50" t="s">
        <v>523</v>
      </c>
      <c r="AL41" s="50"/>
      <c r="AM41" s="50"/>
      <c r="AN41" s="50"/>
      <c r="AO41" s="52"/>
      <c r="AP41" s="152"/>
      <c r="AQ41" s="152">
        <f t="shared" si="3"/>
        <v>0</v>
      </c>
      <c r="AR41" s="152">
        <f t="shared" si="3"/>
        <v>0</v>
      </c>
    </row>
    <row r="42" spans="1:44" s="86" customFormat="1" ht="30" customHeight="1" thickBot="1" x14ac:dyDescent="0.25">
      <c r="A42" s="192" t="s">
        <v>59</v>
      </c>
      <c r="B42" s="539" t="s">
        <v>1927</v>
      </c>
      <c r="C42" s="540"/>
      <c r="D42" s="540"/>
      <c r="E42" s="540"/>
      <c r="F42" s="540"/>
      <c r="G42" s="540"/>
      <c r="H42" s="540"/>
      <c r="I42" s="99">
        <f t="shared" ref="I42:P42" si="12">SUM(I7,I33)</f>
        <v>0</v>
      </c>
      <c r="J42" s="99">
        <f t="shared" si="12"/>
        <v>0</v>
      </c>
      <c r="K42" s="99">
        <f t="shared" si="12"/>
        <v>100</v>
      </c>
      <c r="L42" s="99">
        <f t="shared" si="12"/>
        <v>100</v>
      </c>
      <c r="M42" s="99">
        <f t="shared" si="12"/>
        <v>0</v>
      </c>
      <c r="N42" s="99">
        <f t="shared" si="12"/>
        <v>0</v>
      </c>
      <c r="O42" s="99">
        <f t="shared" si="12"/>
        <v>0</v>
      </c>
      <c r="P42" s="99">
        <f t="shared" si="12"/>
        <v>0</v>
      </c>
      <c r="Q42" s="192" t="s">
        <v>228</v>
      </c>
      <c r="R42" s="539" t="s">
        <v>1927</v>
      </c>
      <c r="S42" s="540"/>
      <c r="T42" s="540"/>
      <c r="U42" s="540"/>
      <c r="V42" s="540"/>
      <c r="W42" s="540"/>
      <c r="X42" s="540"/>
      <c r="Y42" s="99">
        <f t="shared" ref="Y42:AF42" si="13">SUM(Y7,Y33)</f>
        <v>20</v>
      </c>
      <c r="Z42" s="99">
        <f t="shared" si="13"/>
        <v>20</v>
      </c>
      <c r="AA42" s="99">
        <f t="shared" si="13"/>
        <v>1688</v>
      </c>
      <c r="AB42" s="99">
        <f t="shared" si="13"/>
        <v>1688</v>
      </c>
      <c r="AC42" s="99">
        <f t="shared" si="13"/>
        <v>429</v>
      </c>
      <c r="AD42" s="99">
        <f t="shared" si="13"/>
        <v>429</v>
      </c>
      <c r="AE42" s="99">
        <f t="shared" si="13"/>
        <v>0</v>
      </c>
      <c r="AF42" s="99">
        <f t="shared" si="13"/>
        <v>0</v>
      </c>
      <c r="AG42" s="192" t="s">
        <v>305</v>
      </c>
      <c r="AH42" s="539" t="s">
        <v>1927</v>
      </c>
      <c r="AI42" s="540"/>
      <c r="AJ42" s="540"/>
      <c r="AK42" s="540"/>
      <c r="AL42" s="540"/>
      <c r="AM42" s="540"/>
      <c r="AN42" s="540"/>
      <c r="AO42" s="99">
        <f>SUM(AO7,AO33)</f>
        <v>25</v>
      </c>
      <c r="AP42" s="99">
        <f>SUM(AP7,AP33)</f>
        <v>25</v>
      </c>
      <c r="AQ42" s="177">
        <f t="shared" si="3"/>
        <v>2262</v>
      </c>
      <c r="AR42" s="177">
        <f t="shared" si="3"/>
        <v>2262</v>
      </c>
    </row>
    <row r="43" spans="1:44" s="101" customFormat="1" ht="15" customHeight="1" thickBot="1" x14ac:dyDescent="0.25">
      <c r="A43" s="192" t="s">
        <v>60</v>
      </c>
      <c r="B43" s="82" t="s">
        <v>101</v>
      </c>
      <c r="C43" s="541" t="s">
        <v>524</v>
      </c>
      <c r="D43" s="541"/>
      <c r="E43" s="541"/>
      <c r="F43" s="541"/>
      <c r="G43" s="541"/>
      <c r="H43" s="541"/>
      <c r="I43" s="85">
        <f t="shared" ref="I43:P43" si="14">SUM(I44,I46,I49)</f>
        <v>88750</v>
      </c>
      <c r="J43" s="85">
        <f t="shared" si="14"/>
        <v>88750</v>
      </c>
      <c r="K43" s="85">
        <f t="shared" si="14"/>
        <v>0</v>
      </c>
      <c r="L43" s="85">
        <f t="shared" si="14"/>
        <v>0</v>
      </c>
      <c r="M43" s="85">
        <f t="shared" si="14"/>
        <v>0</v>
      </c>
      <c r="N43" s="85">
        <f t="shared" si="14"/>
        <v>0</v>
      </c>
      <c r="O43" s="85">
        <f t="shared" si="14"/>
        <v>0</v>
      </c>
      <c r="P43" s="85">
        <f t="shared" si="14"/>
        <v>0</v>
      </c>
      <c r="Q43" s="192" t="s">
        <v>229</v>
      </c>
      <c r="R43" s="82" t="s">
        <v>101</v>
      </c>
      <c r="S43" s="541" t="s">
        <v>524</v>
      </c>
      <c r="T43" s="541"/>
      <c r="U43" s="541"/>
      <c r="V43" s="541"/>
      <c r="W43" s="541"/>
      <c r="X43" s="541"/>
      <c r="Y43" s="85">
        <f>SUM(Y44,Y46,Y49)</f>
        <v>0</v>
      </c>
      <c r="Z43" s="85">
        <f>SUM(Z44,Z46,Z49)</f>
        <v>0</v>
      </c>
      <c r="AA43" s="85">
        <f>SUM(AA44,AA46,AA49)</f>
        <v>0</v>
      </c>
      <c r="AB43" s="85">
        <f>SUM(AB44,AB46,AB49)</f>
        <v>0</v>
      </c>
      <c r="AC43" s="85"/>
      <c r="AD43" s="85"/>
      <c r="AE43" s="85">
        <f>SUM(AE44,AE46,AE49)</f>
        <v>0</v>
      </c>
      <c r="AF43" s="85">
        <f>SUM(AF44,AF46,AF49)</f>
        <v>0</v>
      </c>
      <c r="AG43" s="192" t="s">
        <v>306</v>
      </c>
      <c r="AH43" s="82" t="s">
        <v>101</v>
      </c>
      <c r="AI43" s="541" t="s">
        <v>524</v>
      </c>
      <c r="AJ43" s="541"/>
      <c r="AK43" s="541"/>
      <c r="AL43" s="541"/>
      <c r="AM43" s="541"/>
      <c r="AN43" s="541"/>
      <c r="AO43" s="85">
        <f>SUM(AO44,AO46,AO49)</f>
        <v>0</v>
      </c>
      <c r="AP43" s="85">
        <f>SUM(AP44,AP46,AP49)</f>
        <v>0</v>
      </c>
      <c r="AQ43" s="174">
        <f t="shared" si="3"/>
        <v>88750</v>
      </c>
      <c r="AR43" s="174">
        <f t="shared" si="3"/>
        <v>88750</v>
      </c>
    </row>
    <row r="44" spans="1:44" s="101" customFormat="1" ht="15" customHeight="1" thickBot="1" x14ac:dyDescent="0.25">
      <c r="A44" s="192" t="s">
        <v>62</v>
      </c>
      <c r="B44" s="100"/>
      <c r="C44" s="88" t="s">
        <v>102</v>
      </c>
      <c r="D44" s="89" t="s">
        <v>525</v>
      </c>
      <c r="E44" s="89"/>
      <c r="F44" s="89"/>
      <c r="G44" s="89"/>
      <c r="H44" s="89"/>
      <c r="I44" s="91">
        <f t="shared" ref="I44:P44" si="15">SUM(I45)</f>
        <v>0</v>
      </c>
      <c r="J44" s="91">
        <f t="shared" si="15"/>
        <v>0</v>
      </c>
      <c r="K44" s="91">
        <f t="shared" si="15"/>
        <v>0</v>
      </c>
      <c r="L44" s="91">
        <f t="shared" si="15"/>
        <v>0</v>
      </c>
      <c r="M44" s="91">
        <f t="shared" si="15"/>
        <v>0</v>
      </c>
      <c r="N44" s="91">
        <f t="shared" si="15"/>
        <v>0</v>
      </c>
      <c r="O44" s="91">
        <f t="shared" si="15"/>
        <v>0</v>
      </c>
      <c r="P44" s="91">
        <f t="shared" si="15"/>
        <v>0</v>
      </c>
      <c r="Q44" s="192" t="s">
        <v>230</v>
      </c>
      <c r="R44" s="100"/>
      <c r="S44" s="88" t="s">
        <v>102</v>
      </c>
      <c r="T44" s="89" t="s">
        <v>525</v>
      </c>
      <c r="U44" s="89"/>
      <c r="V44" s="89"/>
      <c r="W44" s="89"/>
      <c r="X44" s="89"/>
      <c r="Y44" s="91">
        <f>SUM(Y45)</f>
        <v>0</v>
      </c>
      <c r="Z44" s="91">
        <f>SUM(Z45)</f>
        <v>0</v>
      </c>
      <c r="AA44" s="91">
        <f>SUM(AA45)</f>
        <v>0</v>
      </c>
      <c r="AB44" s="91">
        <f>SUM(AB45)</f>
        <v>0</v>
      </c>
      <c r="AC44" s="91"/>
      <c r="AD44" s="91"/>
      <c r="AE44" s="91">
        <f>SUM(AE45)</f>
        <v>0</v>
      </c>
      <c r="AF44" s="91">
        <f>SUM(AF45)</f>
        <v>0</v>
      </c>
      <c r="AG44" s="192" t="s">
        <v>307</v>
      </c>
      <c r="AH44" s="100"/>
      <c r="AI44" s="88" t="s">
        <v>102</v>
      </c>
      <c r="AJ44" s="89" t="s">
        <v>525</v>
      </c>
      <c r="AK44" s="89"/>
      <c r="AL44" s="89"/>
      <c r="AM44" s="89"/>
      <c r="AN44" s="89"/>
      <c r="AO44" s="91">
        <f>SUM(AO45)</f>
        <v>0</v>
      </c>
      <c r="AP44" s="91">
        <f>SUM(AP45)</f>
        <v>0</v>
      </c>
      <c r="AQ44" s="176">
        <f t="shared" si="3"/>
        <v>0</v>
      </c>
      <c r="AR44" s="176">
        <f t="shared" si="3"/>
        <v>0</v>
      </c>
    </row>
    <row r="45" spans="1:44" s="62" customFormat="1" ht="15" customHeight="1" thickBot="1" x14ac:dyDescent="0.25">
      <c r="A45" s="192" t="s">
        <v>63</v>
      </c>
      <c r="B45" s="61"/>
      <c r="C45" s="48"/>
      <c r="D45" s="65" t="s">
        <v>637</v>
      </c>
      <c r="E45" s="59" t="s">
        <v>526</v>
      </c>
      <c r="F45" s="59"/>
      <c r="G45" s="59"/>
      <c r="H45" s="59"/>
      <c r="I45" s="60"/>
      <c r="J45" s="60"/>
      <c r="K45" s="60"/>
      <c r="L45" s="60"/>
      <c r="M45" s="60"/>
      <c r="N45" s="60"/>
      <c r="O45" s="60"/>
      <c r="P45" s="60"/>
      <c r="Q45" s="192" t="s">
        <v>231</v>
      </c>
      <c r="R45" s="61"/>
      <c r="S45" s="48"/>
      <c r="T45" s="65" t="s">
        <v>637</v>
      </c>
      <c r="U45" s="59" t="s">
        <v>526</v>
      </c>
      <c r="V45" s="59"/>
      <c r="W45" s="59"/>
      <c r="X45" s="59"/>
      <c r="Y45" s="60"/>
      <c r="Z45" s="60"/>
      <c r="AA45" s="60"/>
      <c r="AB45" s="60"/>
      <c r="AC45" s="60"/>
      <c r="AD45" s="60"/>
      <c r="AE45" s="60"/>
      <c r="AF45" s="60"/>
      <c r="AG45" s="192" t="s">
        <v>308</v>
      </c>
      <c r="AH45" s="61"/>
      <c r="AI45" s="48"/>
      <c r="AJ45" s="65" t="s">
        <v>637</v>
      </c>
      <c r="AK45" s="59" t="s">
        <v>526</v>
      </c>
      <c r="AL45" s="59"/>
      <c r="AM45" s="59"/>
      <c r="AN45" s="59"/>
      <c r="AO45" s="60"/>
      <c r="AP45" s="60"/>
      <c r="AQ45" s="150">
        <f t="shared" si="3"/>
        <v>0</v>
      </c>
      <c r="AR45" s="150">
        <f t="shared" si="3"/>
        <v>0</v>
      </c>
    </row>
    <row r="46" spans="1:44" s="86" customFormat="1" ht="15" customHeight="1" thickBot="1" x14ac:dyDescent="0.25">
      <c r="A46" s="192" t="s">
        <v>64</v>
      </c>
      <c r="B46" s="87"/>
      <c r="C46" s="88" t="s">
        <v>527</v>
      </c>
      <c r="D46" s="89" t="s">
        <v>528</v>
      </c>
      <c r="E46" s="89"/>
      <c r="F46" s="89"/>
      <c r="G46" s="89"/>
      <c r="H46" s="93"/>
      <c r="I46" s="91">
        <f t="shared" ref="I46:P46" si="16">SUM(I47:I48)</f>
        <v>10214</v>
      </c>
      <c r="J46" s="91">
        <f t="shared" si="16"/>
        <v>10214</v>
      </c>
      <c r="K46" s="91">
        <f t="shared" si="16"/>
        <v>0</v>
      </c>
      <c r="L46" s="91">
        <f t="shared" si="16"/>
        <v>0</v>
      </c>
      <c r="M46" s="91">
        <f t="shared" si="16"/>
        <v>0</v>
      </c>
      <c r="N46" s="91">
        <f t="shared" si="16"/>
        <v>0</v>
      </c>
      <c r="O46" s="91">
        <f t="shared" si="16"/>
        <v>0</v>
      </c>
      <c r="P46" s="91">
        <f t="shared" si="16"/>
        <v>0</v>
      </c>
      <c r="Q46" s="192" t="s">
        <v>232</v>
      </c>
      <c r="R46" s="87"/>
      <c r="S46" s="88" t="s">
        <v>527</v>
      </c>
      <c r="T46" s="89" t="s">
        <v>528</v>
      </c>
      <c r="U46" s="89"/>
      <c r="V46" s="89"/>
      <c r="W46" s="89"/>
      <c r="X46" s="93"/>
      <c r="Y46" s="91">
        <f>SUM(Y47:Y48)</f>
        <v>0</v>
      </c>
      <c r="Z46" s="91">
        <f>SUM(Z47:Z48)</f>
        <v>0</v>
      </c>
      <c r="AA46" s="91">
        <f>SUM(AA47:AA48)</f>
        <v>0</v>
      </c>
      <c r="AB46" s="91">
        <f>SUM(AB47:AB48)</f>
        <v>0</v>
      </c>
      <c r="AC46" s="91"/>
      <c r="AD46" s="91"/>
      <c r="AE46" s="91">
        <f>SUM(AE47:AE48)</f>
        <v>0</v>
      </c>
      <c r="AF46" s="91">
        <f>SUM(AF47:AF48)</f>
        <v>0</v>
      </c>
      <c r="AG46" s="192" t="s">
        <v>309</v>
      </c>
      <c r="AH46" s="87"/>
      <c r="AI46" s="88" t="s">
        <v>527</v>
      </c>
      <c r="AJ46" s="89" t="s">
        <v>528</v>
      </c>
      <c r="AK46" s="89"/>
      <c r="AL46" s="89"/>
      <c r="AM46" s="89"/>
      <c r="AN46" s="93"/>
      <c r="AO46" s="91">
        <f>SUM(AO47:AO48)</f>
        <v>0</v>
      </c>
      <c r="AP46" s="91">
        <f>SUM(AP47:AP48)</f>
        <v>0</v>
      </c>
      <c r="AQ46" s="176">
        <f t="shared" si="3"/>
        <v>10214</v>
      </c>
      <c r="AR46" s="176">
        <f t="shared" si="3"/>
        <v>10214</v>
      </c>
    </row>
    <row r="47" spans="1:44" s="49" customFormat="1" ht="15" customHeight="1" thickBot="1" x14ac:dyDescent="0.25">
      <c r="A47" s="192" t="s">
        <v>65</v>
      </c>
      <c r="B47" s="47"/>
      <c r="C47" s="48"/>
      <c r="D47" s="48" t="s">
        <v>642</v>
      </c>
      <c r="E47" s="50" t="s">
        <v>638</v>
      </c>
      <c r="F47" s="50"/>
      <c r="G47" s="50"/>
      <c r="H47" s="51"/>
      <c r="I47" s="52">
        <v>10214</v>
      </c>
      <c r="J47" s="52">
        <v>10214</v>
      </c>
      <c r="K47" s="52"/>
      <c r="L47" s="52"/>
      <c r="M47" s="52"/>
      <c r="N47" s="52"/>
      <c r="O47" s="52"/>
      <c r="P47" s="52"/>
      <c r="Q47" s="192" t="s">
        <v>233</v>
      </c>
      <c r="R47" s="47"/>
      <c r="S47" s="48"/>
      <c r="T47" s="48" t="s">
        <v>642</v>
      </c>
      <c r="U47" s="50" t="s">
        <v>638</v>
      </c>
      <c r="V47" s="50"/>
      <c r="W47" s="50"/>
      <c r="X47" s="51"/>
      <c r="Y47" s="52"/>
      <c r="Z47" s="52"/>
      <c r="AA47" s="52"/>
      <c r="AB47" s="52"/>
      <c r="AC47" s="52"/>
      <c r="AD47" s="52"/>
      <c r="AE47" s="52"/>
      <c r="AF47" s="52"/>
      <c r="AG47" s="192" t="s">
        <v>310</v>
      </c>
      <c r="AH47" s="47"/>
      <c r="AI47" s="48"/>
      <c r="AJ47" s="48" t="s">
        <v>642</v>
      </c>
      <c r="AK47" s="50" t="s">
        <v>638</v>
      </c>
      <c r="AL47" s="50"/>
      <c r="AM47" s="50"/>
      <c r="AN47" s="51"/>
      <c r="AO47" s="52"/>
      <c r="AP47" s="52"/>
      <c r="AQ47" s="152">
        <f t="shared" si="3"/>
        <v>10214</v>
      </c>
      <c r="AR47" s="152">
        <f t="shared" si="3"/>
        <v>10214</v>
      </c>
    </row>
    <row r="48" spans="1:44" s="49" customFormat="1" ht="15" customHeight="1" thickBot="1" x14ac:dyDescent="0.25">
      <c r="A48" s="192" t="s">
        <v>66</v>
      </c>
      <c r="B48" s="47"/>
      <c r="C48" s="48"/>
      <c r="D48" s="48" t="s">
        <v>643</v>
      </c>
      <c r="E48" s="50" t="s">
        <v>639</v>
      </c>
      <c r="F48" s="50"/>
      <c r="G48" s="50"/>
      <c r="H48" s="51"/>
      <c r="I48" s="52"/>
      <c r="J48" s="52"/>
      <c r="K48" s="52"/>
      <c r="L48" s="52"/>
      <c r="M48" s="52"/>
      <c r="N48" s="52"/>
      <c r="O48" s="52"/>
      <c r="P48" s="52"/>
      <c r="Q48" s="192" t="s">
        <v>234</v>
      </c>
      <c r="R48" s="47"/>
      <c r="S48" s="48"/>
      <c r="T48" s="48" t="s">
        <v>643</v>
      </c>
      <c r="U48" s="50" t="s">
        <v>639</v>
      </c>
      <c r="V48" s="50"/>
      <c r="W48" s="50"/>
      <c r="X48" s="51"/>
      <c r="Y48" s="52"/>
      <c r="Z48" s="52"/>
      <c r="AA48" s="52"/>
      <c r="AB48" s="52"/>
      <c r="AC48" s="52"/>
      <c r="AD48" s="52"/>
      <c r="AE48" s="52"/>
      <c r="AF48" s="52"/>
      <c r="AG48" s="192" t="s">
        <v>311</v>
      </c>
      <c r="AH48" s="47"/>
      <c r="AI48" s="48"/>
      <c r="AJ48" s="48" t="s">
        <v>643</v>
      </c>
      <c r="AK48" s="50" t="s">
        <v>639</v>
      </c>
      <c r="AL48" s="50"/>
      <c r="AM48" s="50"/>
      <c r="AN48" s="51"/>
      <c r="AO48" s="52"/>
      <c r="AP48" s="52"/>
      <c r="AQ48" s="152">
        <f t="shared" si="3"/>
        <v>0</v>
      </c>
      <c r="AR48" s="152">
        <f t="shared" si="3"/>
        <v>0</v>
      </c>
    </row>
    <row r="49" spans="1:44" s="86" customFormat="1" ht="15" customHeight="1" thickBot="1" x14ac:dyDescent="0.25">
      <c r="A49" s="192" t="s">
        <v>67</v>
      </c>
      <c r="B49" s="135"/>
      <c r="C49" s="136" t="s">
        <v>529</v>
      </c>
      <c r="D49" s="137" t="s">
        <v>205</v>
      </c>
      <c r="E49" s="138"/>
      <c r="F49" s="138"/>
      <c r="G49" s="138"/>
      <c r="H49" s="138"/>
      <c r="I49" s="139">
        <f>AQ81-AQ7-AQ33-AQ46</f>
        <v>78536</v>
      </c>
      <c r="J49" s="139">
        <v>78536</v>
      </c>
      <c r="K49" s="139"/>
      <c r="L49" s="139"/>
      <c r="M49" s="139"/>
      <c r="N49" s="139"/>
      <c r="O49" s="139"/>
      <c r="P49" s="139"/>
      <c r="Q49" s="192" t="s">
        <v>235</v>
      </c>
      <c r="R49" s="135"/>
      <c r="S49" s="136" t="s">
        <v>529</v>
      </c>
      <c r="T49" s="137" t="s">
        <v>205</v>
      </c>
      <c r="U49" s="138"/>
      <c r="V49" s="138"/>
      <c r="W49" s="138"/>
      <c r="X49" s="138"/>
      <c r="Y49" s="139"/>
      <c r="Z49" s="139"/>
      <c r="AA49" s="139"/>
      <c r="AB49" s="139"/>
      <c r="AC49" s="139"/>
      <c r="AD49" s="139"/>
      <c r="AE49" s="139"/>
      <c r="AF49" s="139"/>
      <c r="AG49" s="192" t="s">
        <v>312</v>
      </c>
      <c r="AH49" s="135"/>
      <c r="AI49" s="136" t="s">
        <v>529</v>
      </c>
      <c r="AJ49" s="137" t="s">
        <v>205</v>
      </c>
      <c r="AK49" s="138"/>
      <c r="AL49" s="138"/>
      <c r="AM49" s="138"/>
      <c r="AN49" s="138"/>
      <c r="AO49" s="139"/>
      <c r="AP49" s="139"/>
      <c r="AQ49" s="178">
        <f t="shared" si="3"/>
        <v>78536</v>
      </c>
      <c r="AR49" s="178">
        <f t="shared" si="3"/>
        <v>78536</v>
      </c>
    </row>
    <row r="50" spans="1:44" s="86" customFormat="1" ht="15" customHeight="1" thickBot="1" x14ac:dyDescent="0.25">
      <c r="A50" s="192" t="s">
        <v>68</v>
      </c>
      <c r="B50" s="103" t="s">
        <v>540</v>
      </c>
      <c r="C50" s="104" t="s">
        <v>541</v>
      </c>
      <c r="D50" s="105"/>
      <c r="E50" s="105"/>
      <c r="F50" s="105"/>
      <c r="G50" s="105"/>
      <c r="H50" s="105"/>
      <c r="I50" s="85"/>
      <c r="J50" s="85"/>
      <c r="K50" s="85"/>
      <c r="L50" s="85"/>
      <c r="M50" s="85"/>
      <c r="N50" s="85"/>
      <c r="O50" s="85"/>
      <c r="P50" s="85"/>
      <c r="Q50" s="192" t="s">
        <v>236</v>
      </c>
      <c r="R50" s="103" t="s">
        <v>540</v>
      </c>
      <c r="S50" s="104" t="s">
        <v>541</v>
      </c>
      <c r="T50" s="105"/>
      <c r="U50" s="105"/>
      <c r="V50" s="105"/>
      <c r="W50" s="105"/>
      <c r="X50" s="105"/>
      <c r="Y50" s="85"/>
      <c r="Z50" s="85"/>
      <c r="AA50" s="85"/>
      <c r="AB50" s="85"/>
      <c r="AC50" s="85"/>
      <c r="AD50" s="85"/>
      <c r="AE50" s="85"/>
      <c r="AF50" s="85"/>
      <c r="AG50" s="192" t="s">
        <v>313</v>
      </c>
      <c r="AH50" s="103" t="s">
        <v>540</v>
      </c>
      <c r="AI50" s="104" t="s">
        <v>541</v>
      </c>
      <c r="AJ50" s="105"/>
      <c r="AK50" s="105"/>
      <c r="AL50" s="105"/>
      <c r="AM50" s="105"/>
      <c r="AN50" s="105"/>
      <c r="AO50" s="85"/>
      <c r="AP50" s="85"/>
      <c r="AQ50" s="174">
        <f t="shared" si="3"/>
        <v>0</v>
      </c>
      <c r="AR50" s="174">
        <f t="shared" si="3"/>
        <v>0</v>
      </c>
    </row>
    <row r="51" spans="1:44" s="86" customFormat="1" ht="30" customHeight="1" thickBot="1" x14ac:dyDescent="0.25">
      <c r="A51" s="192" t="s">
        <v>69</v>
      </c>
      <c r="B51" s="528" t="s">
        <v>1928</v>
      </c>
      <c r="C51" s="529"/>
      <c r="D51" s="529"/>
      <c r="E51" s="529"/>
      <c r="F51" s="529"/>
      <c r="G51" s="529"/>
      <c r="H51" s="529"/>
      <c r="I51" s="99">
        <f t="shared" ref="I51:P51" si="17">SUM(I42,I43,I50)</f>
        <v>88750</v>
      </c>
      <c r="J51" s="99">
        <f t="shared" si="17"/>
        <v>88750</v>
      </c>
      <c r="K51" s="99">
        <f t="shared" si="17"/>
        <v>100</v>
      </c>
      <c r="L51" s="99">
        <f t="shared" si="17"/>
        <v>100</v>
      </c>
      <c r="M51" s="99">
        <f t="shared" si="17"/>
        <v>0</v>
      </c>
      <c r="N51" s="99">
        <f t="shared" si="17"/>
        <v>0</v>
      </c>
      <c r="O51" s="99">
        <f t="shared" si="17"/>
        <v>0</v>
      </c>
      <c r="P51" s="99">
        <f t="shared" si="17"/>
        <v>0</v>
      </c>
      <c r="Q51" s="192" t="s">
        <v>237</v>
      </c>
      <c r="R51" s="528" t="s">
        <v>1928</v>
      </c>
      <c r="S51" s="529"/>
      <c r="T51" s="529"/>
      <c r="U51" s="529"/>
      <c r="V51" s="529"/>
      <c r="W51" s="529"/>
      <c r="X51" s="529"/>
      <c r="Y51" s="99">
        <f t="shared" ref="Y51:AF51" si="18">SUM(Y42,Y43,Y50)</f>
        <v>20</v>
      </c>
      <c r="Z51" s="99">
        <f t="shared" si="18"/>
        <v>20</v>
      </c>
      <c r="AA51" s="99">
        <f t="shared" si="18"/>
        <v>1688</v>
      </c>
      <c r="AB51" s="99">
        <f t="shared" si="18"/>
        <v>1688</v>
      </c>
      <c r="AC51" s="99">
        <f t="shared" si="18"/>
        <v>429</v>
      </c>
      <c r="AD51" s="99">
        <f t="shared" si="18"/>
        <v>429</v>
      </c>
      <c r="AE51" s="99">
        <f t="shared" si="18"/>
        <v>0</v>
      </c>
      <c r="AF51" s="99">
        <f t="shared" si="18"/>
        <v>0</v>
      </c>
      <c r="AG51" s="192" t="s">
        <v>314</v>
      </c>
      <c r="AH51" s="528" t="s">
        <v>1928</v>
      </c>
      <c r="AI51" s="529"/>
      <c r="AJ51" s="529"/>
      <c r="AK51" s="529"/>
      <c r="AL51" s="529"/>
      <c r="AM51" s="529"/>
      <c r="AN51" s="529"/>
      <c r="AO51" s="99">
        <f>SUM(AO42,AO43,AO50)</f>
        <v>25</v>
      </c>
      <c r="AP51" s="99">
        <f>SUM(AP42,AP43,AP50)</f>
        <v>25</v>
      </c>
      <c r="AQ51" s="179">
        <f t="shared" si="3"/>
        <v>91012</v>
      </c>
      <c r="AR51" s="179">
        <f t="shared" si="3"/>
        <v>91012</v>
      </c>
    </row>
    <row r="52" spans="1:44" s="25" customFormat="1" ht="15" customHeight="1" thickBot="1" x14ac:dyDescent="0.25">
      <c r="A52" s="192" t="s">
        <v>70</v>
      </c>
      <c r="B52" s="70"/>
      <c r="C52" s="71"/>
      <c r="D52" s="71"/>
      <c r="E52" s="71"/>
      <c r="F52" s="71"/>
      <c r="G52" s="71"/>
      <c r="H52" s="71"/>
      <c r="I52" s="71"/>
      <c r="J52" s="71"/>
      <c r="K52" s="71"/>
      <c r="L52" s="71"/>
      <c r="M52" s="71"/>
      <c r="N52" s="71"/>
      <c r="O52" s="71"/>
      <c r="P52" s="71"/>
      <c r="Q52" s="192" t="s">
        <v>238</v>
      </c>
      <c r="R52" s="70"/>
      <c r="S52" s="71"/>
      <c r="T52" s="71"/>
      <c r="U52" s="71"/>
      <c r="V52" s="71"/>
      <c r="W52" s="71"/>
      <c r="X52" s="71"/>
      <c r="Y52" s="71"/>
      <c r="Z52" s="71"/>
      <c r="AA52" s="71"/>
      <c r="AB52" s="71"/>
      <c r="AC52" s="71"/>
      <c r="AD52" s="71"/>
      <c r="AE52" s="71"/>
      <c r="AF52" s="71"/>
      <c r="AG52" s="192" t="s">
        <v>315</v>
      </c>
      <c r="AH52" s="70"/>
      <c r="AI52" s="71"/>
      <c r="AJ52" s="71"/>
      <c r="AK52" s="71"/>
      <c r="AL52" s="71"/>
      <c r="AM52" s="71"/>
      <c r="AN52" s="71"/>
      <c r="AO52" s="71"/>
      <c r="AP52" s="71"/>
      <c r="AQ52" s="72"/>
      <c r="AR52" s="72"/>
    </row>
    <row r="53" spans="1:44" ht="150.75" thickBot="1" x14ac:dyDescent="0.25">
      <c r="A53" s="192" t="s">
        <v>71</v>
      </c>
      <c r="B53" s="530" t="s">
        <v>109</v>
      </c>
      <c r="C53" s="530"/>
      <c r="D53" s="530"/>
      <c r="E53" s="530"/>
      <c r="F53" s="530"/>
      <c r="G53" s="530"/>
      <c r="H53" s="530"/>
      <c r="I53" s="57" t="s">
        <v>561</v>
      </c>
      <c r="J53" s="57" t="s">
        <v>561</v>
      </c>
      <c r="K53" s="57" t="s">
        <v>891</v>
      </c>
      <c r="L53" s="57" t="s">
        <v>891</v>
      </c>
      <c r="M53" s="57" t="s">
        <v>892</v>
      </c>
      <c r="N53" s="57" t="s">
        <v>892</v>
      </c>
      <c r="O53" s="57" t="s">
        <v>893</v>
      </c>
      <c r="P53" s="57" t="s">
        <v>893</v>
      </c>
      <c r="Q53" s="192" t="s">
        <v>239</v>
      </c>
      <c r="R53" s="530" t="s">
        <v>109</v>
      </c>
      <c r="S53" s="530"/>
      <c r="T53" s="530"/>
      <c r="U53" s="530"/>
      <c r="V53" s="530"/>
      <c r="W53" s="530"/>
      <c r="X53" s="530"/>
      <c r="Y53" s="57" t="s">
        <v>894</v>
      </c>
      <c r="Z53" s="57" t="s">
        <v>894</v>
      </c>
      <c r="AA53" s="57" t="s">
        <v>884</v>
      </c>
      <c r="AB53" s="57" t="s">
        <v>884</v>
      </c>
      <c r="AC53" s="57" t="s">
        <v>895</v>
      </c>
      <c r="AD53" s="57" t="s">
        <v>895</v>
      </c>
      <c r="AE53" s="57" t="s">
        <v>896</v>
      </c>
      <c r="AF53" s="57" t="s">
        <v>896</v>
      </c>
      <c r="AG53" s="192" t="s">
        <v>316</v>
      </c>
      <c r="AH53" s="530" t="s">
        <v>109</v>
      </c>
      <c r="AI53" s="530"/>
      <c r="AJ53" s="530"/>
      <c r="AK53" s="530"/>
      <c r="AL53" s="530"/>
      <c r="AM53" s="530"/>
      <c r="AN53" s="530"/>
      <c r="AO53" s="57" t="s">
        <v>886</v>
      </c>
      <c r="AP53" s="57" t="s">
        <v>886</v>
      </c>
      <c r="AQ53" s="57" t="s">
        <v>1926</v>
      </c>
      <c r="AR53" s="57" t="s">
        <v>1926</v>
      </c>
    </row>
    <row r="54" spans="1:44" s="109" customFormat="1" ht="16.5" thickBot="1" x14ac:dyDescent="0.3">
      <c r="A54" s="192" t="s">
        <v>72</v>
      </c>
      <c r="B54" s="106" t="s">
        <v>88</v>
      </c>
      <c r="C54" s="107" t="s">
        <v>103</v>
      </c>
      <c r="D54" s="107"/>
      <c r="E54" s="107"/>
      <c r="F54" s="107"/>
      <c r="G54" s="107"/>
      <c r="H54" s="107"/>
      <c r="I54" s="108">
        <f t="shared" ref="I54:P54" si="19">SUM(I55:I59)</f>
        <v>8783</v>
      </c>
      <c r="J54" s="108">
        <f t="shared" si="19"/>
        <v>8783</v>
      </c>
      <c r="K54" s="108">
        <f t="shared" si="19"/>
        <v>52346</v>
      </c>
      <c r="L54" s="108">
        <f t="shared" si="19"/>
        <v>52346</v>
      </c>
      <c r="M54" s="108">
        <f t="shared" si="19"/>
        <v>128</v>
      </c>
      <c r="N54" s="108">
        <f t="shared" si="19"/>
        <v>128</v>
      </c>
      <c r="O54" s="108">
        <f t="shared" si="19"/>
        <v>4185</v>
      </c>
      <c r="P54" s="108">
        <f t="shared" si="19"/>
        <v>4185</v>
      </c>
      <c r="Q54" s="192" t="s">
        <v>240</v>
      </c>
      <c r="R54" s="106" t="s">
        <v>88</v>
      </c>
      <c r="S54" s="107" t="s">
        <v>103</v>
      </c>
      <c r="T54" s="107"/>
      <c r="U54" s="107"/>
      <c r="V54" s="107"/>
      <c r="W54" s="107"/>
      <c r="X54" s="107"/>
      <c r="Y54" s="108">
        <f t="shared" ref="Y54:AF54" si="20">SUM(Y55:Y59)</f>
        <v>7427</v>
      </c>
      <c r="Z54" s="108">
        <f t="shared" si="20"/>
        <v>7427</v>
      </c>
      <c r="AA54" s="108">
        <f t="shared" si="20"/>
        <v>12515</v>
      </c>
      <c r="AB54" s="108">
        <f t="shared" si="20"/>
        <v>12515</v>
      </c>
      <c r="AC54" s="108">
        <f t="shared" si="20"/>
        <v>597</v>
      </c>
      <c r="AD54" s="108">
        <f t="shared" si="20"/>
        <v>597</v>
      </c>
      <c r="AE54" s="108">
        <f t="shared" si="20"/>
        <v>3651</v>
      </c>
      <c r="AF54" s="108">
        <f t="shared" si="20"/>
        <v>3651</v>
      </c>
      <c r="AG54" s="192" t="s">
        <v>317</v>
      </c>
      <c r="AH54" s="106" t="s">
        <v>88</v>
      </c>
      <c r="AI54" s="107" t="s">
        <v>103</v>
      </c>
      <c r="AJ54" s="107"/>
      <c r="AK54" s="107"/>
      <c r="AL54" s="107"/>
      <c r="AM54" s="107"/>
      <c r="AN54" s="107"/>
      <c r="AO54" s="108">
        <f>SUM(AO55:AO59)</f>
        <v>0</v>
      </c>
      <c r="AP54" s="108">
        <f>SUM(AP55:AP59)</f>
        <v>0</v>
      </c>
      <c r="AQ54" s="180">
        <f t="shared" ref="AQ54:AR81" si="21">SUM(I54,K54,M54,O54,Y54,AA54,AC54,AE54,AO54)</f>
        <v>89632</v>
      </c>
      <c r="AR54" s="180">
        <f t="shared" si="21"/>
        <v>89632</v>
      </c>
    </row>
    <row r="55" spans="1:44" s="109" customFormat="1" ht="16.5" thickBot="1" x14ac:dyDescent="0.3">
      <c r="A55" s="192" t="s">
        <v>73</v>
      </c>
      <c r="B55" s="110"/>
      <c r="C55" s="111" t="s">
        <v>90</v>
      </c>
      <c r="D55" s="112" t="s">
        <v>104</v>
      </c>
      <c r="E55" s="112"/>
      <c r="F55" s="112"/>
      <c r="G55" s="112"/>
      <c r="H55" s="113"/>
      <c r="I55" s="114"/>
      <c r="J55" s="114"/>
      <c r="K55" s="114">
        <v>40134</v>
      </c>
      <c r="L55" s="114">
        <v>40134</v>
      </c>
      <c r="M55" s="114">
        <v>100</v>
      </c>
      <c r="N55" s="114">
        <v>100</v>
      </c>
      <c r="O55" s="114">
        <v>3123</v>
      </c>
      <c r="P55" s="114">
        <v>3123</v>
      </c>
      <c r="Q55" s="192" t="s">
        <v>241</v>
      </c>
      <c r="R55" s="110"/>
      <c r="S55" s="111" t="s">
        <v>90</v>
      </c>
      <c r="T55" s="112" t="s">
        <v>104</v>
      </c>
      <c r="U55" s="112"/>
      <c r="V55" s="112"/>
      <c r="W55" s="112"/>
      <c r="X55" s="113"/>
      <c r="Y55" s="114"/>
      <c r="Z55" s="114"/>
      <c r="AA55" s="114"/>
      <c r="AB55" s="114"/>
      <c r="AC55" s="114"/>
      <c r="AD55" s="114"/>
      <c r="AE55" s="114">
        <v>2845</v>
      </c>
      <c r="AF55" s="114">
        <v>2845</v>
      </c>
      <c r="AG55" s="192" t="s">
        <v>318</v>
      </c>
      <c r="AH55" s="110"/>
      <c r="AI55" s="111" t="s">
        <v>90</v>
      </c>
      <c r="AJ55" s="112" t="s">
        <v>104</v>
      </c>
      <c r="AK55" s="112"/>
      <c r="AL55" s="112"/>
      <c r="AM55" s="112"/>
      <c r="AN55" s="113"/>
      <c r="AO55" s="114"/>
      <c r="AP55" s="114"/>
      <c r="AQ55" s="181">
        <f t="shared" si="21"/>
        <v>46202</v>
      </c>
      <c r="AR55" s="181">
        <f t="shared" si="21"/>
        <v>46202</v>
      </c>
    </row>
    <row r="56" spans="1:44" s="109" customFormat="1" ht="16.5" thickBot="1" x14ac:dyDescent="0.3">
      <c r="A56" s="192" t="s">
        <v>74</v>
      </c>
      <c r="B56" s="110"/>
      <c r="C56" s="111" t="s">
        <v>92</v>
      </c>
      <c r="D56" s="115" t="s">
        <v>530</v>
      </c>
      <c r="E56" s="116"/>
      <c r="F56" s="115"/>
      <c r="G56" s="115"/>
      <c r="H56" s="117"/>
      <c r="I56" s="118"/>
      <c r="J56" s="118"/>
      <c r="K56" s="118">
        <v>11439</v>
      </c>
      <c r="L56" s="118">
        <v>11439</v>
      </c>
      <c r="M56" s="118">
        <v>28</v>
      </c>
      <c r="N56" s="118">
        <v>28</v>
      </c>
      <c r="O56" s="118">
        <v>866</v>
      </c>
      <c r="P56" s="118">
        <v>866</v>
      </c>
      <c r="Q56" s="192" t="s">
        <v>242</v>
      </c>
      <c r="R56" s="110"/>
      <c r="S56" s="111" t="s">
        <v>92</v>
      </c>
      <c r="T56" s="115" t="s">
        <v>530</v>
      </c>
      <c r="U56" s="116"/>
      <c r="V56" s="115"/>
      <c r="W56" s="115"/>
      <c r="X56" s="117"/>
      <c r="Y56" s="118">
        <v>24</v>
      </c>
      <c r="Z56" s="118">
        <v>24</v>
      </c>
      <c r="AA56" s="118"/>
      <c r="AB56" s="118"/>
      <c r="AC56" s="118"/>
      <c r="AD56" s="118"/>
      <c r="AE56" s="118">
        <v>806</v>
      </c>
      <c r="AF56" s="118">
        <v>806</v>
      </c>
      <c r="AG56" s="192" t="s">
        <v>319</v>
      </c>
      <c r="AH56" s="110"/>
      <c r="AI56" s="111" t="s">
        <v>92</v>
      </c>
      <c r="AJ56" s="115" t="s">
        <v>530</v>
      </c>
      <c r="AK56" s="116"/>
      <c r="AL56" s="115"/>
      <c r="AM56" s="115"/>
      <c r="AN56" s="117"/>
      <c r="AO56" s="118"/>
      <c r="AP56" s="118"/>
      <c r="AQ56" s="27">
        <f t="shared" si="21"/>
        <v>13163</v>
      </c>
      <c r="AR56" s="27">
        <f t="shared" si="21"/>
        <v>13163</v>
      </c>
    </row>
    <row r="57" spans="1:44" s="109" customFormat="1" ht="16.5" thickBot="1" x14ac:dyDescent="0.3">
      <c r="A57" s="192" t="s">
        <v>75</v>
      </c>
      <c r="B57" s="110"/>
      <c r="C57" s="111" t="s">
        <v>93</v>
      </c>
      <c r="D57" s="115" t="s">
        <v>531</v>
      </c>
      <c r="E57" s="116"/>
      <c r="F57" s="115"/>
      <c r="G57" s="115"/>
      <c r="H57" s="117"/>
      <c r="I57" s="118"/>
      <c r="J57" s="118"/>
      <c r="K57" s="118">
        <v>773</v>
      </c>
      <c r="L57" s="118">
        <v>773</v>
      </c>
      <c r="M57" s="118"/>
      <c r="N57" s="118"/>
      <c r="O57" s="118">
        <v>196</v>
      </c>
      <c r="P57" s="118">
        <v>196</v>
      </c>
      <c r="Q57" s="192" t="s">
        <v>243</v>
      </c>
      <c r="R57" s="110"/>
      <c r="S57" s="111" t="s">
        <v>93</v>
      </c>
      <c r="T57" s="115" t="s">
        <v>531</v>
      </c>
      <c r="U57" s="116"/>
      <c r="V57" s="115"/>
      <c r="W57" s="115"/>
      <c r="X57" s="117"/>
      <c r="Y57" s="118">
        <v>6189</v>
      </c>
      <c r="Z57" s="118">
        <v>6189</v>
      </c>
      <c r="AA57" s="118">
        <v>12515</v>
      </c>
      <c r="AB57" s="118">
        <v>12515</v>
      </c>
      <c r="AC57" s="118">
        <v>597</v>
      </c>
      <c r="AD57" s="118">
        <v>597</v>
      </c>
      <c r="AE57" s="118"/>
      <c r="AF57" s="118"/>
      <c r="AG57" s="192" t="s">
        <v>320</v>
      </c>
      <c r="AH57" s="110"/>
      <c r="AI57" s="111" t="s">
        <v>93</v>
      </c>
      <c r="AJ57" s="115" t="s">
        <v>531</v>
      </c>
      <c r="AK57" s="116"/>
      <c r="AL57" s="115"/>
      <c r="AM57" s="115"/>
      <c r="AN57" s="117"/>
      <c r="AO57" s="118"/>
      <c r="AP57" s="118"/>
      <c r="AQ57" s="27">
        <f t="shared" si="21"/>
        <v>20270</v>
      </c>
      <c r="AR57" s="27">
        <f t="shared" si="21"/>
        <v>20270</v>
      </c>
    </row>
    <row r="58" spans="1:44" s="109" customFormat="1" ht="16.5" thickBot="1" x14ac:dyDescent="0.3">
      <c r="A58" s="192" t="s">
        <v>76</v>
      </c>
      <c r="B58" s="110"/>
      <c r="C58" s="111" t="s">
        <v>95</v>
      </c>
      <c r="D58" s="119" t="s">
        <v>551</v>
      </c>
      <c r="E58" s="120"/>
      <c r="F58" s="120"/>
      <c r="G58" s="119"/>
      <c r="H58" s="121"/>
      <c r="I58" s="134"/>
      <c r="J58" s="134"/>
      <c r="K58" s="134"/>
      <c r="L58" s="134"/>
      <c r="M58" s="134"/>
      <c r="N58" s="134"/>
      <c r="O58" s="134"/>
      <c r="P58" s="134"/>
      <c r="Q58" s="192" t="s">
        <v>244</v>
      </c>
      <c r="R58" s="110"/>
      <c r="S58" s="111" t="s">
        <v>95</v>
      </c>
      <c r="T58" s="119" t="s">
        <v>551</v>
      </c>
      <c r="U58" s="120"/>
      <c r="V58" s="120"/>
      <c r="W58" s="119"/>
      <c r="X58" s="121"/>
      <c r="Y58" s="134"/>
      <c r="Z58" s="134"/>
      <c r="AA58" s="134"/>
      <c r="AB58" s="134"/>
      <c r="AC58" s="134"/>
      <c r="AD58" s="134"/>
      <c r="AE58" s="134"/>
      <c r="AF58" s="134"/>
      <c r="AG58" s="192" t="s">
        <v>321</v>
      </c>
      <c r="AH58" s="110"/>
      <c r="AI58" s="111" t="s">
        <v>95</v>
      </c>
      <c r="AJ58" s="119" t="s">
        <v>551</v>
      </c>
      <c r="AK58" s="120"/>
      <c r="AL58" s="120"/>
      <c r="AM58" s="119"/>
      <c r="AN58" s="121"/>
      <c r="AO58" s="134"/>
      <c r="AP58" s="134"/>
      <c r="AQ58" s="28">
        <f t="shared" si="21"/>
        <v>0</v>
      </c>
      <c r="AR58" s="28">
        <f t="shared" si="21"/>
        <v>0</v>
      </c>
    </row>
    <row r="59" spans="1:44" s="109" customFormat="1" ht="16.5" thickBot="1" x14ac:dyDescent="0.3">
      <c r="A59" s="192" t="s">
        <v>78</v>
      </c>
      <c r="B59" s="110"/>
      <c r="C59" s="111" t="s">
        <v>94</v>
      </c>
      <c r="D59" s="115" t="s">
        <v>532</v>
      </c>
      <c r="E59" s="116"/>
      <c r="F59" s="115"/>
      <c r="G59" s="115"/>
      <c r="H59" s="117"/>
      <c r="I59" s="118">
        <f t="shared" ref="I59:P59" si="22">SUM(I60:I65)</f>
        <v>8783</v>
      </c>
      <c r="J59" s="118">
        <f t="shared" si="22"/>
        <v>8783</v>
      </c>
      <c r="K59" s="118">
        <f t="shared" si="22"/>
        <v>0</v>
      </c>
      <c r="L59" s="118">
        <f t="shared" si="22"/>
        <v>0</v>
      </c>
      <c r="M59" s="118">
        <f t="shared" si="22"/>
        <v>0</v>
      </c>
      <c r="N59" s="118">
        <f t="shared" si="22"/>
        <v>0</v>
      </c>
      <c r="O59" s="118">
        <f t="shared" si="22"/>
        <v>0</v>
      </c>
      <c r="P59" s="118">
        <f t="shared" si="22"/>
        <v>0</v>
      </c>
      <c r="Q59" s="192" t="s">
        <v>245</v>
      </c>
      <c r="R59" s="110"/>
      <c r="S59" s="111" t="s">
        <v>94</v>
      </c>
      <c r="T59" s="115" t="s">
        <v>532</v>
      </c>
      <c r="U59" s="116"/>
      <c r="V59" s="115"/>
      <c r="W59" s="115"/>
      <c r="X59" s="117"/>
      <c r="Y59" s="118">
        <f t="shared" ref="Y59:AF59" si="23">SUM(Y60:Y65)</f>
        <v>1214</v>
      </c>
      <c r="Z59" s="118">
        <f t="shared" si="23"/>
        <v>1214</v>
      </c>
      <c r="AA59" s="118">
        <f t="shared" si="23"/>
        <v>0</v>
      </c>
      <c r="AB59" s="118">
        <f t="shared" si="23"/>
        <v>0</v>
      </c>
      <c r="AC59" s="118">
        <f t="shared" si="23"/>
        <v>0</v>
      </c>
      <c r="AD59" s="118">
        <f t="shared" si="23"/>
        <v>0</v>
      </c>
      <c r="AE59" s="118">
        <f t="shared" si="23"/>
        <v>0</v>
      </c>
      <c r="AF59" s="118">
        <f t="shared" si="23"/>
        <v>0</v>
      </c>
      <c r="AG59" s="192" t="s">
        <v>322</v>
      </c>
      <c r="AH59" s="110"/>
      <c r="AI59" s="111" t="s">
        <v>94</v>
      </c>
      <c r="AJ59" s="115" t="s">
        <v>532</v>
      </c>
      <c r="AK59" s="116"/>
      <c r="AL59" s="115"/>
      <c r="AM59" s="115"/>
      <c r="AN59" s="117"/>
      <c r="AO59" s="118">
        <f>SUM(AO60:AO65)</f>
        <v>0</v>
      </c>
      <c r="AP59" s="118">
        <f>SUM(AP60:AP65)</f>
        <v>0</v>
      </c>
      <c r="AQ59" s="27">
        <f t="shared" si="21"/>
        <v>9997</v>
      </c>
      <c r="AR59" s="27">
        <f t="shared" si="21"/>
        <v>9997</v>
      </c>
    </row>
    <row r="60" spans="1:44" s="191" customFormat="1" ht="15" thickBot="1" x14ac:dyDescent="0.25">
      <c r="A60" s="192" t="s">
        <v>79</v>
      </c>
      <c r="B60" s="73"/>
      <c r="C60" s="74"/>
      <c r="D60" s="75" t="s">
        <v>866</v>
      </c>
      <c r="E60" s="76" t="s">
        <v>867</v>
      </c>
      <c r="F60" s="76"/>
      <c r="G60" s="76"/>
      <c r="H60" s="77"/>
      <c r="I60" s="54">
        <v>8783</v>
      </c>
      <c r="J60" s="54">
        <v>8783</v>
      </c>
      <c r="K60" s="54"/>
      <c r="L60" s="54"/>
      <c r="M60" s="54"/>
      <c r="N60" s="54"/>
      <c r="O60" s="54"/>
      <c r="P60" s="54"/>
      <c r="Q60" s="192" t="s">
        <v>246</v>
      </c>
      <c r="R60" s="73"/>
      <c r="S60" s="74"/>
      <c r="T60" s="75" t="s">
        <v>866</v>
      </c>
      <c r="U60" s="76" t="s">
        <v>867</v>
      </c>
      <c r="V60" s="76"/>
      <c r="W60" s="76"/>
      <c r="X60" s="77"/>
      <c r="Y60" s="54"/>
      <c r="Z60" s="54"/>
      <c r="AA60" s="54"/>
      <c r="AB60" s="54"/>
      <c r="AC60" s="54"/>
      <c r="AD60" s="54"/>
      <c r="AE60" s="54"/>
      <c r="AF60" s="54"/>
      <c r="AG60" s="192" t="s">
        <v>323</v>
      </c>
      <c r="AH60" s="73"/>
      <c r="AI60" s="74"/>
      <c r="AJ60" s="75" t="s">
        <v>866</v>
      </c>
      <c r="AK60" s="76" t="s">
        <v>867</v>
      </c>
      <c r="AL60" s="76"/>
      <c r="AM60" s="76"/>
      <c r="AN60" s="77"/>
      <c r="AO60" s="54"/>
      <c r="AP60" s="54"/>
      <c r="AQ60" s="54">
        <f t="shared" si="21"/>
        <v>8783</v>
      </c>
      <c r="AR60" s="54">
        <f t="shared" si="21"/>
        <v>8783</v>
      </c>
    </row>
    <row r="61" spans="1:44" s="191" customFormat="1" ht="15" thickBot="1" x14ac:dyDescent="0.25">
      <c r="A61" s="192" t="s">
        <v>149</v>
      </c>
      <c r="B61" s="73"/>
      <c r="C61" s="74"/>
      <c r="D61" s="75" t="s">
        <v>649</v>
      </c>
      <c r="E61" s="76" t="s">
        <v>647</v>
      </c>
      <c r="F61" s="76"/>
      <c r="G61" s="76"/>
      <c r="H61" s="77"/>
      <c r="I61" s="54"/>
      <c r="J61" s="54"/>
      <c r="K61" s="54"/>
      <c r="L61" s="54"/>
      <c r="M61" s="54"/>
      <c r="N61" s="54"/>
      <c r="O61" s="54"/>
      <c r="P61" s="54"/>
      <c r="Q61" s="192" t="s">
        <v>247</v>
      </c>
      <c r="R61" s="73"/>
      <c r="S61" s="74"/>
      <c r="T61" s="75" t="s">
        <v>649</v>
      </c>
      <c r="U61" s="76" t="s">
        <v>647</v>
      </c>
      <c r="V61" s="76"/>
      <c r="W61" s="76"/>
      <c r="X61" s="77"/>
      <c r="Y61" s="54">
        <v>1214</v>
      </c>
      <c r="Z61" s="54">
        <v>1214</v>
      </c>
      <c r="AA61" s="54"/>
      <c r="AB61" s="54"/>
      <c r="AC61" s="54"/>
      <c r="AD61" s="54"/>
      <c r="AE61" s="54"/>
      <c r="AF61" s="54"/>
      <c r="AG61" s="192" t="s">
        <v>324</v>
      </c>
      <c r="AH61" s="73"/>
      <c r="AI61" s="74"/>
      <c r="AJ61" s="75" t="s">
        <v>649</v>
      </c>
      <c r="AK61" s="76" t="s">
        <v>647</v>
      </c>
      <c r="AL61" s="76"/>
      <c r="AM61" s="76"/>
      <c r="AN61" s="77"/>
      <c r="AO61" s="54"/>
      <c r="AP61" s="54"/>
      <c r="AQ61" s="54">
        <f t="shared" si="21"/>
        <v>1214</v>
      </c>
      <c r="AR61" s="54">
        <f t="shared" si="21"/>
        <v>1214</v>
      </c>
    </row>
    <row r="62" spans="1:44" s="191" customFormat="1" ht="15" thickBot="1" x14ac:dyDescent="0.25">
      <c r="A62" s="192" t="s">
        <v>150</v>
      </c>
      <c r="B62" s="73"/>
      <c r="C62" s="74"/>
      <c r="D62" s="75" t="s">
        <v>640</v>
      </c>
      <c r="E62" s="76" t="s">
        <v>646</v>
      </c>
      <c r="F62" s="31"/>
      <c r="G62" s="76"/>
      <c r="H62" s="77"/>
      <c r="I62" s="54"/>
      <c r="J62" s="54"/>
      <c r="K62" s="54"/>
      <c r="L62" s="54"/>
      <c r="M62" s="54"/>
      <c r="N62" s="54"/>
      <c r="O62" s="54"/>
      <c r="P62" s="54"/>
      <c r="Q62" s="192" t="s">
        <v>248</v>
      </c>
      <c r="R62" s="73"/>
      <c r="S62" s="74"/>
      <c r="T62" s="75" t="s">
        <v>640</v>
      </c>
      <c r="U62" s="76" t="s">
        <v>646</v>
      </c>
      <c r="V62" s="31"/>
      <c r="W62" s="76"/>
      <c r="X62" s="77"/>
      <c r="Y62" s="54"/>
      <c r="Z62" s="54"/>
      <c r="AA62" s="54"/>
      <c r="AB62" s="54"/>
      <c r="AC62" s="54"/>
      <c r="AD62" s="54"/>
      <c r="AE62" s="54"/>
      <c r="AF62" s="54"/>
      <c r="AG62" s="192" t="s">
        <v>325</v>
      </c>
      <c r="AH62" s="73"/>
      <c r="AI62" s="74"/>
      <c r="AJ62" s="75" t="s">
        <v>640</v>
      </c>
      <c r="AK62" s="76" t="s">
        <v>646</v>
      </c>
      <c r="AL62" s="31"/>
      <c r="AM62" s="76"/>
      <c r="AN62" s="77"/>
      <c r="AO62" s="54"/>
      <c r="AP62" s="54"/>
      <c r="AQ62" s="54">
        <f t="shared" si="21"/>
        <v>0</v>
      </c>
      <c r="AR62" s="54">
        <f t="shared" si="21"/>
        <v>0</v>
      </c>
    </row>
    <row r="63" spans="1:44" s="191" customFormat="1" ht="15" thickBot="1" x14ac:dyDescent="0.25">
      <c r="A63" s="192" t="s">
        <v>151</v>
      </c>
      <c r="B63" s="73"/>
      <c r="C63" s="74"/>
      <c r="D63" s="75" t="s">
        <v>641</v>
      </c>
      <c r="E63" s="78" t="s">
        <v>650</v>
      </c>
      <c r="F63" s="53"/>
      <c r="G63" s="78"/>
      <c r="H63" s="79"/>
      <c r="I63" s="55"/>
      <c r="J63" s="55"/>
      <c r="K63" s="55"/>
      <c r="L63" s="55"/>
      <c r="M63" s="55"/>
      <c r="N63" s="55"/>
      <c r="O63" s="55"/>
      <c r="P63" s="55"/>
      <c r="Q63" s="192" t="s">
        <v>249</v>
      </c>
      <c r="R63" s="73"/>
      <c r="S63" s="74"/>
      <c r="T63" s="75" t="s">
        <v>641</v>
      </c>
      <c r="U63" s="78" t="s">
        <v>650</v>
      </c>
      <c r="V63" s="53"/>
      <c r="W63" s="78"/>
      <c r="X63" s="79"/>
      <c r="Y63" s="55"/>
      <c r="Z63" s="55"/>
      <c r="AA63" s="55"/>
      <c r="AB63" s="55"/>
      <c r="AC63" s="55"/>
      <c r="AD63" s="55"/>
      <c r="AE63" s="55"/>
      <c r="AF63" s="55"/>
      <c r="AG63" s="192" t="s">
        <v>326</v>
      </c>
      <c r="AH63" s="73"/>
      <c r="AI63" s="74"/>
      <c r="AJ63" s="75" t="s">
        <v>641</v>
      </c>
      <c r="AK63" s="78" t="s">
        <v>650</v>
      </c>
      <c r="AL63" s="53"/>
      <c r="AM63" s="78"/>
      <c r="AN63" s="79"/>
      <c r="AO63" s="55"/>
      <c r="AP63" s="55"/>
      <c r="AQ63" s="55">
        <f t="shared" si="21"/>
        <v>0</v>
      </c>
      <c r="AR63" s="55">
        <f t="shared" si="21"/>
        <v>0</v>
      </c>
    </row>
    <row r="64" spans="1:44" s="191" customFormat="1" ht="15" thickBot="1" x14ac:dyDescent="0.25">
      <c r="A64" s="192" t="s">
        <v>152</v>
      </c>
      <c r="B64" s="73"/>
      <c r="C64" s="74"/>
      <c r="D64" s="75" t="s">
        <v>644</v>
      </c>
      <c r="E64" s="76" t="s">
        <v>648</v>
      </c>
      <c r="F64" s="31"/>
      <c r="G64" s="76"/>
      <c r="H64" s="77"/>
      <c r="I64" s="54"/>
      <c r="J64" s="54"/>
      <c r="K64" s="54"/>
      <c r="L64" s="54"/>
      <c r="M64" s="54"/>
      <c r="N64" s="54"/>
      <c r="O64" s="54"/>
      <c r="P64" s="54"/>
      <c r="Q64" s="192" t="s">
        <v>250</v>
      </c>
      <c r="R64" s="73"/>
      <c r="S64" s="74"/>
      <c r="T64" s="75" t="s">
        <v>644</v>
      </c>
      <c r="U64" s="76" t="s">
        <v>648</v>
      </c>
      <c r="V64" s="31"/>
      <c r="W64" s="76"/>
      <c r="X64" s="77"/>
      <c r="Y64" s="54"/>
      <c r="Z64" s="54"/>
      <c r="AA64" s="54"/>
      <c r="AB64" s="54"/>
      <c r="AC64" s="54"/>
      <c r="AD64" s="54"/>
      <c r="AE64" s="54"/>
      <c r="AF64" s="54"/>
      <c r="AG64" s="192" t="s">
        <v>327</v>
      </c>
      <c r="AH64" s="73"/>
      <c r="AI64" s="74"/>
      <c r="AJ64" s="75" t="s">
        <v>644</v>
      </c>
      <c r="AK64" s="76" t="s">
        <v>648</v>
      </c>
      <c r="AL64" s="31"/>
      <c r="AM64" s="76"/>
      <c r="AN64" s="77"/>
      <c r="AO64" s="54"/>
      <c r="AP64" s="54"/>
      <c r="AQ64" s="54">
        <f t="shared" si="21"/>
        <v>0</v>
      </c>
      <c r="AR64" s="54">
        <f t="shared" si="21"/>
        <v>0</v>
      </c>
    </row>
    <row r="65" spans="1:44" s="191" customFormat="1" ht="15" thickBot="1" x14ac:dyDescent="0.25">
      <c r="A65" s="192" t="s">
        <v>153</v>
      </c>
      <c r="B65" s="73"/>
      <c r="C65" s="74"/>
      <c r="D65" s="75" t="s">
        <v>645</v>
      </c>
      <c r="E65" s="76" t="s">
        <v>106</v>
      </c>
      <c r="F65" s="31"/>
      <c r="G65" s="76"/>
      <c r="H65" s="77"/>
      <c r="I65" s="54"/>
      <c r="J65" s="54"/>
      <c r="K65" s="54"/>
      <c r="L65" s="54"/>
      <c r="M65" s="54"/>
      <c r="N65" s="54"/>
      <c r="O65" s="54"/>
      <c r="P65" s="54"/>
      <c r="Q65" s="192" t="s">
        <v>251</v>
      </c>
      <c r="R65" s="73"/>
      <c r="S65" s="74"/>
      <c r="T65" s="75" t="s">
        <v>645</v>
      </c>
      <c r="U65" s="76" t="s">
        <v>106</v>
      </c>
      <c r="V65" s="31"/>
      <c r="W65" s="76"/>
      <c r="X65" s="77"/>
      <c r="Y65" s="54"/>
      <c r="Z65" s="54"/>
      <c r="AA65" s="54"/>
      <c r="AB65" s="54"/>
      <c r="AC65" s="54"/>
      <c r="AD65" s="54"/>
      <c r="AE65" s="54"/>
      <c r="AF65" s="54"/>
      <c r="AG65" s="192" t="s">
        <v>328</v>
      </c>
      <c r="AH65" s="73"/>
      <c r="AI65" s="74"/>
      <c r="AJ65" s="75" t="s">
        <v>645</v>
      </c>
      <c r="AK65" s="76" t="s">
        <v>106</v>
      </c>
      <c r="AL65" s="31"/>
      <c r="AM65" s="76"/>
      <c r="AN65" s="77"/>
      <c r="AO65" s="54"/>
      <c r="AP65" s="54"/>
      <c r="AQ65" s="54">
        <f t="shared" si="21"/>
        <v>0</v>
      </c>
      <c r="AR65" s="54">
        <f t="shared" si="21"/>
        <v>0</v>
      </c>
    </row>
    <row r="66" spans="1:44" s="109" customFormat="1" ht="16.5" thickBot="1" x14ac:dyDescent="0.3">
      <c r="A66" s="192" t="s">
        <v>154</v>
      </c>
      <c r="B66" s="106" t="s">
        <v>96</v>
      </c>
      <c r="C66" s="107" t="s">
        <v>105</v>
      </c>
      <c r="D66" s="122"/>
      <c r="E66" s="122"/>
      <c r="F66" s="107"/>
      <c r="G66" s="107"/>
      <c r="H66" s="107"/>
      <c r="I66" s="108">
        <f t="shared" ref="I66:P66" si="24">SUM(I67:I69)</f>
        <v>0</v>
      </c>
      <c r="J66" s="108">
        <f t="shared" si="24"/>
        <v>0</v>
      </c>
      <c r="K66" s="108">
        <f t="shared" si="24"/>
        <v>36</v>
      </c>
      <c r="L66" s="108">
        <f t="shared" si="24"/>
        <v>36</v>
      </c>
      <c r="M66" s="108">
        <f t="shared" si="24"/>
        <v>0</v>
      </c>
      <c r="N66" s="108">
        <f t="shared" si="24"/>
        <v>0</v>
      </c>
      <c r="O66" s="108">
        <f t="shared" si="24"/>
        <v>0</v>
      </c>
      <c r="P66" s="108">
        <f t="shared" si="24"/>
        <v>0</v>
      </c>
      <c r="Q66" s="192" t="s">
        <v>252</v>
      </c>
      <c r="R66" s="106" t="s">
        <v>96</v>
      </c>
      <c r="S66" s="107" t="s">
        <v>105</v>
      </c>
      <c r="T66" s="122"/>
      <c r="U66" s="122"/>
      <c r="V66" s="107"/>
      <c r="W66" s="107"/>
      <c r="X66" s="107"/>
      <c r="Y66" s="108">
        <f t="shared" ref="Y66:AF66" si="25">SUM(Y67:Y69)</f>
        <v>1344</v>
      </c>
      <c r="Z66" s="108">
        <f t="shared" si="25"/>
        <v>1344</v>
      </c>
      <c r="AA66" s="108">
        <f t="shared" si="25"/>
        <v>0</v>
      </c>
      <c r="AB66" s="108">
        <f t="shared" si="25"/>
        <v>0</v>
      </c>
      <c r="AC66" s="108">
        <f t="shared" si="25"/>
        <v>0</v>
      </c>
      <c r="AD66" s="108">
        <f t="shared" si="25"/>
        <v>0</v>
      </c>
      <c r="AE66" s="108">
        <f t="shared" si="25"/>
        <v>0</v>
      </c>
      <c r="AF66" s="108">
        <f t="shared" si="25"/>
        <v>0</v>
      </c>
      <c r="AG66" s="192" t="s">
        <v>329</v>
      </c>
      <c r="AH66" s="106" t="s">
        <v>96</v>
      </c>
      <c r="AI66" s="107" t="s">
        <v>105</v>
      </c>
      <c r="AJ66" s="122"/>
      <c r="AK66" s="122"/>
      <c r="AL66" s="107"/>
      <c r="AM66" s="107"/>
      <c r="AN66" s="107"/>
      <c r="AO66" s="108">
        <f>SUM(AO67:AO69)</f>
        <v>0</v>
      </c>
      <c r="AP66" s="108">
        <f>SUM(AP67:AP69)</f>
        <v>0</v>
      </c>
      <c r="AQ66" s="180">
        <f t="shared" si="21"/>
        <v>1380</v>
      </c>
      <c r="AR66" s="180">
        <f t="shared" si="21"/>
        <v>1380</v>
      </c>
    </row>
    <row r="67" spans="1:44" s="109" customFormat="1" ht="16.5" thickBot="1" x14ac:dyDescent="0.3">
      <c r="A67" s="192" t="s">
        <v>155</v>
      </c>
      <c r="B67" s="110"/>
      <c r="C67" s="111" t="s">
        <v>98</v>
      </c>
      <c r="D67" s="112" t="s">
        <v>533</v>
      </c>
      <c r="E67" s="112"/>
      <c r="F67" s="112"/>
      <c r="G67" s="112"/>
      <c r="H67" s="113"/>
      <c r="I67" s="114"/>
      <c r="J67" s="114"/>
      <c r="K67" s="114">
        <v>36</v>
      </c>
      <c r="L67" s="114">
        <v>36</v>
      </c>
      <c r="M67" s="114"/>
      <c r="N67" s="114"/>
      <c r="O67" s="114"/>
      <c r="P67" s="114"/>
      <c r="Q67" s="192" t="s">
        <v>253</v>
      </c>
      <c r="R67" s="110"/>
      <c r="S67" s="111" t="s">
        <v>98</v>
      </c>
      <c r="T67" s="112" t="s">
        <v>533</v>
      </c>
      <c r="U67" s="112"/>
      <c r="V67" s="112"/>
      <c r="W67" s="112"/>
      <c r="X67" s="113"/>
      <c r="Y67" s="114">
        <v>1344</v>
      </c>
      <c r="Z67" s="114">
        <v>1344</v>
      </c>
      <c r="AA67" s="114"/>
      <c r="AB67" s="114"/>
      <c r="AC67" s="114"/>
      <c r="AD67" s="114"/>
      <c r="AE67" s="114"/>
      <c r="AF67" s="114"/>
      <c r="AG67" s="192" t="s">
        <v>331</v>
      </c>
      <c r="AH67" s="110"/>
      <c r="AI67" s="111" t="s">
        <v>98</v>
      </c>
      <c r="AJ67" s="112" t="s">
        <v>533</v>
      </c>
      <c r="AK67" s="112"/>
      <c r="AL67" s="112"/>
      <c r="AM67" s="112"/>
      <c r="AN67" s="113"/>
      <c r="AO67" s="114"/>
      <c r="AP67" s="114"/>
      <c r="AQ67" s="181">
        <f t="shared" si="21"/>
        <v>1380</v>
      </c>
      <c r="AR67" s="181">
        <f t="shared" si="21"/>
        <v>1380</v>
      </c>
    </row>
    <row r="68" spans="1:44" s="109" customFormat="1" ht="16.5" thickBot="1" x14ac:dyDescent="0.3">
      <c r="A68" s="192" t="s">
        <v>156</v>
      </c>
      <c r="B68" s="110"/>
      <c r="C68" s="111" t="s">
        <v>99</v>
      </c>
      <c r="D68" s="115" t="s">
        <v>534</v>
      </c>
      <c r="E68" s="115"/>
      <c r="F68" s="115"/>
      <c r="G68" s="115"/>
      <c r="H68" s="117"/>
      <c r="I68" s="118"/>
      <c r="J68" s="118"/>
      <c r="K68" s="118"/>
      <c r="L68" s="118"/>
      <c r="M68" s="118"/>
      <c r="N68" s="118"/>
      <c r="O68" s="118"/>
      <c r="P68" s="118"/>
      <c r="Q68" s="192" t="s">
        <v>254</v>
      </c>
      <c r="R68" s="110"/>
      <c r="S68" s="111" t="s">
        <v>99</v>
      </c>
      <c r="T68" s="115" t="s">
        <v>534</v>
      </c>
      <c r="U68" s="115"/>
      <c r="V68" s="115"/>
      <c r="W68" s="115"/>
      <c r="X68" s="117"/>
      <c r="Y68" s="118"/>
      <c r="Z68" s="118"/>
      <c r="AA68" s="118"/>
      <c r="AB68" s="118"/>
      <c r="AC68" s="118"/>
      <c r="AD68" s="118"/>
      <c r="AE68" s="118"/>
      <c r="AF68" s="118"/>
      <c r="AG68" s="192" t="s">
        <v>332</v>
      </c>
      <c r="AH68" s="110"/>
      <c r="AI68" s="111" t="s">
        <v>99</v>
      </c>
      <c r="AJ68" s="115" t="s">
        <v>534</v>
      </c>
      <c r="AK68" s="115"/>
      <c r="AL68" s="115"/>
      <c r="AM68" s="115"/>
      <c r="AN68" s="117"/>
      <c r="AO68" s="118"/>
      <c r="AP68" s="118"/>
      <c r="AQ68" s="27">
        <f t="shared" si="21"/>
        <v>0</v>
      </c>
      <c r="AR68" s="27">
        <f t="shared" si="21"/>
        <v>0</v>
      </c>
    </row>
    <row r="69" spans="1:44" s="109" customFormat="1" ht="16.5" thickBot="1" x14ac:dyDescent="0.3">
      <c r="A69" s="192" t="s">
        <v>157</v>
      </c>
      <c r="B69" s="110"/>
      <c r="C69" s="111" t="s">
        <v>100</v>
      </c>
      <c r="D69" s="115" t="s">
        <v>535</v>
      </c>
      <c r="E69" s="116"/>
      <c r="F69" s="115"/>
      <c r="G69" s="115"/>
      <c r="H69" s="117"/>
      <c r="I69" s="118">
        <f t="shared" ref="I69:P69" si="26">SUM(I70:I73)</f>
        <v>0</v>
      </c>
      <c r="J69" s="118">
        <f t="shared" si="26"/>
        <v>0</v>
      </c>
      <c r="K69" s="118">
        <f t="shared" si="26"/>
        <v>0</v>
      </c>
      <c r="L69" s="118">
        <f t="shared" si="26"/>
        <v>0</v>
      </c>
      <c r="M69" s="118">
        <f t="shared" si="26"/>
        <v>0</v>
      </c>
      <c r="N69" s="118">
        <f t="shared" si="26"/>
        <v>0</v>
      </c>
      <c r="O69" s="118">
        <f t="shared" si="26"/>
        <v>0</v>
      </c>
      <c r="P69" s="118">
        <f t="shared" si="26"/>
        <v>0</v>
      </c>
      <c r="Q69" s="192" t="s">
        <v>255</v>
      </c>
      <c r="R69" s="110"/>
      <c r="S69" s="111" t="s">
        <v>100</v>
      </c>
      <c r="T69" s="115" t="s">
        <v>535</v>
      </c>
      <c r="U69" s="116"/>
      <c r="V69" s="115"/>
      <c r="W69" s="115"/>
      <c r="X69" s="117"/>
      <c r="Y69" s="118">
        <f t="shared" ref="Y69:AF69" si="27">SUM(Y70:Y73)</f>
        <v>0</v>
      </c>
      <c r="Z69" s="118">
        <f t="shared" si="27"/>
        <v>0</v>
      </c>
      <c r="AA69" s="118">
        <f t="shared" si="27"/>
        <v>0</v>
      </c>
      <c r="AB69" s="118">
        <f t="shared" si="27"/>
        <v>0</v>
      </c>
      <c r="AC69" s="118">
        <f t="shared" si="27"/>
        <v>0</v>
      </c>
      <c r="AD69" s="118">
        <f t="shared" si="27"/>
        <v>0</v>
      </c>
      <c r="AE69" s="118">
        <f t="shared" si="27"/>
        <v>0</v>
      </c>
      <c r="AF69" s="118">
        <f t="shared" si="27"/>
        <v>0</v>
      </c>
      <c r="AG69" s="192" t="s">
        <v>333</v>
      </c>
      <c r="AH69" s="110"/>
      <c r="AI69" s="111" t="s">
        <v>100</v>
      </c>
      <c r="AJ69" s="115" t="s">
        <v>535</v>
      </c>
      <c r="AK69" s="116"/>
      <c r="AL69" s="115"/>
      <c r="AM69" s="115"/>
      <c r="AN69" s="117"/>
      <c r="AO69" s="118">
        <f>SUM(AO70:AO73)</f>
        <v>0</v>
      </c>
      <c r="AP69" s="118">
        <f>SUM(AP70:AP73)</f>
        <v>0</v>
      </c>
      <c r="AQ69" s="27">
        <f t="shared" si="21"/>
        <v>0</v>
      </c>
      <c r="AR69" s="27">
        <f t="shared" si="21"/>
        <v>0</v>
      </c>
    </row>
    <row r="70" spans="1:44" s="191" customFormat="1" ht="15" thickBot="1" x14ac:dyDescent="0.25">
      <c r="A70" s="192" t="s">
        <v>158</v>
      </c>
      <c r="B70" s="73"/>
      <c r="C70" s="80"/>
      <c r="D70" s="75" t="s">
        <v>651</v>
      </c>
      <c r="E70" s="76" t="s">
        <v>652</v>
      </c>
      <c r="F70" s="76"/>
      <c r="G70" s="76"/>
      <c r="H70" s="77"/>
      <c r="I70" s="54"/>
      <c r="J70" s="54"/>
      <c r="K70" s="54"/>
      <c r="L70" s="54"/>
      <c r="M70" s="54"/>
      <c r="N70" s="54"/>
      <c r="O70" s="54"/>
      <c r="P70" s="54"/>
      <c r="Q70" s="192" t="s">
        <v>256</v>
      </c>
      <c r="R70" s="73"/>
      <c r="S70" s="80"/>
      <c r="T70" s="75" t="s">
        <v>651</v>
      </c>
      <c r="U70" s="76" t="s">
        <v>652</v>
      </c>
      <c r="V70" s="76"/>
      <c r="W70" s="76"/>
      <c r="X70" s="77"/>
      <c r="Y70" s="54"/>
      <c r="Z70" s="54"/>
      <c r="AA70" s="54"/>
      <c r="AB70" s="54"/>
      <c r="AC70" s="54"/>
      <c r="AD70" s="54"/>
      <c r="AE70" s="54"/>
      <c r="AF70" s="54"/>
      <c r="AG70" s="192" t="s">
        <v>334</v>
      </c>
      <c r="AH70" s="73"/>
      <c r="AI70" s="80"/>
      <c r="AJ70" s="75" t="s">
        <v>651</v>
      </c>
      <c r="AK70" s="76" t="s">
        <v>652</v>
      </c>
      <c r="AL70" s="76"/>
      <c r="AM70" s="76"/>
      <c r="AN70" s="77"/>
      <c r="AO70" s="54"/>
      <c r="AP70" s="54"/>
      <c r="AQ70" s="54">
        <f t="shared" si="21"/>
        <v>0</v>
      </c>
      <c r="AR70" s="54">
        <f t="shared" si="21"/>
        <v>0</v>
      </c>
    </row>
    <row r="71" spans="1:44" s="191" customFormat="1" ht="15" thickBot="1" x14ac:dyDescent="0.25">
      <c r="A71" s="192" t="s">
        <v>159</v>
      </c>
      <c r="B71" s="73"/>
      <c r="C71" s="80"/>
      <c r="D71" s="75" t="s">
        <v>653</v>
      </c>
      <c r="E71" s="76" t="s">
        <v>536</v>
      </c>
      <c r="F71" s="76"/>
      <c r="G71" s="76"/>
      <c r="H71" s="77"/>
      <c r="I71" s="54"/>
      <c r="J71" s="54"/>
      <c r="K71" s="54"/>
      <c r="L71" s="54"/>
      <c r="M71" s="54"/>
      <c r="N71" s="54"/>
      <c r="O71" s="54"/>
      <c r="P71" s="54"/>
      <c r="Q71" s="192" t="s">
        <v>257</v>
      </c>
      <c r="R71" s="73"/>
      <c r="S71" s="80"/>
      <c r="T71" s="75" t="s">
        <v>653</v>
      </c>
      <c r="U71" s="76" t="s">
        <v>536</v>
      </c>
      <c r="V71" s="76"/>
      <c r="W71" s="76"/>
      <c r="X71" s="77"/>
      <c r="Y71" s="54"/>
      <c r="Z71" s="54"/>
      <c r="AA71" s="54"/>
      <c r="AB71" s="54"/>
      <c r="AC71" s="54"/>
      <c r="AD71" s="54"/>
      <c r="AE71" s="54"/>
      <c r="AF71" s="54"/>
      <c r="AG71" s="192" t="s">
        <v>335</v>
      </c>
      <c r="AH71" s="73"/>
      <c r="AI71" s="80"/>
      <c r="AJ71" s="75" t="s">
        <v>653</v>
      </c>
      <c r="AK71" s="76" t="s">
        <v>536</v>
      </c>
      <c r="AL71" s="76"/>
      <c r="AM71" s="76"/>
      <c r="AN71" s="77"/>
      <c r="AO71" s="54"/>
      <c r="AP71" s="54"/>
      <c r="AQ71" s="54">
        <f t="shared" si="21"/>
        <v>0</v>
      </c>
      <c r="AR71" s="54">
        <f t="shared" si="21"/>
        <v>0</v>
      </c>
    </row>
    <row r="72" spans="1:44" s="191" customFormat="1" ht="15" thickBot="1" x14ac:dyDescent="0.25">
      <c r="A72" s="192" t="s">
        <v>160</v>
      </c>
      <c r="B72" s="73"/>
      <c r="C72" s="80"/>
      <c r="D72" s="75" t="s">
        <v>654</v>
      </c>
      <c r="E72" s="76" t="s">
        <v>655</v>
      </c>
      <c r="F72" s="31"/>
      <c r="G72" s="76"/>
      <c r="H72" s="77"/>
      <c r="I72" s="54"/>
      <c r="J72" s="54"/>
      <c r="K72" s="54"/>
      <c r="L72" s="54"/>
      <c r="M72" s="54"/>
      <c r="N72" s="54"/>
      <c r="O72" s="54"/>
      <c r="P72" s="54"/>
      <c r="Q72" s="192" t="s">
        <v>258</v>
      </c>
      <c r="R72" s="73"/>
      <c r="S72" s="80"/>
      <c r="T72" s="75" t="s">
        <v>654</v>
      </c>
      <c r="U72" s="76" t="s">
        <v>655</v>
      </c>
      <c r="V72" s="31"/>
      <c r="W72" s="76"/>
      <c r="X72" s="77"/>
      <c r="Y72" s="54"/>
      <c r="Z72" s="54"/>
      <c r="AA72" s="54"/>
      <c r="AB72" s="54"/>
      <c r="AC72" s="54"/>
      <c r="AD72" s="54"/>
      <c r="AE72" s="54"/>
      <c r="AF72" s="54"/>
      <c r="AG72" s="192" t="s">
        <v>336</v>
      </c>
      <c r="AH72" s="73"/>
      <c r="AI72" s="80"/>
      <c r="AJ72" s="75" t="s">
        <v>654</v>
      </c>
      <c r="AK72" s="76" t="s">
        <v>655</v>
      </c>
      <c r="AL72" s="31"/>
      <c r="AM72" s="76"/>
      <c r="AN72" s="77"/>
      <c r="AO72" s="54"/>
      <c r="AP72" s="54"/>
      <c r="AQ72" s="54">
        <f t="shared" si="21"/>
        <v>0</v>
      </c>
      <c r="AR72" s="54">
        <f t="shared" si="21"/>
        <v>0</v>
      </c>
    </row>
    <row r="73" spans="1:44" s="191" customFormat="1" ht="15" thickBot="1" x14ac:dyDescent="0.25">
      <c r="A73" s="192" t="s">
        <v>161</v>
      </c>
      <c r="B73" s="73"/>
      <c r="C73" s="80"/>
      <c r="D73" s="75" t="s">
        <v>656</v>
      </c>
      <c r="E73" s="76" t="s">
        <v>537</v>
      </c>
      <c r="F73" s="31"/>
      <c r="G73" s="76"/>
      <c r="H73" s="77"/>
      <c r="I73" s="55"/>
      <c r="J73" s="55"/>
      <c r="K73" s="55"/>
      <c r="L73" s="55"/>
      <c r="M73" s="55"/>
      <c r="N73" s="55"/>
      <c r="O73" s="55"/>
      <c r="P73" s="55"/>
      <c r="Q73" s="192" t="s">
        <v>259</v>
      </c>
      <c r="R73" s="73"/>
      <c r="S73" s="80"/>
      <c r="T73" s="75" t="s">
        <v>656</v>
      </c>
      <c r="U73" s="76" t="s">
        <v>537</v>
      </c>
      <c r="V73" s="31"/>
      <c r="W73" s="76"/>
      <c r="X73" s="77"/>
      <c r="Y73" s="55"/>
      <c r="Z73" s="55"/>
      <c r="AA73" s="55"/>
      <c r="AB73" s="55"/>
      <c r="AC73" s="55"/>
      <c r="AD73" s="55"/>
      <c r="AE73" s="55"/>
      <c r="AF73" s="55"/>
      <c r="AG73" s="192" t="s">
        <v>337</v>
      </c>
      <c r="AH73" s="73"/>
      <c r="AI73" s="80"/>
      <c r="AJ73" s="75" t="s">
        <v>656</v>
      </c>
      <c r="AK73" s="76" t="s">
        <v>537</v>
      </c>
      <c r="AL73" s="31"/>
      <c r="AM73" s="76"/>
      <c r="AN73" s="77"/>
      <c r="AO73" s="55"/>
      <c r="AP73" s="55"/>
      <c r="AQ73" s="55">
        <f t="shared" si="21"/>
        <v>0</v>
      </c>
      <c r="AR73" s="55">
        <f t="shared" si="21"/>
        <v>0</v>
      </c>
    </row>
    <row r="74" spans="1:44" s="102" customFormat="1" ht="30" customHeight="1" thickBot="1" x14ac:dyDescent="0.3">
      <c r="A74" s="192" t="s">
        <v>162</v>
      </c>
      <c r="B74" s="133" t="s">
        <v>1929</v>
      </c>
      <c r="C74" s="123"/>
      <c r="D74" s="124"/>
      <c r="E74" s="124"/>
      <c r="F74" s="124"/>
      <c r="G74" s="124"/>
      <c r="H74" s="124"/>
      <c r="I74" s="99">
        <f t="shared" ref="I74:P74" si="28">SUM(I54,I66)</f>
        <v>8783</v>
      </c>
      <c r="J74" s="99">
        <f t="shared" si="28"/>
        <v>8783</v>
      </c>
      <c r="K74" s="99">
        <f t="shared" si="28"/>
        <v>52382</v>
      </c>
      <c r="L74" s="99">
        <f t="shared" si="28"/>
        <v>52382</v>
      </c>
      <c r="M74" s="99">
        <f t="shared" si="28"/>
        <v>128</v>
      </c>
      <c r="N74" s="99">
        <f t="shared" si="28"/>
        <v>128</v>
      </c>
      <c r="O74" s="99">
        <f t="shared" si="28"/>
        <v>4185</v>
      </c>
      <c r="P74" s="99">
        <f t="shared" si="28"/>
        <v>4185</v>
      </c>
      <c r="Q74" s="192" t="s">
        <v>260</v>
      </c>
      <c r="R74" s="133" t="s">
        <v>1929</v>
      </c>
      <c r="S74" s="123"/>
      <c r="T74" s="124"/>
      <c r="U74" s="124"/>
      <c r="V74" s="124"/>
      <c r="W74" s="124"/>
      <c r="X74" s="124"/>
      <c r="Y74" s="99">
        <f t="shared" ref="Y74:AF74" si="29">SUM(Y54,Y66)</f>
        <v>8771</v>
      </c>
      <c r="Z74" s="99">
        <f t="shared" si="29"/>
        <v>8771</v>
      </c>
      <c r="AA74" s="99">
        <f t="shared" si="29"/>
        <v>12515</v>
      </c>
      <c r="AB74" s="99">
        <f t="shared" si="29"/>
        <v>12515</v>
      </c>
      <c r="AC74" s="99">
        <f t="shared" si="29"/>
        <v>597</v>
      </c>
      <c r="AD74" s="99">
        <f t="shared" si="29"/>
        <v>597</v>
      </c>
      <c r="AE74" s="99">
        <f t="shared" si="29"/>
        <v>3651</v>
      </c>
      <c r="AF74" s="99">
        <f t="shared" si="29"/>
        <v>3651</v>
      </c>
      <c r="AG74" s="192" t="s">
        <v>338</v>
      </c>
      <c r="AH74" s="133" t="s">
        <v>1929</v>
      </c>
      <c r="AI74" s="123"/>
      <c r="AJ74" s="124"/>
      <c r="AK74" s="124"/>
      <c r="AL74" s="124"/>
      <c r="AM74" s="124"/>
      <c r="AN74" s="124"/>
      <c r="AO74" s="99">
        <f>SUM(AO54,AO66)</f>
        <v>0</v>
      </c>
      <c r="AP74" s="99">
        <f>SUM(AP54,AP66)</f>
        <v>0</v>
      </c>
      <c r="AQ74" s="179">
        <f t="shared" si="21"/>
        <v>91012</v>
      </c>
      <c r="AR74" s="179">
        <f t="shared" si="21"/>
        <v>91012</v>
      </c>
    </row>
    <row r="75" spans="1:44" s="109" customFormat="1" ht="16.5" thickBot="1" x14ac:dyDescent="0.3">
      <c r="A75" s="192" t="s">
        <v>163</v>
      </c>
      <c r="B75" s="106" t="s">
        <v>101</v>
      </c>
      <c r="C75" s="107" t="s">
        <v>538</v>
      </c>
      <c r="D75" s="107"/>
      <c r="E75" s="107"/>
      <c r="F75" s="107"/>
      <c r="G75" s="107"/>
      <c r="H75" s="107"/>
      <c r="I75" s="108">
        <f t="shared" ref="I75:P75" si="30">SUM(I76,I79)</f>
        <v>0</v>
      </c>
      <c r="J75" s="108">
        <f t="shared" si="30"/>
        <v>0</v>
      </c>
      <c r="K75" s="108">
        <f t="shared" si="30"/>
        <v>0</v>
      </c>
      <c r="L75" s="108">
        <f t="shared" si="30"/>
        <v>0</v>
      </c>
      <c r="M75" s="108">
        <f t="shared" si="30"/>
        <v>0</v>
      </c>
      <c r="N75" s="108">
        <f t="shared" si="30"/>
        <v>0</v>
      </c>
      <c r="O75" s="108">
        <f t="shared" si="30"/>
        <v>0</v>
      </c>
      <c r="P75" s="108">
        <f t="shared" si="30"/>
        <v>0</v>
      </c>
      <c r="Q75" s="192" t="s">
        <v>261</v>
      </c>
      <c r="R75" s="106" t="s">
        <v>101</v>
      </c>
      <c r="S75" s="107" t="s">
        <v>538</v>
      </c>
      <c r="T75" s="107"/>
      <c r="U75" s="107"/>
      <c r="V75" s="107"/>
      <c r="W75" s="107"/>
      <c r="X75" s="107"/>
      <c r="Y75" s="108">
        <f t="shared" ref="Y75:AF75" si="31">SUM(Y76,Y79)</f>
        <v>0</v>
      </c>
      <c r="Z75" s="108">
        <f t="shared" si="31"/>
        <v>0</v>
      </c>
      <c r="AA75" s="108">
        <f t="shared" si="31"/>
        <v>0</v>
      </c>
      <c r="AB75" s="108">
        <f t="shared" si="31"/>
        <v>0</v>
      </c>
      <c r="AC75" s="108">
        <f t="shared" si="31"/>
        <v>0</v>
      </c>
      <c r="AD75" s="108">
        <f t="shared" si="31"/>
        <v>0</v>
      </c>
      <c r="AE75" s="108">
        <f t="shared" si="31"/>
        <v>0</v>
      </c>
      <c r="AF75" s="108">
        <f t="shared" si="31"/>
        <v>0</v>
      </c>
      <c r="AG75" s="192" t="s">
        <v>339</v>
      </c>
      <c r="AH75" s="106" t="s">
        <v>101</v>
      </c>
      <c r="AI75" s="107" t="s">
        <v>538</v>
      </c>
      <c r="AJ75" s="107"/>
      <c r="AK75" s="107"/>
      <c r="AL75" s="107"/>
      <c r="AM75" s="107"/>
      <c r="AN75" s="107"/>
      <c r="AO75" s="108">
        <f>SUM(AO76,AO79)</f>
        <v>0</v>
      </c>
      <c r="AP75" s="108">
        <f>SUM(AP76,AP79)</f>
        <v>0</v>
      </c>
      <c r="AQ75" s="180">
        <f t="shared" si="21"/>
        <v>0</v>
      </c>
      <c r="AR75" s="180">
        <f t="shared" si="21"/>
        <v>0</v>
      </c>
    </row>
    <row r="76" spans="1:44" s="109" customFormat="1" ht="16.5" thickBot="1" x14ac:dyDescent="0.3">
      <c r="A76" s="192" t="s">
        <v>164</v>
      </c>
      <c r="B76" s="110"/>
      <c r="C76" s="125" t="s">
        <v>102</v>
      </c>
      <c r="D76" s="126" t="s">
        <v>542</v>
      </c>
      <c r="E76" s="126"/>
      <c r="F76" s="126"/>
      <c r="G76" s="126"/>
      <c r="H76" s="127"/>
      <c r="I76" s="140">
        <f t="shared" ref="I76:AP76" si="32">SUM(I77)</f>
        <v>0</v>
      </c>
      <c r="J76" s="140">
        <f t="shared" si="32"/>
        <v>0</v>
      </c>
      <c r="K76" s="140">
        <f t="shared" si="32"/>
        <v>0</v>
      </c>
      <c r="L76" s="140">
        <f t="shared" si="32"/>
        <v>0</v>
      </c>
      <c r="M76" s="140">
        <f t="shared" si="32"/>
        <v>0</v>
      </c>
      <c r="N76" s="140">
        <f t="shared" si="32"/>
        <v>0</v>
      </c>
      <c r="O76" s="140">
        <f t="shared" si="32"/>
        <v>0</v>
      </c>
      <c r="P76" s="140">
        <f t="shared" si="32"/>
        <v>0</v>
      </c>
      <c r="Q76" s="192" t="s">
        <v>262</v>
      </c>
      <c r="R76" s="110"/>
      <c r="S76" s="125" t="s">
        <v>102</v>
      </c>
      <c r="T76" s="126" t="s">
        <v>542</v>
      </c>
      <c r="U76" s="126"/>
      <c r="V76" s="126"/>
      <c r="W76" s="126"/>
      <c r="X76" s="127"/>
      <c r="Y76" s="140">
        <f t="shared" si="32"/>
        <v>0</v>
      </c>
      <c r="Z76" s="140">
        <f t="shared" si="32"/>
        <v>0</v>
      </c>
      <c r="AA76" s="140">
        <f t="shared" si="32"/>
        <v>0</v>
      </c>
      <c r="AB76" s="140">
        <f t="shared" si="32"/>
        <v>0</v>
      </c>
      <c r="AC76" s="140">
        <f t="shared" si="32"/>
        <v>0</v>
      </c>
      <c r="AD76" s="140">
        <f t="shared" si="32"/>
        <v>0</v>
      </c>
      <c r="AE76" s="140">
        <f t="shared" si="32"/>
        <v>0</v>
      </c>
      <c r="AF76" s="140">
        <f t="shared" si="32"/>
        <v>0</v>
      </c>
      <c r="AG76" s="192" t="s">
        <v>340</v>
      </c>
      <c r="AH76" s="110"/>
      <c r="AI76" s="125" t="s">
        <v>102</v>
      </c>
      <c r="AJ76" s="126" t="s">
        <v>542</v>
      </c>
      <c r="AK76" s="126"/>
      <c r="AL76" s="126"/>
      <c r="AM76" s="126"/>
      <c r="AN76" s="127"/>
      <c r="AO76" s="140">
        <f t="shared" si="32"/>
        <v>0</v>
      </c>
      <c r="AP76" s="140">
        <f t="shared" si="32"/>
        <v>0</v>
      </c>
      <c r="AQ76" s="182">
        <f t="shared" si="21"/>
        <v>0</v>
      </c>
      <c r="AR76" s="182">
        <f t="shared" si="21"/>
        <v>0</v>
      </c>
    </row>
    <row r="77" spans="1:44" s="62" customFormat="1" ht="15" customHeight="1" thickBot="1" x14ac:dyDescent="0.25">
      <c r="A77" s="192" t="s">
        <v>165</v>
      </c>
      <c r="B77" s="61"/>
      <c r="C77" s="48"/>
      <c r="D77" s="81" t="s">
        <v>637</v>
      </c>
      <c r="E77" s="59" t="s">
        <v>657</v>
      </c>
      <c r="F77" s="59"/>
      <c r="G77" s="59"/>
      <c r="H77" s="59"/>
      <c r="I77" s="60"/>
      <c r="J77" s="60"/>
      <c r="K77" s="60"/>
      <c r="L77" s="60"/>
      <c r="M77" s="60"/>
      <c r="N77" s="60"/>
      <c r="O77" s="60"/>
      <c r="P77" s="60"/>
      <c r="Q77" s="192" t="s">
        <v>263</v>
      </c>
      <c r="R77" s="61"/>
      <c r="S77" s="48"/>
      <c r="T77" s="81" t="s">
        <v>637</v>
      </c>
      <c r="U77" s="59" t="s">
        <v>657</v>
      </c>
      <c r="V77" s="59"/>
      <c r="W77" s="59"/>
      <c r="X77" s="59"/>
      <c r="Y77" s="60"/>
      <c r="Z77" s="60"/>
      <c r="AA77" s="60"/>
      <c r="AB77" s="60"/>
      <c r="AC77" s="60"/>
      <c r="AD77" s="60"/>
      <c r="AE77" s="60"/>
      <c r="AF77" s="60"/>
      <c r="AG77" s="192" t="s">
        <v>341</v>
      </c>
      <c r="AH77" s="61"/>
      <c r="AI77" s="48"/>
      <c r="AJ77" s="81" t="s">
        <v>637</v>
      </c>
      <c r="AK77" s="59" t="s">
        <v>657</v>
      </c>
      <c r="AL77" s="59"/>
      <c r="AM77" s="59"/>
      <c r="AN77" s="59"/>
      <c r="AO77" s="60"/>
      <c r="AP77" s="60"/>
      <c r="AQ77" s="150">
        <f t="shared" si="21"/>
        <v>0</v>
      </c>
      <c r="AR77" s="150">
        <f t="shared" si="21"/>
        <v>0</v>
      </c>
    </row>
    <row r="78" spans="1:44" s="62" customFormat="1" ht="15" customHeight="1" thickBot="1" x14ac:dyDescent="0.3">
      <c r="A78" s="192" t="s">
        <v>166</v>
      </c>
      <c r="B78" s="61"/>
      <c r="C78" s="125" t="s">
        <v>529</v>
      </c>
      <c r="D78" s="112" t="s">
        <v>950</v>
      </c>
      <c r="E78" s="64"/>
      <c r="F78" s="64"/>
      <c r="G78" s="64"/>
      <c r="H78" s="64"/>
      <c r="I78" s="245"/>
      <c r="J78" s="245"/>
      <c r="K78" s="245"/>
      <c r="L78" s="245"/>
      <c r="M78" s="245"/>
      <c r="N78" s="245"/>
      <c r="O78" s="245"/>
      <c r="P78" s="245"/>
      <c r="Q78" s="192" t="s">
        <v>264</v>
      </c>
      <c r="R78" s="61"/>
      <c r="S78" s="125" t="s">
        <v>529</v>
      </c>
      <c r="T78" s="112" t="s">
        <v>950</v>
      </c>
      <c r="U78" s="64"/>
      <c r="V78" s="64"/>
      <c r="W78" s="64"/>
      <c r="X78" s="64"/>
      <c r="Y78" s="245"/>
      <c r="Z78" s="245"/>
      <c r="AA78" s="245"/>
      <c r="AB78" s="245"/>
      <c r="AC78" s="245"/>
      <c r="AD78" s="245"/>
      <c r="AE78" s="245"/>
      <c r="AF78" s="245"/>
      <c r="AG78" s="192" t="s">
        <v>342</v>
      </c>
      <c r="AH78" s="61"/>
      <c r="AI78" s="125" t="s">
        <v>529</v>
      </c>
      <c r="AJ78" s="112" t="s">
        <v>950</v>
      </c>
      <c r="AK78" s="64"/>
      <c r="AL78" s="64"/>
      <c r="AM78" s="64"/>
      <c r="AN78" s="64"/>
      <c r="AO78" s="245"/>
      <c r="AP78" s="245"/>
      <c r="AQ78" s="246"/>
      <c r="AR78" s="246"/>
    </row>
    <row r="79" spans="1:44" s="86" customFormat="1" ht="15" customHeight="1" thickBot="1" x14ac:dyDescent="0.25">
      <c r="A79" s="192" t="s">
        <v>167</v>
      </c>
      <c r="B79" s="141"/>
      <c r="C79" s="142" t="s">
        <v>543</v>
      </c>
      <c r="D79" s="143" t="s">
        <v>548</v>
      </c>
      <c r="E79" s="144"/>
      <c r="F79" s="144"/>
      <c r="G79" s="144"/>
      <c r="H79" s="144"/>
      <c r="I79" s="145"/>
      <c r="J79" s="145"/>
      <c r="K79" s="145"/>
      <c r="L79" s="145"/>
      <c r="M79" s="145"/>
      <c r="N79" s="145"/>
      <c r="O79" s="145"/>
      <c r="P79" s="145"/>
      <c r="Q79" s="192" t="s">
        <v>265</v>
      </c>
      <c r="R79" s="141"/>
      <c r="S79" s="142" t="s">
        <v>543</v>
      </c>
      <c r="T79" s="143" t="s">
        <v>548</v>
      </c>
      <c r="U79" s="144"/>
      <c r="V79" s="144"/>
      <c r="W79" s="144"/>
      <c r="X79" s="144"/>
      <c r="Y79" s="145"/>
      <c r="Z79" s="145"/>
      <c r="AA79" s="145"/>
      <c r="AB79" s="145"/>
      <c r="AC79" s="145"/>
      <c r="AD79" s="145"/>
      <c r="AE79" s="145"/>
      <c r="AF79" s="145"/>
      <c r="AG79" s="192" t="s">
        <v>343</v>
      </c>
      <c r="AH79" s="141"/>
      <c r="AI79" s="142" t="s">
        <v>543</v>
      </c>
      <c r="AJ79" s="143" t="s">
        <v>548</v>
      </c>
      <c r="AK79" s="144"/>
      <c r="AL79" s="144"/>
      <c r="AM79" s="144"/>
      <c r="AN79" s="144"/>
      <c r="AO79" s="145"/>
      <c r="AP79" s="145"/>
      <c r="AQ79" s="183">
        <f t="shared" si="21"/>
        <v>0</v>
      </c>
      <c r="AR79" s="183">
        <f t="shared" si="21"/>
        <v>0</v>
      </c>
    </row>
    <row r="80" spans="1:44" s="109" customFormat="1" ht="16.5" thickBot="1" x14ac:dyDescent="0.3">
      <c r="A80" s="192" t="s">
        <v>168</v>
      </c>
      <c r="B80" s="106" t="s">
        <v>539</v>
      </c>
      <c r="C80" s="107" t="s">
        <v>107</v>
      </c>
      <c r="D80" s="122"/>
      <c r="E80" s="122"/>
      <c r="F80" s="107"/>
      <c r="G80" s="107"/>
      <c r="H80" s="128"/>
      <c r="I80" s="108"/>
      <c r="J80" s="108"/>
      <c r="K80" s="108"/>
      <c r="L80" s="108"/>
      <c r="M80" s="108"/>
      <c r="N80" s="108"/>
      <c r="O80" s="108"/>
      <c r="P80" s="108"/>
      <c r="Q80" s="192" t="s">
        <v>266</v>
      </c>
      <c r="R80" s="106" t="s">
        <v>539</v>
      </c>
      <c r="S80" s="107" t="s">
        <v>107</v>
      </c>
      <c r="T80" s="122"/>
      <c r="U80" s="122"/>
      <c r="V80" s="107"/>
      <c r="W80" s="107"/>
      <c r="X80" s="128"/>
      <c r="Y80" s="108"/>
      <c r="Z80" s="108"/>
      <c r="AA80" s="108"/>
      <c r="AB80" s="108"/>
      <c r="AC80" s="108"/>
      <c r="AD80" s="108"/>
      <c r="AE80" s="108"/>
      <c r="AF80" s="108"/>
      <c r="AG80" s="192" t="s">
        <v>344</v>
      </c>
      <c r="AH80" s="106" t="s">
        <v>539</v>
      </c>
      <c r="AI80" s="107" t="s">
        <v>107</v>
      </c>
      <c r="AJ80" s="122"/>
      <c r="AK80" s="122"/>
      <c r="AL80" s="107"/>
      <c r="AM80" s="107"/>
      <c r="AN80" s="128"/>
      <c r="AO80" s="108"/>
      <c r="AP80" s="108"/>
      <c r="AQ80" s="180">
        <f t="shared" si="21"/>
        <v>0</v>
      </c>
      <c r="AR80" s="180">
        <f t="shared" si="21"/>
        <v>0</v>
      </c>
    </row>
    <row r="81" spans="1:44" s="102" customFormat="1" ht="30" customHeight="1" thickBot="1" x14ac:dyDescent="0.3">
      <c r="A81" s="192" t="s">
        <v>169</v>
      </c>
      <c r="B81" s="129" t="s">
        <v>1930</v>
      </c>
      <c r="C81" s="130"/>
      <c r="D81" s="131"/>
      <c r="E81" s="131"/>
      <c r="F81" s="131"/>
      <c r="G81" s="131"/>
      <c r="H81" s="131"/>
      <c r="I81" s="132">
        <f t="shared" ref="I81:P81" si="33">SUM(I74,I75,I80)</f>
        <v>8783</v>
      </c>
      <c r="J81" s="132">
        <f t="shared" si="33"/>
        <v>8783</v>
      </c>
      <c r="K81" s="132">
        <f t="shared" si="33"/>
        <v>52382</v>
      </c>
      <c r="L81" s="132">
        <f t="shared" si="33"/>
        <v>52382</v>
      </c>
      <c r="M81" s="132">
        <f t="shared" si="33"/>
        <v>128</v>
      </c>
      <c r="N81" s="132">
        <f t="shared" si="33"/>
        <v>128</v>
      </c>
      <c r="O81" s="132">
        <f t="shared" si="33"/>
        <v>4185</v>
      </c>
      <c r="P81" s="132">
        <f t="shared" si="33"/>
        <v>4185</v>
      </c>
      <c r="Q81" s="192" t="s">
        <v>267</v>
      </c>
      <c r="R81" s="129" t="s">
        <v>1930</v>
      </c>
      <c r="S81" s="130"/>
      <c r="T81" s="131"/>
      <c r="U81" s="131"/>
      <c r="V81" s="131"/>
      <c r="W81" s="131"/>
      <c r="X81" s="131"/>
      <c r="Y81" s="132">
        <f t="shared" ref="Y81:AF81" si="34">SUM(Y74,Y75,Y80)</f>
        <v>8771</v>
      </c>
      <c r="Z81" s="132">
        <f t="shared" si="34"/>
        <v>8771</v>
      </c>
      <c r="AA81" s="132">
        <f t="shared" si="34"/>
        <v>12515</v>
      </c>
      <c r="AB81" s="132">
        <f t="shared" si="34"/>
        <v>12515</v>
      </c>
      <c r="AC81" s="132">
        <f t="shared" si="34"/>
        <v>597</v>
      </c>
      <c r="AD81" s="132">
        <f t="shared" si="34"/>
        <v>597</v>
      </c>
      <c r="AE81" s="132">
        <f t="shared" si="34"/>
        <v>3651</v>
      </c>
      <c r="AF81" s="132">
        <f t="shared" si="34"/>
        <v>3651</v>
      </c>
      <c r="AG81" s="192" t="s">
        <v>345</v>
      </c>
      <c r="AH81" s="129" t="s">
        <v>1930</v>
      </c>
      <c r="AI81" s="130"/>
      <c r="AJ81" s="131"/>
      <c r="AK81" s="131"/>
      <c r="AL81" s="131"/>
      <c r="AM81" s="131"/>
      <c r="AN81" s="131"/>
      <c r="AO81" s="132">
        <f>SUM(AO74,AO75,AO80)</f>
        <v>0</v>
      </c>
      <c r="AP81" s="132">
        <f>SUM(AP74,AP75,AP80)</f>
        <v>0</v>
      </c>
      <c r="AQ81" s="184">
        <f t="shared" si="21"/>
        <v>91012</v>
      </c>
      <c r="AR81" s="184">
        <f t="shared" si="21"/>
        <v>91012</v>
      </c>
    </row>
    <row r="82" spans="1:44" x14ac:dyDescent="0.2">
      <c r="A82" s="219"/>
      <c r="B82" s="222"/>
      <c r="C82" s="222"/>
      <c r="D82" s="222"/>
      <c r="E82" s="222"/>
      <c r="F82" s="222"/>
      <c r="G82" s="222"/>
      <c r="Q82" s="219"/>
      <c r="R82" s="222"/>
      <c r="S82" s="222"/>
      <c r="T82" s="222"/>
      <c r="U82" s="222"/>
      <c r="V82" s="222"/>
      <c r="W82" s="222"/>
      <c r="AG82" s="219"/>
      <c r="AH82" s="222"/>
      <c r="AI82" s="222"/>
      <c r="AJ82" s="222"/>
      <c r="AK82" s="222"/>
      <c r="AL82" s="222"/>
      <c r="AM82" s="222"/>
    </row>
    <row r="83" spans="1:44" x14ac:dyDescent="0.2">
      <c r="A83" s="221"/>
      <c r="B83" s="223"/>
      <c r="C83" s="223"/>
      <c r="D83" s="223"/>
      <c r="E83" s="223"/>
      <c r="F83" s="223"/>
      <c r="G83" s="223"/>
      <c r="Q83" s="221"/>
      <c r="R83" s="223"/>
      <c r="S83" s="223"/>
      <c r="T83" s="223"/>
      <c r="U83" s="223"/>
      <c r="V83" s="223"/>
      <c r="W83" s="223"/>
      <c r="AG83" s="221"/>
      <c r="AH83" s="223"/>
      <c r="AI83" s="223"/>
      <c r="AJ83" s="223"/>
      <c r="AK83" s="223"/>
      <c r="AL83" s="223"/>
      <c r="AM83" s="223"/>
    </row>
  </sheetData>
  <mergeCells count="24">
    <mergeCell ref="R51:X51"/>
    <mergeCell ref="R53:X53"/>
    <mergeCell ref="AK4:AN4"/>
    <mergeCell ref="AH6:AN6"/>
    <mergeCell ref="AK9:AN9"/>
    <mergeCell ref="AH42:AN42"/>
    <mergeCell ref="AI43:AN43"/>
    <mergeCell ref="AH51:AN51"/>
    <mergeCell ref="AH53:AN53"/>
    <mergeCell ref="R5:AF5"/>
    <mergeCell ref="AH5:AR5"/>
    <mergeCell ref="U4:X4"/>
    <mergeCell ref="R6:X6"/>
    <mergeCell ref="U9:X9"/>
    <mergeCell ref="R42:X42"/>
    <mergeCell ref="S43:X43"/>
    <mergeCell ref="B51:H51"/>
    <mergeCell ref="B53:H53"/>
    <mergeCell ref="E4:H4"/>
    <mergeCell ref="B6:H6"/>
    <mergeCell ref="E9:H9"/>
    <mergeCell ref="B42:H42"/>
    <mergeCell ref="C43:H43"/>
    <mergeCell ref="B5:P5"/>
  </mergeCells>
  <printOptions horizontalCentered="1"/>
  <pageMargins left="0.70866141732283472" right="0.70866141732283472" top="0.74803149606299213" bottom="0.74803149606299213" header="0.31496062992125984" footer="0.31496062992125984"/>
  <pageSetup paperSize="8" scale="49" firstPageNumber="3" orientation="portrait" horizontalDpi="300" verticalDpi="300" r:id="rId1"/>
  <headerFooter>
    <oddFooter>&amp;L&amp;D&amp;C&amp;P</oddFooter>
  </headerFooter>
  <colBreaks count="2" manualBreakCount="2">
    <brk id="16" max="78" man="1"/>
    <brk id="32"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24</vt:i4>
      </vt:variant>
      <vt:variant>
        <vt:lpstr>Névvel ellátott tartományok</vt:lpstr>
      </vt:variant>
      <vt:variant>
        <vt:i4>19</vt:i4>
      </vt:variant>
    </vt:vector>
  </HeadingPairs>
  <TitlesOfParts>
    <vt:vector size="43" baseType="lpstr">
      <vt:lpstr>Borító</vt:lpstr>
      <vt:lpstr>Tartalomjegyzék</vt:lpstr>
      <vt:lpstr>1. melléklet</vt:lpstr>
      <vt:lpstr>2. melléklet</vt:lpstr>
      <vt:lpstr>3. melléklet</vt:lpstr>
      <vt:lpstr>4. melléklet</vt:lpstr>
      <vt:lpstr>5. melléklet</vt:lpstr>
      <vt:lpstr>6. melléklet</vt:lpstr>
      <vt:lpstr>7. melléklet</vt:lpstr>
      <vt:lpstr>8. melléklet</vt:lpstr>
      <vt:lpstr>9. melléklet</vt:lpstr>
      <vt:lpstr>10. melléklet</vt:lpstr>
      <vt:lpstr>11. melléklet</vt:lpstr>
      <vt:lpstr>12. melléklet</vt:lpstr>
      <vt:lpstr>13. melléklet</vt:lpstr>
      <vt:lpstr>14. melléklet</vt:lpstr>
      <vt:lpstr>15. melléklet</vt:lpstr>
      <vt:lpstr>16. melléklet</vt:lpstr>
      <vt:lpstr>17. melléklet</vt:lpstr>
      <vt:lpstr>18. melléklet</vt:lpstr>
      <vt:lpstr>19. melléklet</vt:lpstr>
      <vt:lpstr>20. melléklet</vt:lpstr>
      <vt:lpstr>21. melléklet</vt:lpstr>
      <vt:lpstr>22. melléklet</vt:lpstr>
      <vt:lpstr>'11. melléklet'!Nyomtatási_cím</vt:lpstr>
      <vt:lpstr>'12. melléklet'!Nyomtatási_cím</vt:lpstr>
      <vt:lpstr>'17. melléklet'!Nyomtatási_cím</vt:lpstr>
      <vt:lpstr>'18. melléklet'!Nyomtatási_cím</vt:lpstr>
      <vt:lpstr>'1. melléklet'!Nyomtatási_terület</vt:lpstr>
      <vt:lpstr>'10. melléklet'!Nyomtatási_terület</vt:lpstr>
      <vt:lpstr>'11. melléklet'!Nyomtatási_terület</vt:lpstr>
      <vt:lpstr>'12. melléklet'!Nyomtatási_terület</vt:lpstr>
      <vt:lpstr>'13. melléklet'!Nyomtatási_terület</vt:lpstr>
      <vt:lpstr>'2. melléklet'!Nyomtatási_terület</vt:lpstr>
      <vt:lpstr>'3. melléklet'!Nyomtatási_terület</vt:lpstr>
      <vt:lpstr>'4. melléklet'!Nyomtatási_terület</vt:lpstr>
      <vt:lpstr>'5. melléklet'!Nyomtatási_terület</vt:lpstr>
      <vt:lpstr>'6. melléklet'!Nyomtatási_terület</vt:lpstr>
      <vt:lpstr>'7. melléklet'!Nyomtatási_terület</vt:lpstr>
      <vt:lpstr>'8. melléklet'!Nyomtatási_terület</vt:lpstr>
      <vt:lpstr>'9. melléklet'!Nyomtatási_terület</vt:lpstr>
      <vt:lpstr>Borító!Nyomtatási_terület</vt:lpstr>
      <vt:lpstr>Tartalomjegyzék!Nyomtatási_terület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Tóth Mónika</dc:creator>
  <cp:lastModifiedBy>Tóth Mónika</cp:lastModifiedBy>
  <cp:lastPrinted>2017-05-03T08:53:44Z</cp:lastPrinted>
  <dcterms:created xsi:type="dcterms:W3CDTF">2013-01-30T07:43:45Z</dcterms:created>
  <dcterms:modified xsi:type="dcterms:W3CDTF">2017-05-03T08:57:59Z</dcterms:modified>
</cp:coreProperties>
</file>