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4.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L26" i="1"/>
  <c r="I26" i="1"/>
  <c r="H26" i="1"/>
  <c r="O25" i="1"/>
  <c r="O24" i="1"/>
  <c r="O23" i="1"/>
  <c r="O22" i="1"/>
  <c r="N20" i="1"/>
  <c r="N26" i="1" s="1"/>
  <c r="E19" i="1"/>
  <c r="E26" i="1" s="1"/>
  <c r="D19" i="1"/>
  <c r="D26" i="1" s="1"/>
  <c r="O18" i="1"/>
  <c r="K17" i="1"/>
  <c r="K26" i="1" s="1"/>
  <c r="J17" i="1"/>
  <c r="J26" i="1" s="1"/>
  <c r="G17" i="1"/>
  <c r="G26" i="1" s="1"/>
  <c r="F17" i="1"/>
  <c r="F26" i="1" s="1"/>
  <c r="O16" i="1"/>
  <c r="C16" i="1"/>
  <c r="C26" i="1" s="1"/>
  <c r="O26" i="1" s="1"/>
  <c r="C13" i="1"/>
  <c r="O13" i="1" s="1"/>
  <c r="O12" i="1"/>
  <c r="O11" i="1"/>
  <c r="O10" i="1"/>
  <c r="O9" i="1"/>
  <c r="N9" i="1"/>
  <c r="O8" i="1"/>
  <c r="O7" i="1"/>
  <c r="O6" i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O14" i="1" l="1"/>
  <c r="C27" i="1"/>
  <c r="O5" i="1"/>
  <c r="O17" i="1"/>
  <c r="O19" i="1"/>
  <c r="O20" i="1"/>
</calcChain>
</file>

<file path=xl/sharedStrings.xml><?xml version="1.0" encoding="utf-8"?>
<sst xmlns="http://schemas.openxmlformats.org/spreadsheetml/2006/main" count="65" uniqueCount="65">
  <si>
    <t>Előirányzat-felhasználási terv
2015. évre</t>
  </si>
  <si>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</si>
  <si>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</si>
  <si>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</si>
  <si>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</si>
  <si>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</si>
  <si>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</si>
  <si>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</si>
  <si>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</si>
  <si>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</si>
  <si>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</si>
  <si>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</si>
  <si>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</si>
  <si>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</si>
  <si>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</si>
  <si>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</si>
  <si>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</si>
  <si>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</si>
  <si>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</si>
  <si>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</si>
  <si>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</si>
  <si>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</si>
  <si>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</si>
  <si>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</si>
  <si>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</si>
  <si>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</si>
  <si>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</si>
  <si>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</si>
  <si>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</si>
  <si>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</si>
  <si>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</si>
  <si>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</si>
  <si>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</si>
  <si>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</si>
  <si>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</si>
  <si>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</si>
  <si>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</si>
  <si>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</si>
  <si>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</si>
  <si>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</si>
  <si>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</si>
  <si>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</si>
  <si>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</si>
  <si>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</si>
  <si>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</si>
  <si>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</si>
  <si>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</si>
  <si>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</si>
  <si>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</si>
  <si>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</si>
  <si>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</si>
  <si>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</si>
  <si>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Tartalékok</t>
  </si>
  <si>
    <t>19.</t>
  </si>
  <si>
    <t>Beruházások</t>
  </si>
  <si>
    <t>20.</t>
  </si>
  <si>
    <t>Felújítások</t>
  </si>
  <si>
    <t>21.</t>
  </si>
  <si>
    <t>Egyéb felhalmozási kiadások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</si>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</sst>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3" fillId="0" borderId="0" xfId="1" applyFont="1" applyFill="1" applyProtection="1"/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vertical="center"/>
      <protection locked="0"/>
    </xf>
    <xf numFmtId="164" fontId="6" fillId="0" borderId="10" xfId="1" applyNumberFormat="1" applyFont="1" applyFill="1" applyBorder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164" fontId="6" fillId="0" borderId="15" xfId="1" applyNumberFormat="1" applyFont="1" applyFill="1" applyBorder="1" applyAlignment="1" applyProtection="1">
      <alignment vertical="center"/>
    </xf>
    <xf numFmtId="0" fontId="6" fillId="0" borderId="12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vertical="center" indent="1"/>
    </xf>
    <xf numFmtId="164" fontId="9" fillId="0" borderId="16" xfId="1" applyNumberFormat="1" applyFont="1" applyFill="1" applyBorder="1" applyAlignment="1" applyProtection="1">
      <alignment vertical="center"/>
    </xf>
    <xf numFmtId="164" fontId="9" fillId="0" borderId="17" xfId="1" applyNumberFormat="1" applyFont="1" applyFill="1" applyBorder="1" applyAlignment="1" applyProtection="1">
      <alignment vertical="center"/>
    </xf>
    <xf numFmtId="164" fontId="1" fillId="0" borderId="0" xfId="1" applyNumberFormat="1" applyFill="1" applyAlignment="1" applyProtection="1">
      <alignment vertical="center"/>
    </xf>
    <xf numFmtId="0" fontId="6" fillId="0" borderId="18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indent="1"/>
    </xf>
    <xf numFmtId="164" fontId="9" fillId="0" borderId="16" xfId="1" applyNumberFormat="1" applyFont="1" applyFill="1" applyBorder="1" applyProtection="1"/>
    <xf numFmtId="164" fontId="9" fillId="0" borderId="17" xfId="1" applyNumberFormat="1" applyFont="1" applyFill="1" applyBorder="1" applyProtection="1"/>
    <xf numFmtId="164" fontId="3" fillId="0" borderId="0" xfId="1" applyNumberFormat="1" applyFont="1" applyFill="1" applyProtection="1">
      <protection locked="0"/>
    </xf>
    <xf numFmtId="164" fontId="1" fillId="0" borderId="0" xfId="1" applyNumberFormat="1" applyFill="1" applyProtection="1">
      <protection locked="0"/>
    </xf>
    <xf numFmtId="0" fontId="10" fillId="0" borderId="0" xfId="1" applyFont="1" applyFill="1" applyProtection="1"/>
    <xf numFmtId="0" fontId="11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82"/>
  <sheetViews>
    <sheetView tabSelected="1" zoomScaleNormal="100" workbookViewId="0">
      <selection activeCell="Q29" sqref="Q29"/>
    </sheetView>
  </sheetViews>
  <sheetFormatPr defaultRowHeight="15.75" x14ac:dyDescent="0.25"/>
  <cols>
    <col min="1" max="1" width="4.83203125" style="4" customWidth="1"/>
    <col min="2" max="2" width="31.1640625" style="3" customWidth="1"/>
    <col min="3" max="4" width="9" style="3" customWidth="1"/>
    <col min="5" max="5" width="9.5" style="3" customWidth="1"/>
    <col min="6" max="6" width="8.83203125" style="3" customWidth="1"/>
    <col min="7" max="7" width="8.6640625" style="3" customWidth="1"/>
    <col min="8" max="8" width="8.83203125" style="3" customWidth="1"/>
    <col min="9" max="9" width="8.1640625" style="3" customWidth="1"/>
    <col min="10" max="13" width="9.5" style="3" customWidth="1"/>
    <col min="14" max="14" width="13.1640625" style="3" customWidth="1"/>
    <col min="15" max="15" width="12.6640625" style="4" customWidth="1"/>
    <col min="16" max="17" width="9.33203125" style="3"/>
    <col min="18" max="18" width="9.83203125" style="3" bestFit="1" customWidth="1"/>
    <col min="19" max="16384" width="9.33203125" style="3"/>
  </cols>
  <sheetData>
    <row r="1" spans="1:18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6.5" thickBot="1" x14ac:dyDescent="0.3">
      <c r="O2" s="5" t="s">
        <v>1</v>
      </c>
    </row>
    <row r="3" spans="1:18" s="4" customFormat="1" ht="26.1" customHeight="1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9"/>
    </row>
    <row r="4" spans="1:18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</row>
    <row r="5" spans="1:18" s="15" customFormat="1" ht="22.5" x14ac:dyDescent="0.2">
      <c r="A5" s="16" t="s">
        <v>19</v>
      </c>
      <c r="B5" s="17" t="s">
        <v>20</v>
      </c>
      <c r="C5" s="18">
        <f>382887*0.08+315</f>
        <v>30945.96</v>
      </c>
      <c r="D5" s="18">
        <f t="shared" ref="D5:J5" si="0">382887*0.08</f>
        <v>30630.959999999999</v>
      </c>
      <c r="E5" s="18">
        <f t="shared" si="0"/>
        <v>30630.959999999999</v>
      </c>
      <c r="F5" s="18">
        <f t="shared" si="0"/>
        <v>30630.959999999999</v>
      </c>
      <c r="G5" s="18">
        <f t="shared" si="0"/>
        <v>30630.959999999999</v>
      </c>
      <c r="H5" s="18">
        <f t="shared" si="0"/>
        <v>30630.959999999999</v>
      </c>
      <c r="I5" s="18">
        <f t="shared" si="0"/>
        <v>30630.959999999999</v>
      </c>
      <c r="J5" s="18">
        <f t="shared" si="0"/>
        <v>30630.959999999999</v>
      </c>
      <c r="K5" s="18">
        <f>382887*0.08+2500</f>
        <v>33130.959999999999</v>
      </c>
      <c r="L5" s="18">
        <f>382887*0.08+2500</f>
        <v>33130.959999999999</v>
      </c>
      <c r="M5" s="18">
        <f>382887*0.08+2500</f>
        <v>33130.959999999999</v>
      </c>
      <c r="N5" s="18">
        <f>382887*0.08+7500</f>
        <v>38130.959999999999</v>
      </c>
      <c r="O5" s="19">
        <f t="shared" ref="O5:O25" si="1">SUM(C5:N5)</f>
        <v>382886.52</v>
      </c>
      <c r="P5" s="14"/>
    </row>
    <row r="6" spans="1:18" s="25" customFormat="1" ht="22.5" x14ac:dyDescent="0.2">
      <c r="A6" s="20" t="s">
        <v>21</v>
      </c>
      <c r="B6" s="21" t="s">
        <v>22</v>
      </c>
      <c r="C6" s="22">
        <v>8351</v>
      </c>
      <c r="D6" s="22">
        <v>8351</v>
      </c>
      <c r="E6" s="22">
        <v>8701</v>
      </c>
      <c r="F6" s="22">
        <v>16257</v>
      </c>
      <c r="G6" s="22">
        <v>8351</v>
      </c>
      <c r="H6" s="22">
        <v>9451</v>
      </c>
      <c r="I6" s="22">
        <v>16257</v>
      </c>
      <c r="J6" s="22">
        <v>9453</v>
      </c>
      <c r="K6" s="22">
        <v>9351</v>
      </c>
      <c r="L6" s="22">
        <v>16777</v>
      </c>
      <c r="M6" s="22">
        <v>8388</v>
      </c>
      <c r="N6" s="22">
        <v>14258</v>
      </c>
      <c r="O6" s="23">
        <f t="shared" si="1"/>
        <v>133946</v>
      </c>
      <c r="P6" s="24"/>
    </row>
    <row r="7" spans="1:18" s="25" customFormat="1" ht="22.5" x14ac:dyDescent="0.2">
      <c r="A7" s="20" t="s">
        <v>23</v>
      </c>
      <c r="B7" s="26" t="s">
        <v>24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>
        <f t="shared" si="1"/>
        <v>0</v>
      </c>
      <c r="P7" s="24"/>
    </row>
    <row r="8" spans="1:18" s="25" customFormat="1" ht="14.1" customHeight="1" x14ac:dyDescent="0.2">
      <c r="A8" s="20" t="s">
        <v>25</v>
      </c>
      <c r="B8" s="29" t="s">
        <v>26</v>
      </c>
      <c r="C8" s="22">
        <v>2800</v>
      </c>
      <c r="D8" s="22">
        <v>1950</v>
      </c>
      <c r="E8" s="22">
        <v>66000</v>
      </c>
      <c r="F8" s="22">
        <v>3375</v>
      </c>
      <c r="G8" s="22">
        <v>9450</v>
      </c>
      <c r="H8" s="22">
        <v>2016</v>
      </c>
      <c r="I8" s="22">
        <v>2000</v>
      </c>
      <c r="J8" s="22">
        <v>2100</v>
      </c>
      <c r="K8" s="22">
        <v>72494</v>
      </c>
      <c r="L8" s="22">
        <v>3415</v>
      </c>
      <c r="M8" s="22">
        <v>1800</v>
      </c>
      <c r="N8" s="22">
        <v>10100</v>
      </c>
      <c r="O8" s="23">
        <f t="shared" si="1"/>
        <v>177500</v>
      </c>
      <c r="P8" s="24"/>
    </row>
    <row r="9" spans="1:18" s="25" customFormat="1" ht="14.1" customHeight="1" x14ac:dyDescent="0.2">
      <c r="A9" s="20" t="s">
        <v>27</v>
      </c>
      <c r="B9" s="29" t="s">
        <v>28</v>
      </c>
      <c r="C9" s="22">
        <v>9995</v>
      </c>
      <c r="D9" s="22">
        <v>12900</v>
      </c>
      <c r="E9" s="22">
        <v>12921</v>
      </c>
      <c r="F9" s="22">
        <v>11295</v>
      </c>
      <c r="G9" s="22">
        <v>13452</v>
      </c>
      <c r="H9" s="22">
        <v>6456</v>
      </c>
      <c r="I9" s="22">
        <v>2315</v>
      </c>
      <c r="J9" s="22">
        <v>2155</v>
      </c>
      <c r="K9" s="22">
        <v>12432</v>
      </c>
      <c r="L9" s="22">
        <v>13057</v>
      </c>
      <c r="M9" s="22">
        <v>14205</v>
      </c>
      <c r="N9" s="22">
        <f>11126</f>
        <v>11126</v>
      </c>
      <c r="O9" s="23">
        <f>SUM(C9:N9)</f>
        <v>122309</v>
      </c>
      <c r="P9" s="24"/>
    </row>
    <row r="10" spans="1:18" s="25" customFormat="1" ht="14.1" customHeight="1" x14ac:dyDescent="0.2">
      <c r="A10" s="20" t="s">
        <v>29</v>
      </c>
      <c r="B10" s="29" t="s">
        <v>30</v>
      </c>
      <c r="C10" s="22"/>
      <c r="D10" s="22"/>
      <c r="E10" s="22"/>
      <c r="F10" s="22"/>
      <c r="G10" s="22"/>
      <c r="H10" s="22"/>
      <c r="I10" s="22"/>
      <c r="J10" s="22">
        <v>35474</v>
      </c>
      <c r="K10" s="22"/>
      <c r="L10" s="22"/>
      <c r="M10" s="22"/>
      <c r="N10" s="22"/>
      <c r="O10" s="23">
        <f t="shared" si="1"/>
        <v>35474</v>
      </c>
      <c r="P10" s="24"/>
    </row>
    <row r="11" spans="1:18" s="25" customFormat="1" ht="14.1" customHeight="1" x14ac:dyDescent="0.2">
      <c r="A11" s="20" t="s">
        <v>31</v>
      </c>
      <c r="B11" s="29" t="s">
        <v>32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>
        <f t="shared" si="1"/>
        <v>0</v>
      </c>
      <c r="P11" s="24"/>
    </row>
    <row r="12" spans="1:18" s="25" customFormat="1" ht="22.5" x14ac:dyDescent="0.2">
      <c r="A12" s="20" t="s">
        <v>33</v>
      </c>
      <c r="B12" s="21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>
        <f t="shared" si="1"/>
        <v>0</v>
      </c>
      <c r="P12" s="24"/>
    </row>
    <row r="13" spans="1:18" s="25" customFormat="1" ht="14.1" customHeight="1" thickBot="1" x14ac:dyDescent="0.25">
      <c r="A13" s="20" t="s">
        <v>35</v>
      </c>
      <c r="B13" s="29" t="s">
        <v>36</v>
      </c>
      <c r="C13" s="22">
        <f>31553-1918</f>
        <v>29635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>
        <f t="shared" si="1"/>
        <v>29635</v>
      </c>
      <c r="P13" s="24"/>
    </row>
    <row r="14" spans="1:18" s="15" customFormat="1" ht="15.95" customHeight="1" thickBot="1" x14ac:dyDescent="0.25">
      <c r="A14" s="10" t="s">
        <v>37</v>
      </c>
      <c r="B14" s="30" t="s">
        <v>38</v>
      </c>
      <c r="C14" s="31">
        <f t="shared" ref="C14:N14" si="2">SUM(C5:C13)</f>
        <v>81726.959999999992</v>
      </c>
      <c r="D14" s="31">
        <f t="shared" si="2"/>
        <v>53831.96</v>
      </c>
      <c r="E14" s="31">
        <f t="shared" si="2"/>
        <v>118252.95999999999</v>
      </c>
      <c r="F14" s="31">
        <f t="shared" si="2"/>
        <v>61557.96</v>
      </c>
      <c r="G14" s="31">
        <f t="shared" si="2"/>
        <v>61883.96</v>
      </c>
      <c r="H14" s="31">
        <f t="shared" si="2"/>
        <v>48553.96</v>
      </c>
      <c r="I14" s="31">
        <f t="shared" si="2"/>
        <v>51202.96</v>
      </c>
      <c r="J14" s="31">
        <f t="shared" si="2"/>
        <v>79812.959999999992</v>
      </c>
      <c r="K14" s="31">
        <f t="shared" si="2"/>
        <v>127407.95999999999</v>
      </c>
      <c r="L14" s="31">
        <f t="shared" si="2"/>
        <v>66379.959999999992</v>
      </c>
      <c r="M14" s="31">
        <f t="shared" si="2"/>
        <v>57523.96</v>
      </c>
      <c r="N14" s="31">
        <f t="shared" si="2"/>
        <v>73614.959999999992</v>
      </c>
      <c r="O14" s="32">
        <f>SUM(C14:N14)</f>
        <v>881750.5199999999</v>
      </c>
      <c r="P14" s="14"/>
      <c r="R14" s="33"/>
    </row>
    <row r="15" spans="1:18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</row>
    <row r="16" spans="1:18" s="25" customFormat="1" ht="14.1" customHeight="1" x14ac:dyDescent="0.2">
      <c r="A16" s="34" t="s">
        <v>41</v>
      </c>
      <c r="B16" s="35" t="s">
        <v>42</v>
      </c>
      <c r="C16" s="27">
        <f>319655/12</f>
        <v>26637.916666666668</v>
      </c>
      <c r="D16" s="27">
        <v>26702</v>
      </c>
      <c r="E16" s="27">
        <v>26801</v>
      </c>
      <c r="F16" s="27">
        <v>32001</v>
      </c>
      <c r="G16" s="27">
        <v>31203</v>
      </c>
      <c r="H16" s="27">
        <v>31009</v>
      </c>
      <c r="I16" s="27">
        <v>30896</v>
      </c>
      <c r="J16" s="27">
        <v>30996</v>
      </c>
      <c r="K16" s="27">
        <v>30638</v>
      </c>
      <c r="L16" s="27">
        <v>26351</v>
      </c>
      <c r="M16" s="27">
        <v>26590</v>
      </c>
      <c r="N16" s="27">
        <v>26210</v>
      </c>
      <c r="O16" s="28">
        <f t="shared" si="1"/>
        <v>346034.91666666669</v>
      </c>
      <c r="P16" s="24"/>
    </row>
    <row r="17" spans="1:17" s="25" customFormat="1" ht="27" customHeight="1" x14ac:dyDescent="0.2">
      <c r="A17" s="20" t="s">
        <v>43</v>
      </c>
      <c r="B17" s="21" t="s">
        <v>44</v>
      </c>
      <c r="C17" s="22">
        <v>6892</v>
      </c>
      <c r="D17" s="22">
        <v>6892</v>
      </c>
      <c r="E17" s="22">
        <v>6892</v>
      </c>
      <c r="F17" s="22">
        <f>F16*0.27</f>
        <v>8640.27</v>
      </c>
      <c r="G17" s="22">
        <f>G16*0.27</f>
        <v>8424.8100000000013</v>
      </c>
      <c r="H17" s="22">
        <v>8345</v>
      </c>
      <c r="I17" s="22">
        <v>8147</v>
      </c>
      <c r="J17" s="22">
        <f>J16*0.27</f>
        <v>8368.92</v>
      </c>
      <c r="K17" s="22">
        <f>K16*0.27</f>
        <v>8272.26</v>
      </c>
      <c r="L17" s="22">
        <v>7191</v>
      </c>
      <c r="M17" s="22">
        <v>6773</v>
      </c>
      <c r="N17" s="22">
        <v>6301</v>
      </c>
      <c r="O17" s="23">
        <f t="shared" si="1"/>
        <v>91139.26</v>
      </c>
      <c r="P17" s="24"/>
    </row>
    <row r="18" spans="1:17" s="25" customFormat="1" ht="14.1" customHeight="1" x14ac:dyDescent="0.2">
      <c r="A18" s="20" t="s">
        <v>45</v>
      </c>
      <c r="B18" s="29" t="s">
        <v>46</v>
      </c>
      <c r="C18" s="22">
        <v>19420</v>
      </c>
      <c r="D18" s="22">
        <v>21652</v>
      </c>
      <c r="E18" s="22">
        <v>22443</v>
      </c>
      <c r="F18" s="22">
        <v>21652</v>
      </c>
      <c r="G18" s="22">
        <v>14882</v>
      </c>
      <c r="H18" s="22">
        <v>15311</v>
      </c>
      <c r="I18" s="22">
        <v>12652</v>
      </c>
      <c r="J18" s="22">
        <v>11576</v>
      </c>
      <c r="K18" s="22">
        <v>18733</v>
      </c>
      <c r="L18" s="22">
        <v>20026</v>
      </c>
      <c r="M18" s="22">
        <v>21299</v>
      </c>
      <c r="N18" s="22">
        <v>20113</v>
      </c>
      <c r="O18" s="23">
        <f t="shared" si="1"/>
        <v>219759</v>
      </c>
      <c r="P18" s="24"/>
    </row>
    <row r="19" spans="1:17" s="25" customFormat="1" ht="14.1" customHeight="1" x14ac:dyDescent="0.2">
      <c r="A19" s="20" t="s">
        <v>47</v>
      </c>
      <c r="B19" s="29" t="s">
        <v>48</v>
      </c>
      <c r="C19" s="22">
        <v>7201</v>
      </c>
      <c r="D19" s="22">
        <f>5653+370</f>
        <v>6023</v>
      </c>
      <c r="E19" s="22">
        <f>4701+370</f>
        <v>5071</v>
      </c>
      <c r="F19" s="22">
        <v>4262</v>
      </c>
      <c r="G19" s="22">
        <v>3290</v>
      </c>
      <c r="H19" s="22">
        <v>3095</v>
      </c>
      <c r="I19" s="22">
        <v>3333</v>
      </c>
      <c r="J19" s="22">
        <v>2022</v>
      </c>
      <c r="K19" s="22">
        <v>870</v>
      </c>
      <c r="L19" s="22">
        <v>1215</v>
      </c>
      <c r="M19" s="22">
        <v>1159</v>
      </c>
      <c r="N19" s="22">
        <v>1257</v>
      </c>
      <c r="O19" s="23">
        <f t="shared" si="1"/>
        <v>38798</v>
      </c>
      <c r="P19" s="24"/>
    </row>
    <row r="20" spans="1:17" s="25" customFormat="1" ht="14.1" customHeight="1" x14ac:dyDescent="0.2">
      <c r="A20" s="20" t="s">
        <v>49</v>
      </c>
      <c r="B20" s="29" t="s">
        <v>50</v>
      </c>
      <c r="C20" s="22">
        <v>6200</v>
      </c>
      <c r="D20" s="22">
        <v>6340</v>
      </c>
      <c r="E20" s="22">
        <v>8511</v>
      </c>
      <c r="F20" s="22">
        <v>8125</v>
      </c>
      <c r="G20" s="22">
        <v>7910</v>
      </c>
      <c r="H20" s="22">
        <v>7010</v>
      </c>
      <c r="I20" s="22">
        <v>7050</v>
      </c>
      <c r="J20" s="22">
        <v>7225</v>
      </c>
      <c r="K20" s="22">
        <v>7638</v>
      </c>
      <c r="L20" s="22">
        <v>8050</v>
      </c>
      <c r="M20" s="22">
        <v>8850</v>
      </c>
      <c r="N20" s="22">
        <f>21440-1918</f>
        <v>19522</v>
      </c>
      <c r="O20" s="23">
        <f t="shared" si="1"/>
        <v>102431</v>
      </c>
      <c r="P20" s="24"/>
    </row>
    <row r="21" spans="1:17" s="25" customFormat="1" ht="14.1" customHeight="1" x14ac:dyDescent="0.2">
      <c r="A21" s="20" t="s">
        <v>51</v>
      </c>
      <c r="B21" s="29" t="s">
        <v>52</v>
      </c>
      <c r="C21" s="22"/>
      <c r="D21" s="22"/>
      <c r="E21" s="22"/>
      <c r="F21" s="22"/>
      <c r="G21" s="22">
        <v>15000</v>
      </c>
      <c r="H21" s="22"/>
      <c r="I21" s="22"/>
      <c r="J21" s="22"/>
      <c r="K21" s="22"/>
      <c r="L21" s="22"/>
      <c r="M21" s="22"/>
      <c r="N21" s="22"/>
      <c r="O21" s="23">
        <v>15000</v>
      </c>
      <c r="P21" s="24"/>
    </row>
    <row r="22" spans="1:17" s="25" customFormat="1" ht="14.1" customHeight="1" x14ac:dyDescent="0.2">
      <c r="A22" s="20" t="s">
        <v>53</v>
      </c>
      <c r="B22" s="29" t="s">
        <v>54</v>
      </c>
      <c r="C22" s="22"/>
      <c r="D22" s="22"/>
      <c r="E22" s="22">
        <v>11000</v>
      </c>
      <c r="F22" s="22"/>
      <c r="G22" s="22">
        <v>49663</v>
      </c>
      <c r="H22" s="22">
        <v>1622</v>
      </c>
      <c r="I22" s="22"/>
      <c r="J22" s="22"/>
      <c r="K22" s="22"/>
      <c r="L22" s="22">
        <v>2971</v>
      </c>
      <c r="M22" s="22"/>
      <c r="N22" s="22"/>
      <c r="O22" s="23">
        <f t="shared" si="1"/>
        <v>65256</v>
      </c>
      <c r="P22" s="24"/>
    </row>
    <row r="23" spans="1:17" s="25" customFormat="1" x14ac:dyDescent="0.2">
      <c r="A23" s="20" t="s">
        <v>55</v>
      </c>
      <c r="B23" s="21" t="s">
        <v>56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>
        <f t="shared" si="1"/>
        <v>0</v>
      </c>
      <c r="P23" s="24"/>
    </row>
    <row r="24" spans="1:17" s="25" customFormat="1" ht="14.1" customHeight="1" x14ac:dyDescent="0.2">
      <c r="A24" s="20" t="s">
        <v>57</v>
      </c>
      <c r="B24" s="29" t="s">
        <v>58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>
        <f t="shared" si="1"/>
        <v>0</v>
      </c>
      <c r="P24" s="24"/>
    </row>
    <row r="25" spans="1:17" s="25" customFormat="1" ht="14.1" customHeight="1" thickBot="1" x14ac:dyDescent="0.25">
      <c r="A25" s="20" t="s">
        <v>59</v>
      </c>
      <c r="B25" s="29" t="s">
        <v>60</v>
      </c>
      <c r="C25" s="22"/>
      <c r="D25" s="22"/>
      <c r="E25" s="22"/>
      <c r="F25" s="22"/>
      <c r="G25" s="22"/>
      <c r="H25" s="22"/>
      <c r="I25" s="22"/>
      <c r="J25" s="22"/>
      <c r="K25" s="22">
        <v>3333</v>
      </c>
      <c r="L25" s="22"/>
      <c r="M25" s="22"/>
      <c r="N25" s="22"/>
      <c r="O25" s="23">
        <f t="shared" si="1"/>
        <v>3333</v>
      </c>
      <c r="P25" s="24"/>
    </row>
    <row r="26" spans="1:17" s="15" customFormat="1" ht="15.95" customHeight="1" thickBot="1" x14ac:dyDescent="0.25">
      <c r="A26" s="20" t="s">
        <v>61</v>
      </c>
      <c r="B26" s="30" t="s">
        <v>62</v>
      </c>
      <c r="C26" s="31">
        <f t="shared" ref="C26:N26" si="3">SUM(C16:C25)</f>
        <v>66350.916666666672</v>
      </c>
      <c r="D26" s="31">
        <f t="shared" si="3"/>
        <v>67609</v>
      </c>
      <c r="E26" s="31">
        <f t="shared" si="3"/>
        <v>80718</v>
      </c>
      <c r="F26" s="31">
        <f t="shared" si="3"/>
        <v>74680.27</v>
      </c>
      <c r="G26" s="31">
        <f t="shared" si="3"/>
        <v>130372.81</v>
      </c>
      <c r="H26" s="31">
        <f t="shared" si="3"/>
        <v>66392</v>
      </c>
      <c r="I26" s="31">
        <f t="shared" si="3"/>
        <v>62078</v>
      </c>
      <c r="J26" s="31">
        <f t="shared" si="3"/>
        <v>60187.92</v>
      </c>
      <c r="K26" s="31">
        <f t="shared" si="3"/>
        <v>69484.260000000009</v>
      </c>
      <c r="L26" s="31">
        <f t="shared" si="3"/>
        <v>65804</v>
      </c>
      <c r="M26" s="31">
        <f t="shared" si="3"/>
        <v>64671</v>
      </c>
      <c r="N26" s="31">
        <f t="shared" si="3"/>
        <v>73403</v>
      </c>
      <c r="O26" s="32">
        <f>SUM(C26:N26)</f>
        <v>881751.17666666675</v>
      </c>
      <c r="P26" s="14"/>
    </row>
    <row r="27" spans="1:17" ht="16.5" thickBot="1" x14ac:dyDescent="0.3">
      <c r="A27" s="20" t="s">
        <v>63</v>
      </c>
      <c r="B27" s="36" t="s">
        <v>64</v>
      </c>
      <c r="C27" s="37">
        <f t="shared" ref="C27:N27" si="4">C14-C26</f>
        <v>15376.04333333332</v>
      </c>
      <c r="D27" s="37">
        <f t="shared" si="4"/>
        <v>-13777.04</v>
      </c>
      <c r="E27" s="37">
        <f t="shared" si="4"/>
        <v>37534.959999999992</v>
      </c>
      <c r="F27" s="37">
        <f t="shared" si="4"/>
        <v>-13122.310000000005</v>
      </c>
      <c r="G27" s="37">
        <f t="shared" si="4"/>
        <v>-68488.850000000006</v>
      </c>
      <c r="H27" s="37">
        <f t="shared" si="4"/>
        <v>-17838.04</v>
      </c>
      <c r="I27" s="37">
        <f t="shared" si="4"/>
        <v>-10875.04</v>
      </c>
      <c r="J27" s="37">
        <f t="shared" si="4"/>
        <v>19625.039999999994</v>
      </c>
      <c r="K27" s="37">
        <f t="shared" si="4"/>
        <v>57923.699999999983</v>
      </c>
      <c r="L27" s="37">
        <f t="shared" si="4"/>
        <v>575.95999999999185</v>
      </c>
      <c r="M27" s="37">
        <f t="shared" si="4"/>
        <v>-7147.0400000000009</v>
      </c>
      <c r="N27" s="37">
        <f t="shared" si="4"/>
        <v>211.95999999999185</v>
      </c>
      <c r="O27" s="38"/>
      <c r="P27" s="39"/>
      <c r="Q27" s="40"/>
    </row>
    <row r="28" spans="1:17" x14ac:dyDescent="0.25">
      <c r="A28" s="41"/>
    </row>
    <row r="29" spans="1:17" x14ac:dyDescent="0.25">
      <c r="B29" s="42"/>
      <c r="C29" s="43"/>
      <c r="D29" s="43"/>
      <c r="N29" s="40"/>
      <c r="O29" s="3"/>
    </row>
    <row r="30" spans="1:17" x14ac:dyDescent="0.25">
      <c r="N30" s="40"/>
      <c r="O30" s="3"/>
    </row>
    <row r="31" spans="1:17" x14ac:dyDescent="0.25">
      <c r="O31" s="3"/>
    </row>
    <row r="32" spans="1:17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89" orientation="landscape" r:id="rId1"/>
  <headerFooter alignWithMargins="0">
    <oddHeader>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2015-02-13T08:25:22Z</dcterms:created>
  <dcterms:modified xsi:type="dcterms:W3CDTF">2015-02-13T08:25:33Z</dcterms:modified>
</cp:coreProperties>
</file>